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codeName="ThisWorkbook" autoCompressPictures="0"/>
  <bookViews>
    <workbookView xWindow="0" yWindow="0" windowWidth="15345" windowHeight="3855" tabRatio="658" activeTab="7"/>
  </bookViews>
  <sheets>
    <sheet name="D10" sheetId="17" r:id="rId1"/>
    <sheet name="H10" sheetId="19" r:id="rId2"/>
    <sheet name="D12" sheetId="21" r:id="rId3"/>
    <sheet name="H12" sheetId="23" r:id="rId4"/>
    <sheet name="D14" sheetId="25" r:id="rId5"/>
    <sheet name="H14" sheetId="27" r:id="rId6"/>
    <sheet name="D16" sheetId="34" r:id="rId7"/>
    <sheet name="H16" sheetId="35" r:id="rId8"/>
    <sheet name="RankingD10" sheetId="18" r:id="rId9"/>
    <sheet name="RankingH10" sheetId="20" r:id="rId10"/>
    <sheet name="RankingD12" sheetId="22" r:id="rId11"/>
    <sheet name="RankingH12" sheetId="24" r:id="rId12"/>
    <sheet name="RankingD14" sheetId="26" r:id="rId13"/>
    <sheet name="RankingH14" sheetId="28" r:id="rId14"/>
    <sheet name="RankingD16" sheetId="30" r:id="rId15"/>
    <sheet name="RankingH16" sheetId="32" r:id="rId16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1" i="32"/>
  <c r="L32"/>
  <c r="L33"/>
  <c r="L34"/>
  <c r="L35"/>
  <c r="L36"/>
  <c r="J35"/>
  <c r="J36" s="1"/>
  <c r="J2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D39" i="35"/>
  <c r="F37"/>
  <c r="G37" l="1"/>
  <c r="N36"/>
  <c r="G36"/>
  <c r="K57" s="1"/>
  <c r="F36"/>
  <c r="K36" l="1"/>
  <c r="AL35"/>
  <c r="F35"/>
  <c r="V34" l="1"/>
  <c r="O34"/>
  <c r="C57" s="1"/>
  <c r="N34"/>
  <c r="O36" s="1"/>
  <c r="F34"/>
  <c r="G34" s="1"/>
  <c r="K56" l="1"/>
  <c r="G35"/>
  <c r="K34" s="1"/>
  <c r="S34"/>
  <c r="F33"/>
  <c r="AD32"/>
  <c r="N32"/>
  <c r="G32"/>
  <c r="K55" s="1"/>
  <c r="F32"/>
  <c r="G33" s="1"/>
  <c r="K32" l="1"/>
  <c r="AM31"/>
  <c r="AL31"/>
  <c r="AM35" s="1"/>
  <c r="F31"/>
  <c r="C45" l="1"/>
  <c r="AO33"/>
  <c r="C44" s="1"/>
  <c r="V30"/>
  <c r="W34" s="1"/>
  <c r="O30"/>
  <c r="C56" s="1"/>
  <c r="N30"/>
  <c r="O32" s="1"/>
  <c r="F30"/>
  <c r="G30" s="1"/>
  <c r="G31" l="1"/>
  <c r="K30" s="1"/>
  <c r="S30"/>
  <c r="W30"/>
  <c r="F29"/>
  <c r="G29" l="1"/>
  <c r="C49"/>
  <c r="AA32"/>
  <c r="K54"/>
  <c r="AL28"/>
  <c r="N28"/>
  <c r="G28"/>
  <c r="K53" s="1"/>
  <c r="F28"/>
  <c r="K28" l="1"/>
  <c r="F27"/>
  <c r="V26" l="1"/>
  <c r="O26"/>
  <c r="C55" s="1"/>
  <c r="N26"/>
  <c r="O28" s="1"/>
  <c r="F26"/>
  <c r="G26" s="1"/>
  <c r="K52" l="1"/>
  <c r="G27"/>
  <c r="K26" s="1"/>
  <c r="S26"/>
  <c r="F25"/>
  <c r="AD24" l="1"/>
  <c r="AE32" s="1"/>
  <c r="N24"/>
  <c r="F24"/>
  <c r="G24" s="1"/>
  <c r="G25" l="1"/>
  <c r="K24" s="1"/>
  <c r="AE24"/>
  <c r="F23"/>
  <c r="AI35" l="1"/>
  <c r="AI28"/>
  <c r="K51"/>
  <c r="V22"/>
  <c r="W26" s="1"/>
  <c r="O22"/>
  <c r="C54" s="1"/>
  <c r="N22"/>
  <c r="O24" s="1"/>
  <c r="F22"/>
  <c r="G23" s="1"/>
  <c r="G22" l="1"/>
  <c r="S22"/>
  <c r="W22"/>
  <c r="V20"/>
  <c r="N20"/>
  <c r="F20"/>
  <c r="C48" l="1"/>
  <c r="AA24"/>
  <c r="K50"/>
  <c r="K22"/>
  <c r="F19"/>
  <c r="G20" s="1"/>
  <c r="G19" l="1"/>
  <c r="AD18"/>
  <c r="O18"/>
  <c r="N18"/>
  <c r="O20" s="1"/>
  <c r="F18"/>
  <c r="G18" l="1"/>
  <c r="C53"/>
  <c r="S20"/>
  <c r="K49"/>
  <c r="K20"/>
  <c r="G17"/>
  <c r="F17"/>
  <c r="K48" l="1"/>
  <c r="K18"/>
  <c r="W16"/>
  <c r="V16"/>
  <c r="W20" s="1"/>
  <c r="N16"/>
  <c r="F16"/>
  <c r="C47" l="1"/>
  <c r="AA18"/>
  <c r="F15"/>
  <c r="G16" s="1"/>
  <c r="G15" l="1"/>
  <c r="AL14"/>
  <c r="AM28" s="1"/>
  <c r="O14"/>
  <c r="N14"/>
  <c r="O16" s="1"/>
  <c r="F14"/>
  <c r="G14" l="1"/>
  <c r="C52"/>
  <c r="S16"/>
  <c r="K47"/>
  <c r="K16"/>
  <c r="AM14"/>
  <c r="G13"/>
  <c r="F13"/>
  <c r="K46" l="1"/>
  <c r="K14"/>
  <c r="AO27"/>
  <c r="C43" s="1"/>
  <c r="AO21"/>
  <c r="C42" s="1"/>
  <c r="V12"/>
  <c r="N12"/>
  <c r="F12"/>
  <c r="F11" l="1"/>
  <c r="G12" s="1"/>
  <c r="G11" l="1"/>
  <c r="AD10"/>
  <c r="AE18" s="1"/>
  <c r="O10"/>
  <c r="N10"/>
  <c r="O12" s="1"/>
  <c r="F10"/>
  <c r="G10" l="1"/>
  <c r="C51"/>
  <c r="S12"/>
  <c r="K45"/>
  <c r="K12"/>
  <c r="AE10"/>
  <c r="G9"/>
  <c r="F9"/>
  <c r="K44" l="1"/>
  <c r="K10"/>
  <c r="AI31"/>
  <c r="AI14"/>
  <c r="W8"/>
  <c r="V8"/>
  <c r="W12" s="1"/>
  <c r="N8"/>
  <c r="F8"/>
  <c r="C46" l="1"/>
  <c r="AA10"/>
  <c r="F7"/>
  <c r="G8" s="1"/>
  <c r="G7" l="1"/>
  <c r="N6"/>
  <c r="O8" s="1"/>
  <c r="F6"/>
  <c r="K43" l="1"/>
  <c r="K8"/>
  <c r="O6"/>
  <c r="F5"/>
  <c r="G6" s="1"/>
  <c r="C50" l="1"/>
  <c r="S8"/>
  <c r="G5"/>
  <c r="AI2"/>
  <c r="AA2"/>
  <c r="L2"/>
  <c r="J36" i="30"/>
  <c r="J32"/>
  <c r="J33" s="1"/>
  <c r="J34" s="1"/>
  <c r="J35" s="1"/>
  <c r="J22"/>
  <c r="J23" s="1"/>
  <c r="J24" s="1"/>
  <c r="J25" s="1"/>
  <c r="J26" s="1"/>
  <c r="J27" s="1"/>
  <c r="J28" s="1"/>
  <c r="J29" s="1"/>
  <c r="J30" s="1"/>
  <c r="J31" s="1"/>
  <c r="D39" i="34"/>
  <c r="F37"/>
  <c r="C6" i="35"/>
  <c r="C14"/>
  <c r="C19"/>
  <c r="C23"/>
  <c r="C28"/>
  <c r="C36"/>
  <c r="K42" l="1"/>
  <c r="K6"/>
  <c r="AJ2"/>
  <c r="N36" i="34"/>
  <c r="G36"/>
  <c r="F36"/>
  <c r="G37" s="1"/>
  <c r="K57" l="1"/>
  <c r="K36"/>
  <c r="AL35"/>
  <c r="F35"/>
  <c r="V34" l="1"/>
  <c r="N34"/>
  <c r="O36" s="1"/>
  <c r="G34"/>
  <c r="F34"/>
  <c r="G35" s="1"/>
  <c r="K56" l="1"/>
  <c r="K34"/>
  <c r="O34"/>
  <c r="F33"/>
  <c r="C57" l="1"/>
  <c r="S34"/>
  <c r="AD32"/>
  <c r="N32"/>
  <c r="G32"/>
  <c r="K55" s="1"/>
  <c r="F32"/>
  <c r="G33" s="1"/>
  <c r="K32" l="1"/>
  <c r="AL31"/>
  <c r="AM35" s="1"/>
  <c r="F31"/>
  <c r="AM31" l="1"/>
  <c r="V30"/>
  <c r="W34" s="1"/>
  <c r="O30"/>
  <c r="C56" s="1"/>
  <c r="N30"/>
  <c r="O32" s="1"/>
  <c r="F30"/>
  <c r="G31" s="1"/>
  <c r="C45" l="1"/>
  <c r="AO33"/>
  <c r="C44" s="1"/>
  <c r="G30"/>
  <c r="S30"/>
  <c r="W30"/>
  <c r="F29"/>
  <c r="K54" l="1"/>
  <c r="K30"/>
  <c r="C49"/>
  <c r="AA32"/>
  <c r="AL28"/>
  <c r="N28"/>
  <c r="F28"/>
  <c r="G28" s="1"/>
  <c r="G29" l="1"/>
  <c r="K28" s="1"/>
  <c r="F27"/>
  <c r="K53" l="1"/>
  <c r="V26"/>
  <c r="O26"/>
  <c r="C55" s="1"/>
  <c r="N26"/>
  <c r="O28" s="1"/>
  <c r="F26"/>
  <c r="G27" s="1"/>
  <c r="G26" l="1"/>
  <c r="S26"/>
  <c r="F25"/>
  <c r="K52" l="1"/>
  <c r="K26"/>
  <c r="AD24"/>
  <c r="AE32" s="1"/>
  <c r="N24"/>
  <c r="F24"/>
  <c r="G24" s="1"/>
  <c r="G25" l="1"/>
  <c r="K24" s="1"/>
  <c r="AE24"/>
  <c r="F23"/>
  <c r="K51" l="1"/>
  <c r="AI35"/>
  <c r="AI28"/>
  <c r="V22"/>
  <c r="W26" s="1"/>
  <c r="O22"/>
  <c r="C54" s="1"/>
  <c r="N22"/>
  <c r="O24" s="1"/>
  <c r="F22"/>
  <c r="G23" s="1"/>
  <c r="G22" l="1"/>
  <c r="S22"/>
  <c r="W22"/>
  <c r="V20"/>
  <c r="N20"/>
  <c r="F20"/>
  <c r="C48" l="1"/>
  <c r="AA24"/>
  <c r="K50"/>
  <c r="K22"/>
  <c r="F19"/>
  <c r="G20" s="1"/>
  <c r="G19" l="1"/>
  <c r="AD18"/>
  <c r="O18"/>
  <c r="N18"/>
  <c r="O20" s="1"/>
  <c r="F18"/>
  <c r="K49" l="1"/>
  <c r="K20"/>
  <c r="C53"/>
  <c r="S20"/>
  <c r="G17"/>
  <c r="F17"/>
  <c r="G18" s="1"/>
  <c r="K48" l="1"/>
  <c r="K18"/>
  <c r="W16"/>
  <c r="V16"/>
  <c r="W20" s="1"/>
  <c r="N16"/>
  <c r="F16"/>
  <c r="C47" l="1"/>
  <c r="AA18"/>
  <c r="F15"/>
  <c r="G16" s="1"/>
  <c r="G15" l="1"/>
  <c r="AL14"/>
  <c r="AM28" s="1"/>
  <c r="O14"/>
  <c r="N14"/>
  <c r="O16" s="1"/>
  <c r="F14"/>
  <c r="K47" l="1"/>
  <c r="K16"/>
  <c r="C52"/>
  <c r="S16"/>
  <c r="AM14"/>
  <c r="F13"/>
  <c r="G14" s="1"/>
  <c r="G13" l="1"/>
  <c r="AO27"/>
  <c r="C43" s="1"/>
  <c r="AO21"/>
  <c r="C42" s="1"/>
  <c r="V12"/>
  <c r="N12"/>
  <c r="F12"/>
  <c r="K46" l="1"/>
  <c r="K14"/>
  <c r="G11"/>
  <c r="F11"/>
  <c r="G12" s="1"/>
  <c r="K45" l="1"/>
  <c r="K12"/>
  <c r="AE10"/>
  <c r="AD10"/>
  <c r="AE18" s="1"/>
  <c r="N10"/>
  <c r="O12" s="1"/>
  <c r="F10"/>
  <c r="AI31" l="1"/>
  <c r="AI14"/>
  <c r="O10"/>
  <c r="F9"/>
  <c r="G10" s="1"/>
  <c r="C51" l="1"/>
  <c r="S12"/>
  <c r="G9"/>
  <c r="V8"/>
  <c r="W12" s="1"/>
  <c r="N8"/>
  <c r="F8"/>
  <c r="K44" l="1"/>
  <c r="K10"/>
  <c r="W8"/>
  <c r="F7"/>
  <c r="G8" s="1"/>
  <c r="G7" l="1"/>
  <c r="C46"/>
  <c r="AA10"/>
  <c r="N6"/>
  <c r="O8" s="1"/>
  <c r="F6"/>
  <c r="K43" l="1"/>
  <c r="K8"/>
  <c r="O6"/>
  <c r="F5"/>
  <c r="G6" s="1"/>
  <c r="C50" l="1"/>
  <c r="S8"/>
  <c r="G5"/>
  <c r="AI2"/>
  <c r="AA2"/>
  <c r="L2"/>
  <c r="C6"/>
  <c r="C10"/>
  <c r="C11"/>
  <c r="C14"/>
  <c r="C19"/>
  <c r="C23"/>
  <c r="C28"/>
  <c r="C31"/>
  <c r="C32"/>
  <c r="C36"/>
  <c r="K42" l="1"/>
  <c r="K6"/>
  <c r="AJ2"/>
  <c r="F5" i="22" l="1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5" i="18"/>
  <c r="F6" l="1"/>
  <c r="F18"/>
  <c r="F17"/>
  <c r="F16"/>
  <c r="F15"/>
  <c r="F14"/>
  <c r="F13"/>
  <c r="F12"/>
  <c r="F11"/>
  <c r="F10"/>
  <c r="F9"/>
  <c r="F8"/>
  <c r="F7"/>
  <c r="F12" i="32" l="1"/>
  <c r="A51" s="1"/>
  <c r="F8"/>
  <c r="A47" s="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J121"/>
  <c r="B121"/>
  <c r="B120"/>
  <c r="B112"/>
  <c r="A112"/>
  <c r="B111"/>
  <c r="A111"/>
  <c r="B110"/>
  <c r="A110"/>
  <c r="B109"/>
  <c r="A109"/>
  <c r="B108"/>
  <c r="A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J83"/>
  <c r="J84" s="1"/>
  <c r="B83"/>
  <c r="B82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J45"/>
  <c r="B45"/>
  <c r="B44"/>
  <c r="F35"/>
  <c r="A74" s="1"/>
  <c r="F34"/>
  <c r="A73" s="1"/>
  <c r="F33"/>
  <c r="A72" s="1"/>
  <c r="F32"/>
  <c r="A71" s="1"/>
  <c r="F31"/>
  <c r="A70" s="1"/>
  <c r="F30"/>
  <c r="A69" s="1"/>
  <c r="F29"/>
  <c r="A68" s="1"/>
  <c r="F28"/>
  <c r="A67" s="1"/>
  <c r="F27"/>
  <c r="A66" s="1"/>
  <c r="F26"/>
  <c r="A65" s="1"/>
  <c r="F25"/>
  <c r="A64" s="1"/>
  <c r="F24"/>
  <c r="A63" s="1"/>
  <c r="F23"/>
  <c r="A62" s="1"/>
  <c r="F22"/>
  <c r="A61" s="1"/>
  <c r="F21"/>
  <c r="A60" s="1"/>
  <c r="F20"/>
  <c r="A59" s="1"/>
  <c r="F19"/>
  <c r="A58" s="1"/>
  <c r="F18"/>
  <c r="A57" s="1"/>
  <c r="F17"/>
  <c r="A56" s="1"/>
  <c r="F16"/>
  <c r="A55" s="1"/>
  <c r="F15"/>
  <c r="A54" s="1"/>
  <c r="F14"/>
  <c r="A53" s="1"/>
  <c r="F13"/>
  <c r="A52" s="1"/>
  <c r="F10"/>
  <c r="A49" s="1"/>
  <c r="F9"/>
  <c r="A48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F6"/>
  <c r="A45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F5"/>
  <c r="A44" s="1"/>
  <c r="A1"/>
  <c r="F17" i="30"/>
  <c r="A56" s="1"/>
  <c r="F11"/>
  <c r="A50" s="1"/>
  <c r="F9"/>
  <c r="A48" s="1"/>
  <c r="F6"/>
  <c r="A45" s="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J121"/>
  <c r="J122" s="1"/>
  <c r="J123" s="1"/>
  <c r="J124" s="1"/>
  <c r="J125" s="1"/>
  <c r="B121"/>
  <c r="B120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J83"/>
  <c r="J84" s="1"/>
  <c r="J85" s="1"/>
  <c r="B83"/>
  <c r="B82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J45"/>
  <c r="B45"/>
  <c r="B44"/>
  <c r="F35"/>
  <c r="A74" s="1"/>
  <c r="F34"/>
  <c r="A73" s="1"/>
  <c r="F33"/>
  <c r="A72" s="1"/>
  <c r="F32"/>
  <c r="A71" s="1"/>
  <c r="F31"/>
  <c r="A70" s="1"/>
  <c r="F30"/>
  <c r="A69" s="1"/>
  <c r="F29"/>
  <c r="A68" s="1"/>
  <c r="F28"/>
  <c r="A67" s="1"/>
  <c r="F27"/>
  <c r="A66" s="1"/>
  <c r="F26"/>
  <c r="A65" s="1"/>
  <c r="F25"/>
  <c r="A64" s="1"/>
  <c r="F24"/>
  <c r="A63" s="1"/>
  <c r="F23"/>
  <c r="A62" s="1"/>
  <c r="F22"/>
  <c r="A61" s="1"/>
  <c r="F21"/>
  <c r="A60" s="1"/>
  <c r="F20"/>
  <c r="A59" s="1"/>
  <c r="F19"/>
  <c r="A58" s="1"/>
  <c r="F18"/>
  <c r="A57" s="1"/>
  <c r="F16"/>
  <c r="A55" s="1"/>
  <c r="F14"/>
  <c r="A53" s="1"/>
  <c r="F13"/>
  <c r="A52" s="1"/>
  <c r="F12"/>
  <c r="A51" s="1"/>
  <c r="F10"/>
  <c r="A49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1"/>
  <c r="F21" i="28"/>
  <c r="A92" s="1"/>
  <c r="F17"/>
  <c r="A88" s="1"/>
  <c r="F13"/>
  <c r="A84" s="1"/>
  <c r="F5"/>
  <c r="A76" s="1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J217"/>
  <c r="J218" s="1"/>
  <c r="B217"/>
  <c r="B216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J147"/>
  <c r="J148" s="1"/>
  <c r="B147"/>
  <c r="B146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J77"/>
  <c r="J78" s="1"/>
  <c r="J79" s="1"/>
  <c r="J80" s="1"/>
  <c r="B77"/>
  <c r="B76"/>
  <c r="F67"/>
  <c r="A138" s="1"/>
  <c r="F66"/>
  <c r="A137" s="1"/>
  <c r="F65"/>
  <c r="A136" s="1"/>
  <c r="F64"/>
  <c r="A135" s="1"/>
  <c r="F63"/>
  <c r="A134" s="1"/>
  <c r="F62"/>
  <c r="A133" s="1"/>
  <c r="F61"/>
  <c r="A132" s="1"/>
  <c r="F60"/>
  <c r="A131" s="1"/>
  <c r="F59"/>
  <c r="A130" s="1"/>
  <c r="F58"/>
  <c r="A129" s="1"/>
  <c r="F57"/>
  <c r="A128" s="1"/>
  <c r="F56"/>
  <c r="A127" s="1"/>
  <c r="F55"/>
  <c r="A126" s="1"/>
  <c r="F54"/>
  <c r="A125" s="1"/>
  <c r="F53"/>
  <c r="A124" s="1"/>
  <c r="F52"/>
  <c r="A123" s="1"/>
  <c r="F51"/>
  <c r="A122" s="1"/>
  <c r="F50"/>
  <c r="A121" s="1"/>
  <c r="F49"/>
  <c r="A120" s="1"/>
  <c r="F48"/>
  <c r="A119" s="1"/>
  <c r="F47"/>
  <c r="A118" s="1"/>
  <c r="F46"/>
  <c r="A117" s="1"/>
  <c r="F45"/>
  <c r="A116" s="1"/>
  <c r="F44"/>
  <c r="A115" s="1"/>
  <c r="F43"/>
  <c r="A114" s="1"/>
  <c r="F42"/>
  <c r="A113" s="1"/>
  <c r="F41"/>
  <c r="A112" s="1"/>
  <c r="F40"/>
  <c r="A111" s="1"/>
  <c r="F39"/>
  <c r="A110" s="1"/>
  <c r="F38"/>
  <c r="A109" s="1"/>
  <c r="F37"/>
  <c r="A108" s="1"/>
  <c r="F36"/>
  <c r="A107" s="1"/>
  <c r="F35"/>
  <c r="A106" s="1"/>
  <c r="F34"/>
  <c r="A105" s="1"/>
  <c r="F33"/>
  <c r="A104" s="1"/>
  <c r="F32"/>
  <c r="A103" s="1"/>
  <c r="F31"/>
  <c r="A102" s="1"/>
  <c r="F30"/>
  <c r="A101" s="1"/>
  <c r="F29"/>
  <c r="A100" s="1"/>
  <c r="F28"/>
  <c r="A99" s="1"/>
  <c r="F27"/>
  <c r="A98" s="1"/>
  <c r="F26"/>
  <c r="A97" s="1"/>
  <c r="F25"/>
  <c r="A96" s="1"/>
  <c r="F24"/>
  <c r="A95" s="1"/>
  <c r="F23"/>
  <c r="A94" s="1"/>
  <c r="F22"/>
  <c r="A93" s="1"/>
  <c r="F20"/>
  <c r="A91" s="1"/>
  <c r="F19"/>
  <c r="A90" s="1"/>
  <c r="F16"/>
  <c r="A87" s="1"/>
  <c r="F15"/>
  <c r="A86" s="1"/>
  <c r="F14"/>
  <c r="A85" s="1"/>
  <c r="F12"/>
  <c r="A83" s="1"/>
  <c r="F11"/>
  <c r="A82" s="1"/>
  <c r="F8"/>
  <c r="A79" s="1"/>
  <c r="F7"/>
  <c r="A78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D39" i="27"/>
  <c r="F37"/>
  <c r="N36"/>
  <c r="O36" s="1"/>
  <c r="F36"/>
  <c r="G36" s="1"/>
  <c r="AL35"/>
  <c r="F35"/>
  <c r="V34"/>
  <c r="N34"/>
  <c r="F34"/>
  <c r="G34" s="1"/>
  <c r="F33"/>
  <c r="AD32"/>
  <c r="N32"/>
  <c r="F32"/>
  <c r="AL31"/>
  <c r="F31"/>
  <c r="V30"/>
  <c r="N30"/>
  <c r="F30"/>
  <c r="F29"/>
  <c r="AL28"/>
  <c r="N28"/>
  <c r="F28"/>
  <c r="G28" s="1"/>
  <c r="F27"/>
  <c r="G27" s="1"/>
  <c r="V26"/>
  <c r="N26"/>
  <c r="F26"/>
  <c r="F25"/>
  <c r="AD24"/>
  <c r="N24"/>
  <c r="O22" s="1"/>
  <c r="F24"/>
  <c r="G24" s="1"/>
  <c r="F23"/>
  <c r="V22"/>
  <c r="N22"/>
  <c r="F22"/>
  <c r="V20"/>
  <c r="N20"/>
  <c r="F20"/>
  <c r="G20" s="1"/>
  <c r="F19"/>
  <c r="AD18"/>
  <c r="N18"/>
  <c r="F18"/>
  <c r="F17"/>
  <c r="W16"/>
  <c r="V16"/>
  <c r="N16"/>
  <c r="F16"/>
  <c r="G15"/>
  <c r="F15"/>
  <c r="AL14"/>
  <c r="AM28" s="1"/>
  <c r="N14"/>
  <c r="F14"/>
  <c r="F13"/>
  <c r="V12"/>
  <c r="W12" s="1"/>
  <c r="N12"/>
  <c r="F12"/>
  <c r="G12" s="1"/>
  <c r="F11"/>
  <c r="AD10"/>
  <c r="AE10" s="1"/>
  <c r="N10"/>
  <c r="F10"/>
  <c r="G10" s="1"/>
  <c r="F9"/>
  <c r="W8"/>
  <c r="V8"/>
  <c r="N8"/>
  <c r="O8" s="1"/>
  <c r="F8"/>
  <c r="F7"/>
  <c r="G8" s="1"/>
  <c r="N6"/>
  <c r="F6"/>
  <c r="G6" s="1"/>
  <c r="F5"/>
  <c r="AI2"/>
  <c r="AA2"/>
  <c r="L2"/>
  <c r="G30" l="1"/>
  <c r="W34"/>
  <c r="O30"/>
  <c r="G33"/>
  <c r="AM35"/>
  <c r="G37"/>
  <c r="K57" s="1"/>
  <c r="G25"/>
  <c r="K51" s="1"/>
  <c r="O12"/>
  <c r="G13"/>
  <c r="O14"/>
  <c r="G16"/>
  <c r="K47" s="1"/>
  <c r="G17"/>
  <c r="O18"/>
  <c r="G19"/>
  <c r="K49" s="1"/>
  <c r="W20"/>
  <c r="C47" s="1"/>
  <c r="G23"/>
  <c r="W26"/>
  <c r="G29"/>
  <c r="AE32"/>
  <c r="G35"/>
  <c r="K20"/>
  <c r="G7"/>
  <c r="K43" s="1"/>
  <c r="O10"/>
  <c r="AA18"/>
  <c r="O16"/>
  <c r="AM31"/>
  <c r="C45" s="1"/>
  <c r="G14"/>
  <c r="G26"/>
  <c r="G32"/>
  <c r="C46"/>
  <c r="G5"/>
  <c r="G11"/>
  <c r="K45" s="1"/>
  <c r="W22"/>
  <c r="C48" s="1"/>
  <c r="O6"/>
  <c r="G9"/>
  <c r="G18"/>
  <c r="K18" s="1"/>
  <c r="O20"/>
  <c r="O32"/>
  <c r="AA10"/>
  <c r="AE18"/>
  <c r="G22"/>
  <c r="AE24"/>
  <c r="O26"/>
  <c r="G31"/>
  <c r="O34"/>
  <c r="F11" i="32"/>
  <c r="A50" s="1"/>
  <c r="F7"/>
  <c r="A46" s="1"/>
  <c r="J85"/>
  <c r="J46"/>
  <c r="J122"/>
  <c r="F7" i="30"/>
  <c r="A46" s="1"/>
  <c r="F8"/>
  <c r="A47" s="1"/>
  <c r="F15"/>
  <c r="A54" s="1"/>
  <c r="F5"/>
  <c r="A44" s="1"/>
  <c r="J126"/>
  <c r="J86"/>
  <c r="J46"/>
  <c r="F9" i="28"/>
  <c r="A80" s="1"/>
  <c r="F6"/>
  <c r="A77" s="1"/>
  <c r="F10"/>
  <c r="A81" s="1"/>
  <c r="F18"/>
  <c r="A89" s="1"/>
  <c r="J149"/>
  <c r="J219"/>
  <c r="J81"/>
  <c r="C53" i="27"/>
  <c r="S20"/>
  <c r="C56"/>
  <c r="S12"/>
  <c r="C51"/>
  <c r="C54"/>
  <c r="K53"/>
  <c r="K28"/>
  <c r="K34"/>
  <c r="K56"/>
  <c r="S16"/>
  <c r="C52"/>
  <c r="K30"/>
  <c r="K54"/>
  <c r="K10"/>
  <c r="K44"/>
  <c r="AI28"/>
  <c r="AI35"/>
  <c r="C57"/>
  <c r="S34"/>
  <c r="K22"/>
  <c r="K50"/>
  <c r="AI31"/>
  <c r="AI14"/>
  <c r="K14"/>
  <c r="K46"/>
  <c r="K6"/>
  <c r="K42"/>
  <c r="K48"/>
  <c r="S8"/>
  <c r="C50"/>
  <c r="K52"/>
  <c r="K26"/>
  <c r="K55"/>
  <c r="K32"/>
  <c r="K24"/>
  <c r="S30"/>
  <c r="K36"/>
  <c r="K8"/>
  <c r="AM14"/>
  <c r="AJ2"/>
  <c r="K16"/>
  <c r="O24"/>
  <c r="S22" s="1"/>
  <c r="W30"/>
  <c r="O28"/>
  <c r="J217" i="26"/>
  <c r="J218" s="1"/>
  <c r="B76"/>
  <c r="F5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/>
  <c r="F62"/>
  <c r="A133" s="1"/>
  <c r="F63"/>
  <c r="A134" s="1"/>
  <c r="F64"/>
  <c r="A135" s="1"/>
  <c r="F65"/>
  <c r="A136" s="1"/>
  <c r="F66"/>
  <c r="A137" s="1"/>
  <c r="F67"/>
  <c r="A138" s="1"/>
  <c r="J77"/>
  <c r="B146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J147"/>
  <c r="J148" s="1"/>
  <c r="J149" s="1"/>
  <c r="J150" s="1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J6"/>
  <c r="J7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A1"/>
  <c r="F36" i="25"/>
  <c r="F37"/>
  <c r="N34"/>
  <c r="N36"/>
  <c r="F34"/>
  <c r="F35"/>
  <c r="G34"/>
  <c r="N30"/>
  <c r="N32"/>
  <c r="O30"/>
  <c r="C56" s="1"/>
  <c r="O32"/>
  <c r="F32"/>
  <c r="F33"/>
  <c r="N26"/>
  <c r="O26" s="1"/>
  <c r="N28"/>
  <c r="F30"/>
  <c r="G30" s="1"/>
  <c r="F31"/>
  <c r="G31"/>
  <c r="N22"/>
  <c r="N24"/>
  <c r="O24" s="1"/>
  <c r="F28"/>
  <c r="F29"/>
  <c r="N18"/>
  <c r="N20"/>
  <c r="F26"/>
  <c r="F27"/>
  <c r="G26"/>
  <c r="N14"/>
  <c r="N16"/>
  <c r="O14" s="1"/>
  <c r="O16"/>
  <c r="F24"/>
  <c r="F25"/>
  <c r="G24" s="1"/>
  <c r="N10"/>
  <c r="O10" s="1"/>
  <c r="N12"/>
  <c r="O12"/>
  <c r="S12" s="1"/>
  <c r="F22"/>
  <c r="F23"/>
  <c r="N6"/>
  <c r="N8"/>
  <c r="O8" s="1"/>
  <c r="F19"/>
  <c r="F20"/>
  <c r="V30"/>
  <c r="V34"/>
  <c r="F17"/>
  <c r="F18"/>
  <c r="G18" s="1"/>
  <c r="V22"/>
  <c r="V26"/>
  <c r="W22" s="1"/>
  <c r="W26"/>
  <c r="F15"/>
  <c r="F16"/>
  <c r="G15" s="1"/>
  <c r="V16"/>
  <c r="V20"/>
  <c r="F13"/>
  <c r="G13" s="1"/>
  <c r="F14"/>
  <c r="G14"/>
  <c r="V8"/>
  <c r="V12"/>
  <c r="W12" s="1"/>
  <c r="F11"/>
  <c r="F12"/>
  <c r="AL31"/>
  <c r="AL35"/>
  <c r="F9"/>
  <c r="F10"/>
  <c r="G9"/>
  <c r="F7"/>
  <c r="F8"/>
  <c r="G8" s="1"/>
  <c r="AL14"/>
  <c r="AM14" s="1"/>
  <c r="AL28"/>
  <c r="AM28"/>
  <c r="AO21" s="1"/>
  <c r="C42" s="1"/>
  <c r="F5"/>
  <c r="F6"/>
  <c r="D39"/>
  <c r="L2"/>
  <c r="AJ2" s="1"/>
  <c r="AD24"/>
  <c r="AD32"/>
  <c r="AE32" s="1"/>
  <c r="AD10"/>
  <c r="AE18" s="1"/>
  <c r="AI14" s="1"/>
  <c r="AD18"/>
  <c r="AE10"/>
  <c r="S30"/>
  <c r="AI2"/>
  <c r="AA2"/>
  <c r="J217" i="24"/>
  <c r="B76"/>
  <c r="F5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 s="1"/>
  <c r="F62"/>
  <c r="A133" s="1"/>
  <c r="F63"/>
  <c r="A134" s="1"/>
  <c r="F64"/>
  <c r="A135" s="1"/>
  <c r="F65"/>
  <c r="A136" s="1"/>
  <c r="F66"/>
  <c r="A137" s="1"/>
  <c r="F67"/>
  <c r="A138" s="1"/>
  <c r="J77"/>
  <c r="J78" s="1"/>
  <c r="B146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J147"/>
  <c r="J148" s="1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A1"/>
  <c r="F36" i="23"/>
  <c r="F37"/>
  <c r="G36"/>
  <c r="N34"/>
  <c r="N36"/>
  <c r="F34"/>
  <c r="F35"/>
  <c r="N30"/>
  <c r="N32"/>
  <c r="O32" s="1"/>
  <c r="F32"/>
  <c r="F33"/>
  <c r="G33"/>
  <c r="N26"/>
  <c r="N28"/>
  <c r="O28" s="1"/>
  <c r="F30"/>
  <c r="F31"/>
  <c r="G30"/>
  <c r="N22"/>
  <c r="O24" s="1"/>
  <c r="C54" s="1"/>
  <c r="N24"/>
  <c r="O22"/>
  <c r="F28"/>
  <c r="F29"/>
  <c r="G29" s="1"/>
  <c r="N18"/>
  <c r="O20" s="1"/>
  <c r="N20"/>
  <c r="O18"/>
  <c r="F26"/>
  <c r="F27"/>
  <c r="N14"/>
  <c r="O14" s="1"/>
  <c r="N16"/>
  <c r="F24"/>
  <c r="F25"/>
  <c r="N10"/>
  <c r="N12"/>
  <c r="F22"/>
  <c r="F23"/>
  <c r="G22"/>
  <c r="N6"/>
  <c r="N8"/>
  <c r="O6" s="1"/>
  <c r="C50" s="1"/>
  <c r="O8"/>
  <c r="F19"/>
  <c r="F20"/>
  <c r="G20" s="1"/>
  <c r="V30"/>
  <c r="W34" s="1"/>
  <c r="V34"/>
  <c r="W30"/>
  <c r="F17"/>
  <c r="F18"/>
  <c r="G18" s="1"/>
  <c r="V22"/>
  <c r="V26"/>
  <c r="F15"/>
  <c r="F16"/>
  <c r="G16"/>
  <c r="V16"/>
  <c r="V20"/>
  <c r="W20" s="1"/>
  <c r="F13"/>
  <c r="F14"/>
  <c r="G14" s="1"/>
  <c r="V8"/>
  <c r="V12"/>
  <c r="W8" s="1"/>
  <c r="W12"/>
  <c r="F11"/>
  <c r="F12"/>
  <c r="AL31"/>
  <c r="AL35"/>
  <c r="AM31" s="1"/>
  <c r="F9"/>
  <c r="G9" s="1"/>
  <c r="F10"/>
  <c r="F7"/>
  <c r="F8"/>
  <c r="AL14"/>
  <c r="AL28"/>
  <c r="F5"/>
  <c r="F6"/>
  <c r="D39"/>
  <c r="L2"/>
  <c r="AD24"/>
  <c r="AD32"/>
  <c r="AE32" s="1"/>
  <c r="AD10"/>
  <c r="AD18"/>
  <c r="AI2"/>
  <c r="AA2"/>
  <c r="A76" i="22"/>
  <c r="J217"/>
  <c r="J218" s="1"/>
  <c r="J219" s="1"/>
  <c r="J220" s="1"/>
  <c r="B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/>
  <c r="F57"/>
  <c r="A128"/>
  <c r="F58"/>
  <c r="A129" s="1"/>
  <c r="F59"/>
  <c r="A130" s="1"/>
  <c r="F60"/>
  <c r="A131"/>
  <c r="F61"/>
  <c r="A132" s="1"/>
  <c r="F62"/>
  <c r="A133" s="1"/>
  <c r="F63"/>
  <c r="A134" s="1"/>
  <c r="F64"/>
  <c r="A135" s="1"/>
  <c r="F65"/>
  <c r="A136" s="1"/>
  <c r="F66"/>
  <c r="A137"/>
  <c r="F67"/>
  <c r="A138"/>
  <c r="J77"/>
  <c r="J78" s="1"/>
  <c r="B82"/>
  <c r="B78"/>
  <c r="B95"/>
  <c r="B97"/>
  <c r="B81"/>
  <c r="B84"/>
  <c r="B86"/>
  <c r="B96"/>
  <c r="B88"/>
  <c r="B100"/>
  <c r="B94"/>
  <c r="B102"/>
  <c r="B93"/>
  <c r="B103"/>
  <c r="B79"/>
  <c r="B90"/>
  <c r="B83"/>
  <c r="B101"/>
  <c r="B80"/>
  <c r="B146"/>
  <c r="B77"/>
  <c r="B85"/>
  <c r="B87"/>
  <c r="B89"/>
  <c r="B91"/>
  <c r="B92"/>
  <c r="B98"/>
  <c r="B99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B147"/>
  <c r="J147"/>
  <c r="J148" s="1"/>
  <c r="B164"/>
  <c r="B155"/>
  <c r="B158"/>
  <c r="B168"/>
  <c r="B152"/>
  <c r="B159"/>
  <c r="B148"/>
  <c r="B161"/>
  <c r="B166"/>
  <c r="B162"/>
  <c r="B149"/>
  <c r="B150"/>
  <c r="B151"/>
  <c r="B153"/>
  <c r="B154"/>
  <c r="B156"/>
  <c r="B157"/>
  <c r="B160"/>
  <c r="B163"/>
  <c r="B165"/>
  <c r="B167"/>
  <c r="B169"/>
  <c r="B170"/>
  <c r="B171"/>
  <c r="B172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17"/>
  <c r="B239"/>
  <c r="B225"/>
  <c r="B227"/>
  <c r="B235"/>
  <c r="B221"/>
  <c r="B237"/>
  <c r="B242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1"/>
  <c r="B240"/>
  <c r="B238"/>
  <c r="B236"/>
  <c r="B234"/>
  <c r="B229"/>
  <c r="B233"/>
  <c r="B232"/>
  <c r="B223"/>
  <c r="B231"/>
  <c r="B220"/>
  <c r="B230"/>
  <c r="B226"/>
  <c r="B228"/>
  <c r="B224"/>
  <c r="B219"/>
  <c r="B222"/>
  <c r="B218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J6"/>
  <c r="J7" s="1"/>
  <c r="J8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A1"/>
  <c r="F36" i="21"/>
  <c r="G37" s="1"/>
  <c r="F37"/>
  <c r="G36"/>
  <c r="K36" s="1"/>
  <c r="N34"/>
  <c r="N36"/>
  <c r="F34"/>
  <c r="G34" s="1"/>
  <c r="F35"/>
  <c r="N30"/>
  <c r="O30" s="1"/>
  <c r="N32"/>
  <c r="O32"/>
  <c r="F32"/>
  <c r="F33"/>
  <c r="N26"/>
  <c r="N28"/>
  <c r="O26" s="1"/>
  <c r="F30"/>
  <c r="F31"/>
  <c r="G31" s="1"/>
  <c r="N22"/>
  <c r="N24"/>
  <c r="O24" s="1"/>
  <c r="F28"/>
  <c r="G29" s="1"/>
  <c r="F29"/>
  <c r="N18"/>
  <c r="O18" s="1"/>
  <c r="N20"/>
  <c r="F26"/>
  <c r="G27" s="1"/>
  <c r="F27"/>
  <c r="G26"/>
  <c r="N14"/>
  <c r="O14" s="1"/>
  <c r="N16"/>
  <c r="F24"/>
  <c r="F25"/>
  <c r="N10"/>
  <c r="N12"/>
  <c r="O12"/>
  <c r="F22"/>
  <c r="F23"/>
  <c r="G23" s="1"/>
  <c r="N6"/>
  <c r="N8"/>
  <c r="O8" s="1"/>
  <c r="F19"/>
  <c r="G20" s="1"/>
  <c r="F20"/>
  <c r="V30"/>
  <c r="W30" s="1"/>
  <c r="V34"/>
  <c r="F17"/>
  <c r="G17" s="1"/>
  <c r="F18"/>
  <c r="V22"/>
  <c r="V26"/>
  <c r="W26"/>
  <c r="F15"/>
  <c r="F16"/>
  <c r="G16" s="1"/>
  <c r="V16"/>
  <c r="V20"/>
  <c r="W16" s="1"/>
  <c r="F13"/>
  <c r="F14"/>
  <c r="G14" s="1"/>
  <c r="V8"/>
  <c r="V12"/>
  <c r="W8"/>
  <c r="F11"/>
  <c r="F12"/>
  <c r="AL31"/>
  <c r="AL35"/>
  <c r="F9"/>
  <c r="F10"/>
  <c r="G9" s="1"/>
  <c r="G10"/>
  <c r="F7"/>
  <c r="F8"/>
  <c r="G7" s="1"/>
  <c r="AL14"/>
  <c r="AL28"/>
  <c r="AM28" s="1"/>
  <c r="F5"/>
  <c r="G5" s="1"/>
  <c r="F6"/>
  <c r="D39"/>
  <c r="L2"/>
  <c r="AD24"/>
  <c r="AD32"/>
  <c r="AE24"/>
  <c r="AD10"/>
  <c r="AD18"/>
  <c r="AE18" s="1"/>
  <c r="S30"/>
  <c r="AI2"/>
  <c r="AA2"/>
  <c r="J217" i="20"/>
  <c r="J218" s="1"/>
  <c r="B76"/>
  <c r="F5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/>
  <c r="F29"/>
  <c r="A100"/>
  <c r="F30"/>
  <c r="A101"/>
  <c r="F31"/>
  <c r="A102" s="1"/>
  <c r="F32"/>
  <c r="A103" s="1"/>
  <c r="F33"/>
  <c r="A104" s="1"/>
  <c r="F34"/>
  <c r="A105" s="1"/>
  <c r="F35"/>
  <c r="A106" s="1"/>
  <c r="F36"/>
  <c r="A107"/>
  <c r="F37"/>
  <c r="A108"/>
  <c r="F38"/>
  <c r="A109"/>
  <c r="F39"/>
  <c r="A110" s="1"/>
  <c r="F40"/>
  <c r="A111" s="1"/>
  <c r="F41"/>
  <c r="A112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/>
  <c r="F53"/>
  <c r="A124"/>
  <c r="F54"/>
  <c r="A125"/>
  <c r="F55"/>
  <c r="A126" s="1"/>
  <c r="F56"/>
  <c r="A127" s="1"/>
  <c r="F57"/>
  <c r="A128"/>
  <c r="F58"/>
  <c r="A129" s="1"/>
  <c r="F59"/>
  <c r="A130" s="1"/>
  <c r="F60"/>
  <c r="A131"/>
  <c r="F61"/>
  <c r="A132"/>
  <c r="F62"/>
  <c r="A133" s="1"/>
  <c r="F63"/>
  <c r="A134" s="1"/>
  <c r="F64"/>
  <c r="A135"/>
  <c r="F65"/>
  <c r="A136"/>
  <c r="F66"/>
  <c r="A137" s="1"/>
  <c r="F67"/>
  <c r="A138" s="1"/>
  <c r="J77"/>
  <c r="B77"/>
  <c r="B78"/>
  <c r="B79"/>
  <c r="B80"/>
  <c r="B81"/>
  <c r="B82"/>
  <c r="B83"/>
  <c r="B84"/>
  <c r="B85"/>
  <c r="B86"/>
  <c r="B87"/>
  <c r="B88"/>
  <c r="B89"/>
  <c r="B90"/>
  <c r="B91"/>
  <c r="B92"/>
  <c r="B94"/>
  <c r="B93"/>
  <c r="B146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J147"/>
  <c r="J148" s="1"/>
  <c r="J149" s="1"/>
  <c r="J150" s="1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J6"/>
  <c r="J7" s="1"/>
  <c r="J8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A1"/>
  <c r="F36" i="19"/>
  <c r="G37" s="1"/>
  <c r="K57" s="1"/>
  <c r="F37"/>
  <c r="G36"/>
  <c r="N34"/>
  <c r="O36" s="1"/>
  <c r="N36"/>
  <c r="O34"/>
  <c r="F34"/>
  <c r="G34" s="1"/>
  <c r="F35"/>
  <c r="N30"/>
  <c r="N32"/>
  <c r="F32"/>
  <c r="F33"/>
  <c r="N26"/>
  <c r="O28" s="1"/>
  <c r="N28"/>
  <c r="O26"/>
  <c r="F30"/>
  <c r="G30" s="1"/>
  <c r="F31"/>
  <c r="N22"/>
  <c r="N24"/>
  <c r="F28"/>
  <c r="G29" s="1"/>
  <c r="F29"/>
  <c r="G28"/>
  <c r="N18"/>
  <c r="N20"/>
  <c r="O18" s="1"/>
  <c r="F26"/>
  <c r="F27"/>
  <c r="G26" s="1"/>
  <c r="N14"/>
  <c r="O14" s="1"/>
  <c r="N16"/>
  <c r="F24"/>
  <c r="G25" s="1"/>
  <c r="F25"/>
  <c r="G24"/>
  <c r="N10"/>
  <c r="N12"/>
  <c r="O10" s="1"/>
  <c r="O12"/>
  <c r="F22"/>
  <c r="F23"/>
  <c r="N6"/>
  <c r="N8"/>
  <c r="O6" s="1"/>
  <c r="O8"/>
  <c r="F19"/>
  <c r="G20" s="1"/>
  <c r="F20"/>
  <c r="G19"/>
  <c r="K49" s="1"/>
  <c r="V30"/>
  <c r="V34"/>
  <c r="W30" s="1"/>
  <c r="F17"/>
  <c r="G17" s="1"/>
  <c r="F18"/>
  <c r="G18"/>
  <c r="V22"/>
  <c r="V26"/>
  <c r="F15"/>
  <c r="F16"/>
  <c r="G15" s="1"/>
  <c r="V16"/>
  <c r="W16" s="1"/>
  <c r="V20"/>
  <c r="F13"/>
  <c r="F14"/>
  <c r="V8"/>
  <c r="W12" s="1"/>
  <c r="C46" s="1"/>
  <c r="V12"/>
  <c r="W8"/>
  <c r="F11"/>
  <c r="F12"/>
  <c r="G11" s="1"/>
  <c r="AL31"/>
  <c r="AL35"/>
  <c r="AM31" s="1"/>
  <c r="F9"/>
  <c r="G9" s="1"/>
  <c r="F10"/>
  <c r="G10"/>
  <c r="F7"/>
  <c r="F8"/>
  <c r="G8" s="1"/>
  <c r="AL14"/>
  <c r="AL28"/>
  <c r="AM28" s="1"/>
  <c r="F5"/>
  <c r="F6"/>
  <c r="G5" s="1"/>
  <c r="D39"/>
  <c r="L2"/>
  <c r="AJ2" s="1"/>
  <c r="AD24"/>
  <c r="AE24" s="1"/>
  <c r="AD32"/>
  <c r="AD10"/>
  <c r="AE10" s="1"/>
  <c r="AD18"/>
  <c r="AI2"/>
  <c r="AA2"/>
  <c r="J121" i="18"/>
  <c r="B44"/>
  <c r="A44"/>
  <c r="A45"/>
  <c r="A46"/>
  <c r="A47"/>
  <c r="A48"/>
  <c r="A49"/>
  <c r="A50"/>
  <c r="A51"/>
  <c r="A52"/>
  <c r="A53"/>
  <c r="A54"/>
  <c r="A55"/>
  <c r="A56"/>
  <c r="A57"/>
  <c r="F19"/>
  <c r="A58" s="1"/>
  <c r="F20"/>
  <c r="A59" s="1"/>
  <c r="F21"/>
  <c r="A60" s="1"/>
  <c r="F22"/>
  <c r="A61" s="1"/>
  <c r="F23"/>
  <c r="A62"/>
  <c r="F24"/>
  <c r="A63"/>
  <c r="F25"/>
  <c r="A64"/>
  <c r="F26"/>
  <c r="A65" s="1"/>
  <c r="F27"/>
  <c r="A66" s="1"/>
  <c r="F28"/>
  <c r="A67" s="1"/>
  <c r="F29"/>
  <c r="A68" s="1"/>
  <c r="F30"/>
  <c r="A69" s="1"/>
  <c r="F31"/>
  <c r="A70"/>
  <c r="F32"/>
  <c r="A71"/>
  <c r="F33"/>
  <c r="A72"/>
  <c r="F34"/>
  <c r="A73" s="1"/>
  <c r="F35"/>
  <c r="A74" s="1"/>
  <c r="B46"/>
  <c r="J45"/>
  <c r="B45"/>
  <c r="B57"/>
  <c r="B47"/>
  <c r="B48"/>
  <c r="B49"/>
  <c r="B50"/>
  <c r="B51"/>
  <c r="B52"/>
  <c r="B53"/>
  <c r="B82"/>
  <c r="B54"/>
  <c r="B55"/>
  <c r="B56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B90"/>
  <c r="B88"/>
  <c r="B92"/>
  <c r="J83"/>
  <c r="J84" s="1"/>
  <c r="J85" s="1"/>
  <c r="B93"/>
  <c r="B86"/>
  <c r="B94"/>
  <c r="B83"/>
  <c r="B84"/>
  <c r="B85"/>
  <c r="B87"/>
  <c r="B89"/>
  <c r="B91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B150"/>
  <c r="B126"/>
  <c r="B132"/>
  <c r="B133"/>
  <c r="B127"/>
  <c r="B130"/>
  <c r="B149"/>
  <c r="B148"/>
  <c r="B147"/>
  <c r="B146"/>
  <c r="B145"/>
  <c r="B144"/>
  <c r="B143"/>
  <c r="B142"/>
  <c r="B141"/>
  <c r="B140"/>
  <c r="B139"/>
  <c r="B138"/>
  <c r="B137"/>
  <c r="B136"/>
  <c r="B135"/>
  <c r="B134"/>
  <c r="B131"/>
  <c r="B129"/>
  <c r="B128"/>
  <c r="B125"/>
  <c r="B124"/>
  <c r="B123"/>
  <c r="B122"/>
  <c r="B121"/>
  <c r="B120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J6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A1"/>
  <c r="F34" i="17"/>
  <c r="F36"/>
  <c r="G34" s="1"/>
  <c r="G36"/>
  <c r="F30"/>
  <c r="F32"/>
  <c r="G30"/>
  <c r="F26"/>
  <c r="F28"/>
  <c r="G28" s="1"/>
  <c r="F22"/>
  <c r="G22" s="1"/>
  <c r="F24"/>
  <c r="F18"/>
  <c r="G20" s="1"/>
  <c r="F20"/>
  <c r="F14"/>
  <c r="G14" s="1"/>
  <c r="F16"/>
  <c r="F10"/>
  <c r="G10" s="1"/>
  <c r="F12"/>
  <c r="F6"/>
  <c r="G8" s="1"/>
  <c r="F8"/>
  <c r="G6"/>
  <c r="N30"/>
  <c r="N34"/>
  <c r="O34" s="1"/>
  <c r="N22"/>
  <c r="N26"/>
  <c r="O22"/>
  <c r="N16"/>
  <c r="N20"/>
  <c r="N8"/>
  <c r="N12"/>
  <c r="AD31"/>
  <c r="AD35"/>
  <c r="AE31" s="1"/>
  <c r="AD14"/>
  <c r="AE28" s="1"/>
  <c r="AG27" s="1"/>
  <c r="C45" s="1"/>
  <c r="AD28"/>
  <c r="AE14"/>
  <c r="D41"/>
  <c r="K2"/>
  <c r="AA2" s="1"/>
  <c r="V24"/>
  <c r="V32"/>
  <c r="W24" s="1"/>
  <c r="W32"/>
  <c r="V10"/>
  <c r="W10" s="1"/>
  <c r="V18"/>
  <c r="S2"/>
  <c r="K45" i="32" l="1"/>
  <c r="K6" s="1"/>
  <c r="L6" s="1"/>
  <c r="AA28" i="17"/>
  <c r="AA35"/>
  <c r="K34"/>
  <c r="C59"/>
  <c r="C50" i="19"/>
  <c r="S8"/>
  <c r="K53"/>
  <c r="K28"/>
  <c r="C46" i="23"/>
  <c r="AA10"/>
  <c r="K8" i="17"/>
  <c r="C52"/>
  <c r="AE32" i="19"/>
  <c r="G6"/>
  <c r="G7"/>
  <c r="AM35"/>
  <c r="C45" s="1"/>
  <c r="G14"/>
  <c r="W20"/>
  <c r="G16"/>
  <c r="W22"/>
  <c r="W34"/>
  <c r="G22"/>
  <c r="O16"/>
  <c r="G27"/>
  <c r="O24"/>
  <c r="G32"/>
  <c r="O32"/>
  <c r="C56" i="21"/>
  <c r="S22" i="23"/>
  <c r="AI31" i="25"/>
  <c r="K78" i="28"/>
  <c r="K7" s="1"/>
  <c r="L7" s="1"/>
  <c r="AG21" i="17"/>
  <c r="C44" s="1"/>
  <c r="AE35"/>
  <c r="O12"/>
  <c r="O16"/>
  <c r="O26"/>
  <c r="S24" s="1"/>
  <c r="O30"/>
  <c r="C51" s="1"/>
  <c r="G12"/>
  <c r="G16"/>
  <c r="G26"/>
  <c r="C57" s="1"/>
  <c r="G32"/>
  <c r="K30" s="1"/>
  <c r="AA10" i="19"/>
  <c r="K20"/>
  <c r="C51"/>
  <c r="C55"/>
  <c r="C57"/>
  <c r="AE10" i="21"/>
  <c r="AI31" s="1"/>
  <c r="AE32"/>
  <c r="AI35" s="1"/>
  <c r="AM14"/>
  <c r="AO27" s="1"/>
  <c r="C43" s="1"/>
  <c r="AM31"/>
  <c r="G12"/>
  <c r="W12"/>
  <c r="AA10" s="1"/>
  <c r="G13"/>
  <c r="K46" s="1"/>
  <c r="W20"/>
  <c r="C47" s="1"/>
  <c r="O6"/>
  <c r="C50" s="1"/>
  <c r="G22"/>
  <c r="O10"/>
  <c r="C51" s="1"/>
  <c r="G25"/>
  <c r="O16"/>
  <c r="S16" s="1"/>
  <c r="O22"/>
  <c r="G30"/>
  <c r="O28"/>
  <c r="G32"/>
  <c r="K57"/>
  <c r="AE10" i="23"/>
  <c r="G5"/>
  <c r="AM28"/>
  <c r="G8"/>
  <c r="AM35"/>
  <c r="G11"/>
  <c r="G15"/>
  <c r="K47" s="1"/>
  <c r="G17"/>
  <c r="G19"/>
  <c r="G23"/>
  <c r="K22" s="1"/>
  <c r="O12"/>
  <c r="G24"/>
  <c r="G28"/>
  <c r="G31"/>
  <c r="K54" s="1"/>
  <c r="O26"/>
  <c r="G32"/>
  <c r="K55" s="1"/>
  <c r="G34"/>
  <c r="G37"/>
  <c r="K36" s="1"/>
  <c r="AE24" i="25"/>
  <c r="AI28" s="1"/>
  <c r="G7"/>
  <c r="G10"/>
  <c r="K44" s="1"/>
  <c r="G16"/>
  <c r="G17"/>
  <c r="O6"/>
  <c r="G25"/>
  <c r="G27"/>
  <c r="K52" s="1"/>
  <c r="G35"/>
  <c r="K56" s="1"/>
  <c r="C47" i="19"/>
  <c r="AA18"/>
  <c r="C49"/>
  <c r="K6"/>
  <c r="K42"/>
  <c r="K10"/>
  <c r="K44"/>
  <c r="K16"/>
  <c r="K47"/>
  <c r="K51"/>
  <c r="C47" i="17"/>
  <c r="AG33"/>
  <c r="C46" s="1"/>
  <c r="K76" i="20"/>
  <c r="C54" i="17"/>
  <c r="K16"/>
  <c r="AI35" i="19"/>
  <c r="AI28"/>
  <c r="S16"/>
  <c r="K8"/>
  <c r="K43"/>
  <c r="K18"/>
  <c r="K48"/>
  <c r="K26"/>
  <c r="K52"/>
  <c r="K12" i="17"/>
  <c r="C53"/>
  <c r="K26"/>
  <c r="S32"/>
  <c r="O8"/>
  <c r="C50"/>
  <c r="S26" i="19"/>
  <c r="AM14"/>
  <c r="G13"/>
  <c r="G23"/>
  <c r="K50" s="1"/>
  <c r="O22"/>
  <c r="S8" i="21"/>
  <c r="AO21"/>
  <c r="C42" s="1"/>
  <c r="G11"/>
  <c r="G15"/>
  <c r="W34"/>
  <c r="AA32" s="1"/>
  <c r="S12"/>
  <c r="G28"/>
  <c r="O34"/>
  <c r="O36"/>
  <c r="AE24" i="23"/>
  <c r="W22"/>
  <c r="W26"/>
  <c r="K10" i="25"/>
  <c r="K10" i="21"/>
  <c r="K44"/>
  <c r="K26"/>
  <c r="K52"/>
  <c r="S12" i="19"/>
  <c r="C49" i="21"/>
  <c r="G26" i="23"/>
  <c r="G27"/>
  <c r="G19" i="25"/>
  <c r="G20"/>
  <c r="G33"/>
  <c r="G32"/>
  <c r="O20" i="17"/>
  <c r="S18" s="1"/>
  <c r="AA32" i="19"/>
  <c r="K36"/>
  <c r="K14" i="21"/>
  <c r="W22"/>
  <c r="G35"/>
  <c r="K56" s="1"/>
  <c r="W16" i="23"/>
  <c r="W16" i="25"/>
  <c r="W20"/>
  <c r="W18" i="17"/>
  <c r="AA14" s="1"/>
  <c r="G24"/>
  <c r="K22" s="1"/>
  <c r="C52" i="19"/>
  <c r="O30"/>
  <c r="AI14" i="21"/>
  <c r="G8"/>
  <c r="K43" s="1"/>
  <c r="AM35"/>
  <c r="C45" s="1"/>
  <c r="G18"/>
  <c r="K18" s="1"/>
  <c r="G19"/>
  <c r="G24"/>
  <c r="O20"/>
  <c r="C53" s="1"/>
  <c r="G7" i="23"/>
  <c r="G25"/>
  <c r="K24" s="1"/>
  <c r="AO33" i="19"/>
  <c r="C44" s="1"/>
  <c r="K24"/>
  <c r="S34"/>
  <c r="G12"/>
  <c r="K45" s="1"/>
  <c r="O20"/>
  <c r="C53" s="1"/>
  <c r="G31"/>
  <c r="K54" s="1"/>
  <c r="G33"/>
  <c r="K55" s="1"/>
  <c r="AI28" i="21"/>
  <c r="G6"/>
  <c r="K6" s="1"/>
  <c r="K8"/>
  <c r="K51" i="23"/>
  <c r="O18" i="25"/>
  <c r="O20"/>
  <c r="AE18" i="19"/>
  <c r="AI31" s="1"/>
  <c r="W26"/>
  <c r="AA24" s="1"/>
  <c r="G35"/>
  <c r="K56" s="1"/>
  <c r="AO33" i="21"/>
  <c r="C44" s="1"/>
  <c r="G33"/>
  <c r="K55" s="1"/>
  <c r="G6" i="23"/>
  <c r="K50"/>
  <c r="G6" i="25"/>
  <c r="G5"/>
  <c r="C52" i="21"/>
  <c r="K6" i="23"/>
  <c r="K42"/>
  <c r="C45"/>
  <c r="AO33"/>
  <c r="C44" s="1"/>
  <c r="K49"/>
  <c r="K20"/>
  <c r="O36"/>
  <c r="O34"/>
  <c r="G22" i="25"/>
  <c r="G23"/>
  <c r="S16"/>
  <c r="C52"/>
  <c r="K34"/>
  <c r="S8" i="23"/>
  <c r="K26" i="25"/>
  <c r="G11"/>
  <c r="G12"/>
  <c r="O22"/>
  <c r="S20" i="23"/>
  <c r="C53"/>
  <c r="O30"/>
  <c r="K57"/>
  <c r="AI35" i="25"/>
  <c r="K16"/>
  <c r="K47"/>
  <c r="K54"/>
  <c r="K30"/>
  <c r="O34"/>
  <c r="O36"/>
  <c r="AE18" i="23"/>
  <c r="AI31" s="1"/>
  <c r="K48"/>
  <c r="K18"/>
  <c r="O16"/>
  <c r="C52" s="1"/>
  <c r="G35"/>
  <c r="K34" s="1"/>
  <c r="K76" i="24"/>
  <c r="AO27" i="25"/>
  <c r="C43" s="1"/>
  <c r="W8"/>
  <c r="C51"/>
  <c r="G28"/>
  <c r="G29"/>
  <c r="O28"/>
  <c r="S26" s="1"/>
  <c r="AM14" i="23"/>
  <c r="G10"/>
  <c r="K10" s="1"/>
  <c r="G12"/>
  <c r="K12" s="1"/>
  <c r="G13"/>
  <c r="K16"/>
  <c r="AM31" i="25"/>
  <c r="AM35"/>
  <c r="K24"/>
  <c r="K51"/>
  <c r="AI14" i="23"/>
  <c r="C49"/>
  <c r="S8" i="25"/>
  <c r="C50"/>
  <c r="G36"/>
  <c r="G37"/>
  <c r="K76" i="26"/>
  <c r="AA32" i="23"/>
  <c r="K44"/>
  <c r="O10"/>
  <c r="K32"/>
  <c r="K8" i="25"/>
  <c r="K43"/>
  <c r="K46"/>
  <c r="K14"/>
  <c r="AA24"/>
  <c r="C48"/>
  <c r="W30"/>
  <c r="W34"/>
  <c r="AA24" i="27"/>
  <c r="AO33"/>
  <c r="C44" s="1"/>
  <c r="C55"/>
  <c r="K12"/>
  <c r="G18" i="17"/>
  <c r="K77" i="26"/>
  <c r="K77" i="24"/>
  <c r="K44" i="18"/>
  <c r="K77" i="22"/>
  <c r="K6" s="1"/>
  <c r="L6" s="1"/>
  <c r="K76"/>
  <c r="J78" i="26"/>
  <c r="K44" i="32"/>
  <c r="K5" s="1"/>
  <c r="K46"/>
  <c r="K7" s="1"/>
  <c r="L7" s="1"/>
  <c r="J47"/>
  <c r="J123"/>
  <c r="J86"/>
  <c r="K44" i="30"/>
  <c r="K5" s="1"/>
  <c r="K45"/>
  <c r="K6" s="1"/>
  <c r="L6" s="1"/>
  <c r="J127"/>
  <c r="K46"/>
  <c r="K7" s="1"/>
  <c r="L7" s="1"/>
  <c r="J47"/>
  <c r="J87"/>
  <c r="K76" i="28"/>
  <c r="K5" s="1"/>
  <c r="K77"/>
  <c r="K6" s="1"/>
  <c r="L6" s="1"/>
  <c r="K80"/>
  <c r="K9" s="1"/>
  <c r="L9" s="1"/>
  <c r="K79"/>
  <c r="K8" s="1"/>
  <c r="L8" s="1"/>
  <c r="J150"/>
  <c r="K81"/>
  <c r="K10" s="1"/>
  <c r="L10" s="1"/>
  <c r="J82"/>
  <c r="J220"/>
  <c r="C49" i="27"/>
  <c r="AA32"/>
  <c r="S26"/>
  <c r="AO27"/>
  <c r="C43" s="1"/>
  <c r="AO21"/>
  <c r="C42" s="1"/>
  <c r="J122" i="18"/>
  <c r="K45"/>
  <c r="K6" s="1"/>
  <c r="L6" s="1"/>
  <c r="J46"/>
  <c r="J219" i="20"/>
  <c r="K77"/>
  <c r="K6" s="1"/>
  <c r="J78"/>
  <c r="J86" i="18"/>
  <c r="J221" i="22"/>
  <c r="J151" i="20"/>
  <c r="AJ2" i="21"/>
  <c r="J149" i="22"/>
  <c r="K78"/>
  <c r="J79"/>
  <c r="J219" i="26"/>
  <c r="AJ2" i="23"/>
  <c r="J151" i="26"/>
  <c r="K78" i="24"/>
  <c r="J79"/>
  <c r="J218"/>
  <c r="J149"/>
  <c r="C37" i="35"/>
  <c r="K30" i="21" l="1"/>
  <c r="K54"/>
  <c r="AA31" i="17"/>
  <c r="K12" i="19"/>
  <c r="C48"/>
  <c r="K30" i="23"/>
  <c r="C46" i="21"/>
  <c r="C58" i="17"/>
  <c r="K18" i="25"/>
  <c r="K48"/>
  <c r="C55" i="23"/>
  <c r="S26"/>
  <c r="K53"/>
  <c r="K28"/>
  <c r="C55" i="21"/>
  <c r="S26"/>
  <c r="C54"/>
  <c r="S22"/>
  <c r="K50"/>
  <c r="K22"/>
  <c r="AA18"/>
  <c r="AA32" i="25"/>
  <c r="C49"/>
  <c r="S12" i="23"/>
  <c r="C51"/>
  <c r="C55" i="25"/>
  <c r="K5" i="24"/>
  <c r="K45" i="23"/>
  <c r="K34" i="21"/>
  <c r="AO21" i="23"/>
  <c r="C42" s="1"/>
  <c r="AO27"/>
  <c r="C43" s="1"/>
  <c r="C54" i="25"/>
  <c r="S22"/>
  <c r="K8" i="23"/>
  <c r="K43"/>
  <c r="S30" i="19"/>
  <c r="C56"/>
  <c r="C57" i="21"/>
  <c r="S34"/>
  <c r="C54" i="19"/>
  <c r="S22"/>
  <c r="K30"/>
  <c r="K50" i="25"/>
  <c r="K22"/>
  <c r="C48" i="21"/>
  <c r="AA24"/>
  <c r="K20" i="25"/>
  <c r="K49"/>
  <c r="K53" i="21"/>
  <c r="K28"/>
  <c r="K48"/>
  <c r="K5" i="20"/>
  <c r="K56" i="23"/>
  <c r="K12" i="25"/>
  <c r="K45"/>
  <c r="S34" i="23"/>
  <c r="C57"/>
  <c r="K32" i="21"/>
  <c r="S20"/>
  <c r="S20" i="25"/>
  <c r="C53"/>
  <c r="K24" i="21"/>
  <c r="K51"/>
  <c r="K46" i="19"/>
  <c r="K14"/>
  <c r="K34"/>
  <c r="K22"/>
  <c r="K42" i="21"/>
  <c r="K5" i="26"/>
  <c r="AO33" i="25"/>
  <c r="C44" s="1"/>
  <c r="C45"/>
  <c r="K28"/>
  <c r="K53"/>
  <c r="K20" i="21"/>
  <c r="K49"/>
  <c r="K52" i="23"/>
  <c r="K26"/>
  <c r="S16"/>
  <c r="AO21" i="19"/>
  <c r="C42" s="1"/>
  <c r="AO27"/>
  <c r="C43" s="1"/>
  <c r="K32"/>
  <c r="C56" i="17"/>
  <c r="C49"/>
  <c r="S20" i="19"/>
  <c r="K16" i="21"/>
  <c r="K47"/>
  <c r="AI14" i="19"/>
  <c r="K36" i="25"/>
  <c r="K57"/>
  <c r="K46" i="23"/>
  <c r="K14"/>
  <c r="C46" i="25"/>
  <c r="AA10"/>
  <c r="C56" i="23"/>
  <c r="S30"/>
  <c r="K42" i="25"/>
  <c r="K6"/>
  <c r="C47"/>
  <c r="AA18"/>
  <c r="C48" i="23"/>
  <c r="AA24"/>
  <c r="K45" i="21"/>
  <c r="K12"/>
  <c r="S34" i="25"/>
  <c r="C57"/>
  <c r="AA18" i="23"/>
  <c r="C47"/>
  <c r="K55" i="25"/>
  <c r="K32"/>
  <c r="AI28" i="23"/>
  <c r="AI35"/>
  <c r="C48" i="17"/>
  <c r="S10"/>
  <c r="K20"/>
  <c r="C55"/>
  <c r="K6" i="26"/>
  <c r="L6" s="1"/>
  <c r="K6" i="24"/>
  <c r="L6" s="1"/>
  <c r="K5" i="18"/>
  <c r="J79" i="26"/>
  <c r="K78"/>
  <c r="K5" i="22"/>
  <c r="L5" i="32"/>
  <c r="J87"/>
  <c r="J124"/>
  <c r="J48"/>
  <c r="K47"/>
  <c r="K8" s="1"/>
  <c r="L8" s="1"/>
  <c r="L5" i="30"/>
  <c r="K47"/>
  <c r="K8" s="1"/>
  <c r="L8" s="1"/>
  <c r="J48"/>
  <c r="J88"/>
  <c r="J128"/>
  <c r="L5" i="28"/>
  <c r="J221"/>
  <c r="K82"/>
  <c r="K11" s="1"/>
  <c r="L11" s="1"/>
  <c r="J83"/>
  <c r="J151"/>
  <c r="J220" i="26"/>
  <c r="J152" i="20"/>
  <c r="J123" i="18"/>
  <c r="J219" i="24"/>
  <c r="K78" i="20"/>
  <c r="K7" s="1"/>
  <c r="J79"/>
  <c r="K79" i="22"/>
  <c r="J80"/>
  <c r="K7"/>
  <c r="L7" s="1"/>
  <c r="J222"/>
  <c r="J220" i="20"/>
  <c r="K79" i="24"/>
  <c r="J80"/>
  <c r="J87" i="18"/>
  <c r="K46"/>
  <c r="K7" s="1"/>
  <c r="L7" s="1"/>
  <c r="J47"/>
  <c r="J150" i="24"/>
  <c r="J152" i="26"/>
  <c r="J150" i="22"/>
  <c r="K7" i="24"/>
  <c r="L7" s="1"/>
  <c r="C5" i="35"/>
  <c r="C37" i="34"/>
  <c r="C5"/>
  <c r="C22" i="27"/>
  <c r="C13"/>
  <c r="C20"/>
  <c r="C37"/>
  <c r="C5"/>
  <c r="C37" i="21"/>
  <c r="L5" i="26" l="1"/>
  <c r="L5" i="20"/>
  <c r="L5" i="24"/>
  <c r="L5" i="18"/>
  <c r="L5" i="22"/>
  <c r="K7" i="26"/>
  <c r="L7" s="1"/>
  <c r="K79"/>
  <c r="J80"/>
  <c r="K48" i="32"/>
  <c r="K9" s="1"/>
  <c r="L9" s="1"/>
  <c r="J49"/>
  <c r="J125"/>
  <c r="J88"/>
  <c r="J129" i="30"/>
  <c r="J89"/>
  <c r="J49"/>
  <c r="K48"/>
  <c r="K9" s="1"/>
  <c r="L9" s="1"/>
  <c r="J152" i="28"/>
  <c r="K83"/>
  <c r="K12" s="1"/>
  <c r="L12" s="1"/>
  <c r="J84"/>
  <c r="J222"/>
  <c r="J124" i="18"/>
  <c r="J88"/>
  <c r="J223" i="22"/>
  <c r="J153" i="20"/>
  <c r="J151" i="22"/>
  <c r="J81" i="24"/>
  <c r="K80"/>
  <c r="K79" i="20"/>
  <c r="K8" s="1"/>
  <c r="J80"/>
  <c r="J153" i="26"/>
  <c r="L6" i="20"/>
  <c r="J221" i="26"/>
  <c r="K80" i="22"/>
  <c r="J81"/>
  <c r="J220" i="24"/>
  <c r="K8" i="22"/>
  <c r="L8" s="1"/>
  <c r="K8" i="24"/>
  <c r="L8" s="1"/>
  <c r="J151"/>
  <c r="K47" i="18"/>
  <c r="K8" s="1"/>
  <c r="L8" s="1"/>
  <c r="J48"/>
  <c r="J221" i="20"/>
  <c r="C22" i="35"/>
  <c r="C22" i="34"/>
  <c r="C5" i="21"/>
  <c r="C37" i="23"/>
  <c r="C5"/>
  <c r="C22"/>
  <c r="C29" i="27"/>
  <c r="C22" i="21"/>
  <c r="C5" i="25"/>
  <c r="C37"/>
  <c r="C37" i="19"/>
  <c r="C6" i="17"/>
  <c r="C5" i="19"/>
  <c r="C36" i="17"/>
  <c r="K80" i="26" l="1"/>
  <c r="J81"/>
  <c r="K8"/>
  <c r="L8" s="1"/>
  <c r="J89" i="32"/>
  <c r="J126"/>
  <c r="K49"/>
  <c r="K10" s="1"/>
  <c r="L10" s="1"/>
  <c r="J50"/>
  <c r="K49" i="30"/>
  <c r="K10" s="1"/>
  <c r="L10" s="1"/>
  <c r="J50"/>
  <c r="J90"/>
  <c r="J130"/>
  <c r="J223" i="28"/>
  <c r="J85"/>
  <c r="K84"/>
  <c r="K13" s="1"/>
  <c r="L13" s="1"/>
  <c r="J153"/>
  <c r="K9" i="24"/>
  <c r="L9" s="1"/>
  <c r="L7" i="20"/>
  <c r="K9" i="22"/>
  <c r="L9" s="1"/>
  <c r="K81" i="24"/>
  <c r="J82"/>
  <c r="J125" i="18"/>
  <c r="J152" i="24"/>
  <c r="J224" i="22"/>
  <c r="K81"/>
  <c r="J82"/>
  <c r="J154" i="26"/>
  <c r="J89" i="18"/>
  <c r="J221" i="24"/>
  <c r="K80" i="20"/>
  <c r="K9" s="1"/>
  <c r="J81"/>
  <c r="J152" i="22"/>
  <c r="J154" i="20"/>
  <c r="J222" i="26"/>
  <c r="K48" i="18"/>
  <c r="K9" s="1"/>
  <c r="L9" s="1"/>
  <c r="J49"/>
  <c r="J222" i="20"/>
  <c r="C20" i="35"/>
  <c r="C20" i="34"/>
  <c r="C22" i="25"/>
  <c r="C30" i="27"/>
  <c r="C20" i="21"/>
  <c r="C20" i="23"/>
  <c r="C22" i="17"/>
  <c r="C22" i="19"/>
  <c r="J82" i="26" l="1"/>
  <c r="K81"/>
  <c r="K9"/>
  <c r="L9" s="1"/>
  <c r="J127" i="32"/>
  <c r="J90"/>
  <c r="J51"/>
  <c r="K50"/>
  <c r="K11" s="1"/>
  <c r="J51" i="30"/>
  <c r="K50"/>
  <c r="K11" s="1"/>
  <c r="J131"/>
  <c r="J91"/>
  <c r="K85" i="28"/>
  <c r="K14" s="1"/>
  <c r="L14" s="1"/>
  <c r="J86"/>
  <c r="J154"/>
  <c r="J224"/>
  <c r="K81" i="20"/>
  <c r="K10" s="1"/>
  <c r="J82"/>
  <c r="K10" i="22"/>
  <c r="L10" s="1"/>
  <c r="J225"/>
  <c r="J126" i="18"/>
  <c r="J223" i="26"/>
  <c r="K10" i="24"/>
  <c r="L10" s="1"/>
  <c r="J153" i="22"/>
  <c r="J90" i="18"/>
  <c r="K82" i="24"/>
  <c r="J83"/>
  <c r="J223" i="20"/>
  <c r="J222" i="24"/>
  <c r="J155" i="26"/>
  <c r="J155" i="20"/>
  <c r="J153" i="24"/>
  <c r="J50" i="18"/>
  <c r="K49"/>
  <c r="K10" s="1"/>
  <c r="L10" s="1"/>
  <c r="L8" i="20"/>
  <c r="J83" i="22"/>
  <c r="K82"/>
  <c r="C13" i="35"/>
  <c r="C13" i="34"/>
  <c r="C20" i="19"/>
  <c r="C13" i="23"/>
  <c r="C20" i="25"/>
  <c r="C13" i="21"/>
  <c r="C20" i="17"/>
  <c r="C12" i="27"/>
  <c r="L11" i="32" l="1"/>
  <c r="L11" i="30"/>
  <c r="K10" i="26"/>
  <c r="L10" s="1"/>
  <c r="J83"/>
  <c r="K82"/>
  <c r="J91" i="32"/>
  <c r="J128"/>
  <c r="J52"/>
  <c r="K51"/>
  <c r="K12" s="1"/>
  <c r="J92" i="30"/>
  <c r="J132"/>
  <c r="J52"/>
  <c r="K51"/>
  <c r="K12" s="1"/>
  <c r="J225" i="28"/>
  <c r="J155"/>
  <c r="K86"/>
  <c r="K15" s="1"/>
  <c r="L15" s="1"/>
  <c r="J87"/>
  <c r="L9" i="20"/>
  <c r="J156" i="26"/>
  <c r="J224" i="20"/>
  <c r="J91" i="18"/>
  <c r="J127"/>
  <c r="J83" i="20"/>
  <c r="K82"/>
  <c r="K11" s="1"/>
  <c r="K83" i="24"/>
  <c r="J84"/>
  <c r="J224" i="26"/>
  <c r="K11" i="24"/>
  <c r="L11" s="1"/>
  <c r="J226" i="22"/>
  <c r="J156" i="20"/>
  <c r="J223" i="24"/>
  <c r="K11" i="22"/>
  <c r="L11" s="1"/>
  <c r="J51" i="18"/>
  <c r="K50"/>
  <c r="K11" s="1"/>
  <c r="L11" s="1"/>
  <c r="J154" i="22"/>
  <c r="J84"/>
  <c r="K83"/>
  <c r="J154" i="24"/>
  <c r="C30" i="35"/>
  <c r="C29"/>
  <c r="C30" i="34"/>
  <c r="C29"/>
  <c r="C13" i="25"/>
  <c r="C29" i="23"/>
  <c r="C9" i="27"/>
  <c r="C14" i="17"/>
  <c r="C13" i="19"/>
  <c r="C29" i="21"/>
  <c r="L12" i="32" l="1"/>
  <c r="L12" i="30"/>
  <c r="K11" i="26"/>
  <c r="L11" s="1"/>
  <c r="K83"/>
  <c r="J84"/>
  <c r="K52" i="32"/>
  <c r="K13" s="1"/>
  <c r="J53"/>
  <c r="J129"/>
  <c r="J92"/>
  <c r="J133" i="30"/>
  <c r="K52"/>
  <c r="K13" s="1"/>
  <c r="J53"/>
  <c r="J93"/>
  <c r="K87" i="28"/>
  <c r="K16" s="1"/>
  <c r="L16" s="1"/>
  <c r="J88"/>
  <c r="J156"/>
  <c r="J226"/>
  <c r="J155" i="24"/>
  <c r="K12"/>
  <c r="L12" s="1"/>
  <c r="J225" i="26"/>
  <c r="K83" i="20"/>
  <c r="K12" s="1"/>
  <c r="J84"/>
  <c r="K51" i="18"/>
  <c r="K12" s="1"/>
  <c r="L12" s="1"/>
  <c r="J52"/>
  <c r="J155" i="22"/>
  <c r="J92" i="18"/>
  <c r="K12" i="22"/>
  <c r="L12" s="1"/>
  <c r="J157" i="26"/>
  <c r="J157" i="20"/>
  <c r="J85" i="24"/>
  <c r="K84"/>
  <c r="J227" i="22"/>
  <c r="L10" i="20"/>
  <c r="K84" i="22"/>
  <c r="J85"/>
  <c r="J128" i="18"/>
  <c r="J224" i="24"/>
  <c r="J225" i="20"/>
  <c r="C12" i="35"/>
  <c r="C12" i="34"/>
  <c r="C29" i="19"/>
  <c r="C28" i="17"/>
  <c r="C30" i="21"/>
  <c r="C29" i="25"/>
  <c r="C33" i="27"/>
  <c r="C30" i="23"/>
  <c r="L13" i="32" l="1"/>
  <c r="L13" i="30"/>
  <c r="J85" i="26"/>
  <c r="K84"/>
  <c r="K12"/>
  <c r="L12" s="1"/>
  <c r="J93" i="32"/>
  <c r="J54"/>
  <c r="K53"/>
  <c r="K14" s="1"/>
  <c r="J130"/>
  <c r="J54" i="30"/>
  <c r="K53"/>
  <c r="K14" s="1"/>
  <c r="J134"/>
  <c r="J94"/>
  <c r="J227" i="28"/>
  <c r="J157"/>
  <c r="K88"/>
  <c r="K17" s="1"/>
  <c r="L17" s="1"/>
  <c r="J89"/>
  <c r="K13" i="24"/>
  <c r="L13" s="1"/>
  <c r="J93" i="18"/>
  <c r="J129"/>
  <c r="K85" i="22"/>
  <c r="J86"/>
  <c r="J156" i="24"/>
  <c r="K85"/>
  <c r="J86"/>
  <c r="J226" i="20"/>
  <c r="J156" i="22"/>
  <c r="K84" i="20"/>
  <c r="K13" s="1"/>
  <c r="J85"/>
  <c r="L11"/>
  <c r="J158"/>
  <c r="K13" i="22"/>
  <c r="L13" s="1"/>
  <c r="K52" i="18"/>
  <c r="J53"/>
  <c r="J225" i="24"/>
  <c r="J228" i="22"/>
  <c r="J158" i="26"/>
  <c r="J226"/>
  <c r="C9" i="35"/>
  <c r="C9" i="34"/>
  <c r="C45" i="30"/>
  <c r="C30" i="25"/>
  <c r="C47" i="30"/>
  <c r="C53" i="32"/>
  <c r="C50"/>
  <c r="C49" i="30"/>
  <c r="C47" i="32"/>
  <c r="C46"/>
  <c r="C48" i="30"/>
  <c r="C46"/>
  <c r="C53"/>
  <c r="C12" i="23"/>
  <c r="C30" i="19"/>
  <c r="C44" i="32"/>
  <c r="C50" i="30"/>
  <c r="C30" i="17"/>
  <c r="C49" i="32"/>
  <c r="C51"/>
  <c r="C48"/>
  <c r="C12" i="21"/>
  <c r="C52" i="30"/>
  <c r="C51"/>
  <c r="C44"/>
  <c r="C52" i="32"/>
  <c r="C26" i="27"/>
  <c r="C45" i="32"/>
  <c r="L14" l="1"/>
  <c r="A103"/>
  <c r="A104"/>
  <c r="A102"/>
  <c r="A106"/>
  <c r="A105"/>
  <c r="L14" i="30"/>
  <c r="A103"/>
  <c r="A101"/>
  <c r="A100"/>
  <c r="K13" i="26"/>
  <c r="L13" s="1"/>
  <c r="J86"/>
  <c r="K85"/>
  <c r="A86" i="32"/>
  <c r="A91"/>
  <c r="A89"/>
  <c r="A90"/>
  <c r="A83"/>
  <c r="A85"/>
  <c r="A82"/>
  <c r="A84"/>
  <c r="A87"/>
  <c r="A88"/>
  <c r="K54"/>
  <c r="J55"/>
  <c r="J94"/>
  <c r="J131"/>
  <c r="A86" i="30"/>
  <c r="A84"/>
  <c r="A90"/>
  <c r="A83"/>
  <c r="A91"/>
  <c r="A87"/>
  <c r="A82"/>
  <c r="A89"/>
  <c r="A85"/>
  <c r="A88"/>
  <c r="J95"/>
  <c r="J135"/>
  <c r="K54"/>
  <c r="J55"/>
  <c r="K89" i="28"/>
  <c r="K18" s="1"/>
  <c r="L18" s="1"/>
  <c r="J90"/>
  <c r="J158"/>
  <c r="J228"/>
  <c r="J229" i="22"/>
  <c r="J226" i="24"/>
  <c r="K53" i="18"/>
  <c r="J54"/>
  <c r="J157" i="22"/>
  <c r="K14"/>
  <c r="L14" s="1"/>
  <c r="J227" i="26"/>
  <c r="J159" i="20"/>
  <c r="J94" i="18"/>
  <c r="K86" i="24"/>
  <c r="J87"/>
  <c r="K86" i="22"/>
  <c r="J87"/>
  <c r="K14" i="24"/>
  <c r="L14" s="1"/>
  <c r="L12" i="20"/>
  <c r="J159" i="26"/>
  <c r="K85" i="20"/>
  <c r="K14" s="1"/>
  <c r="J86"/>
  <c r="J227"/>
  <c r="J157" i="24"/>
  <c r="J130" i="18"/>
  <c r="C54" i="32"/>
  <c r="C33" i="35"/>
  <c r="C54" i="30"/>
  <c r="C33" i="34"/>
  <c r="C54" i="18"/>
  <c r="C66"/>
  <c r="C12" i="17"/>
  <c r="C9" i="23"/>
  <c r="C57" i="18"/>
  <c r="C55"/>
  <c r="C68"/>
  <c r="C46"/>
  <c r="C67"/>
  <c r="C73"/>
  <c r="C72"/>
  <c r="C74"/>
  <c r="C61"/>
  <c r="C62"/>
  <c r="C64"/>
  <c r="C45"/>
  <c r="C50"/>
  <c r="C49"/>
  <c r="C47"/>
  <c r="C48"/>
  <c r="C52"/>
  <c r="C65"/>
  <c r="C16" i="27"/>
  <c r="C59" i="18"/>
  <c r="C53"/>
  <c r="C12" i="19"/>
  <c r="C63" i="18"/>
  <c r="C58"/>
  <c r="C12" i="25"/>
  <c r="C71" i="18"/>
  <c r="C51"/>
  <c r="C60"/>
  <c r="C70"/>
  <c r="C56"/>
  <c r="C69"/>
  <c r="C44"/>
  <c r="C9" i="21"/>
  <c r="A92" i="32" l="1"/>
  <c r="K15"/>
  <c r="A92" i="30"/>
  <c r="K15"/>
  <c r="A88" i="18"/>
  <c r="A83"/>
  <c r="A86"/>
  <c r="A84"/>
  <c r="A85"/>
  <c r="A90"/>
  <c r="A89"/>
  <c r="A87"/>
  <c r="A82"/>
  <c r="K14" i="26"/>
  <c r="L14" s="1"/>
  <c r="J87"/>
  <c r="K86"/>
  <c r="J95" i="32"/>
  <c r="K55"/>
  <c r="J56"/>
  <c r="J132"/>
  <c r="J96" i="30"/>
  <c r="K55"/>
  <c r="J56"/>
  <c r="J136"/>
  <c r="J229" i="28"/>
  <c r="J159"/>
  <c r="J91"/>
  <c r="K90"/>
  <c r="K19" s="1"/>
  <c r="L19" s="1"/>
  <c r="A91" i="18"/>
  <c r="A94"/>
  <c r="A95"/>
  <c r="A92"/>
  <c r="A93"/>
  <c r="J131"/>
  <c r="K15" i="24"/>
  <c r="L15" s="1"/>
  <c r="J227"/>
  <c r="J160" i="20"/>
  <c r="J230" i="22"/>
  <c r="J158"/>
  <c r="J228" i="26"/>
  <c r="J88" i="24"/>
  <c r="K87"/>
  <c r="J158"/>
  <c r="J160" i="26"/>
  <c r="J228" i="20"/>
  <c r="K87" i="22"/>
  <c r="J88"/>
  <c r="J55" i="18"/>
  <c r="K54"/>
  <c r="K86" i="20"/>
  <c r="K15" s="1"/>
  <c r="J87"/>
  <c r="K15" i="22"/>
  <c r="L15" s="1"/>
  <c r="J95" i="18"/>
  <c r="C55" i="32"/>
  <c r="C86"/>
  <c r="C82"/>
  <c r="C84"/>
  <c r="C83"/>
  <c r="C87"/>
  <c r="C85"/>
  <c r="C55" i="30"/>
  <c r="C86"/>
  <c r="C84"/>
  <c r="C85"/>
  <c r="C83"/>
  <c r="C87"/>
  <c r="C82"/>
  <c r="C9" i="25"/>
  <c r="C93" i="32"/>
  <c r="C92"/>
  <c r="C91"/>
  <c r="C89"/>
  <c r="C33" i="23"/>
  <c r="C88" i="30"/>
  <c r="C33" i="21"/>
  <c r="C90" i="32"/>
  <c r="C92" i="30"/>
  <c r="C93"/>
  <c r="C90"/>
  <c r="C91"/>
  <c r="C89"/>
  <c r="C17" i="27"/>
  <c r="C88" i="32"/>
  <c r="A93" l="1"/>
  <c r="K16"/>
  <c r="L15"/>
  <c r="A93" i="30"/>
  <c r="K16"/>
  <c r="L15"/>
  <c r="J88" i="26"/>
  <c r="K87"/>
  <c r="K15"/>
  <c r="L15" s="1"/>
  <c r="A128" i="32"/>
  <c r="A120"/>
  <c r="A125"/>
  <c r="A131"/>
  <c r="A121"/>
  <c r="A130"/>
  <c r="A122"/>
  <c r="A124"/>
  <c r="A123"/>
  <c r="A129"/>
  <c r="A126"/>
  <c r="A127"/>
  <c r="J96"/>
  <c r="J57"/>
  <c r="K56"/>
  <c r="J133"/>
  <c r="A131" i="30"/>
  <c r="A129"/>
  <c r="A127"/>
  <c r="A125"/>
  <c r="A123"/>
  <c r="A124"/>
  <c r="A128"/>
  <c r="A120"/>
  <c r="A121"/>
  <c r="A130"/>
  <c r="A126"/>
  <c r="A122"/>
  <c r="J97"/>
  <c r="J137"/>
  <c r="J57"/>
  <c r="K56"/>
  <c r="J230" i="28"/>
  <c r="J160"/>
  <c r="K91"/>
  <c r="K20" s="1"/>
  <c r="L20" s="1"/>
  <c r="J92"/>
  <c r="K91" i="18"/>
  <c r="K92"/>
  <c r="K94"/>
  <c r="K95"/>
  <c r="J96"/>
  <c r="K16" i="24"/>
  <c r="L16" s="1"/>
  <c r="J132" i="18"/>
  <c r="K88"/>
  <c r="K87" i="20"/>
  <c r="K16" s="1"/>
  <c r="J88"/>
  <c r="J159" i="22"/>
  <c r="K90" i="18"/>
  <c r="K88" i="22"/>
  <c r="J89"/>
  <c r="J161" i="26"/>
  <c r="J229"/>
  <c r="J231" i="22"/>
  <c r="K16"/>
  <c r="L16" s="1"/>
  <c r="K87" i="18"/>
  <c r="K88" i="24"/>
  <c r="J89"/>
  <c r="J228"/>
  <c r="K55" i="18"/>
  <c r="J56"/>
  <c r="K89"/>
  <c r="J159" i="24"/>
  <c r="J229" i="20"/>
  <c r="J161"/>
  <c r="K83" i="18"/>
  <c r="K84"/>
  <c r="K82"/>
  <c r="K13" s="1"/>
  <c r="L13" s="1"/>
  <c r="K86"/>
  <c r="K85"/>
  <c r="K16" s="1"/>
  <c r="L16" s="1"/>
  <c r="K93"/>
  <c r="C82"/>
  <c r="C85"/>
  <c r="C89"/>
  <c r="C86"/>
  <c r="C84"/>
  <c r="C83"/>
  <c r="C88"/>
  <c r="C87"/>
  <c r="C56" i="32"/>
  <c r="C26" i="35"/>
  <c r="C56" i="30"/>
  <c r="C26" i="34"/>
  <c r="C110" i="18"/>
  <c r="C101"/>
  <c r="C96"/>
  <c r="C99"/>
  <c r="C106"/>
  <c r="C25" i="27"/>
  <c r="C91" i="18"/>
  <c r="C112"/>
  <c r="C102"/>
  <c r="C100"/>
  <c r="C94"/>
  <c r="C103"/>
  <c r="C95"/>
  <c r="C111"/>
  <c r="C107"/>
  <c r="C108"/>
  <c r="C26" i="23"/>
  <c r="C26" i="21"/>
  <c r="C109" i="18"/>
  <c r="C92"/>
  <c r="C90"/>
  <c r="C93"/>
  <c r="C33" i="25"/>
  <c r="C98" i="18"/>
  <c r="C105"/>
  <c r="C97"/>
  <c r="C104"/>
  <c r="C94" i="30"/>
  <c r="C94" i="32"/>
  <c r="A132" l="1"/>
  <c r="A94"/>
  <c r="K17"/>
  <c r="L16"/>
  <c r="A132" i="30"/>
  <c r="A94"/>
  <c r="K17"/>
  <c r="L16"/>
  <c r="K14" i="18"/>
  <c r="L14" s="1"/>
  <c r="K15"/>
  <c r="L15" s="1"/>
  <c r="A126"/>
  <c r="A123"/>
  <c r="A121"/>
  <c r="A128"/>
  <c r="A122"/>
  <c r="A129"/>
  <c r="A124"/>
  <c r="A127"/>
  <c r="A125"/>
  <c r="A120"/>
  <c r="K88" i="26"/>
  <c r="J89"/>
  <c r="K16"/>
  <c r="L16" s="1"/>
  <c r="K57" i="32"/>
  <c r="J58"/>
  <c r="J97"/>
  <c r="J134"/>
  <c r="K57" i="30"/>
  <c r="J58"/>
  <c r="J138"/>
  <c r="J98"/>
  <c r="J93" i="28"/>
  <c r="K92"/>
  <c r="J161"/>
  <c r="J231"/>
  <c r="A133" i="18"/>
  <c r="A136"/>
  <c r="A132"/>
  <c r="A147"/>
  <c r="A139"/>
  <c r="A141"/>
  <c r="A138"/>
  <c r="A146"/>
  <c r="A143"/>
  <c r="A135"/>
  <c r="A137"/>
  <c r="A140"/>
  <c r="A134"/>
  <c r="A150"/>
  <c r="A149"/>
  <c r="A131"/>
  <c r="A144"/>
  <c r="A130"/>
  <c r="A148"/>
  <c r="A142"/>
  <c r="A145"/>
  <c r="K17" i="22"/>
  <c r="L17" s="1"/>
  <c r="K88" i="20"/>
  <c r="K17" s="1"/>
  <c r="J89"/>
  <c r="J160" i="24"/>
  <c r="J162" i="26"/>
  <c r="J160" i="22"/>
  <c r="J229" i="24"/>
  <c r="J232" i="22"/>
  <c r="K89"/>
  <c r="J90"/>
  <c r="J230" i="20"/>
  <c r="K89" i="24"/>
  <c r="J90"/>
  <c r="J133" i="18"/>
  <c r="K17" i="24"/>
  <c r="L17" s="1"/>
  <c r="J97" i="18"/>
  <c r="K96"/>
  <c r="J230" i="26"/>
  <c r="L19" i="18"/>
  <c r="J162" i="20"/>
  <c r="K56" i="18"/>
  <c r="J57"/>
  <c r="C57" i="32"/>
  <c r="C16" i="35"/>
  <c r="C122" i="32"/>
  <c r="C123"/>
  <c r="C124"/>
  <c r="C121"/>
  <c r="C120"/>
  <c r="C125"/>
  <c r="C16" i="34"/>
  <c r="C57" i="30"/>
  <c r="C120"/>
  <c r="C130"/>
  <c r="C125"/>
  <c r="C123"/>
  <c r="C121"/>
  <c r="C131"/>
  <c r="C122"/>
  <c r="C124"/>
  <c r="C132"/>
  <c r="C129"/>
  <c r="C129" i="32"/>
  <c r="C26" i="25"/>
  <c r="C16" i="23"/>
  <c r="C130" i="32"/>
  <c r="C16" i="21"/>
  <c r="C34" i="27"/>
  <c r="C126" i="32"/>
  <c r="C127"/>
  <c r="C34" i="17"/>
  <c r="C128" i="30"/>
  <c r="C10" i="17"/>
  <c r="C131" i="32"/>
  <c r="C126" i="30"/>
  <c r="C127"/>
  <c r="C128" i="32"/>
  <c r="C132"/>
  <c r="C95" i="30"/>
  <c r="C133"/>
  <c r="C95" i="32"/>
  <c r="C133"/>
  <c r="A133" l="1"/>
  <c r="A95"/>
  <c r="L17"/>
  <c r="K18"/>
  <c r="A133" i="30"/>
  <c r="A95"/>
  <c r="K18"/>
  <c r="L17"/>
  <c r="J90" i="26"/>
  <c r="K89"/>
  <c r="K17"/>
  <c r="L17" s="1"/>
  <c r="J98" i="32"/>
  <c r="J135"/>
  <c r="J59"/>
  <c r="K58"/>
  <c r="J139" i="30"/>
  <c r="J59"/>
  <c r="K58"/>
  <c r="J99"/>
  <c r="J232" i="28"/>
  <c r="J162"/>
  <c r="K93"/>
  <c r="J94"/>
  <c r="K128" i="18"/>
  <c r="K127"/>
  <c r="J230" i="24"/>
  <c r="K18" i="22"/>
  <c r="L18" s="1"/>
  <c r="J98" i="18"/>
  <c r="K97"/>
  <c r="J231" i="20"/>
  <c r="K133" i="18"/>
  <c r="J134"/>
  <c r="K90" i="24"/>
  <c r="J91"/>
  <c r="J161"/>
  <c r="J231" i="26"/>
  <c r="J90" i="20"/>
  <c r="K89"/>
  <c r="K18" s="1"/>
  <c r="K129" i="18"/>
  <c r="K131"/>
  <c r="K18" i="24"/>
  <c r="L18" s="1"/>
  <c r="J161" i="22"/>
  <c r="K120" i="18"/>
  <c r="K17" s="1"/>
  <c r="L17" s="1"/>
  <c r="K121"/>
  <c r="K122"/>
  <c r="K123"/>
  <c r="K125"/>
  <c r="K126"/>
  <c r="K124"/>
  <c r="K90" i="22"/>
  <c r="J91"/>
  <c r="K130" i="18"/>
  <c r="J163" i="20"/>
  <c r="K132" i="18"/>
  <c r="J233" i="22"/>
  <c r="K57" i="18"/>
  <c r="J58"/>
  <c r="J163" i="26"/>
  <c r="C121" i="18"/>
  <c r="C120"/>
  <c r="C122"/>
  <c r="C123"/>
  <c r="C124"/>
  <c r="C132"/>
  <c r="C126"/>
  <c r="C128"/>
  <c r="C125"/>
  <c r="C130"/>
  <c r="C127"/>
  <c r="C129"/>
  <c r="C58" i="32"/>
  <c r="C17" i="35"/>
  <c r="C17" i="34"/>
  <c r="C58" i="30"/>
  <c r="C131" i="18"/>
  <c r="C134"/>
  <c r="C149"/>
  <c r="C17" i="23"/>
  <c r="C147" i="18"/>
  <c r="C136"/>
  <c r="C139"/>
  <c r="C8" i="27"/>
  <c r="C141" i="18"/>
  <c r="C137"/>
  <c r="C146"/>
  <c r="C26" i="17"/>
  <c r="C148" i="18"/>
  <c r="C16" i="25"/>
  <c r="C138" i="18"/>
  <c r="C150"/>
  <c r="C17" i="21"/>
  <c r="C144" i="18"/>
  <c r="C133"/>
  <c r="C143"/>
  <c r="C32" i="17"/>
  <c r="C145" i="18"/>
  <c r="C135"/>
  <c r="C142"/>
  <c r="C140"/>
  <c r="C96" i="30"/>
  <c r="C134"/>
  <c r="C96" i="32"/>
  <c r="C134"/>
  <c r="A134" l="1"/>
  <c r="A96"/>
  <c r="K19"/>
  <c r="L18"/>
  <c r="A134" i="30"/>
  <c r="A96"/>
  <c r="K19"/>
  <c r="L18"/>
  <c r="K18" i="26"/>
  <c r="L18" s="1"/>
  <c r="J91"/>
  <c r="K90"/>
  <c r="J136" i="32"/>
  <c r="J60"/>
  <c r="K59"/>
  <c r="J99"/>
  <c r="J100" i="30"/>
  <c r="J60"/>
  <c r="K59"/>
  <c r="J140"/>
  <c r="J163" i="28"/>
  <c r="K94"/>
  <c r="J95"/>
  <c r="J233"/>
  <c r="J162" i="22"/>
  <c r="J231" i="24"/>
  <c r="J164" i="26"/>
  <c r="J232"/>
  <c r="J234" i="22"/>
  <c r="J59" i="18"/>
  <c r="K58"/>
  <c r="L18"/>
  <c r="J162" i="24"/>
  <c r="J92"/>
  <c r="K91"/>
  <c r="J232" i="20"/>
  <c r="J99" i="18"/>
  <c r="K98"/>
  <c r="J164" i="20"/>
  <c r="J91"/>
  <c r="K90"/>
  <c r="K19" s="1"/>
  <c r="J92" i="22"/>
  <c r="K91"/>
  <c r="K19" i="24"/>
  <c r="L19" s="1"/>
  <c r="L20" i="18"/>
  <c r="K19" i="22"/>
  <c r="L19" s="1"/>
  <c r="J135" i="18"/>
  <c r="K134"/>
  <c r="C25" i="35"/>
  <c r="C62" i="32"/>
  <c r="C73"/>
  <c r="C71"/>
  <c r="C60"/>
  <c r="C74"/>
  <c r="C67"/>
  <c r="C61"/>
  <c r="C68"/>
  <c r="C72"/>
  <c r="C63"/>
  <c r="C70"/>
  <c r="C69"/>
  <c r="C59"/>
  <c r="C64"/>
  <c r="C66"/>
  <c r="C65"/>
  <c r="C25" i="34"/>
  <c r="C74" i="30"/>
  <c r="C70"/>
  <c r="C72"/>
  <c r="C68"/>
  <c r="C59"/>
  <c r="C66"/>
  <c r="C64"/>
  <c r="C71"/>
  <c r="C62"/>
  <c r="C60"/>
  <c r="C61"/>
  <c r="C73"/>
  <c r="C69"/>
  <c r="C63"/>
  <c r="C67"/>
  <c r="C65"/>
  <c r="C18" i="17"/>
  <c r="C8"/>
  <c r="C24"/>
  <c r="C17" i="25"/>
  <c r="C25" i="23"/>
  <c r="C25" i="21"/>
  <c r="C97" i="30"/>
  <c r="C135"/>
  <c r="C97" i="32"/>
  <c r="C135"/>
  <c r="A135" l="1"/>
  <c r="A97"/>
  <c r="A107"/>
  <c r="A101"/>
  <c r="A99"/>
  <c r="A98"/>
  <c r="A100"/>
  <c r="K20"/>
  <c r="L19"/>
  <c r="A135" i="30"/>
  <c r="A99"/>
  <c r="A98"/>
  <c r="A102"/>
  <c r="A97"/>
  <c r="K20"/>
  <c r="L19"/>
  <c r="K19" i="26"/>
  <c r="L19" s="1"/>
  <c r="J92"/>
  <c r="K91"/>
  <c r="J137" i="32"/>
  <c r="J100"/>
  <c r="K60"/>
  <c r="J61"/>
  <c r="J141" i="30"/>
  <c r="J101"/>
  <c r="K60"/>
  <c r="J61"/>
  <c r="K95" i="28"/>
  <c r="J96"/>
  <c r="J164"/>
  <c r="J234"/>
  <c r="J163" i="24"/>
  <c r="J235" i="22"/>
  <c r="J165" i="26"/>
  <c r="K20" i="22"/>
  <c r="L20" s="1"/>
  <c r="J100" i="18"/>
  <c r="K99"/>
  <c r="J163" i="22"/>
  <c r="J233" i="20"/>
  <c r="J233" i="26"/>
  <c r="J136" i="18"/>
  <c r="K135"/>
  <c r="K20" i="24"/>
  <c r="L20" s="1"/>
  <c r="J60" i="18"/>
  <c r="K59"/>
  <c r="J232" i="24"/>
  <c r="K92" i="22"/>
  <c r="J93"/>
  <c r="K91" i="20"/>
  <c r="K20" s="1"/>
  <c r="J92"/>
  <c r="J165"/>
  <c r="K92" i="24"/>
  <c r="J93"/>
  <c r="C34" i="35"/>
  <c r="C34" i="34"/>
  <c r="C108" i="28"/>
  <c r="C99"/>
  <c r="C136"/>
  <c r="C78"/>
  <c r="C137"/>
  <c r="C16" i="17"/>
  <c r="C106" i="28"/>
  <c r="C105"/>
  <c r="C134"/>
  <c r="C83"/>
  <c r="C107"/>
  <c r="C131"/>
  <c r="C123"/>
  <c r="C102"/>
  <c r="C132"/>
  <c r="C130"/>
  <c r="C93"/>
  <c r="C96"/>
  <c r="C98"/>
  <c r="C95"/>
  <c r="C80"/>
  <c r="C121"/>
  <c r="C117"/>
  <c r="C118"/>
  <c r="C103"/>
  <c r="C125"/>
  <c r="C129"/>
  <c r="C109"/>
  <c r="C122"/>
  <c r="C25" i="25"/>
  <c r="C135" i="28"/>
  <c r="C34" i="21"/>
  <c r="C77" i="28"/>
  <c r="C84"/>
  <c r="C126"/>
  <c r="C91"/>
  <c r="C110"/>
  <c r="C113"/>
  <c r="C138"/>
  <c r="C127"/>
  <c r="C104"/>
  <c r="C87"/>
  <c r="C120"/>
  <c r="C97"/>
  <c r="C111"/>
  <c r="C128"/>
  <c r="C124"/>
  <c r="C92"/>
  <c r="C76"/>
  <c r="C90"/>
  <c r="C115"/>
  <c r="C101"/>
  <c r="C114"/>
  <c r="C100"/>
  <c r="C133"/>
  <c r="C89"/>
  <c r="C86"/>
  <c r="C79"/>
  <c r="C81"/>
  <c r="C112"/>
  <c r="C82"/>
  <c r="C85"/>
  <c r="C119"/>
  <c r="C116"/>
  <c r="C88"/>
  <c r="C94"/>
  <c r="C34" i="23"/>
  <c r="K97" i="32" l="1"/>
  <c r="K99"/>
  <c r="K95"/>
  <c r="L20"/>
  <c r="K86"/>
  <c r="K25" s="1"/>
  <c r="K94"/>
  <c r="K87"/>
  <c r="K96"/>
  <c r="K88"/>
  <c r="K93"/>
  <c r="K89"/>
  <c r="K98"/>
  <c r="K82"/>
  <c r="K90"/>
  <c r="K83"/>
  <c r="K22" s="1"/>
  <c r="K91"/>
  <c r="K84"/>
  <c r="K23" s="1"/>
  <c r="K92"/>
  <c r="K85"/>
  <c r="K24" s="1"/>
  <c r="K96" i="30"/>
  <c r="K98"/>
  <c r="K100"/>
  <c r="K88"/>
  <c r="K95"/>
  <c r="K89"/>
  <c r="K84"/>
  <c r="K23" s="1"/>
  <c r="K90"/>
  <c r="K85"/>
  <c r="K91"/>
  <c r="K99"/>
  <c r="K83"/>
  <c r="K22" s="1"/>
  <c r="K92"/>
  <c r="K82"/>
  <c r="K93"/>
  <c r="K86"/>
  <c r="K94"/>
  <c r="K87"/>
  <c r="K97"/>
  <c r="L20"/>
  <c r="A179" i="28"/>
  <c r="A178"/>
  <c r="A174"/>
  <c r="A177"/>
  <c r="A175"/>
  <c r="A176"/>
  <c r="A173"/>
  <c r="A172"/>
  <c r="A170"/>
  <c r="A171"/>
  <c r="A167"/>
  <c r="A168"/>
  <c r="A166"/>
  <c r="A169"/>
  <c r="K20" i="26"/>
  <c r="L20" s="1"/>
  <c r="K92"/>
  <c r="J93"/>
  <c r="J62" i="32"/>
  <c r="K61"/>
  <c r="J138"/>
  <c r="J101"/>
  <c r="K100"/>
  <c r="J62" i="30"/>
  <c r="K61"/>
  <c r="K101"/>
  <c r="J102"/>
  <c r="J142"/>
  <c r="A148" i="28"/>
  <c r="A151"/>
  <c r="A161"/>
  <c r="A153"/>
  <c r="A163"/>
  <c r="A159"/>
  <c r="A146"/>
  <c r="A164"/>
  <c r="A154"/>
  <c r="A160"/>
  <c r="A157"/>
  <c r="A150"/>
  <c r="A162"/>
  <c r="A155"/>
  <c r="A156"/>
  <c r="A147"/>
  <c r="A149"/>
  <c r="A165"/>
  <c r="A158"/>
  <c r="A152"/>
  <c r="J235"/>
  <c r="J165"/>
  <c r="K96"/>
  <c r="J97"/>
  <c r="J137" i="18"/>
  <c r="K136"/>
  <c r="J164" i="22"/>
  <c r="K92" i="20"/>
  <c r="J93"/>
  <c r="J234" i="26"/>
  <c r="J101" i="18"/>
  <c r="K100"/>
  <c r="K93" i="24"/>
  <c r="J94"/>
  <c r="K93" i="22"/>
  <c r="J94"/>
  <c r="J166" i="26"/>
  <c r="J164" i="24"/>
  <c r="J166" i="20"/>
  <c r="J234"/>
  <c r="J233" i="24"/>
  <c r="J61" i="18"/>
  <c r="K60"/>
  <c r="J236" i="22"/>
  <c r="C107" i="32"/>
  <c r="C101"/>
  <c r="C99"/>
  <c r="C98"/>
  <c r="C100"/>
  <c r="C103"/>
  <c r="C104"/>
  <c r="C102"/>
  <c r="C108"/>
  <c r="C110"/>
  <c r="C106"/>
  <c r="C105"/>
  <c r="C112"/>
  <c r="C109"/>
  <c r="C111"/>
  <c r="C8" i="35"/>
  <c r="C8" i="34"/>
  <c r="C99" i="30"/>
  <c r="C98"/>
  <c r="C102"/>
  <c r="C103"/>
  <c r="C105"/>
  <c r="C101"/>
  <c r="C107"/>
  <c r="C111"/>
  <c r="C100"/>
  <c r="C109"/>
  <c r="C104"/>
  <c r="C106"/>
  <c r="C110"/>
  <c r="C108"/>
  <c r="C112"/>
  <c r="C8" i="21"/>
  <c r="C34" i="25"/>
  <c r="C8" i="23"/>
  <c r="C137" i="30"/>
  <c r="C136"/>
  <c r="C140"/>
  <c r="C145" i="32"/>
  <c r="C139"/>
  <c r="C137"/>
  <c r="C136"/>
  <c r="C138"/>
  <c r="A149" l="1"/>
  <c r="A147"/>
  <c r="A150"/>
  <c r="A143"/>
  <c r="A144"/>
  <c r="A148"/>
  <c r="A146"/>
  <c r="A140"/>
  <c r="A142"/>
  <c r="A141"/>
  <c r="A138"/>
  <c r="A136"/>
  <c r="A137"/>
  <c r="A139"/>
  <c r="A145"/>
  <c r="L24"/>
  <c r="L23"/>
  <c r="L22"/>
  <c r="K21"/>
  <c r="L25"/>
  <c r="A150" i="30"/>
  <c r="A146"/>
  <c r="A148"/>
  <c r="A144"/>
  <c r="A142"/>
  <c r="A147"/>
  <c r="A138"/>
  <c r="A149"/>
  <c r="A145"/>
  <c r="A139"/>
  <c r="A143"/>
  <c r="A141"/>
  <c r="A140"/>
  <c r="A136"/>
  <c r="A137"/>
  <c r="K21"/>
  <c r="L22"/>
  <c r="L23"/>
  <c r="K93" i="26"/>
  <c r="J94"/>
  <c r="K101" i="32"/>
  <c r="J102"/>
  <c r="J139"/>
  <c r="K62"/>
  <c r="J63"/>
  <c r="J143" i="30"/>
  <c r="J103"/>
  <c r="K102"/>
  <c r="K62"/>
  <c r="J63"/>
  <c r="K164" i="28"/>
  <c r="K147"/>
  <c r="K22" s="1"/>
  <c r="K148"/>
  <c r="K23" s="1"/>
  <c r="K146"/>
  <c r="K21" s="1"/>
  <c r="K149"/>
  <c r="K24" s="1"/>
  <c r="L24" s="1"/>
  <c r="K150"/>
  <c r="K25" s="1"/>
  <c r="L25" s="1"/>
  <c r="K151"/>
  <c r="K26" s="1"/>
  <c r="L26" s="1"/>
  <c r="K152"/>
  <c r="K27" s="1"/>
  <c r="L27" s="1"/>
  <c r="K153"/>
  <c r="K28" s="1"/>
  <c r="L28" s="1"/>
  <c r="K154"/>
  <c r="K155"/>
  <c r="K156"/>
  <c r="K157"/>
  <c r="K158"/>
  <c r="K159"/>
  <c r="K160"/>
  <c r="K161"/>
  <c r="K162"/>
  <c r="K163"/>
  <c r="K97"/>
  <c r="J98"/>
  <c r="J236"/>
  <c r="K165"/>
  <c r="J166"/>
  <c r="J62" i="18"/>
  <c r="K61"/>
  <c r="J235" i="20"/>
  <c r="K94" i="22"/>
  <c r="J95"/>
  <c r="J138" i="18"/>
  <c r="K137"/>
  <c r="J167" i="20"/>
  <c r="K93"/>
  <c r="J94"/>
  <c r="J237" i="22"/>
  <c r="J167" i="26"/>
  <c r="J234" i="24"/>
  <c r="J165"/>
  <c r="J235" i="26"/>
  <c r="K94" i="24"/>
  <c r="J95"/>
  <c r="K101" i="18"/>
  <c r="J102"/>
  <c r="J165" i="22"/>
  <c r="C18" i="35"/>
  <c r="C35"/>
  <c r="C15"/>
  <c r="C24"/>
  <c r="C24" i="34"/>
  <c r="C35"/>
  <c r="C148" i="28"/>
  <c r="C147"/>
  <c r="C154"/>
  <c r="C155"/>
  <c r="C149"/>
  <c r="C153"/>
  <c r="C156"/>
  <c r="C151"/>
  <c r="C150"/>
  <c r="C146"/>
  <c r="C152"/>
  <c r="C157"/>
  <c r="C202"/>
  <c r="C194"/>
  <c r="C8" i="25"/>
  <c r="C206" i="28"/>
  <c r="C188"/>
  <c r="C197"/>
  <c r="C208"/>
  <c r="C166"/>
  <c r="C173"/>
  <c r="C204"/>
  <c r="C171"/>
  <c r="C190"/>
  <c r="C172"/>
  <c r="C185"/>
  <c r="C158"/>
  <c r="C201"/>
  <c r="C163"/>
  <c r="C18" i="27"/>
  <c r="C187" i="28"/>
  <c r="C193"/>
  <c r="C164"/>
  <c r="C183"/>
  <c r="C176"/>
  <c r="C169"/>
  <c r="C199"/>
  <c r="C179"/>
  <c r="C175"/>
  <c r="C180"/>
  <c r="C177"/>
  <c r="C161"/>
  <c r="C162"/>
  <c r="C159"/>
  <c r="C198"/>
  <c r="C207"/>
  <c r="C195"/>
  <c r="C168"/>
  <c r="C160"/>
  <c r="C170"/>
  <c r="C178"/>
  <c r="C182"/>
  <c r="C186"/>
  <c r="C184"/>
  <c r="C189"/>
  <c r="C192"/>
  <c r="C181"/>
  <c r="C205"/>
  <c r="C165"/>
  <c r="C167"/>
  <c r="C196"/>
  <c r="C203"/>
  <c r="C174"/>
  <c r="C191"/>
  <c r="C200"/>
  <c r="K138" i="32" l="1"/>
  <c r="L21"/>
  <c r="K134"/>
  <c r="K123"/>
  <c r="K29" s="1"/>
  <c r="K136"/>
  <c r="K127"/>
  <c r="K124"/>
  <c r="K30" s="1"/>
  <c r="K131"/>
  <c r="K128"/>
  <c r="K121"/>
  <c r="K27" s="1"/>
  <c r="K132"/>
  <c r="K135"/>
  <c r="K137"/>
  <c r="K130"/>
  <c r="K126"/>
  <c r="K120"/>
  <c r="K122"/>
  <c r="K28" s="1"/>
  <c r="K125"/>
  <c r="K129"/>
  <c r="K133"/>
  <c r="K142" i="30"/>
  <c r="L21"/>
  <c r="K138"/>
  <c r="K140"/>
  <c r="K125"/>
  <c r="K133"/>
  <c r="K122"/>
  <c r="K26" s="1"/>
  <c r="L26" s="1"/>
  <c r="K120"/>
  <c r="K139"/>
  <c r="K132"/>
  <c r="K134"/>
  <c r="K126"/>
  <c r="K121"/>
  <c r="K25" s="1"/>
  <c r="K128"/>
  <c r="K135"/>
  <c r="K137"/>
  <c r="K124"/>
  <c r="K129"/>
  <c r="K127"/>
  <c r="K130"/>
  <c r="K123"/>
  <c r="K131"/>
  <c r="K136"/>
  <c r="K141"/>
  <c r="L23" i="28"/>
  <c r="L22"/>
  <c r="L21"/>
  <c r="J95" i="26"/>
  <c r="K94"/>
  <c r="K63" i="32"/>
  <c r="J64"/>
  <c r="J140"/>
  <c r="K139"/>
  <c r="J103"/>
  <c r="K102"/>
  <c r="K63" i="30"/>
  <c r="J64"/>
  <c r="J104"/>
  <c r="K103"/>
  <c r="K143"/>
  <c r="J144"/>
  <c r="A239" i="28"/>
  <c r="A233"/>
  <c r="A261"/>
  <c r="A256"/>
  <c r="A278"/>
  <c r="A225"/>
  <c r="A249"/>
  <c r="A244"/>
  <c r="A237"/>
  <c r="A262"/>
  <c r="A246"/>
  <c r="A252"/>
  <c r="A218"/>
  <c r="A248"/>
  <c r="A251"/>
  <c r="A265"/>
  <c r="A226"/>
  <c r="A219"/>
  <c r="A221"/>
  <c r="A254"/>
  <c r="A263"/>
  <c r="A240"/>
  <c r="A258"/>
  <c r="A268"/>
  <c r="A238"/>
  <c r="A274"/>
  <c r="A234"/>
  <c r="A220"/>
  <c r="A267"/>
  <c r="A266"/>
  <c r="A260"/>
  <c r="A277"/>
  <c r="A235"/>
  <c r="A271"/>
  <c r="A231"/>
  <c r="A229"/>
  <c r="A224"/>
  <c r="A227"/>
  <c r="A257"/>
  <c r="A264"/>
  <c r="A250"/>
  <c r="A275"/>
  <c r="A245"/>
  <c r="A255"/>
  <c r="A230"/>
  <c r="A242"/>
  <c r="A243"/>
  <c r="A276"/>
  <c r="A270"/>
  <c r="A222"/>
  <c r="A253"/>
  <c r="A272"/>
  <c r="A241"/>
  <c r="A259"/>
  <c r="A269"/>
  <c r="A217"/>
  <c r="A228"/>
  <c r="A273"/>
  <c r="A223"/>
  <c r="A216"/>
  <c r="A247"/>
  <c r="A232"/>
  <c r="A236"/>
  <c r="J167"/>
  <c r="K166"/>
  <c r="J237"/>
  <c r="J99"/>
  <c r="K98"/>
  <c r="J236" i="26"/>
  <c r="J168" i="20"/>
  <c r="J236"/>
  <c r="J166" i="24"/>
  <c r="K138" i="18"/>
  <c r="J139"/>
  <c r="K95" i="24"/>
  <c r="J96"/>
  <c r="J238" i="22"/>
  <c r="K94" i="20"/>
  <c r="J95"/>
  <c r="J166" i="22"/>
  <c r="K102" i="18"/>
  <c r="J103"/>
  <c r="J235" i="24"/>
  <c r="J63" i="18"/>
  <c r="K62"/>
  <c r="J168" i="26"/>
  <c r="K95" i="22"/>
  <c r="J96"/>
  <c r="C149" i="32"/>
  <c r="C147"/>
  <c r="C150"/>
  <c r="C143"/>
  <c r="C144"/>
  <c r="C148"/>
  <c r="C146"/>
  <c r="C140"/>
  <c r="C142"/>
  <c r="C141"/>
  <c r="C7" i="35"/>
  <c r="C27" i="34"/>
  <c r="C150" i="30"/>
  <c r="C146"/>
  <c r="C148"/>
  <c r="C144"/>
  <c r="C142"/>
  <c r="C147"/>
  <c r="C138"/>
  <c r="C149"/>
  <c r="C145"/>
  <c r="C139"/>
  <c r="C143"/>
  <c r="C141"/>
  <c r="C7" i="34"/>
  <c r="C35" i="27"/>
  <c r="C24"/>
  <c r="C7"/>
  <c r="C103" i="24"/>
  <c r="C99" i="22"/>
  <c r="C109" i="24"/>
  <c r="C80"/>
  <c r="C98"/>
  <c r="C124" i="22"/>
  <c r="C96" i="24"/>
  <c r="C106"/>
  <c r="C136" i="22"/>
  <c r="C92"/>
  <c r="C102" i="24"/>
  <c r="C76"/>
  <c r="C113"/>
  <c r="C87" i="22"/>
  <c r="C132" i="24"/>
  <c r="C101"/>
  <c r="C85" i="22"/>
  <c r="C76"/>
  <c r="C129"/>
  <c r="C99" i="24"/>
  <c r="C100" i="22"/>
  <c r="C116"/>
  <c r="C136" i="24"/>
  <c r="C137" i="22"/>
  <c r="C116" i="24"/>
  <c r="C131" i="22"/>
  <c r="C134"/>
  <c r="C135"/>
  <c r="C87" i="24"/>
  <c r="C115"/>
  <c r="C125" i="22"/>
  <c r="C91"/>
  <c r="C95" i="24"/>
  <c r="C89" i="22"/>
  <c r="C128"/>
  <c r="C86" i="24"/>
  <c r="C106" i="22"/>
  <c r="C93" i="24"/>
  <c r="C103" i="22"/>
  <c r="C98"/>
  <c r="C119"/>
  <c r="C81"/>
  <c r="C128" i="24"/>
  <c r="C110"/>
  <c r="C117" i="22"/>
  <c r="C32" i="27"/>
  <c r="C93" i="22"/>
  <c r="C123"/>
  <c r="C81" i="24"/>
  <c r="C117"/>
  <c r="C90"/>
  <c r="C111"/>
  <c r="C135"/>
  <c r="C129"/>
  <c r="C133"/>
  <c r="C83" i="22"/>
  <c r="C83" i="24"/>
  <c r="C84"/>
  <c r="C134"/>
  <c r="C96" i="22"/>
  <c r="C109"/>
  <c r="C78" i="24"/>
  <c r="C113" i="22"/>
  <c r="C133"/>
  <c r="C123" i="24"/>
  <c r="C130"/>
  <c r="C97" i="22"/>
  <c r="C132"/>
  <c r="C122" i="24"/>
  <c r="C126" i="22"/>
  <c r="C131" i="24"/>
  <c r="C122" i="22"/>
  <c r="C104" i="24"/>
  <c r="C85"/>
  <c r="C127" i="22"/>
  <c r="C118"/>
  <c r="C78"/>
  <c r="C124" i="24"/>
  <c r="C118"/>
  <c r="C105" i="22"/>
  <c r="C120"/>
  <c r="C120" i="24"/>
  <c r="C100"/>
  <c r="C112"/>
  <c r="C121" i="22"/>
  <c r="C137" i="24"/>
  <c r="C112" i="22"/>
  <c r="C82"/>
  <c r="C130"/>
  <c r="C92" i="24"/>
  <c r="C138"/>
  <c r="C127"/>
  <c r="C77" i="22"/>
  <c r="C88"/>
  <c r="C138"/>
  <c r="C108"/>
  <c r="C114" i="24"/>
  <c r="C80" i="22"/>
  <c r="C104"/>
  <c r="C79"/>
  <c r="C108" i="24"/>
  <c r="C82"/>
  <c r="C105"/>
  <c r="C90" i="22"/>
  <c r="C88" i="24"/>
  <c r="C97"/>
  <c r="C94"/>
  <c r="C107" i="22"/>
  <c r="C121" i="24"/>
  <c r="C95" i="22"/>
  <c r="C102"/>
  <c r="C110"/>
  <c r="C84"/>
  <c r="C91" i="24"/>
  <c r="C125"/>
  <c r="C79"/>
  <c r="C115" i="22"/>
  <c r="C126" i="24"/>
  <c r="C107"/>
  <c r="C94" i="22"/>
  <c r="C114"/>
  <c r="C77" i="24"/>
  <c r="C119"/>
  <c r="C101" i="22"/>
  <c r="C86"/>
  <c r="C111"/>
  <c r="C89" i="24"/>
  <c r="K26" i="32" l="1"/>
  <c r="L27"/>
  <c r="L29"/>
  <c r="L28"/>
  <c r="L30"/>
  <c r="K24" i="30"/>
  <c r="L25"/>
  <c r="A170" i="24"/>
  <c r="A169"/>
  <c r="A168"/>
  <c r="A149"/>
  <c r="A184" i="22"/>
  <c r="A185"/>
  <c r="A183"/>
  <c r="A186"/>
  <c r="A182"/>
  <c r="A181"/>
  <c r="A180"/>
  <c r="A179"/>
  <c r="A177"/>
  <c r="A174"/>
  <c r="A178"/>
  <c r="A175"/>
  <c r="A176"/>
  <c r="A169"/>
  <c r="A159"/>
  <c r="A157"/>
  <c r="A162"/>
  <c r="A154" i="24"/>
  <c r="A163"/>
  <c r="A165"/>
  <c r="A150"/>
  <c r="A161"/>
  <c r="A153"/>
  <c r="A159"/>
  <c r="A147"/>
  <c r="A148"/>
  <c r="A155"/>
  <c r="A162"/>
  <c r="A166"/>
  <c r="A151"/>
  <c r="A160"/>
  <c r="A164"/>
  <c r="A146"/>
  <c r="A167"/>
  <c r="A152"/>
  <c r="A157"/>
  <c r="A153" i="22"/>
  <c r="A163"/>
  <c r="A172"/>
  <c r="A170"/>
  <c r="A158"/>
  <c r="A166"/>
  <c r="A156"/>
  <c r="A154"/>
  <c r="A151"/>
  <c r="A165"/>
  <c r="A146"/>
  <c r="A148"/>
  <c r="A152"/>
  <c r="A167"/>
  <c r="A164"/>
  <c r="A173"/>
  <c r="A149"/>
  <c r="A160"/>
  <c r="A171"/>
  <c r="J96" i="26"/>
  <c r="K95"/>
  <c r="J104" i="32"/>
  <c r="K103"/>
  <c r="K140"/>
  <c r="J141"/>
  <c r="J65"/>
  <c r="K64"/>
  <c r="J145" i="30"/>
  <c r="K144"/>
  <c r="J65"/>
  <c r="K64"/>
  <c r="K104"/>
  <c r="J105"/>
  <c r="K232" i="28"/>
  <c r="K223"/>
  <c r="K36" s="1"/>
  <c r="L36" s="1"/>
  <c r="K218"/>
  <c r="K31" s="1"/>
  <c r="K216"/>
  <c r="K29" s="1"/>
  <c r="K233"/>
  <c r="K227"/>
  <c r="K225"/>
  <c r="K235"/>
  <c r="K231"/>
  <c r="K224"/>
  <c r="K228"/>
  <c r="K220"/>
  <c r="K33" s="1"/>
  <c r="K219"/>
  <c r="K32" s="1"/>
  <c r="L32" s="1"/>
  <c r="K234"/>
  <c r="K226"/>
  <c r="K217"/>
  <c r="K30" s="1"/>
  <c r="L30" s="1"/>
  <c r="K230"/>
  <c r="K222"/>
  <c r="K35" s="1"/>
  <c r="K221"/>
  <c r="K34" s="1"/>
  <c r="L34" s="1"/>
  <c r="K236"/>
  <c r="K229"/>
  <c r="J168"/>
  <c r="K167"/>
  <c r="K99"/>
  <c r="J100"/>
  <c r="J238"/>
  <c r="K237"/>
  <c r="A158" i="24"/>
  <c r="A156"/>
  <c r="A150" i="22"/>
  <c r="A155"/>
  <c r="A168"/>
  <c r="A161"/>
  <c r="A147"/>
  <c r="K95" i="20"/>
  <c r="J96"/>
  <c r="J237"/>
  <c r="J167" i="24"/>
  <c r="K96" i="22"/>
  <c r="J97"/>
  <c r="J169" i="26"/>
  <c r="J169" i="20"/>
  <c r="J104" i="18"/>
  <c r="K103"/>
  <c r="J167" i="22"/>
  <c r="J237" i="26"/>
  <c r="J97" i="24"/>
  <c r="K96"/>
  <c r="J239" i="22"/>
  <c r="J236" i="24"/>
  <c r="K63" i="18"/>
  <c r="J64"/>
  <c r="L22" i="20"/>
  <c r="K139" i="18"/>
  <c r="J140"/>
  <c r="C32" i="35"/>
  <c r="C10"/>
  <c r="C11"/>
  <c r="C31"/>
  <c r="C15" i="34"/>
  <c r="C230" i="28"/>
  <c r="C217"/>
  <c r="C218"/>
  <c r="C220"/>
  <c r="C224"/>
  <c r="C223"/>
  <c r="C227"/>
  <c r="C216"/>
  <c r="C231"/>
  <c r="C219"/>
  <c r="C225"/>
  <c r="C226"/>
  <c r="C221"/>
  <c r="C222"/>
  <c r="C232"/>
  <c r="C89" i="26"/>
  <c r="C103"/>
  <c r="C107"/>
  <c r="C119"/>
  <c r="C124" i="20"/>
  <c r="C88"/>
  <c r="C115"/>
  <c r="C266" i="28"/>
  <c r="C255"/>
  <c r="C97" i="20"/>
  <c r="C123" i="26"/>
  <c r="C263" i="28"/>
  <c r="C248"/>
  <c r="C93" i="26"/>
  <c r="C113"/>
  <c r="C100" i="20"/>
  <c r="C80" i="26"/>
  <c r="C253" i="28"/>
  <c r="C138" i="26"/>
  <c r="C129" i="20"/>
  <c r="C251" i="28"/>
  <c r="C93" i="20"/>
  <c r="C85"/>
  <c r="C111"/>
  <c r="C82"/>
  <c r="C127" i="26"/>
  <c r="C102"/>
  <c r="C274" i="28"/>
  <c r="C236"/>
  <c r="C126" i="26"/>
  <c r="C86"/>
  <c r="C128"/>
  <c r="C116"/>
  <c r="C131"/>
  <c r="C83"/>
  <c r="C85"/>
  <c r="C109" i="20"/>
  <c r="C96" i="26"/>
  <c r="C104" i="20"/>
  <c r="C246" i="28"/>
  <c r="C276"/>
  <c r="C84" i="26"/>
  <c r="C100"/>
  <c r="C91"/>
  <c r="C90"/>
  <c r="C89" i="20"/>
  <c r="C83"/>
  <c r="C254" i="28"/>
  <c r="C35" i="19"/>
  <c r="C273" i="28"/>
  <c r="C125" i="20"/>
  <c r="C6" i="27"/>
  <c r="C117" i="20"/>
  <c r="C90"/>
  <c r="C106"/>
  <c r="C31" i="27"/>
  <c r="C241" i="28"/>
  <c r="C126" i="20"/>
  <c r="C87" i="26"/>
  <c r="C130"/>
  <c r="C258" i="28"/>
  <c r="C249"/>
  <c r="C113" i="20"/>
  <c r="C245" i="28"/>
  <c r="C261"/>
  <c r="C112" i="26"/>
  <c r="C108" i="20"/>
  <c r="C87"/>
  <c r="C86"/>
  <c r="C109" i="26"/>
  <c r="C123" i="20"/>
  <c r="C277" i="28"/>
  <c r="C106" i="26"/>
  <c r="C80" i="20"/>
  <c r="C99" i="26"/>
  <c r="C94" i="20"/>
  <c r="C79"/>
  <c r="C133" i="26"/>
  <c r="C114" i="20"/>
  <c r="C117" i="26"/>
  <c r="C233" i="28"/>
  <c r="C105" i="26"/>
  <c r="C242" i="28"/>
  <c r="C108" i="26"/>
  <c r="C270" i="28"/>
  <c r="C92" i="20"/>
  <c r="C23" i="27"/>
  <c r="C133" i="20"/>
  <c r="C107"/>
  <c r="C238" i="28"/>
  <c r="C130" i="20"/>
  <c r="C137" i="26"/>
  <c r="C250" i="28"/>
  <c r="C244"/>
  <c r="C135" i="20"/>
  <c r="C237" i="28"/>
  <c r="C96" i="20"/>
  <c r="C269" i="28"/>
  <c r="C94" i="26"/>
  <c r="C115"/>
  <c r="C110"/>
  <c r="C78"/>
  <c r="C235" i="28"/>
  <c r="C122" i="26"/>
  <c r="C88"/>
  <c r="C14" i="27"/>
  <c r="C116" i="20"/>
  <c r="C76"/>
  <c r="C125" i="26"/>
  <c r="C119" i="20"/>
  <c r="C97" i="26"/>
  <c r="C131" i="20"/>
  <c r="C252" i="28"/>
  <c r="C118" i="20"/>
  <c r="C135" i="26"/>
  <c r="C81"/>
  <c r="C92"/>
  <c r="C101" i="20"/>
  <c r="C120" i="26"/>
  <c r="C264" i="28"/>
  <c r="C114" i="26"/>
  <c r="C136"/>
  <c r="C262" i="28"/>
  <c r="C129" i="26"/>
  <c r="C95"/>
  <c r="C136" i="20"/>
  <c r="C112"/>
  <c r="C104" i="26"/>
  <c r="C121" i="20"/>
  <c r="C228" i="28"/>
  <c r="C105" i="20"/>
  <c r="C79" i="26"/>
  <c r="C98"/>
  <c r="C111"/>
  <c r="C98" i="20"/>
  <c r="C247" i="28"/>
  <c r="C234"/>
  <c r="C15" i="27"/>
  <c r="C128" i="20"/>
  <c r="C99"/>
  <c r="C95"/>
  <c r="C110"/>
  <c r="C239" i="28"/>
  <c r="C81" i="20"/>
  <c r="C91"/>
  <c r="C118" i="26"/>
  <c r="C132" i="20"/>
  <c r="C122"/>
  <c r="C260" i="28"/>
  <c r="C272"/>
  <c r="C77" i="26"/>
  <c r="C102" i="20"/>
  <c r="C265" i="28"/>
  <c r="C271"/>
  <c r="C275"/>
  <c r="C243"/>
  <c r="C78" i="20"/>
  <c r="C101" i="26"/>
  <c r="C259" i="28"/>
  <c r="C134" i="20"/>
  <c r="C257" i="28"/>
  <c r="C138" i="20"/>
  <c r="C240" i="28"/>
  <c r="C77" i="20"/>
  <c r="C84"/>
  <c r="C121" i="26"/>
  <c r="C132"/>
  <c r="C137" i="20"/>
  <c r="C267" i="28"/>
  <c r="C278"/>
  <c r="C82" i="26"/>
  <c r="C229" i="28"/>
  <c r="C268"/>
  <c r="C120" i="20"/>
  <c r="C103"/>
  <c r="C134" i="26"/>
  <c r="C76"/>
  <c r="C256" i="28"/>
  <c r="C124" i="26"/>
  <c r="C127" i="20"/>
  <c r="L26" i="32" l="1"/>
  <c r="L24" i="30"/>
  <c r="L35" i="28"/>
  <c r="L33"/>
  <c r="L31"/>
  <c r="L29"/>
  <c r="A188" i="26"/>
  <c r="A184"/>
  <c r="A185"/>
  <c r="A187"/>
  <c r="A186"/>
  <c r="A183"/>
  <c r="A181"/>
  <c r="A180"/>
  <c r="A182"/>
  <c r="A178"/>
  <c r="A179"/>
  <c r="A177"/>
  <c r="A176"/>
  <c r="A152"/>
  <c r="A158"/>
  <c r="A157"/>
  <c r="A156"/>
  <c r="A174"/>
  <c r="A154"/>
  <c r="A161"/>
  <c r="A148"/>
  <c r="A166"/>
  <c r="A164"/>
  <c r="A173"/>
  <c r="A159"/>
  <c r="A146"/>
  <c r="A171"/>
  <c r="A149"/>
  <c r="A172"/>
  <c r="A169"/>
  <c r="A170"/>
  <c r="A155"/>
  <c r="A153"/>
  <c r="A175"/>
  <c r="A147"/>
  <c r="A163" i="20"/>
  <c r="A164"/>
  <c r="A162"/>
  <c r="A161"/>
  <c r="A160"/>
  <c r="A159"/>
  <c r="A156"/>
  <c r="A155"/>
  <c r="A154"/>
  <c r="A153"/>
  <c r="A152"/>
  <c r="A151"/>
  <c r="A146"/>
  <c r="A147"/>
  <c r="A148"/>
  <c r="A149"/>
  <c r="A150"/>
  <c r="A157"/>
  <c r="A158"/>
  <c r="A163" i="26"/>
  <c r="A150"/>
  <c r="A160"/>
  <c r="A165"/>
  <c r="A151"/>
  <c r="A167"/>
  <c r="A162"/>
  <c r="A168"/>
  <c r="J97"/>
  <c r="K96"/>
  <c r="J142" i="32"/>
  <c r="K141"/>
  <c r="K65"/>
  <c r="J66"/>
  <c r="K104"/>
  <c r="J105"/>
  <c r="K65" i="30"/>
  <c r="J66"/>
  <c r="K105"/>
  <c r="J106"/>
  <c r="K145"/>
  <c r="J146"/>
  <c r="K166" i="24"/>
  <c r="J101" i="28"/>
  <c r="K100"/>
  <c r="K238"/>
  <c r="J239"/>
  <c r="J169"/>
  <c r="K168"/>
  <c r="K166" i="22"/>
  <c r="K64" i="18"/>
  <c r="J65"/>
  <c r="J98" i="24"/>
  <c r="K97"/>
  <c r="J168"/>
  <c r="K167"/>
  <c r="K96" i="20"/>
  <c r="J97"/>
  <c r="J240" i="22"/>
  <c r="K164" i="24"/>
  <c r="K160"/>
  <c r="K162"/>
  <c r="K161"/>
  <c r="K149"/>
  <c r="K165"/>
  <c r="K153"/>
  <c r="K163"/>
  <c r="K159"/>
  <c r="K146"/>
  <c r="K21" s="1"/>
  <c r="L21" s="1"/>
  <c r="K147"/>
  <c r="J238" i="26"/>
  <c r="J238" i="20"/>
  <c r="J237" i="24"/>
  <c r="K148" i="22"/>
  <c r="K146"/>
  <c r="K21" s="1"/>
  <c r="L21" s="1"/>
  <c r="K149"/>
  <c r="K147"/>
  <c r="K22" s="1"/>
  <c r="L22" s="1"/>
  <c r="K150"/>
  <c r="K151"/>
  <c r="K152"/>
  <c r="K27" s="1"/>
  <c r="L27" s="1"/>
  <c r="K153"/>
  <c r="K28" s="1"/>
  <c r="L28" s="1"/>
  <c r="K154"/>
  <c r="K155"/>
  <c r="K156"/>
  <c r="K157"/>
  <c r="K158"/>
  <c r="K159"/>
  <c r="K160"/>
  <c r="K161"/>
  <c r="K162"/>
  <c r="K163"/>
  <c r="K164"/>
  <c r="K165"/>
  <c r="K154" i="24"/>
  <c r="K158"/>
  <c r="K151"/>
  <c r="K152"/>
  <c r="K156"/>
  <c r="K150"/>
  <c r="K155"/>
  <c r="K157"/>
  <c r="K148"/>
  <c r="K140" i="18"/>
  <c r="J141"/>
  <c r="J168" i="22"/>
  <c r="K167"/>
  <c r="J170" i="26"/>
  <c r="L23" i="20"/>
  <c r="J105" i="18"/>
  <c r="K104"/>
  <c r="K97" i="22"/>
  <c r="J98"/>
  <c r="J170" i="20"/>
  <c r="C27" i="35"/>
  <c r="C18" i="34"/>
  <c r="C19" i="27"/>
  <c r="C36"/>
  <c r="C28"/>
  <c r="C11"/>
  <c r="C153" i="24"/>
  <c r="C166"/>
  <c r="C167"/>
  <c r="C152"/>
  <c r="C160"/>
  <c r="C158"/>
  <c r="C157"/>
  <c r="C159"/>
  <c r="C155"/>
  <c r="C163"/>
  <c r="C150"/>
  <c r="C154"/>
  <c r="C161"/>
  <c r="C164"/>
  <c r="C147"/>
  <c r="C162"/>
  <c r="C146"/>
  <c r="C148"/>
  <c r="C165"/>
  <c r="C151"/>
  <c r="C189" i="22"/>
  <c r="C186" i="24"/>
  <c r="C200"/>
  <c r="C177" i="22"/>
  <c r="C186"/>
  <c r="C178"/>
  <c r="C194" i="24"/>
  <c r="C198" i="22"/>
  <c r="C199"/>
  <c r="C208"/>
  <c r="C27" i="27"/>
  <c r="C182" i="22"/>
  <c r="C168"/>
  <c r="C197" i="24"/>
  <c r="C179" i="22"/>
  <c r="C152"/>
  <c r="C177" i="24"/>
  <c r="C184"/>
  <c r="C180"/>
  <c r="C194" i="22"/>
  <c r="C195" i="24"/>
  <c r="C158" i="22"/>
  <c r="C206"/>
  <c r="C172"/>
  <c r="C157"/>
  <c r="C180"/>
  <c r="C196"/>
  <c r="C170"/>
  <c r="C153"/>
  <c r="C207"/>
  <c r="C192" i="24"/>
  <c r="C154" i="22"/>
  <c r="C24" i="19"/>
  <c r="C160" i="22"/>
  <c r="C191"/>
  <c r="C173" i="24"/>
  <c r="C192" i="22"/>
  <c r="C174" i="24"/>
  <c r="C175" i="22"/>
  <c r="C167"/>
  <c r="C183"/>
  <c r="C187" i="24"/>
  <c r="C185"/>
  <c r="C200" i="22"/>
  <c r="C183" i="24"/>
  <c r="C182"/>
  <c r="C149" i="22"/>
  <c r="C203" i="24"/>
  <c r="C203" i="22"/>
  <c r="C190"/>
  <c r="C146"/>
  <c r="C159"/>
  <c r="C176" i="24"/>
  <c r="C185" i="22"/>
  <c r="C147"/>
  <c r="C206" i="24"/>
  <c r="C166" i="22"/>
  <c r="C202" i="24"/>
  <c r="C204" i="22"/>
  <c r="C156" i="24"/>
  <c r="C161" i="22"/>
  <c r="C187"/>
  <c r="C155"/>
  <c r="C181"/>
  <c r="C201" i="24"/>
  <c r="C178"/>
  <c r="C201" i="22"/>
  <c r="C179" i="24"/>
  <c r="C156" i="22"/>
  <c r="C188"/>
  <c r="C190" i="24"/>
  <c r="C205" i="22"/>
  <c r="C171" i="24"/>
  <c r="C199"/>
  <c r="C162" i="22"/>
  <c r="C169" i="24"/>
  <c r="C184" i="22"/>
  <c r="C164"/>
  <c r="C175" i="24"/>
  <c r="C197" i="22"/>
  <c r="C204" i="24"/>
  <c r="C188"/>
  <c r="C202" i="22"/>
  <c r="C193" i="24"/>
  <c r="C189"/>
  <c r="C171" i="22"/>
  <c r="C168" i="24"/>
  <c r="C193" i="22"/>
  <c r="C198" i="24"/>
  <c r="C163" i="22"/>
  <c r="C208" i="24"/>
  <c r="C176" i="22"/>
  <c r="C196" i="24"/>
  <c r="C150" i="22"/>
  <c r="C170" i="24"/>
  <c r="C165" i="22"/>
  <c r="C207" i="24"/>
  <c r="C205"/>
  <c r="C174" i="22"/>
  <c r="C181" i="24"/>
  <c r="C173" i="22"/>
  <c r="C172" i="24"/>
  <c r="C169" i="22"/>
  <c r="C151"/>
  <c r="C149" i="24"/>
  <c r="C195" i="22"/>
  <c r="C148"/>
  <c r="C191" i="24"/>
  <c r="K22" l="1"/>
  <c r="L22" s="1"/>
  <c r="K24"/>
  <c r="L24" s="1"/>
  <c r="K23"/>
  <c r="L23" s="1"/>
  <c r="K25"/>
  <c r="L25" s="1"/>
  <c r="K26" i="22"/>
  <c r="L26" s="1"/>
  <c r="K25"/>
  <c r="L25" s="1"/>
  <c r="K24"/>
  <c r="L24" s="1"/>
  <c r="K23"/>
  <c r="L23" s="1"/>
  <c r="K150" i="20"/>
  <c r="K167"/>
  <c r="K156"/>
  <c r="K162"/>
  <c r="K164"/>
  <c r="K147"/>
  <c r="K146"/>
  <c r="K21" s="1"/>
  <c r="K169"/>
  <c r="K155"/>
  <c r="K161"/>
  <c r="K158"/>
  <c r="K165"/>
  <c r="K159"/>
  <c r="K154"/>
  <c r="A221" i="24"/>
  <c r="A237"/>
  <c r="A224"/>
  <c r="A231"/>
  <c r="A218"/>
  <c r="A233"/>
  <c r="A230"/>
  <c r="A222"/>
  <c r="A223"/>
  <c r="A225"/>
  <c r="A228"/>
  <c r="A235"/>
  <c r="A229"/>
  <c r="A234"/>
  <c r="A227"/>
  <c r="A232"/>
  <c r="A220"/>
  <c r="A217"/>
  <c r="A236"/>
  <c r="A216"/>
  <c r="A236" i="22"/>
  <c r="A230"/>
  <c r="A233"/>
  <c r="A235"/>
  <c r="A237"/>
  <c r="A242"/>
  <c r="A226"/>
  <c r="A216"/>
  <c r="A234"/>
  <c r="A241"/>
  <c r="A240"/>
  <c r="A218"/>
  <c r="A224"/>
  <c r="A243"/>
  <c r="A220"/>
  <c r="A223"/>
  <c r="A222"/>
  <c r="A219"/>
  <c r="A228"/>
  <c r="A221"/>
  <c r="K168" i="20"/>
  <c r="K152"/>
  <c r="K163"/>
  <c r="K148"/>
  <c r="K153"/>
  <c r="K166"/>
  <c r="K160"/>
  <c r="K157"/>
  <c r="K151"/>
  <c r="K149"/>
  <c r="K169" i="26"/>
  <c r="J98"/>
  <c r="K97"/>
  <c r="K150"/>
  <c r="K25" s="1"/>
  <c r="L25" s="1"/>
  <c r="K154"/>
  <c r="K155"/>
  <c r="K156"/>
  <c r="K158"/>
  <c r="K162"/>
  <c r="K159"/>
  <c r="K164"/>
  <c r="K151"/>
  <c r="K26" s="1"/>
  <c r="L26" s="1"/>
  <c r="K167"/>
  <c r="K153"/>
  <c r="K28" s="1"/>
  <c r="L28" s="1"/>
  <c r="K148"/>
  <c r="K23" s="1"/>
  <c r="L23" s="1"/>
  <c r="K166"/>
  <c r="K152"/>
  <c r="K27" s="1"/>
  <c r="L27" s="1"/>
  <c r="K157"/>
  <c r="K147"/>
  <c r="K22" s="1"/>
  <c r="L22" s="1"/>
  <c r="K146"/>
  <c r="K21" s="1"/>
  <c r="L21" s="1"/>
  <c r="K160"/>
  <c r="K161"/>
  <c r="K165"/>
  <c r="K149"/>
  <c r="K24" s="1"/>
  <c r="L24" s="1"/>
  <c r="K163"/>
  <c r="K168"/>
  <c r="J106" i="32"/>
  <c r="K105"/>
  <c r="J67"/>
  <c r="K66"/>
  <c r="K142"/>
  <c r="J143"/>
  <c r="J147" i="30"/>
  <c r="K146"/>
  <c r="K106"/>
  <c r="J107"/>
  <c r="J67"/>
  <c r="K66"/>
  <c r="K101" i="28"/>
  <c r="J102"/>
  <c r="J170"/>
  <c r="K169"/>
  <c r="J240"/>
  <c r="K239"/>
  <c r="A258" i="24"/>
  <c r="A250"/>
  <c r="A259"/>
  <c r="A273"/>
  <c r="A267"/>
  <c r="A261"/>
  <c r="A219"/>
  <c r="A245"/>
  <c r="A271"/>
  <c r="A276"/>
  <c r="A253"/>
  <c r="A265"/>
  <c r="A275"/>
  <c r="A263"/>
  <c r="A272"/>
  <c r="A248"/>
  <c r="A260"/>
  <c r="A277"/>
  <c r="A278"/>
  <c r="A270"/>
  <c r="A242"/>
  <c r="A257"/>
  <c r="A243"/>
  <c r="A255"/>
  <c r="A249"/>
  <c r="A251"/>
  <c r="A238"/>
  <c r="A247"/>
  <c r="A266"/>
  <c r="A254"/>
  <c r="A252"/>
  <c r="A244"/>
  <c r="A264"/>
  <c r="A241"/>
  <c r="A262"/>
  <c r="A269"/>
  <c r="A246"/>
  <c r="A240"/>
  <c r="A256"/>
  <c r="A239"/>
  <c r="A268"/>
  <c r="A226"/>
  <c r="A274"/>
  <c r="A271" i="22"/>
  <c r="A252"/>
  <c r="A264"/>
  <c r="A259"/>
  <c r="A225"/>
  <c r="A231"/>
  <c r="A263"/>
  <c r="A257"/>
  <c r="A268"/>
  <c r="A238"/>
  <c r="A266"/>
  <c r="A267"/>
  <c r="A227"/>
  <c r="A250"/>
  <c r="A256"/>
  <c r="A251"/>
  <c r="A273"/>
  <c r="A217"/>
  <c r="A276"/>
  <c r="A270"/>
  <c r="A275"/>
  <c r="A258"/>
  <c r="A272"/>
  <c r="A260"/>
  <c r="A274"/>
  <c r="A277"/>
  <c r="A248"/>
  <c r="A278"/>
  <c r="A265"/>
  <c r="A269"/>
  <c r="A239"/>
  <c r="A245"/>
  <c r="A255"/>
  <c r="A253"/>
  <c r="A261"/>
  <c r="A232"/>
  <c r="A262"/>
  <c r="A249"/>
  <c r="A244"/>
  <c r="A247"/>
  <c r="A229"/>
  <c r="A254"/>
  <c r="A246"/>
  <c r="L31" i="24"/>
  <c r="J238"/>
  <c r="J99"/>
  <c r="K98"/>
  <c r="K105" i="18"/>
  <c r="J106"/>
  <c r="L24" i="20"/>
  <c r="K65" i="18"/>
  <c r="J66"/>
  <c r="J99" i="22"/>
  <c r="K98"/>
  <c r="L35" i="24"/>
  <c r="J98" i="20"/>
  <c r="K97"/>
  <c r="K170"/>
  <c r="J171"/>
  <c r="J171" i="26"/>
  <c r="K170"/>
  <c r="J169" i="22"/>
  <c r="K168"/>
  <c r="J169" i="24"/>
  <c r="K168"/>
  <c r="K141" i="18"/>
  <c r="J142"/>
  <c r="L33" i="24"/>
  <c r="J239" i="20"/>
  <c r="J241" i="22"/>
  <c r="J239" i="26"/>
  <c r="C151" i="20"/>
  <c r="C149"/>
  <c r="C146"/>
  <c r="C147"/>
  <c r="C153"/>
  <c r="C148"/>
  <c r="C152"/>
  <c r="C150"/>
  <c r="C161"/>
  <c r="C155"/>
  <c r="C157"/>
  <c r="C160"/>
  <c r="C154"/>
  <c r="C159"/>
  <c r="C156"/>
  <c r="C158"/>
  <c r="C24" i="25"/>
  <c r="C32"/>
  <c r="C15"/>
  <c r="C27"/>
  <c r="C10"/>
  <c r="C18"/>
  <c r="C153" i="26"/>
  <c r="C166"/>
  <c r="C159"/>
  <c r="C169"/>
  <c r="C149"/>
  <c r="C170"/>
  <c r="C155"/>
  <c r="C173"/>
  <c r="C172"/>
  <c r="C175"/>
  <c r="C148"/>
  <c r="C147"/>
  <c r="C164"/>
  <c r="C161"/>
  <c r="C146"/>
  <c r="C171"/>
  <c r="C174"/>
  <c r="C154"/>
  <c r="C7" i="23"/>
  <c r="C35" i="21"/>
  <c r="C7"/>
  <c r="C162" i="20"/>
  <c r="C198" i="26"/>
  <c r="C202"/>
  <c r="C205"/>
  <c r="C180" i="20"/>
  <c r="C192" i="26"/>
  <c r="C172" i="20"/>
  <c r="C198"/>
  <c r="C173"/>
  <c r="C28" i="23"/>
  <c r="C191" i="20"/>
  <c r="C184"/>
  <c r="C167" i="26"/>
  <c r="C208"/>
  <c r="C207"/>
  <c r="C163" i="20"/>
  <c r="C187" i="26"/>
  <c r="C10" i="27"/>
  <c r="C176" i="20"/>
  <c r="C36" i="23"/>
  <c r="C191" i="26"/>
  <c r="C181"/>
  <c r="C190" i="20"/>
  <c r="C202"/>
  <c r="C32" i="21"/>
  <c r="C205" i="20"/>
  <c r="C176" i="26"/>
  <c r="C180"/>
  <c r="C187" i="20"/>
  <c r="C19" i="23"/>
  <c r="C165" i="20"/>
  <c r="C185" i="26"/>
  <c r="C179" i="20"/>
  <c r="C181"/>
  <c r="C189" i="26"/>
  <c r="C170" i="20"/>
  <c r="C204"/>
  <c r="C201"/>
  <c r="C169"/>
  <c r="C186" i="26"/>
  <c r="C193" i="20"/>
  <c r="C165" i="26"/>
  <c r="C164" i="20"/>
  <c r="C201" i="26"/>
  <c r="C175" i="20"/>
  <c r="C186"/>
  <c r="C168"/>
  <c r="C150" i="26"/>
  <c r="C185" i="20"/>
  <c r="C206"/>
  <c r="C197" i="26"/>
  <c r="C151"/>
  <c r="C156"/>
  <c r="C189" i="20"/>
  <c r="C163" i="26"/>
  <c r="C192" i="20"/>
  <c r="C204" i="26"/>
  <c r="C178"/>
  <c r="C174" i="20"/>
  <c r="C207"/>
  <c r="C203"/>
  <c r="C157" i="26"/>
  <c r="C206"/>
  <c r="C195"/>
  <c r="C194"/>
  <c r="C171" i="20"/>
  <c r="C188" i="26"/>
  <c r="C197" i="20"/>
  <c r="C168" i="26"/>
  <c r="C200" i="20"/>
  <c r="C18" i="19"/>
  <c r="C160" i="26"/>
  <c r="C199"/>
  <c r="C158"/>
  <c r="C183" i="20"/>
  <c r="C208"/>
  <c r="C203" i="26"/>
  <c r="C193"/>
  <c r="C195" i="20"/>
  <c r="C199"/>
  <c r="C152" i="26"/>
  <c r="C178" i="20"/>
  <c r="C196"/>
  <c r="C190" i="26"/>
  <c r="C179"/>
  <c r="C184"/>
  <c r="C194" i="20"/>
  <c r="C182" i="26"/>
  <c r="C166" i="20"/>
  <c r="C183" i="26"/>
  <c r="C188" i="20"/>
  <c r="C177" i="26"/>
  <c r="C167" i="20"/>
  <c r="C177"/>
  <c r="C200" i="26"/>
  <c r="C162"/>
  <c r="C196"/>
  <c r="C182" i="20"/>
  <c r="L17" l="1"/>
  <c r="L16"/>
  <c r="L15"/>
  <c r="L14"/>
  <c r="L13"/>
  <c r="L33"/>
  <c r="L25"/>
  <c r="L27"/>
  <c r="A216" i="26"/>
  <c r="A239"/>
  <c r="A244"/>
  <c r="A236"/>
  <c r="A245"/>
  <c r="A234"/>
  <c r="A217"/>
  <c r="A224"/>
  <c r="A241"/>
  <c r="A240"/>
  <c r="A219"/>
  <c r="A225"/>
  <c r="A231"/>
  <c r="A243"/>
  <c r="A218"/>
  <c r="A242"/>
  <c r="A223"/>
  <c r="A229"/>
  <c r="A226" i="20"/>
  <c r="A218"/>
  <c r="A244"/>
  <c r="A232"/>
  <c r="A222"/>
  <c r="A228"/>
  <c r="A248"/>
  <c r="A276"/>
  <c r="A263"/>
  <c r="A253"/>
  <c r="A249"/>
  <c r="A231"/>
  <c r="A278"/>
  <c r="A225"/>
  <c r="A221"/>
  <c r="A219"/>
  <c r="A261"/>
  <c r="A275"/>
  <c r="A265"/>
  <c r="A246"/>
  <c r="A264"/>
  <c r="A242"/>
  <c r="A256"/>
  <c r="A240"/>
  <c r="A273"/>
  <c r="A255"/>
  <c r="A254"/>
  <c r="A247"/>
  <c r="A274"/>
  <c r="A233"/>
  <c r="A230"/>
  <c r="A224"/>
  <c r="A216"/>
  <c r="A220"/>
  <c r="A243"/>
  <c r="A237"/>
  <c r="A259"/>
  <c r="A257"/>
  <c r="A268"/>
  <c r="A250"/>
  <c r="A262"/>
  <c r="A241"/>
  <c r="A260"/>
  <c r="A223"/>
  <c r="A227"/>
  <c r="A272"/>
  <c r="A236"/>
  <c r="A245"/>
  <c r="A269"/>
  <c r="A258"/>
  <c r="A234"/>
  <c r="A229"/>
  <c r="A217"/>
  <c r="A238"/>
  <c r="A235"/>
  <c r="A270"/>
  <c r="A252"/>
  <c r="A251"/>
  <c r="A239"/>
  <c r="A271"/>
  <c r="A277"/>
  <c r="A267"/>
  <c r="A266"/>
  <c r="L31"/>
  <c r="L35"/>
  <c r="A235" i="26"/>
  <c r="A221"/>
  <c r="A232"/>
  <c r="A250"/>
  <c r="A271"/>
  <c r="A262"/>
  <c r="A268"/>
  <c r="A233"/>
  <c r="A275"/>
  <c r="A278"/>
  <c r="A256"/>
  <c r="A261"/>
  <c r="A259"/>
  <c r="A266"/>
  <c r="A270"/>
  <c r="A263"/>
  <c r="A222"/>
  <c r="A251"/>
  <c r="A254"/>
  <c r="A253"/>
  <c r="A230"/>
  <c r="A260"/>
  <c r="A276"/>
  <c r="A267"/>
  <c r="A220"/>
  <c r="A249"/>
  <c r="A273"/>
  <c r="A247"/>
  <c r="A246"/>
  <c r="A252"/>
  <c r="A258"/>
  <c r="A272"/>
  <c r="A238"/>
  <c r="A264"/>
  <c r="A277"/>
  <c r="A257"/>
  <c r="A269"/>
  <c r="A227"/>
  <c r="A248"/>
  <c r="A226"/>
  <c r="A255"/>
  <c r="A274"/>
  <c r="A265"/>
  <c r="A237"/>
  <c r="A228"/>
  <c r="K98"/>
  <c r="J99"/>
  <c r="K143" i="32"/>
  <c r="J144"/>
  <c r="J68"/>
  <c r="K67"/>
  <c r="K106"/>
  <c r="J107"/>
  <c r="J68" i="30"/>
  <c r="K67"/>
  <c r="K107"/>
  <c r="J108"/>
  <c r="J148"/>
  <c r="K147"/>
  <c r="K240" i="28"/>
  <c r="J241"/>
  <c r="K170"/>
  <c r="J171"/>
  <c r="K102"/>
  <c r="J103"/>
  <c r="K240" i="22"/>
  <c r="K228" i="24"/>
  <c r="K219"/>
  <c r="K227"/>
  <c r="K222"/>
  <c r="K220"/>
  <c r="K221"/>
  <c r="K218"/>
  <c r="K226"/>
  <c r="K223"/>
  <c r="K229"/>
  <c r="K216"/>
  <c r="K26" s="1"/>
  <c r="L26" s="1"/>
  <c r="K224"/>
  <c r="K217"/>
  <c r="K27" s="1"/>
  <c r="L27" s="1"/>
  <c r="K225"/>
  <c r="K230"/>
  <c r="K231"/>
  <c r="K232"/>
  <c r="K233"/>
  <c r="K234"/>
  <c r="K235"/>
  <c r="K236"/>
  <c r="K241" i="22"/>
  <c r="J242"/>
  <c r="J172" i="20"/>
  <c r="K171"/>
  <c r="J100" i="22"/>
  <c r="K99"/>
  <c r="K66" i="18"/>
  <c r="J67"/>
  <c r="J240" i="20"/>
  <c r="K169" i="22"/>
  <c r="J170"/>
  <c r="K99" i="24"/>
  <c r="J100"/>
  <c r="J170"/>
  <c r="K169"/>
  <c r="J99" i="20"/>
  <c r="K98"/>
  <c r="K237" i="24"/>
  <c r="J143" i="18"/>
  <c r="K142"/>
  <c r="J107"/>
  <c r="K106"/>
  <c r="K221" i="22"/>
  <c r="K34" s="1"/>
  <c r="L34" s="1"/>
  <c r="K218"/>
  <c r="K31" s="1"/>
  <c r="L31" s="1"/>
  <c r="K219"/>
  <c r="K32" s="1"/>
  <c r="L32" s="1"/>
  <c r="K216"/>
  <c r="K29" s="1"/>
  <c r="L29" s="1"/>
  <c r="K217"/>
  <c r="K30" s="1"/>
  <c r="L30" s="1"/>
  <c r="K222"/>
  <c r="K35" s="1"/>
  <c r="L35" s="1"/>
  <c r="K220"/>
  <c r="K33" s="1"/>
  <c r="L33" s="1"/>
  <c r="K223"/>
  <c r="K36" s="1"/>
  <c r="L36" s="1"/>
  <c r="K224"/>
  <c r="K225"/>
  <c r="K226"/>
  <c r="K227"/>
  <c r="K228"/>
  <c r="K229"/>
  <c r="K230"/>
  <c r="K231"/>
  <c r="K232"/>
  <c r="K233"/>
  <c r="K234"/>
  <c r="K235"/>
  <c r="K236"/>
  <c r="K237"/>
  <c r="K238"/>
  <c r="K239"/>
  <c r="J240" i="26"/>
  <c r="J172"/>
  <c r="K171"/>
  <c r="K238" i="24"/>
  <c r="J239"/>
  <c r="C35" i="25"/>
  <c r="C7"/>
  <c r="C18" i="23"/>
  <c r="C24"/>
  <c r="C35"/>
  <c r="C232" i="24"/>
  <c r="C233"/>
  <c r="C218"/>
  <c r="C222"/>
  <c r="C227"/>
  <c r="C237"/>
  <c r="C235"/>
  <c r="C216"/>
  <c r="C230"/>
  <c r="C224"/>
  <c r="C236"/>
  <c r="C225"/>
  <c r="C221"/>
  <c r="C231"/>
  <c r="C234"/>
  <c r="C217"/>
  <c r="C220"/>
  <c r="C228"/>
  <c r="C229"/>
  <c r="C226"/>
  <c r="C223"/>
  <c r="C18" i="21"/>
  <c r="C24"/>
  <c r="C217" i="22"/>
  <c r="C221"/>
  <c r="C225"/>
  <c r="C16" i="19"/>
  <c r="C17"/>
  <c r="C9"/>
  <c r="C247" i="24"/>
  <c r="C276"/>
  <c r="C36" i="19"/>
  <c r="C271" i="24"/>
  <c r="C252" i="22"/>
  <c r="C274"/>
  <c r="C238" i="24"/>
  <c r="C269" i="22"/>
  <c r="C249" i="24"/>
  <c r="C254" i="22"/>
  <c r="C255"/>
  <c r="C278" i="24"/>
  <c r="C244" i="22"/>
  <c r="C222"/>
  <c r="C28" i="19"/>
  <c r="C249" i="22"/>
  <c r="C238"/>
  <c r="C248"/>
  <c r="C244" i="24"/>
  <c r="C19" i="19"/>
  <c r="C263" i="24"/>
  <c r="C245" i="22"/>
  <c r="C252" i="24"/>
  <c r="C272"/>
  <c r="C256"/>
  <c r="C250" i="22"/>
  <c r="C266"/>
  <c r="C267"/>
  <c r="C233"/>
  <c r="C242"/>
  <c r="C256"/>
  <c r="C229"/>
  <c r="C257"/>
  <c r="C261"/>
  <c r="C272"/>
  <c r="C236"/>
  <c r="C260" i="24"/>
  <c r="C250"/>
  <c r="C232" i="22"/>
  <c r="C227"/>
  <c r="C246" i="24"/>
  <c r="C263" i="22"/>
  <c r="C255" i="24"/>
  <c r="C268"/>
  <c r="C253" i="22"/>
  <c r="C262" i="24"/>
  <c r="C239" i="22"/>
  <c r="C266" i="24"/>
  <c r="C245"/>
  <c r="C253"/>
  <c r="C258"/>
  <c r="C269"/>
  <c r="C243" i="22"/>
  <c r="C235"/>
  <c r="C216"/>
  <c r="C218"/>
  <c r="C33" i="19"/>
  <c r="C26"/>
  <c r="C240" i="22"/>
  <c r="C264"/>
  <c r="C265" i="24"/>
  <c r="C257"/>
  <c r="C267"/>
  <c r="C241"/>
  <c r="C259" i="22"/>
  <c r="C247"/>
  <c r="C277"/>
  <c r="C254" i="24"/>
  <c r="C276" i="22"/>
  <c r="C226"/>
  <c r="C224"/>
  <c r="C270" i="24"/>
  <c r="C230" i="22"/>
  <c r="C231"/>
  <c r="C268"/>
  <c r="C277" i="24"/>
  <c r="C220" i="22"/>
  <c r="C242" i="24"/>
  <c r="C275"/>
  <c r="C15" i="19"/>
  <c r="C261" i="24"/>
  <c r="C262" i="22"/>
  <c r="C274" i="24"/>
  <c r="C278" i="22"/>
  <c r="C223"/>
  <c r="C239" i="24"/>
  <c r="C243"/>
  <c r="C264"/>
  <c r="C275" i="22"/>
  <c r="C259" i="24"/>
  <c r="C241" i="22"/>
  <c r="C219"/>
  <c r="C219" i="24"/>
  <c r="C248"/>
  <c r="C32" i="19"/>
  <c r="C228" i="22"/>
  <c r="C237"/>
  <c r="C258"/>
  <c r="C271"/>
  <c r="C246"/>
  <c r="C251"/>
  <c r="C265"/>
  <c r="C260"/>
  <c r="C273" i="24"/>
  <c r="C270" i="22"/>
  <c r="C273"/>
  <c r="C240" i="24"/>
  <c r="C15" i="21"/>
  <c r="C15" i="23"/>
  <c r="C251" i="24"/>
  <c r="C234" i="22"/>
  <c r="K28" i="24" l="1"/>
  <c r="L28" s="1"/>
  <c r="K29"/>
  <c r="L29" s="1"/>
  <c r="K231" i="20"/>
  <c r="K239"/>
  <c r="K236"/>
  <c r="K224"/>
  <c r="K219"/>
  <c r="K232"/>
  <c r="K238"/>
  <c r="K226"/>
  <c r="K234"/>
  <c r="K223"/>
  <c r="K233"/>
  <c r="K222"/>
  <c r="K225"/>
  <c r="K237"/>
  <c r="K230"/>
  <c r="K221"/>
  <c r="L36" s="1"/>
  <c r="K216"/>
  <c r="K218"/>
  <c r="K228"/>
  <c r="K229"/>
  <c r="K220"/>
  <c r="L34" s="1"/>
  <c r="K227"/>
  <c r="K217"/>
  <c r="K235"/>
  <c r="L29"/>
  <c r="K239" i="26"/>
  <c r="K99"/>
  <c r="J100"/>
  <c r="K229"/>
  <c r="K218"/>
  <c r="K31" s="1"/>
  <c r="L31" s="1"/>
  <c r="K234"/>
  <c r="K217"/>
  <c r="K30" s="1"/>
  <c r="L30" s="1"/>
  <c r="K224"/>
  <c r="K236"/>
  <c r="K231"/>
  <c r="K221"/>
  <c r="K34" s="1"/>
  <c r="L34" s="1"/>
  <c r="K235"/>
  <c r="K225"/>
  <c r="K230"/>
  <c r="K233"/>
  <c r="K219"/>
  <c r="K32" s="1"/>
  <c r="L32" s="1"/>
  <c r="K232"/>
  <c r="K228"/>
  <c r="K237"/>
  <c r="K227"/>
  <c r="K222"/>
  <c r="K35" s="1"/>
  <c r="L35" s="1"/>
  <c r="K220"/>
  <c r="K33" s="1"/>
  <c r="L33" s="1"/>
  <c r="K223"/>
  <c r="K36" s="1"/>
  <c r="L36" s="1"/>
  <c r="K216"/>
  <c r="K29" s="1"/>
  <c r="L29" s="1"/>
  <c r="K226"/>
  <c r="K238"/>
  <c r="J108" i="32"/>
  <c r="K107"/>
  <c r="K68"/>
  <c r="J69"/>
  <c r="J145"/>
  <c r="K144"/>
  <c r="J109" i="30"/>
  <c r="K108"/>
  <c r="K148"/>
  <c r="J149"/>
  <c r="K68"/>
  <c r="J69"/>
  <c r="K171" i="28"/>
  <c r="J172"/>
  <c r="K103"/>
  <c r="J104"/>
  <c r="K241"/>
  <c r="J242"/>
  <c r="J101" i="22"/>
  <c r="K100"/>
  <c r="L30" i="24"/>
  <c r="L32" i="20"/>
  <c r="K100" i="24"/>
  <c r="J101"/>
  <c r="J241" i="20"/>
  <c r="K240"/>
  <c r="L36" i="24"/>
  <c r="J240"/>
  <c r="K239"/>
  <c r="J144" i="18"/>
  <c r="K143"/>
  <c r="J173" i="20"/>
  <c r="K172"/>
  <c r="L34" i="24"/>
  <c r="J241" i="26"/>
  <c r="K240"/>
  <c r="K170" i="24"/>
  <c r="J171"/>
  <c r="K172" i="26"/>
  <c r="J173"/>
  <c r="K170" i="22"/>
  <c r="J171"/>
  <c r="L32" i="24"/>
  <c r="K99" i="20"/>
  <c r="J100"/>
  <c r="J68" i="18"/>
  <c r="K67"/>
  <c r="J108"/>
  <c r="K107"/>
  <c r="J243" i="22"/>
  <c r="K242"/>
  <c r="C220" i="20"/>
  <c r="C219"/>
  <c r="C221"/>
  <c r="C216"/>
  <c r="C218"/>
  <c r="C217"/>
  <c r="C223"/>
  <c r="C226"/>
  <c r="C224"/>
  <c r="C222"/>
  <c r="C227"/>
  <c r="C225"/>
  <c r="C229"/>
  <c r="C228"/>
  <c r="C232"/>
  <c r="C231"/>
  <c r="C230"/>
  <c r="C14" i="25"/>
  <c r="C19"/>
  <c r="C28"/>
  <c r="C31"/>
  <c r="C23"/>
  <c r="C36"/>
  <c r="C6"/>
  <c r="C11"/>
  <c r="C242" i="26"/>
  <c r="C219"/>
  <c r="C239"/>
  <c r="C217"/>
  <c r="C224"/>
  <c r="C218"/>
  <c r="C233"/>
  <c r="C229"/>
  <c r="C231"/>
  <c r="C232"/>
  <c r="C230"/>
  <c r="C243"/>
  <c r="C221"/>
  <c r="C223"/>
  <c r="C244"/>
  <c r="C216"/>
  <c r="C238"/>
  <c r="C225"/>
  <c r="C240"/>
  <c r="C237"/>
  <c r="C234"/>
  <c r="C245"/>
  <c r="C236"/>
  <c r="C241"/>
  <c r="C32" i="23"/>
  <c r="C36" i="21"/>
  <c r="C19"/>
  <c r="C28"/>
  <c r="C11"/>
  <c r="C270" i="20"/>
  <c r="C258"/>
  <c r="C268"/>
  <c r="C267" i="26"/>
  <c r="C241" i="20"/>
  <c r="C269" i="26"/>
  <c r="C234" i="20"/>
  <c r="C245"/>
  <c r="C275" i="26"/>
  <c r="C271"/>
  <c r="C278"/>
  <c r="C6" i="19"/>
  <c r="C6" i="21"/>
  <c r="C235" i="20"/>
  <c r="C252" i="26"/>
  <c r="C228"/>
  <c r="C274"/>
  <c r="C250"/>
  <c r="C262" i="20"/>
  <c r="C254" i="26"/>
  <c r="C239" i="20"/>
  <c r="C23" i="19"/>
  <c r="C243" i="20"/>
  <c r="C269"/>
  <c r="C249"/>
  <c r="C272"/>
  <c r="C274"/>
  <c r="C276" i="26"/>
  <c r="C236" i="20"/>
  <c r="C266" i="26"/>
  <c r="C255" i="20"/>
  <c r="C268" i="26"/>
  <c r="C258"/>
  <c r="C265" i="20"/>
  <c r="C248" i="26"/>
  <c r="C242" i="20"/>
  <c r="C276"/>
  <c r="C252"/>
  <c r="C273"/>
  <c r="C14" i="21"/>
  <c r="C278" i="20"/>
  <c r="C220" i="26"/>
  <c r="C10" i="21"/>
  <c r="C260" i="26"/>
  <c r="C256" i="20"/>
  <c r="C251"/>
  <c r="C271"/>
  <c r="C226" i="26"/>
  <c r="C267" i="20"/>
  <c r="C246" i="26"/>
  <c r="C238" i="20"/>
  <c r="C262" i="26"/>
  <c r="C235"/>
  <c r="C10" i="23"/>
  <c r="C237" i="20"/>
  <c r="C249" i="26"/>
  <c r="C257" i="20"/>
  <c r="C255" i="26"/>
  <c r="C253" i="20"/>
  <c r="C247" i="26"/>
  <c r="C275" i="20"/>
  <c r="C244"/>
  <c r="C248"/>
  <c r="C273" i="26"/>
  <c r="C247" i="20"/>
  <c r="C263" i="26"/>
  <c r="C31" i="21"/>
  <c r="C6" i="23"/>
  <c r="C266" i="20"/>
  <c r="C11" i="19"/>
  <c r="C23" i="23"/>
  <c r="C259" i="26"/>
  <c r="C222"/>
  <c r="C14" i="23"/>
  <c r="C260" i="20"/>
  <c r="C270" i="26"/>
  <c r="C264" i="20"/>
  <c r="C251" i="26"/>
  <c r="C259" i="20"/>
  <c r="C277" i="26"/>
  <c r="C264"/>
  <c r="C253"/>
  <c r="C246" i="20"/>
  <c r="C257" i="26"/>
  <c r="C23" i="21"/>
  <c r="C254" i="20"/>
  <c r="C265" i="26"/>
  <c r="C261"/>
  <c r="C240" i="20"/>
  <c r="C277"/>
  <c r="C233"/>
  <c r="C261"/>
  <c r="C14" i="19"/>
  <c r="C272" i="26"/>
  <c r="C256"/>
  <c r="C263" i="20"/>
  <c r="C31" i="23"/>
  <c r="C250" i="20"/>
  <c r="C227" i="26"/>
  <c r="L19" i="20" l="1"/>
  <c r="L21"/>
  <c r="L30"/>
  <c r="L18"/>
  <c r="J101" i="26"/>
  <c r="K100"/>
  <c r="J70" i="32"/>
  <c r="K69"/>
  <c r="K145"/>
  <c r="J146"/>
  <c r="J109"/>
  <c r="K108"/>
  <c r="J70" i="30"/>
  <c r="K69"/>
  <c r="K149"/>
  <c r="J150"/>
  <c r="K150" s="1"/>
  <c r="J110"/>
  <c r="K109"/>
  <c r="J243" i="28"/>
  <c r="K242"/>
  <c r="K104"/>
  <c r="J105"/>
  <c r="K172"/>
  <c r="J173"/>
  <c r="J109" i="18"/>
  <c r="K108"/>
  <c r="K173" i="26"/>
  <c r="J174"/>
  <c r="K241"/>
  <c r="J242"/>
  <c r="K171" i="24"/>
  <c r="J172"/>
  <c r="J69" i="18"/>
  <c r="K68"/>
  <c r="K171" i="22"/>
  <c r="J172"/>
  <c r="J101" i="20"/>
  <c r="K100"/>
  <c r="J174"/>
  <c r="K173"/>
  <c r="J242"/>
  <c r="K241"/>
  <c r="J102" i="24"/>
  <c r="K101"/>
  <c r="J145" i="18"/>
  <c r="K144"/>
  <c r="L26" i="20"/>
  <c r="J102" i="22"/>
  <c r="K101"/>
  <c r="J244"/>
  <c r="K243"/>
  <c r="J241" i="24"/>
  <c r="K240"/>
  <c r="C11" i="23"/>
  <c r="C34" i="19"/>
  <c r="C7"/>
  <c r="C25"/>
  <c r="C27" i="21"/>
  <c r="C31" i="19"/>
  <c r="C27"/>
  <c r="C27" i="23"/>
  <c r="L20" i="20" l="1"/>
  <c r="L28"/>
  <c r="K101" i="26"/>
  <c r="J102"/>
  <c r="J147" i="32"/>
  <c r="K146"/>
  <c r="K109"/>
  <c r="J110"/>
  <c r="K70"/>
  <c r="J71"/>
  <c r="J111" i="30"/>
  <c r="K110"/>
  <c r="K70"/>
  <c r="J71"/>
  <c r="K173" i="28"/>
  <c r="J174"/>
  <c r="K105"/>
  <c r="J106"/>
  <c r="K243"/>
  <c r="J244"/>
  <c r="J146" i="18"/>
  <c r="K145"/>
  <c r="J103" i="24"/>
  <c r="K102"/>
  <c r="J70" i="18"/>
  <c r="K69"/>
  <c r="J243" i="26"/>
  <c r="K242"/>
  <c r="K244" i="22"/>
  <c r="J245"/>
  <c r="J102" i="20"/>
  <c r="K101"/>
  <c r="K174" i="26"/>
  <c r="J175"/>
  <c r="J103" i="22"/>
  <c r="K102"/>
  <c r="J173"/>
  <c r="K172"/>
  <c r="K172" i="24"/>
  <c r="J173"/>
  <c r="J175" i="20"/>
  <c r="K174"/>
  <c r="J243"/>
  <c r="K242"/>
  <c r="J242" i="24"/>
  <c r="K241"/>
  <c r="K109" i="18"/>
  <c r="J110"/>
  <c r="C10" i="19"/>
  <c r="C8"/>
  <c r="K102" i="26" l="1"/>
  <c r="J103"/>
  <c r="K71" i="32"/>
  <c r="J72"/>
  <c r="J111"/>
  <c r="K110"/>
  <c r="J148"/>
  <c r="K147"/>
  <c r="J112" i="30"/>
  <c r="K112" s="1"/>
  <c r="K111"/>
  <c r="K71"/>
  <c r="J72"/>
  <c r="J107" i="28"/>
  <c r="K106"/>
  <c r="J245"/>
  <c r="K244"/>
  <c r="J175"/>
  <c r="K174"/>
  <c r="K110" i="18"/>
  <c r="J111"/>
  <c r="J176" i="20"/>
  <c r="K175"/>
  <c r="K103" i="22"/>
  <c r="J104"/>
  <c r="J176" i="26"/>
  <c r="K175"/>
  <c r="J243" i="24"/>
  <c r="K242"/>
  <c r="J174"/>
  <c r="K173"/>
  <c r="J244" i="26"/>
  <c r="K243"/>
  <c r="J71" i="18"/>
  <c r="K70"/>
  <c r="J244" i="20"/>
  <c r="K243"/>
  <c r="J246" i="22"/>
  <c r="K245"/>
  <c r="J104" i="24"/>
  <c r="K103"/>
  <c r="K146" i="18"/>
  <c r="J147"/>
  <c r="J103" i="20"/>
  <c r="K102"/>
  <c r="J174" i="22"/>
  <c r="K173"/>
  <c r="K103" i="26" l="1"/>
  <c r="J104"/>
  <c r="K148" i="32"/>
  <c r="J149"/>
  <c r="K111"/>
  <c r="J112"/>
  <c r="K112" s="1"/>
  <c r="J73"/>
  <c r="K72"/>
  <c r="J73" i="30"/>
  <c r="K72"/>
  <c r="K175" i="28"/>
  <c r="J176"/>
  <c r="J246"/>
  <c r="K245"/>
  <c r="K107"/>
  <c r="J108"/>
  <c r="K71" i="18"/>
  <c r="J72"/>
  <c r="K243" i="24"/>
  <c r="J244"/>
  <c r="J175" i="22"/>
  <c r="K174"/>
  <c r="J105" i="24"/>
  <c r="K104"/>
  <c r="K244" i="20"/>
  <c r="J245"/>
  <c r="J245" i="26"/>
  <c r="K244"/>
  <c r="J177"/>
  <c r="K176"/>
  <c r="K104" i="22"/>
  <c r="J105"/>
  <c r="K103" i="20"/>
  <c r="J104"/>
  <c r="K246" i="22"/>
  <c r="J247"/>
  <c r="K174" i="24"/>
  <c r="J175"/>
  <c r="J177" i="20"/>
  <c r="K176"/>
  <c r="J148" i="18"/>
  <c r="K147"/>
  <c r="K111"/>
  <c r="J112"/>
  <c r="K112" s="1"/>
  <c r="K104" i="26" l="1"/>
  <c r="J105"/>
  <c r="K73" i="32"/>
  <c r="J74"/>
  <c r="K74" s="1"/>
  <c r="J150"/>
  <c r="K150" s="1"/>
  <c r="K149"/>
  <c r="K73" i="30"/>
  <c r="J74"/>
  <c r="K74" s="1"/>
  <c r="J109" i="28"/>
  <c r="K108"/>
  <c r="K246"/>
  <c r="J247"/>
  <c r="J177"/>
  <c r="K176"/>
  <c r="K104" i="20"/>
  <c r="J105"/>
  <c r="J106" i="24"/>
  <c r="K105"/>
  <c r="K105" i="22"/>
  <c r="J106"/>
  <c r="K177" i="26"/>
  <c r="J178"/>
  <c r="J176" i="22"/>
  <c r="K175"/>
  <c r="J176" i="24"/>
  <c r="K175"/>
  <c r="J245"/>
  <c r="K244"/>
  <c r="K148" i="18"/>
  <c r="J149"/>
  <c r="J246" i="26"/>
  <c r="K245"/>
  <c r="K245" i="20"/>
  <c r="J246"/>
  <c r="K72" i="18"/>
  <c r="J73"/>
  <c r="K177" i="20"/>
  <c r="J178"/>
  <c r="K247" i="22"/>
  <c r="J248"/>
  <c r="J106" i="26" l="1"/>
  <c r="K105"/>
  <c r="J178" i="28"/>
  <c r="K177"/>
  <c r="J248"/>
  <c r="K247"/>
  <c r="K109"/>
  <c r="J110"/>
  <c r="K178" i="20"/>
  <c r="J179"/>
  <c r="K246" i="26"/>
  <c r="J247"/>
  <c r="K73" i="18"/>
  <c r="J74"/>
  <c r="K74" s="1"/>
  <c r="J177" i="24"/>
  <c r="K176"/>
  <c r="J107"/>
  <c r="K106"/>
  <c r="K149" i="18"/>
  <c r="J150"/>
  <c r="K150" s="1"/>
  <c r="J106" i="20"/>
  <c r="K105"/>
  <c r="K246"/>
  <c r="J247"/>
  <c r="J177" i="22"/>
  <c r="K176"/>
  <c r="J179" i="26"/>
  <c r="K178"/>
  <c r="K248" i="22"/>
  <c r="J249"/>
  <c r="J246" i="24"/>
  <c r="K245"/>
  <c r="J107" i="22"/>
  <c r="K106"/>
  <c r="J107" i="26" l="1"/>
  <c r="K106"/>
  <c r="K110" i="28"/>
  <c r="J111"/>
  <c r="K248"/>
  <c r="J249"/>
  <c r="K178"/>
  <c r="J179"/>
  <c r="K247" i="26"/>
  <c r="J248"/>
  <c r="K246" i="24"/>
  <c r="J247"/>
  <c r="K247" i="20"/>
  <c r="J248"/>
  <c r="J108" i="22"/>
  <c r="K107"/>
  <c r="K249"/>
  <c r="J250"/>
  <c r="K107" i="24"/>
  <c r="J108"/>
  <c r="J178"/>
  <c r="K177"/>
  <c r="J180" i="26"/>
  <c r="K179"/>
  <c r="J107" i="20"/>
  <c r="K106"/>
  <c r="K179"/>
  <c r="J180"/>
  <c r="K177" i="22"/>
  <c r="J178"/>
  <c r="K107" i="26" l="1"/>
  <c r="J108"/>
  <c r="K249" i="28"/>
  <c r="J250"/>
  <c r="J180"/>
  <c r="K179"/>
  <c r="K111"/>
  <c r="J112"/>
  <c r="J179" i="24"/>
  <c r="K178"/>
  <c r="K108"/>
  <c r="J109"/>
  <c r="J249" i="20"/>
  <c r="K248"/>
  <c r="K107"/>
  <c r="J108"/>
  <c r="K178" i="22"/>
  <c r="J179"/>
  <c r="J251"/>
  <c r="K250"/>
  <c r="J248" i="24"/>
  <c r="K247"/>
  <c r="K180" i="20"/>
  <c r="J181"/>
  <c r="J181" i="26"/>
  <c r="K180"/>
  <c r="J109" i="22"/>
  <c r="K108"/>
  <c r="K248" i="26"/>
  <c r="J249"/>
  <c r="K108" l="1"/>
  <c r="J109"/>
  <c r="K112" i="28"/>
  <c r="J113"/>
  <c r="K180"/>
  <c r="J181"/>
  <c r="J251"/>
  <c r="K250"/>
  <c r="J250" i="20"/>
  <c r="K249"/>
  <c r="J110" i="22"/>
  <c r="K109"/>
  <c r="J182" i="26"/>
  <c r="K181"/>
  <c r="K109" i="24"/>
  <c r="J110"/>
  <c r="K181" i="20"/>
  <c r="J182"/>
  <c r="K179" i="22"/>
  <c r="J180"/>
  <c r="K249" i="26"/>
  <c r="J250"/>
  <c r="K179" i="24"/>
  <c r="J180"/>
  <c r="J249"/>
  <c r="K248"/>
  <c r="J109" i="20"/>
  <c r="K108"/>
  <c r="J252" i="22"/>
  <c r="K251"/>
  <c r="J110" i="26" l="1"/>
  <c r="K109"/>
  <c r="K181" i="28"/>
  <c r="J182"/>
  <c r="K251"/>
  <c r="J252"/>
  <c r="K113"/>
  <c r="J114"/>
  <c r="J251" i="26"/>
  <c r="K250"/>
  <c r="K180" i="24"/>
  <c r="J181"/>
  <c r="K252" i="22"/>
  <c r="J253"/>
  <c r="J183" i="20"/>
  <c r="K182"/>
  <c r="K182" i="26"/>
  <c r="J183"/>
  <c r="J111" i="22"/>
  <c r="K110"/>
  <c r="J110" i="20"/>
  <c r="K109"/>
  <c r="K110" i="24"/>
  <c r="J111"/>
  <c r="J250"/>
  <c r="K249"/>
  <c r="K180" i="22"/>
  <c r="J181"/>
  <c r="J251" i="20"/>
  <c r="K250"/>
  <c r="J111" i="26" l="1"/>
  <c r="K110"/>
  <c r="J253" i="28"/>
  <c r="K252"/>
  <c r="J115"/>
  <c r="K114"/>
  <c r="J183"/>
  <c r="K182"/>
  <c r="J252" i="20"/>
  <c r="K251"/>
  <c r="K111" i="24"/>
  <c r="J112"/>
  <c r="J184" i="26"/>
  <c r="K183"/>
  <c r="J182" i="24"/>
  <c r="K181"/>
  <c r="J182" i="22"/>
  <c r="K181"/>
  <c r="J111" i="20"/>
  <c r="K110"/>
  <c r="J184"/>
  <c r="K183"/>
  <c r="J251" i="24"/>
  <c r="K250"/>
  <c r="K111" i="22"/>
  <c r="J112"/>
  <c r="J254"/>
  <c r="K253"/>
  <c r="J252" i="26"/>
  <c r="K251"/>
  <c r="J112" l="1"/>
  <c r="K111"/>
  <c r="J184" i="28"/>
  <c r="K183"/>
  <c r="K115"/>
  <c r="J116"/>
  <c r="J254"/>
  <c r="K253"/>
  <c r="K251" i="24"/>
  <c r="J252"/>
  <c r="K111" i="20"/>
  <c r="J112"/>
  <c r="K182" i="24"/>
  <c r="J183"/>
  <c r="J253" i="26"/>
  <c r="K252"/>
  <c r="J183" i="22"/>
  <c r="K182"/>
  <c r="J185" i="26"/>
  <c r="K184"/>
  <c r="J113" i="24"/>
  <c r="K112"/>
  <c r="K252" i="20"/>
  <c r="J253"/>
  <c r="K254" i="22"/>
  <c r="J255"/>
  <c r="J185" i="20"/>
  <c r="K184"/>
  <c r="K112" i="22"/>
  <c r="J113"/>
  <c r="J113" i="26" l="1"/>
  <c r="K112"/>
  <c r="K254" i="28"/>
  <c r="J255"/>
  <c r="J117"/>
  <c r="K116"/>
  <c r="J185"/>
  <c r="K184"/>
  <c r="K255" i="22"/>
  <c r="J256"/>
  <c r="J254" i="26"/>
  <c r="K253"/>
  <c r="J254" i="20"/>
  <c r="K253"/>
  <c r="J184" i="24"/>
  <c r="K183"/>
  <c r="K185" i="26"/>
  <c r="J186"/>
  <c r="J114" i="24"/>
  <c r="K113"/>
  <c r="J184" i="22"/>
  <c r="K183"/>
  <c r="K252" i="24"/>
  <c r="J253"/>
  <c r="K113" i="22"/>
  <c r="J114"/>
  <c r="K112" i="20"/>
  <c r="J113"/>
  <c r="K185"/>
  <c r="J186"/>
  <c r="J114" i="26" l="1"/>
  <c r="K113"/>
  <c r="J186" i="28"/>
  <c r="K185"/>
  <c r="K117"/>
  <c r="J118"/>
  <c r="K255"/>
  <c r="J256"/>
  <c r="J114" i="20"/>
  <c r="K113"/>
  <c r="J115" i="22"/>
  <c r="K114"/>
  <c r="J185"/>
  <c r="K184"/>
  <c r="J185" i="24"/>
  <c r="K184"/>
  <c r="K254" i="26"/>
  <c r="J255"/>
  <c r="K186" i="20"/>
  <c r="J187"/>
  <c r="J115" i="24"/>
  <c r="K114"/>
  <c r="J255" i="20"/>
  <c r="K254"/>
  <c r="J254" i="24"/>
  <c r="K253"/>
  <c r="J257" i="22"/>
  <c r="K256"/>
  <c r="K186" i="26"/>
  <c r="J187"/>
  <c r="J115" l="1"/>
  <c r="K114"/>
  <c r="K256" i="28"/>
  <c r="J257"/>
  <c r="K118"/>
  <c r="J119"/>
  <c r="K186"/>
  <c r="J187"/>
  <c r="K115" i="24"/>
  <c r="J116"/>
  <c r="J186"/>
  <c r="K185"/>
  <c r="J188" i="20"/>
  <c r="K187"/>
  <c r="K254" i="24"/>
  <c r="J255"/>
  <c r="K185" i="22"/>
  <c r="J186"/>
  <c r="J256" i="20"/>
  <c r="K255"/>
  <c r="J188" i="26"/>
  <c r="K187"/>
  <c r="K257" i="22"/>
  <c r="J258"/>
  <c r="J116"/>
  <c r="K115"/>
  <c r="J256" i="26"/>
  <c r="K255"/>
  <c r="J115" i="20"/>
  <c r="K114"/>
  <c r="K115" i="26" l="1"/>
  <c r="J116"/>
  <c r="J188" i="28"/>
  <c r="K187"/>
  <c r="K257"/>
  <c r="J258"/>
  <c r="K119"/>
  <c r="J120"/>
  <c r="J257" i="20"/>
  <c r="K256"/>
  <c r="J189"/>
  <c r="K188"/>
  <c r="J257" i="26"/>
  <c r="K256"/>
  <c r="J117" i="22"/>
  <c r="K116"/>
  <c r="J189" i="26"/>
  <c r="K188"/>
  <c r="J256" i="24"/>
  <c r="K255"/>
  <c r="J187"/>
  <c r="K186"/>
  <c r="K116"/>
  <c r="J117"/>
  <c r="K115" i="20"/>
  <c r="J116"/>
  <c r="J259" i="22"/>
  <c r="K258"/>
  <c r="K186"/>
  <c r="J187"/>
  <c r="J117" i="26" l="1"/>
  <c r="K116"/>
  <c r="K120" i="28"/>
  <c r="J121"/>
  <c r="J259"/>
  <c r="K258"/>
  <c r="K188"/>
  <c r="J189"/>
  <c r="J260" i="22"/>
  <c r="K259"/>
  <c r="J188" i="24"/>
  <c r="K187"/>
  <c r="K257" i="26"/>
  <c r="J258"/>
  <c r="J117" i="20"/>
  <c r="K116"/>
  <c r="J257" i="24"/>
  <c r="K256"/>
  <c r="J190" i="20"/>
  <c r="K189"/>
  <c r="J118" i="24"/>
  <c r="K117"/>
  <c r="J190" i="26"/>
  <c r="K189"/>
  <c r="J258" i="20"/>
  <c r="K257"/>
  <c r="K187" i="22"/>
  <c r="J188"/>
  <c r="J118"/>
  <c r="K117"/>
  <c r="J118" i="26" l="1"/>
  <c r="K117"/>
  <c r="K259" i="28"/>
  <c r="J260"/>
  <c r="K121"/>
  <c r="J122"/>
  <c r="K189"/>
  <c r="J190"/>
  <c r="J259" i="26"/>
  <c r="K258"/>
  <c r="J119" i="24"/>
  <c r="K118"/>
  <c r="J119" i="22"/>
  <c r="K118"/>
  <c r="K188" i="24"/>
  <c r="J189"/>
  <c r="J189" i="22"/>
  <c r="K188"/>
  <c r="J118" i="20"/>
  <c r="K117"/>
  <c r="J259"/>
  <c r="K258"/>
  <c r="J191"/>
  <c r="K190"/>
  <c r="K260" i="22"/>
  <c r="J261"/>
  <c r="J191" i="26"/>
  <c r="K190"/>
  <c r="J258" i="24"/>
  <c r="K257"/>
  <c r="J119" i="26" l="1"/>
  <c r="K118"/>
  <c r="J261" i="28"/>
  <c r="K260"/>
  <c r="J191"/>
  <c r="K190"/>
  <c r="J123"/>
  <c r="K122"/>
  <c r="J259" i="24"/>
  <c r="K258"/>
  <c r="J262" i="22"/>
  <c r="K261"/>
  <c r="J190"/>
  <c r="K189"/>
  <c r="J192" i="26"/>
  <c r="K191"/>
  <c r="J120" i="24"/>
  <c r="K119"/>
  <c r="K119" i="22"/>
  <c r="J120"/>
  <c r="J260" i="20"/>
  <c r="K259"/>
  <c r="J119"/>
  <c r="K118"/>
  <c r="J190" i="24"/>
  <c r="K189"/>
  <c r="J192" i="20"/>
  <c r="K191"/>
  <c r="J260" i="26"/>
  <c r="K259"/>
  <c r="K119" l="1"/>
  <c r="J120"/>
  <c r="J124" i="28"/>
  <c r="K123"/>
  <c r="J192"/>
  <c r="K191"/>
  <c r="J262"/>
  <c r="K261"/>
  <c r="K119" i="20"/>
  <c r="J120"/>
  <c r="J121" i="24"/>
  <c r="K120"/>
  <c r="J193" i="20"/>
  <c r="K192"/>
  <c r="J260" i="24"/>
  <c r="K259"/>
  <c r="J193" i="26"/>
  <c r="K192"/>
  <c r="K260" i="20"/>
  <c r="J261"/>
  <c r="K260" i="26"/>
  <c r="J261"/>
  <c r="K120" i="22"/>
  <c r="J121"/>
  <c r="J191"/>
  <c r="K190"/>
  <c r="K190" i="24"/>
  <c r="J191"/>
  <c r="K262" i="22"/>
  <c r="J263"/>
  <c r="J121" i="26" l="1"/>
  <c r="K120"/>
  <c r="K262" i="28"/>
  <c r="J263"/>
  <c r="J193"/>
  <c r="K192"/>
  <c r="J125"/>
  <c r="K124"/>
  <c r="J192" i="22"/>
  <c r="K191"/>
  <c r="K263"/>
  <c r="J264"/>
  <c r="K121"/>
  <c r="J122"/>
  <c r="J192" i="24"/>
  <c r="K191"/>
  <c r="J262" i="26"/>
  <c r="K261"/>
  <c r="K193"/>
  <c r="J194"/>
  <c r="K193" i="20"/>
  <c r="J194"/>
  <c r="J262"/>
  <c r="K261"/>
  <c r="J122" i="24"/>
  <c r="K121"/>
  <c r="K120" i="20"/>
  <c r="J121"/>
  <c r="J261" i="24"/>
  <c r="K260"/>
  <c r="J122" i="26" l="1"/>
  <c r="K121"/>
  <c r="J126" i="28"/>
  <c r="K125"/>
  <c r="J194"/>
  <c r="K193"/>
  <c r="J264"/>
  <c r="K263"/>
  <c r="J123" i="22"/>
  <c r="K122"/>
  <c r="J193"/>
  <c r="K192"/>
  <c r="J123" i="24"/>
  <c r="K122"/>
  <c r="K262" i="26"/>
  <c r="J263"/>
  <c r="J265" i="22"/>
  <c r="K264"/>
  <c r="J262" i="24"/>
  <c r="K261"/>
  <c r="K262" i="20"/>
  <c r="J263"/>
  <c r="K192" i="24"/>
  <c r="J193"/>
  <c r="J122" i="20"/>
  <c r="K121"/>
  <c r="K194" i="26"/>
  <c r="J195"/>
  <c r="K194" i="20"/>
  <c r="J195"/>
  <c r="K122" i="26" l="1"/>
  <c r="J123"/>
  <c r="K264" i="28"/>
  <c r="J265"/>
  <c r="K194"/>
  <c r="J195"/>
  <c r="K126"/>
  <c r="J127"/>
  <c r="J194" i="24"/>
  <c r="K193"/>
  <c r="K195" i="20"/>
  <c r="J196"/>
  <c r="K265" i="22"/>
  <c r="J266"/>
  <c r="J124"/>
  <c r="K123"/>
  <c r="J123" i="20"/>
  <c r="K122"/>
  <c r="J264"/>
  <c r="K263"/>
  <c r="J264" i="26"/>
  <c r="K263"/>
  <c r="K262" i="24"/>
  <c r="J263"/>
  <c r="K123"/>
  <c r="J124"/>
  <c r="K195" i="26"/>
  <c r="J196"/>
  <c r="K193" i="22"/>
  <c r="J194"/>
  <c r="K123" i="26" l="1"/>
  <c r="J124"/>
  <c r="J128" i="28"/>
  <c r="K127"/>
  <c r="K265"/>
  <c r="J266"/>
  <c r="J196"/>
  <c r="K195"/>
  <c r="J267" i="22"/>
  <c r="K266"/>
  <c r="K264" i="26"/>
  <c r="J265"/>
  <c r="K196" i="20"/>
  <c r="J197"/>
  <c r="K194" i="22"/>
  <c r="J195"/>
  <c r="J125"/>
  <c r="K124"/>
  <c r="K124" i="24"/>
  <c r="J125"/>
  <c r="J264"/>
  <c r="K263"/>
  <c r="J265" i="20"/>
  <c r="K264"/>
  <c r="J197" i="26"/>
  <c r="K196"/>
  <c r="J124" i="20"/>
  <c r="K123"/>
  <c r="J195" i="24"/>
  <c r="K194"/>
  <c r="K124" i="26" l="1"/>
  <c r="J125"/>
  <c r="K196" i="28"/>
  <c r="J197"/>
  <c r="J267"/>
  <c r="K266"/>
  <c r="K128"/>
  <c r="J129"/>
  <c r="K264" i="24"/>
  <c r="J265"/>
  <c r="K265" i="26"/>
  <c r="J266"/>
  <c r="J196" i="24"/>
  <c r="K195"/>
  <c r="J198" i="26"/>
  <c r="K197"/>
  <c r="K125" i="24"/>
  <c r="J126"/>
  <c r="K195" i="22"/>
  <c r="J196"/>
  <c r="J125" i="20"/>
  <c r="K124"/>
  <c r="J266"/>
  <c r="K265"/>
  <c r="J268" i="22"/>
  <c r="K267"/>
  <c r="J126"/>
  <c r="K125"/>
  <c r="K197" i="20"/>
  <c r="J198"/>
  <c r="K125" i="26" l="1"/>
  <c r="J126"/>
  <c r="K129" i="28"/>
  <c r="J130"/>
  <c r="K267"/>
  <c r="J268"/>
  <c r="K197"/>
  <c r="J198"/>
  <c r="J127" i="22"/>
  <c r="K126"/>
  <c r="K196" i="24"/>
  <c r="J197"/>
  <c r="J267" i="26"/>
  <c r="K266"/>
  <c r="J199" i="20"/>
  <c r="K198"/>
  <c r="J267"/>
  <c r="K266"/>
  <c r="K126" i="24"/>
  <c r="J127"/>
  <c r="J126" i="20"/>
  <c r="K125"/>
  <c r="K196" i="22"/>
  <c r="J197"/>
  <c r="J199" i="26"/>
  <c r="K198"/>
  <c r="J266" i="24"/>
  <c r="K265"/>
  <c r="K268" i="22"/>
  <c r="J269"/>
  <c r="J127" i="26" l="1"/>
  <c r="K126"/>
  <c r="J269" i="28"/>
  <c r="K268"/>
  <c r="J199"/>
  <c r="K198"/>
  <c r="J131"/>
  <c r="K130"/>
  <c r="J198" i="24"/>
  <c r="K197"/>
  <c r="J200" i="26"/>
  <c r="K199"/>
  <c r="J270" i="22"/>
  <c r="K269"/>
  <c r="J198"/>
  <c r="K197"/>
  <c r="J127" i="20"/>
  <c r="K126"/>
  <c r="J267" i="24"/>
  <c r="K266"/>
  <c r="J268" i="20"/>
  <c r="K267"/>
  <c r="J200"/>
  <c r="K199"/>
  <c r="K127" i="24"/>
  <c r="J128"/>
  <c r="J268" i="26"/>
  <c r="K267"/>
  <c r="K127" i="22"/>
  <c r="J128"/>
  <c r="K127" i="26" l="1"/>
  <c r="J128"/>
  <c r="K199" i="28"/>
  <c r="J200"/>
  <c r="K131"/>
  <c r="J132"/>
  <c r="J270"/>
  <c r="K269"/>
  <c r="K128" i="22"/>
  <c r="J129"/>
  <c r="K270"/>
  <c r="J271"/>
  <c r="J201" i="26"/>
  <c r="K200"/>
  <c r="J269"/>
  <c r="K268"/>
  <c r="J129" i="24"/>
  <c r="K128"/>
  <c r="J268"/>
  <c r="K267"/>
  <c r="J201" i="20"/>
  <c r="K200"/>
  <c r="K268"/>
  <c r="J269"/>
  <c r="K127"/>
  <c r="J128"/>
  <c r="J199" i="22"/>
  <c r="K198"/>
  <c r="K198" i="24"/>
  <c r="J199"/>
  <c r="J129" i="26" l="1"/>
  <c r="K128"/>
  <c r="J133" i="28"/>
  <c r="K132"/>
  <c r="J201"/>
  <c r="K200"/>
  <c r="K270"/>
  <c r="J271"/>
  <c r="J200" i="22"/>
  <c r="K199"/>
  <c r="J130" i="24"/>
  <c r="K129"/>
  <c r="K269" i="26"/>
  <c r="J270"/>
  <c r="K199" i="24"/>
  <c r="J200"/>
  <c r="K201" i="20"/>
  <c r="J202"/>
  <c r="K201" i="26"/>
  <c r="J202"/>
  <c r="K128" i="20"/>
  <c r="J129"/>
  <c r="K268" i="24"/>
  <c r="J269"/>
  <c r="K271" i="22"/>
  <c r="J272"/>
  <c r="J270" i="20"/>
  <c r="K269"/>
  <c r="K129" i="22"/>
  <c r="J130"/>
  <c r="J130" i="26" l="1"/>
  <c r="K129"/>
  <c r="K271" i="28"/>
  <c r="J272"/>
  <c r="J202"/>
  <c r="K201"/>
  <c r="J134"/>
  <c r="K133"/>
  <c r="J201" i="22"/>
  <c r="K200"/>
  <c r="J273"/>
  <c r="K272"/>
  <c r="J130" i="20"/>
  <c r="K129"/>
  <c r="J131" i="24"/>
  <c r="K130"/>
  <c r="J131" i="22"/>
  <c r="K130"/>
  <c r="J203" i="26"/>
  <c r="K202"/>
  <c r="J270" i="24"/>
  <c r="K269"/>
  <c r="K200"/>
  <c r="J201"/>
  <c r="J271" i="20"/>
  <c r="K270"/>
  <c r="K202"/>
  <c r="J203"/>
  <c r="K270" i="26"/>
  <c r="J271"/>
  <c r="J131" l="1"/>
  <c r="K130"/>
  <c r="K134" i="28"/>
  <c r="J135"/>
  <c r="K202"/>
  <c r="J203"/>
  <c r="K272"/>
  <c r="J273"/>
  <c r="J204" i="26"/>
  <c r="K203"/>
  <c r="J271" i="24"/>
  <c r="K270"/>
  <c r="J132" i="22"/>
  <c r="K131"/>
  <c r="J204" i="20"/>
  <c r="K203"/>
  <c r="K131" i="24"/>
  <c r="J132"/>
  <c r="K273" i="22"/>
  <c r="J274"/>
  <c r="J272" i="26"/>
  <c r="K271"/>
  <c r="J131" i="20"/>
  <c r="K130"/>
  <c r="J272"/>
  <c r="K271"/>
  <c r="K201" i="22"/>
  <c r="J202"/>
  <c r="K201" i="24"/>
  <c r="J202"/>
  <c r="K131" i="26" l="1"/>
  <c r="J132"/>
  <c r="K203" i="28"/>
  <c r="J204"/>
  <c r="K273"/>
  <c r="J274"/>
  <c r="K135"/>
  <c r="J136"/>
  <c r="K132" i="24"/>
  <c r="J133"/>
  <c r="J133" i="22"/>
  <c r="K132"/>
  <c r="J273" i="20"/>
  <c r="K272"/>
  <c r="J272" i="24"/>
  <c r="K271"/>
  <c r="K131" i="20"/>
  <c r="J132"/>
  <c r="J203" i="24"/>
  <c r="K202"/>
  <c r="K202" i="22"/>
  <c r="J203"/>
  <c r="J273" i="26"/>
  <c r="K272"/>
  <c r="J205" i="20"/>
  <c r="K204"/>
  <c r="J275" i="22"/>
  <c r="K274"/>
  <c r="K204" i="26"/>
  <c r="J205"/>
  <c r="J133" l="1"/>
  <c r="K132"/>
  <c r="J275" i="28"/>
  <c r="K274"/>
  <c r="K136"/>
  <c r="J137"/>
  <c r="K204"/>
  <c r="J205"/>
  <c r="J133" i="20"/>
  <c r="K132"/>
  <c r="J206"/>
  <c r="K205"/>
  <c r="J204" i="24"/>
  <c r="K203"/>
  <c r="J274" i="20"/>
  <c r="K273"/>
  <c r="K205" i="26"/>
  <c r="J206"/>
  <c r="K273"/>
  <c r="J274"/>
  <c r="K272" i="24"/>
  <c r="J273"/>
  <c r="J134" i="22"/>
  <c r="K133"/>
  <c r="K203"/>
  <c r="J204"/>
  <c r="J134" i="24"/>
  <c r="K133"/>
  <c r="J276" i="22"/>
  <c r="K275"/>
  <c r="J134" i="26" l="1"/>
  <c r="K133"/>
  <c r="K137" i="28"/>
  <c r="J138"/>
  <c r="K138" s="1"/>
  <c r="K205"/>
  <c r="J206"/>
  <c r="J276"/>
  <c r="K275"/>
  <c r="J275" i="20"/>
  <c r="K274"/>
  <c r="J205" i="22"/>
  <c r="K204"/>
  <c r="J275" i="26"/>
  <c r="K274"/>
  <c r="K276" i="22"/>
  <c r="J277"/>
  <c r="J274" i="24"/>
  <c r="K273"/>
  <c r="J207" i="26"/>
  <c r="K206"/>
  <c r="J205" i="24"/>
  <c r="K204"/>
  <c r="J134" i="20"/>
  <c r="K133"/>
  <c r="J135" i="24"/>
  <c r="K134"/>
  <c r="J135" i="22"/>
  <c r="K134"/>
  <c r="J207" i="20"/>
  <c r="K206"/>
  <c r="K134" i="26" l="1"/>
  <c r="J135"/>
  <c r="J277" i="28"/>
  <c r="K276"/>
  <c r="J207"/>
  <c r="K206"/>
  <c r="K135" i="22"/>
  <c r="J136"/>
  <c r="K205" i="24"/>
  <c r="J206"/>
  <c r="J275"/>
  <c r="K274"/>
  <c r="J278" i="22"/>
  <c r="K278" s="1"/>
  <c r="K277"/>
  <c r="J136" i="24"/>
  <c r="K135"/>
  <c r="J276" i="20"/>
  <c r="K275"/>
  <c r="J208"/>
  <c r="K208" s="1"/>
  <c r="K207"/>
  <c r="J276" i="26"/>
  <c r="K275"/>
  <c r="J135" i="20"/>
  <c r="K134"/>
  <c r="J208" i="26"/>
  <c r="K208" s="1"/>
  <c r="K207"/>
  <c r="J206" i="22"/>
  <c r="K205"/>
  <c r="J136" i="26" l="1"/>
  <c r="K135"/>
  <c r="K207" i="28"/>
  <c r="J208"/>
  <c r="K208" s="1"/>
  <c r="J278"/>
  <c r="K278" s="1"/>
  <c r="K277"/>
  <c r="J276" i="24"/>
  <c r="K275"/>
  <c r="K206"/>
  <c r="J207"/>
  <c r="K135" i="20"/>
  <c r="J136"/>
  <c r="J207" i="22"/>
  <c r="K206"/>
  <c r="K276" i="20"/>
  <c r="J277"/>
  <c r="K136" i="22"/>
  <c r="J137"/>
  <c r="J277" i="26"/>
  <c r="K276"/>
  <c r="J137" i="24"/>
  <c r="K136"/>
  <c r="K136" i="26" l="1"/>
  <c r="J137"/>
  <c r="J208" i="22"/>
  <c r="K208" s="1"/>
  <c r="K207"/>
  <c r="K136" i="20"/>
  <c r="J137"/>
  <c r="J278" i="26"/>
  <c r="K278" s="1"/>
  <c r="K277"/>
  <c r="J277" i="24"/>
  <c r="K276"/>
  <c r="K137" i="22"/>
  <c r="J138"/>
  <c r="K138" s="1"/>
  <c r="K277" i="20"/>
  <c r="J278"/>
  <c r="K278" s="1"/>
  <c r="J208" i="24"/>
  <c r="K208" s="1"/>
  <c r="K207"/>
  <c r="J138"/>
  <c r="K138" s="1"/>
  <c r="K137"/>
  <c r="J138" i="26" l="1"/>
  <c r="K138" s="1"/>
  <c r="K137"/>
  <c r="J138" i="20"/>
  <c r="K138" s="1"/>
  <c r="K137"/>
  <c r="J278" i="24"/>
  <c r="K278" s="1"/>
  <c r="K277"/>
</calcChain>
</file>

<file path=xl/sharedStrings.xml><?xml version="1.0" encoding="utf-8"?>
<sst xmlns="http://schemas.openxmlformats.org/spreadsheetml/2006/main" count="1558" uniqueCount="324">
  <si>
    <t>Klass:</t>
  </si>
  <si>
    <t>Match</t>
  </si>
  <si>
    <t>Nr, Namn</t>
  </si>
  <si>
    <t>Åk1</t>
  </si>
  <si>
    <t>Åk2</t>
  </si>
  <si>
    <t>Tot</t>
  </si>
  <si>
    <t>V</t>
  </si>
  <si>
    <t>Kvartsfinal 1</t>
  </si>
  <si>
    <t>Semifinal 1</t>
  </si>
  <si>
    <t>Kvartsfinal 2</t>
  </si>
  <si>
    <t>Vinnare</t>
  </si>
  <si>
    <t>Final</t>
  </si>
  <si>
    <t>Kvartsfinal 3</t>
  </si>
  <si>
    <t>2:a pris</t>
  </si>
  <si>
    <t>Semifinal 2</t>
  </si>
  <si>
    <t>Kvartsfinal 4</t>
  </si>
  <si>
    <t>3:e pris</t>
  </si>
  <si>
    <t>Match om 3:e pris</t>
  </si>
  <si>
    <t>Resultat</t>
  </si>
  <si>
    <t>Placering</t>
  </si>
  <si>
    <t>1.</t>
  </si>
  <si>
    <t>2.</t>
  </si>
  <si>
    <t>3.</t>
  </si>
  <si>
    <t>4.</t>
  </si>
  <si>
    <t>5.</t>
  </si>
  <si>
    <t>Ange namn</t>
  </si>
  <si>
    <t>Ange klubb</t>
  </si>
  <si>
    <t>Ange tid</t>
  </si>
  <si>
    <t>[mm:ss,tus]</t>
  </si>
  <si>
    <t>Röd text=åkare finns med två gånger</t>
  </si>
  <si>
    <t>Nr.</t>
  </si>
  <si>
    <t>Namn</t>
  </si>
  <si>
    <t>Klubb</t>
  </si>
  <si>
    <t>SL/Åk1</t>
  </si>
  <si>
    <t>GS/Åk2</t>
  </si>
  <si>
    <t>Totaltid</t>
  </si>
  <si>
    <t>Ranking</t>
  </si>
  <si>
    <t>Startnummer i parran</t>
  </si>
  <si>
    <t xml:space="preserve">Inga celler under denna rad ska behöva ändras såvida det inte är fråga om lottning. Vid lottning anges förloraren i kolumn D med "förlorare" och vinnaren med "vinnare". Ange också mot vilken åkare lottning skett </t>
  </si>
  <si>
    <t>Ranking baserad på totaltid</t>
  </si>
  <si>
    <t>Tidstilägg vid förlorad lottning:</t>
  </si>
  <si>
    <t>Antal åkare som ska gå vidare:</t>
  </si>
  <si>
    <t>Röd text=åkare med samma tid finns.</t>
  </si>
  <si>
    <t>Röd text=åkare finns med två gånger, lottning behövs</t>
  </si>
  <si>
    <t>Tidsvärde Totalt</t>
  </si>
  <si>
    <t>Rankad</t>
  </si>
  <si>
    <t>Lottad</t>
  </si>
  <si>
    <t>Mot åkare</t>
  </si>
  <si>
    <t>Ranking totalt</t>
  </si>
  <si>
    <t>Ranking baserad på SL/Åk1, redan rankade åkare exkluderade.</t>
  </si>
  <si>
    <t>Redan rankade åkare exkluderade.</t>
  </si>
  <si>
    <t>Tidsvärde GS/Åk1</t>
  </si>
  <si>
    <t>Ranking SL/Åk1</t>
  </si>
  <si>
    <t>Ranking baserad på GS/Åk2, redan rankade åkare exkluderade.</t>
  </si>
  <si>
    <t>Tidsvärde GS/Åk2</t>
  </si>
  <si>
    <t>Ranking SG/Åk2</t>
  </si>
  <si>
    <t>9.</t>
  </si>
  <si>
    <t>Placering:</t>
  </si>
  <si>
    <t>17.</t>
  </si>
  <si>
    <t>H1</t>
  </si>
  <si>
    <t>H2</t>
  </si>
  <si>
    <t>Bollnäs AK</t>
  </si>
  <si>
    <t>Sundsvalls SLK</t>
  </si>
  <si>
    <t>Nolby Alpina SK</t>
  </si>
  <si>
    <t>Klövsjö Alpina</t>
  </si>
  <si>
    <t>Härnösands Alpina Klubb</t>
  </si>
  <si>
    <t>ABERSTEN Måns</t>
  </si>
  <si>
    <t>BYLUND Ludvig</t>
  </si>
  <si>
    <t>vinnare</t>
  </si>
  <si>
    <t>förlorare</t>
  </si>
  <si>
    <t>Östersund-Frösö SLK</t>
  </si>
  <si>
    <t>SK Vitesse</t>
  </si>
  <si>
    <t>Täby SLK</t>
  </si>
  <si>
    <t>IF Hudik Alpin</t>
  </si>
  <si>
    <t>Mälaröarnas Alpina SK</t>
  </si>
  <si>
    <t>Getbergets Alpina IF</t>
  </si>
  <si>
    <t>Kramfors AK</t>
  </si>
  <si>
    <t>Huddinge SK AF</t>
  </si>
  <si>
    <t>Sollentuna SLK</t>
  </si>
  <si>
    <t>Saltsjöbadens SLK</t>
  </si>
  <si>
    <t>Piteå Alpina</t>
  </si>
  <si>
    <t>Gävle Alpina SK</t>
  </si>
  <si>
    <t>Ragunda AC</t>
  </si>
  <si>
    <t>Norrköpings SK</t>
  </si>
  <si>
    <t>IFK Lidingö Slalomklubb</t>
  </si>
  <si>
    <t>Mullsjö Alpina SK</t>
  </si>
  <si>
    <t>Friska Viljor AK</t>
  </si>
  <si>
    <t>Åre SLK</t>
  </si>
  <si>
    <t>BODÉN Victor (182)</t>
  </si>
  <si>
    <t>FOLKESSON Hjalmar (183)</t>
  </si>
  <si>
    <t>GS/Åk17</t>
  </si>
  <si>
    <t>MID SWEDEN RACE 2016</t>
  </si>
  <si>
    <t>GS/Åk1</t>
  </si>
  <si>
    <t>SL/Åk2</t>
  </si>
  <si>
    <t>ANDERSSON Klara</t>
  </si>
  <si>
    <t>Järvsö IF</t>
  </si>
  <si>
    <t>Järfälla AK</t>
  </si>
  <si>
    <t>Tunafors SK</t>
  </si>
  <si>
    <t>Landskrona SC</t>
  </si>
  <si>
    <t>VON REEDTZ Johanna</t>
  </si>
  <si>
    <t>LEVIN Olivia</t>
  </si>
  <si>
    <t>GÖRANSSON Linnéa</t>
  </si>
  <si>
    <t>UHSK Umeå SK</t>
  </si>
  <si>
    <t>Karlstads SLK</t>
  </si>
  <si>
    <t>Lycksele IF</t>
  </si>
  <si>
    <t>IFK Falun</t>
  </si>
  <si>
    <t>NICOLOSI Marcus</t>
  </si>
  <si>
    <t>Djurgårdens IF AF</t>
  </si>
  <si>
    <t>SCHEDIN Vilmer</t>
  </si>
  <si>
    <t>Uppsala SLK</t>
  </si>
  <si>
    <t>GRAN Dorotea</t>
  </si>
  <si>
    <t>ÅSTRÖM Sofia</t>
  </si>
  <si>
    <t>ANDERSSON Kajsa</t>
  </si>
  <si>
    <t>SÖDERSTRÖM Jennifer</t>
  </si>
  <si>
    <t>DAHLBORG Stella</t>
  </si>
  <si>
    <t>OREDSSON Elsa</t>
  </si>
  <si>
    <t>NORMAN Emmie</t>
  </si>
  <si>
    <t>FIGGE Paulina</t>
  </si>
  <si>
    <t>KREIJ Adina</t>
  </si>
  <si>
    <t>Höghedens SLK</t>
  </si>
  <si>
    <t>Sollefteå A K</t>
  </si>
  <si>
    <t>WESTRIN Ida</t>
  </si>
  <si>
    <t>Vemdalens IF</t>
  </si>
  <si>
    <t>Edsbyns IF Alpina Förening</t>
  </si>
  <si>
    <t>KÄSER Louis</t>
  </si>
  <si>
    <t>STRAUSS Ian</t>
  </si>
  <si>
    <t>Bjästa A K</t>
  </si>
  <si>
    <t>NYBERG Tine (1)</t>
  </si>
  <si>
    <t>FEIL Signe (2)</t>
  </si>
  <si>
    <t>FORSSBECK Emma (3)</t>
  </si>
  <si>
    <t>KONGSHOLM Sara (4)</t>
  </si>
  <si>
    <t>ARENLID Emma (5)</t>
  </si>
  <si>
    <t>HEDIN Astrid (6)</t>
  </si>
  <si>
    <t>NÄSHOLM Lina (7)</t>
  </si>
  <si>
    <t>ISAKSSON Josephine (8)</t>
  </si>
  <si>
    <t>PERSSON Clara (11)</t>
  </si>
  <si>
    <t>MIKELSSON Linn (10)</t>
  </si>
  <si>
    <t>UPPLING Majken (12)</t>
  </si>
  <si>
    <t>WESTLUND Maria (13)</t>
  </si>
  <si>
    <t>NORDLANDER Moa (9)</t>
  </si>
  <si>
    <t>AICHER Maximilian (21)</t>
  </si>
  <si>
    <t>HÄGGLUND Edvin (22)</t>
  </si>
  <si>
    <t>NORDIN William (23)</t>
  </si>
  <si>
    <t>NIVFORS Holger (24)</t>
  </si>
  <si>
    <t>ABERSTEN Måns (25)</t>
  </si>
  <si>
    <t>TORSANDER Aaron (26)</t>
  </si>
  <si>
    <t>LINDQVIST Edwin (27)</t>
  </si>
  <si>
    <t>BERGLUND Oscar (28)</t>
  </si>
  <si>
    <t>MOBERG Axel (29)</t>
  </si>
  <si>
    <t>PERSSON Calle (30)</t>
  </si>
  <si>
    <t>MALKER Elliot (31)</t>
  </si>
  <si>
    <t>ÖHLUND Constantin (32)</t>
  </si>
  <si>
    <t>KJELLBERG Frans (33)</t>
  </si>
  <si>
    <t>JONASSON Malte (34)</t>
  </si>
  <si>
    <t>UPPLING Ludvig (35)</t>
  </si>
  <si>
    <t>RYDBERG Theodor (36)</t>
  </si>
  <si>
    <t>STRAND Emil (37)</t>
  </si>
  <si>
    <t>DE BRITO Tomasine (41)</t>
  </si>
  <si>
    <t>OLOWS Tindra (42)</t>
  </si>
  <si>
    <t>ADSTEN Amber (43)</t>
  </si>
  <si>
    <t>ÖHLUND Cornelia (44)</t>
  </si>
  <si>
    <t>WILSBY Lif (45)</t>
  </si>
  <si>
    <t>HÄGGLUND Emma (46)</t>
  </si>
  <si>
    <t>BACKLUND Liza (47)</t>
  </si>
  <si>
    <t>NORDBERG Esther (48)</t>
  </si>
  <si>
    <t>THORSANDER Jonna (49)</t>
  </si>
  <si>
    <t>SILFWERPLATZ Edith (50)</t>
  </si>
  <si>
    <t>LARSEN Ida (51)</t>
  </si>
  <si>
    <t>TYRÉN Klara (52 )</t>
  </si>
  <si>
    <t>MOBERG Ebba (53)</t>
  </si>
  <si>
    <t>SANDBERG Lovisa (54)</t>
  </si>
  <si>
    <t>ÅBERG Linn (55)</t>
  </si>
  <si>
    <t>ERIKSSON Lina (56)</t>
  </si>
  <si>
    <t>NORBERG Sanna (57)</t>
  </si>
  <si>
    <t>NÄSHOLM Selma (58)</t>
  </si>
  <si>
    <t>LINDSTRÖM Agnes (59)</t>
  </si>
  <si>
    <t>ERIKSSON Clara (62)</t>
  </si>
  <si>
    <t>BENGTSSON Linnea (60)</t>
  </si>
  <si>
    <t>BENGTSSON Hilda (61)</t>
  </si>
  <si>
    <t>SÖDERBERG Agnes (63)</t>
  </si>
  <si>
    <t>UPPLING Tilde (69)</t>
  </si>
  <si>
    <t>BYLUND Elin (68)</t>
  </si>
  <si>
    <t>SJÖSTRÖM-JONSSON Matilda (64)</t>
  </si>
  <si>
    <t>FRENGEN Maja (71)</t>
  </si>
  <si>
    <t>HAGSTRÖM Angelica (70)</t>
  </si>
  <si>
    <t>LUNDSTRÖM Sarah (72)</t>
  </si>
  <si>
    <t>HÄGGLUND Clara (66)</t>
  </si>
  <si>
    <t>MICKELSSON Lisa (65)</t>
  </si>
  <si>
    <t>ÖIEN Iris (67)</t>
  </si>
  <si>
    <t>ISAKSSON Aaron (71)</t>
  </si>
  <si>
    <t>SVELANDER Simon (72)</t>
  </si>
  <si>
    <t>WISSTING Gustav (73)</t>
  </si>
  <si>
    <t>JERNKROK Carl-Isac (74)</t>
  </si>
  <si>
    <t>KÄSER Leo (75)</t>
  </si>
  <si>
    <t>FREDRIKSON Edvin (76)</t>
  </si>
  <si>
    <t>SVED Nils (77)</t>
  </si>
  <si>
    <t>JONASSON Viktor (78)</t>
  </si>
  <si>
    <t>WAHLBERG David (79)</t>
  </si>
  <si>
    <t>SILFER Leopold (80)</t>
  </si>
  <si>
    <t>DAHLIN Carl (81)</t>
  </si>
  <si>
    <t>MALKER Filip (82)</t>
  </si>
  <si>
    <t>CANDERT Joel (83)</t>
  </si>
  <si>
    <t>AXELHED Pontus (84)</t>
  </si>
  <si>
    <t>DAMEN-BLAD Victor (85)</t>
  </si>
  <si>
    <t>MIKELSSON Olle (86)</t>
  </si>
  <si>
    <t>WESTLUND Wilhelm (88)</t>
  </si>
  <si>
    <t>DAHLBORG Fred (89)</t>
  </si>
  <si>
    <t>NICOLOSI Marcus (91)</t>
  </si>
  <si>
    <t>SCHEDIN Vilmer (90)</t>
  </si>
  <si>
    <t>KEMHAGEN Bille (95)</t>
  </si>
  <si>
    <t>ÅBERG Malte (93)</t>
  </si>
  <si>
    <t>BERGGREN Tim (94)</t>
  </si>
  <si>
    <t>OREDSSON Elias (92)</t>
  </si>
  <si>
    <t>SVENSSON Axel (87)</t>
  </si>
  <si>
    <t>MALM Cecilia (101)</t>
  </si>
  <si>
    <t>DAHLIN Ronja (102)</t>
  </si>
  <si>
    <t>LINDSTRÖM Ebba (103)</t>
  </si>
  <si>
    <t>VON REEDTZ Sofia (104)</t>
  </si>
  <si>
    <t>JANLERT Klara (105)</t>
  </si>
  <si>
    <t>JANSSON Tova (106)</t>
  </si>
  <si>
    <t>SCHEDIN Ellen (107)</t>
  </si>
  <si>
    <t>NORDBERG Ellie (108)</t>
  </si>
  <si>
    <t>MÅNSSON Astrid (109)</t>
  </si>
  <si>
    <t>AICHER Emma (110)</t>
  </si>
  <si>
    <t>HERLIN Annie (111)</t>
  </si>
  <si>
    <t>MARKLUND Wilma (112)</t>
  </si>
  <si>
    <t>HANSSON Mathilda (113)</t>
  </si>
  <si>
    <t>MICKELSSON Emelie (114)</t>
  </si>
  <si>
    <t>ÅRSJÖ Maja (115)</t>
  </si>
  <si>
    <t>WESTMAN Clara (116)</t>
  </si>
  <si>
    <t>PELLEGRINI Saga (118)</t>
  </si>
  <si>
    <t>ALFREDSON Lovisa (120)</t>
  </si>
  <si>
    <t>HAGSTRÖM Alicia (122)</t>
  </si>
  <si>
    <t>LEVIN Andréa (123)</t>
  </si>
  <si>
    <t>EKMAN Isabelle (119)</t>
  </si>
  <si>
    <t>ANDERSSON Tuva (129)</t>
  </si>
  <si>
    <t>SÖDERBERG Saga (130)</t>
  </si>
  <si>
    <t>LASMARIAS Tilda (126)</t>
  </si>
  <si>
    <t>MÅRTENSDOTTER Stina (132)</t>
  </si>
  <si>
    <t>SOLBERG Emma (131)</t>
  </si>
  <si>
    <t>CEWE Hanna (121)</t>
  </si>
  <si>
    <t>FALK Regina (125)</t>
  </si>
  <si>
    <t>RYDÉN Anné (128)</t>
  </si>
  <si>
    <t>SVANSTRÖM Linnea (117)</t>
  </si>
  <si>
    <t>SVENSSON Kajsa (127)</t>
  </si>
  <si>
    <t>PERSSON Ellen (124)</t>
  </si>
  <si>
    <t>SILFWERPLATZ Max (131)</t>
  </si>
  <si>
    <t>LUNDQUIST Philip (132)</t>
  </si>
  <si>
    <t>RÖSNÄS Anton (133)</t>
  </si>
  <si>
    <t>WREDMARK Fabian (134)</t>
  </si>
  <si>
    <t>WAHLBERG Erik (135)</t>
  </si>
  <si>
    <t>HJORTH Gustav (136)</t>
  </si>
  <si>
    <t>NYBERG Emil (137)</t>
  </si>
  <si>
    <t>LUNDGREN Elis (138)</t>
  </si>
  <si>
    <t>LUNDSTRÖM Jacob (139)</t>
  </si>
  <si>
    <t>WALLIN Grim (140)</t>
  </si>
  <si>
    <t>GRANQVIST Jesper (141)</t>
  </si>
  <si>
    <t>ISAKSSON Hampus (142)</t>
  </si>
  <si>
    <t>KONGSHOLM Lucas (143)</t>
  </si>
  <si>
    <t>ANDERSSON Felix (144)</t>
  </si>
  <si>
    <t>LUNDBÄCK Otto (145)</t>
  </si>
  <si>
    <t>VENNERSTRÖM Hugo (146)</t>
  </si>
  <si>
    <t>SVENSSON Isac (152)</t>
  </si>
  <si>
    <t>LÖNNBERG Petter (153)</t>
  </si>
  <si>
    <t>EKSTRAND Andreas (151)</t>
  </si>
  <si>
    <t>ERIKSSON Alexander (156)</t>
  </si>
  <si>
    <t>WESTERLUND Rasmus (157)</t>
  </si>
  <si>
    <t>MIKELSSON Bosse (154)</t>
  </si>
  <si>
    <t>VITBLOM Love (158)</t>
  </si>
  <si>
    <t>EKSTRAND Niklas (150)</t>
  </si>
  <si>
    <t>PERSSON Lukas (159)</t>
  </si>
  <si>
    <t>BEIMING Alvin (155)</t>
  </si>
  <si>
    <t>THORSANDER Samuel (160)</t>
  </si>
  <si>
    <t>RIES Jordi (161)</t>
  </si>
  <si>
    <t>MERGNER Jonas (162)</t>
  </si>
  <si>
    <t>BODÉN Axel (149)</t>
  </si>
  <si>
    <t>ERIKSSON Rasmus (147)</t>
  </si>
  <si>
    <t>KEMHAGEN Manne (148)</t>
  </si>
  <si>
    <t>ROBÈRT Ellen (161)</t>
  </si>
  <si>
    <t>SVEDBERG Mathilda (162)</t>
  </si>
  <si>
    <t>MARTELLEUR Hedda (163)</t>
  </si>
  <si>
    <t>PETTERSSON Josefin (164)</t>
  </si>
  <si>
    <t>WALLIN Alva (165)</t>
  </si>
  <si>
    <t>FORSSTRÖM Jenny (166)</t>
  </si>
  <si>
    <t>ERIKSSON Tilde (167)</t>
  </si>
  <si>
    <t>EINEBORG-SCHÖN Olivia (168)</t>
  </si>
  <si>
    <t>ÖSTMARK Elsa (169)</t>
  </si>
  <si>
    <t>BENGTSSON Wilma (170)</t>
  </si>
  <si>
    <t>LI Inez (171)</t>
  </si>
  <si>
    <t>LINDHOLM Nikita (172)</t>
  </si>
  <si>
    <t>CANDERT Ida (173)</t>
  </si>
  <si>
    <t>BERGLUND Ida (174)</t>
  </si>
  <si>
    <t>BERGLUND Olivia (175)</t>
  </si>
  <si>
    <t>JAKOBSSON Tove (176)</t>
  </si>
  <si>
    <t>BORGSTEN Lisa (178)</t>
  </si>
  <si>
    <t>GÖRANSSON Olivia (179)</t>
  </si>
  <si>
    <t>BERGSTRAND Tindra (182)</t>
  </si>
  <si>
    <t>BROMÉE Ella (181)</t>
  </si>
  <si>
    <t>NILSSON Julia (177)</t>
  </si>
  <si>
    <t>ÖGREN Moa (180)</t>
  </si>
  <si>
    <t>LINDQVIST Axel (181)</t>
  </si>
  <si>
    <t>LINDQVIST Gustaf (184)</t>
  </si>
  <si>
    <t>ANDERSSON Lukas (185)</t>
  </si>
  <si>
    <t>WALLIN Atle (186)</t>
  </si>
  <si>
    <t>THORSANDER Jacob (187)</t>
  </si>
  <si>
    <t>ÖSUND Max (188)</t>
  </si>
  <si>
    <t>FREDRIKSON David (189)</t>
  </si>
  <si>
    <t>ÅBERG Filip (190)</t>
  </si>
  <si>
    <t>GRAN Herbert (191)</t>
  </si>
  <si>
    <t>ROSENQVIST Lukas (192)</t>
  </si>
  <si>
    <t>MALMBERG Pontus (193)</t>
  </si>
  <si>
    <t>SÖDERBERG Oscar (194)</t>
  </si>
  <si>
    <t>UHRAS Axel (195)</t>
  </si>
  <si>
    <t>ÅNÖSTAM Daniel (196)</t>
  </si>
  <si>
    <t>LASMARIAS Anton (199)</t>
  </si>
  <si>
    <t>ALFREDSON Johannes (198)</t>
  </si>
  <si>
    <t>LINDSTRÖM Aaron (200)</t>
  </si>
  <si>
    <t>ALLDER Liam (197)</t>
  </si>
  <si>
    <t>ASPLUND Eric (206)</t>
  </si>
  <si>
    <t>ERIKSSON David (204)</t>
  </si>
  <si>
    <t>HÄGLUND Viktor (202)</t>
  </si>
  <si>
    <t>HUMMEL Moritz (205)</t>
  </si>
  <si>
    <t>OREDSSON Erik (203)</t>
  </si>
  <si>
    <t>WALTHER Benjamin (201)</t>
  </si>
</sst>
</file>

<file path=xl/styles.xml><?xml version="1.0" encoding="utf-8"?>
<styleSheet xmlns="http://schemas.openxmlformats.org/spreadsheetml/2006/main">
  <numFmts count="1">
    <numFmt numFmtId="164" formatCode="mm:ss.000"/>
  </numFmts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66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9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</cellStyleXfs>
  <cellXfs count="173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3" borderId="1" xfId="0" applyFont="1" applyFill="1" applyBorder="1" applyProtection="1">
      <protection locked="0"/>
    </xf>
    <xf numFmtId="0" fontId="3" fillId="0" borderId="0" xfId="0" applyFont="1" applyBorder="1"/>
    <xf numFmtId="0" fontId="3" fillId="0" borderId="2" xfId="0" applyFont="1" applyBorder="1"/>
    <xf numFmtId="0" fontId="3" fillId="0" borderId="7" xfId="0" applyFont="1" applyBorder="1"/>
    <xf numFmtId="0" fontId="3" fillId="0" borderId="3" xfId="0" applyFont="1" applyBorder="1"/>
    <xf numFmtId="0" fontId="5" fillId="0" borderId="0" xfId="0" applyFont="1" applyBorder="1"/>
    <xf numFmtId="0" fontId="3" fillId="0" borderId="5" xfId="0" applyFont="1" applyBorder="1"/>
    <xf numFmtId="0" fontId="3" fillId="0" borderId="0" xfId="0" applyFont="1" applyBorder="1" applyAlignment="1">
      <alignment horizontal="right" vertical="center"/>
    </xf>
    <xf numFmtId="0" fontId="4" fillId="0" borderId="0" xfId="0" applyFont="1"/>
    <xf numFmtId="0" fontId="3" fillId="0" borderId="4" xfId="0" applyFont="1" applyBorder="1"/>
    <xf numFmtId="0" fontId="3" fillId="0" borderId="8" xfId="0" applyFont="1" applyBorder="1"/>
    <xf numFmtId="0" fontId="7" fillId="0" borderId="0" xfId="0" applyFont="1"/>
    <xf numFmtId="0" fontId="3" fillId="4" borderId="1" xfId="0" applyFont="1" applyFill="1" applyBorder="1"/>
    <xf numFmtId="0" fontId="3" fillId="5" borderId="1" xfId="0" applyFont="1" applyFill="1" applyBorder="1"/>
    <xf numFmtId="0" fontId="5" fillId="8" borderId="0" xfId="0" applyFont="1" applyFill="1" applyBorder="1"/>
    <xf numFmtId="0" fontId="6" fillId="8" borderId="0" xfId="0" applyFont="1" applyFill="1"/>
    <xf numFmtId="0" fontId="3" fillId="6" borderId="0" xfId="0" applyFont="1" applyFill="1" applyBorder="1"/>
    <xf numFmtId="0" fontId="3" fillId="4" borderId="0" xfId="0" applyFont="1" applyFill="1" applyBorder="1"/>
    <xf numFmtId="0" fontId="3" fillId="5" borderId="0" xfId="0" applyFont="1" applyFill="1" applyBorder="1"/>
    <xf numFmtId="0" fontId="5" fillId="0" borderId="0" xfId="0" applyFont="1"/>
    <xf numFmtId="0" fontId="3" fillId="9" borderId="0" xfId="0" applyFont="1" applyFill="1" applyBorder="1"/>
    <xf numFmtId="0" fontId="3" fillId="11" borderId="0" xfId="0" applyFont="1" applyFill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3" borderId="6" xfId="0" applyFont="1" applyFill="1" applyBorder="1" applyProtection="1">
      <protection locked="0"/>
    </xf>
    <xf numFmtId="0" fontId="5" fillId="8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3" fillId="10" borderId="1" xfId="0" applyFont="1" applyFill="1" applyBorder="1"/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9" fillId="12" borderId="0" xfId="0" applyFont="1" applyFill="1"/>
    <xf numFmtId="0" fontId="0" fillId="12" borderId="0" xfId="0" applyFill="1"/>
    <xf numFmtId="0" fontId="10" fillId="12" borderId="0" xfId="0" applyFont="1" applyFill="1"/>
    <xf numFmtId="0" fontId="11" fillId="12" borderId="0" xfId="0" applyFont="1" applyFill="1"/>
    <xf numFmtId="49" fontId="11" fillId="12" borderId="0" xfId="0" applyNumberFormat="1" applyFont="1" applyFill="1"/>
    <xf numFmtId="49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12" borderId="0" xfId="0" applyFill="1" applyProtection="1">
      <protection locked="0"/>
    </xf>
    <xf numFmtId="0" fontId="0" fillId="0" borderId="0" xfId="0" applyFill="1" applyProtection="1">
      <protection locked="0"/>
    </xf>
    <xf numFmtId="0" fontId="11" fillId="9" borderId="0" xfId="0" applyFont="1" applyFill="1"/>
    <xf numFmtId="0" fontId="0" fillId="9" borderId="0" xfId="0" applyFill="1"/>
    <xf numFmtId="0" fontId="8" fillId="12" borderId="0" xfId="0" applyFont="1" applyFill="1"/>
    <xf numFmtId="0" fontId="0" fillId="12" borderId="0" xfId="0" applyFill="1" applyAlignment="1">
      <alignment horizontal="right"/>
    </xf>
    <xf numFmtId="0" fontId="0" fillId="13" borderId="0" xfId="0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11" fillId="12" borderId="0" xfId="0" applyFont="1" applyFill="1" applyAlignment="1">
      <alignment horizontal="right"/>
    </xf>
    <xf numFmtId="0" fontId="0" fillId="12" borderId="0" xfId="0" applyFont="1" applyFill="1"/>
    <xf numFmtId="0" fontId="8" fillId="12" borderId="0" xfId="0" applyFont="1" applyFill="1" applyAlignment="1">
      <alignment horizontal="right"/>
    </xf>
    <xf numFmtId="0" fontId="3" fillId="4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/>
      <protection locked="0"/>
    </xf>
    <xf numFmtId="0" fontId="3" fillId="5" borderId="0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7" borderId="0" xfId="0" applyFont="1" applyFill="1" applyBorder="1" applyAlignment="1" applyProtection="1">
      <alignment horizontal="center"/>
      <protection locked="0"/>
    </xf>
    <xf numFmtId="0" fontId="3" fillId="7" borderId="1" xfId="0" applyFont="1" applyFill="1" applyBorder="1" applyAlignment="1" applyProtection="1">
      <alignment horizontal="center"/>
      <protection locked="0"/>
    </xf>
    <xf numFmtId="0" fontId="12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6" borderId="1" xfId="0" applyFont="1" applyFill="1" applyBorder="1"/>
    <xf numFmtId="0" fontId="3" fillId="0" borderId="5" xfId="0" applyFont="1" applyFill="1" applyBorder="1" applyAlignment="1">
      <alignment horizontal="left" indent="1"/>
    </xf>
    <xf numFmtId="0" fontId="3" fillId="0" borderId="5" xfId="0" applyFont="1" applyFill="1" applyBorder="1" applyAlignment="1">
      <alignment horizontal="center"/>
    </xf>
    <xf numFmtId="0" fontId="3" fillId="0" borderId="7" xfId="0" applyFont="1" applyBorder="1" applyAlignment="1">
      <alignment horizontal="left" indent="1"/>
    </xf>
    <xf numFmtId="0" fontId="3" fillId="0" borderId="0" xfId="0" applyFont="1" applyFill="1" applyBorder="1" applyAlignment="1">
      <alignment horizontal="center"/>
    </xf>
    <xf numFmtId="0" fontId="3" fillId="7" borderId="1" xfId="0" applyFont="1" applyFill="1" applyBorder="1"/>
    <xf numFmtId="0" fontId="3" fillId="0" borderId="5" xfId="0" applyFont="1" applyFill="1" applyBorder="1"/>
    <xf numFmtId="0" fontId="0" fillId="0" borderId="0" xfId="0" applyFill="1" applyAlignment="1" applyProtection="1">
      <alignment horizontal="left"/>
      <protection locked="0"/>
    </xf>
    <xf numFmtId="164" fontId="0" fillId="0" borderId="0" xfId="0" applyNumberFormat="1" applyFill="1" applyAlignment="1" applyProtection="1">
      <alignment horizontal="left"/>
      <protection locked="0"/>
    </xf>
    <xf numFmtId="0" fontId="13" fillId="0" borderId="0" xfId="0" applyFont="1" applyAlignment="1" applyProtection="1">
      <alignment horizontal="left"/>
      <protection locked="0"/>
    </xf>
    <xf numFmtId="0" fontId="3" fillId="0" borderId="0" xfId="0" applyFont="1" applyAlignment="1"/>
    <xf numFmtId="0" fontId="0" fillId="0" borderId="0" xfId="0" applyAlignment="1"/>
    <xf numFmtId="0" fontId="3" fillId="0" borderId="0" xfId="0" applyFont="1" applyFill="1" applyBorder="1"/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 indent="1"/>
    </xf>
    <xf numFmtId="0" fontId="3" fillId="7" borderId="1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5" fillId="8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4" borderId="0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6" fillId="8" borderId="0" xfId="0" applyFont="1" applyFill="1" applyAlignment="1">
      <alignment vertical="center"/>
    </xf>
    <xf numFmtId="0" fontId="3" fillId="5" borderId="0" xfId="0" applyFont="1" applyFill="1" applyBorder="1" applyAlignment="1">
      <alignment vertical="center"/>
    </xf>
    <xf numFmtId="0" fontId="3" fillId="6" borderId="0" xfId="0" applyFont="1" applyFill="1" applyBorder="1" applyAlignment="1">
      <alignment vertical="center"/>
    </xf>
    <xf numFmtId="0" fontId="3" fillId="7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11" borderId="0" xfId="0" applyFont="1" applyFill="1" applyAlignment="1">
      <alignment vertical="center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vertical="center"/>
      <protection locked="0"/>
    </xf>
    <xf numFmtId="0" fontId="3" fillId="3" borderId="9" xfId="0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3" fillId="5" borderId="10" xfId="0" applyFont="1" applyFill="1" applyBorder="1" applyAlignment="1" applyProtection="1">
      <alignment horizontal="center" vertical="center"/>
      <protection locked="0"/>
    </xf>
    <xf numFmtId="0" fontId="3" fillId="6" borderId="0" xfId="0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 indent="1"/>
    </xf>
    <xf numFmtId="0" fontId="3" fillId="6" borderId="1" xfId="0" applyFont="1" applyFill="1" applyBorder="1" applyAlignment="1" applyProtection="1">
      <alignment horizontal="center"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 applyProtection="1">
      <alignment horizontal="center" vertical="center"/>
      <protection locked="0"/>
    </xf>
    <xf numFmtId="0" fontId="3" fillId="7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5" fillId="8" borderId="0" xfId="0" applyFont="1" applyFill="1" applyBorder="1" applyAlignment="1" applyProtection="1">
      <alignment horizontal="center" vertical="center"/>
      <protection locked="0"/>
    </xf>
    <xf numFmtId="0" fontId="5" fillId="8" borderId="0" xfId="0" applyFont="1" applyFill="1" applyBorder="1" applyAlignment="1">
      <alignment horizontal="center" vertical="center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0" fontId="3" fillId="4" borderId="0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horizontal="center" vertical="center"/>
    </xf>
    <xf numFmtId="0" fontId="6" fillId="8" borderId="0" xfId="0" applyFont="1" applyFill="1" applyAlignment="1" applyProtection="1">
      <alignment horizontal="center" vertical="center"/>
      <protection locked="0"/>
    </xf>
    <xf numFmtId="0" fontId="6" fillId="8" borderId="0" xfId="0" applyFont="1" applyFill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5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3" fillId="2" borderId="10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1" fillId="12" borderId="0" xfId="0" applyFont="1" applyFill="1" applyAlignment="1">
      <alignment horizontal="left"/>
    </xf>
    <xf numFmtId="49" fontId="11" fillId="12" borderId="0" xfId="0" applyNumberFormat="1" applyFont="1" applyFill="1" applyAlignment="1">
      <alignment horizontal="left"/>
    </xf>
    <xf numFmtId="49" fontId="15" fillId="0" borderId="0" xfId="0" applyNumberFormat="1" applyFont="1" applyFill="1" applyProtection="1">
      <protection locked="0"/>
    </xf>
    <xf numFmtId="164" fontId="15" fillId="0" borderId="0" xfId="0" applyNumberFormat="1" applyFont="1" applyFill="1" applyAlignment="1" applyProtection="1">
      <alignment horizontal="left"/>
      <protection locked="0"/>
    </xf>
    <xf numFmtId="164" fontId="0" fillId="0" borderId="0" xfId="0" applyNumberFormat="1" applyFill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right" vertical="center"/>
      <protection locked="0"/>
    </xf>
    <xf numFmtId="0" fontId="3" fillId="2" borderId="1" xfId="0" applyFont="1" applyFill="1" applyBorder="1" applyAlignment="1" applyProtection="1">
      <alignment horizontal="right" vertical="center"/>
      <protection locked="0"/>
    </xf>
    <xf numFmtId="0" fontId="3" fillId="2" borderId="0" xfId="0" applyFont="1" applyFill="1" applyBorder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3" fillId="2" borderId="0" xfId="0" applyFont="1" applyFill="1" applyAlignment="1" applyProtection="1">
      <alignment horizontal="right" vertical="center"/>
      <protection locked="0"/>
    </xf>
    <xf numFmtId="164" fontId="0" fillId="0" borderId="0" xfId="0" applyNumberFormat="1" applyAlignment="1">
      <alignment horizontal="center" vertical="top"/>
    </xf>
  </cellXfs>
  <cellStyles count="394"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76" builtinId="9" hidden="1"/>
    <cellStyle name="Followed Hyperlink" xfId="384" builtinId="9" hidden="1"/>
    <cellStyle name="Followed Hyperlink" xfId="392" builtinId="9" hidden="1"/>
    <cellStyle name="Followed Hyperlink" xfId="386" builtinId="9" hidden="1"/>
    <cellStyle name="Followed Hyperlink" xfId="378" builtinId="9" hidden="1"/>
    <cellStyle name="Followed Hyperlink" xfId="370" builtinId="9" hidden="1"/>
    <cellStyle name="Followed Hyperlink" xfId="362" builtinId="9" hidden="1"/>
    <cellStyle name="Followed Hyperlink" xfId="354" builtinId="9" hidden="1"/>
    <cellStyle name="Followed Hyperlink" xfId="346" builtinId="9" hidden="1"/>
    <cellStyle name="Followed Hyperlink" xfId="338" builtinId="9" hidden="1"/>
    <cellStyle name="Followed Hyperlink" xfId="330" builtinId="9" hidden="1"/>
    <cellStyle name="Followed Hyperlink" xfId="322" builtinId="9" hidden="1"/>
    <cellStyle name="Followed Hyperlink" xfId="314" builtinId="9" hidden="1"/>
    <cellStyle name="Followed Hyperlink" xfId="306" builtinId="9" hidden="1"/>
    <cellStyle name="Followed Hyperlink" xfId="298" builtinId="9" hidden="1"/>
    <cellStyle name="Followed Hyperlink" xfId="290" builtinId="9" hidden="1"/>
    <cellStyle name="Followed Hyperlink" xfId="282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50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8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86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54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22" builtinId="9" hidden="1"/>
    <cellStyle name="Followed Hyperlink" xfId="114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82" builtinId="9" hidden="1"/>
    <cellStyle name="Followed Hyperlink" xfId="74" builtinId="9" hidden="1"/>
    <cellStyle name="Followed Hyperlink" xfId="66" builtinId="9" hidden="1"/>
    <cellStyle name="Followed Hyperlink" xfId="58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4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20" builtinId="9" hidden="1"/>
    <cellStyle name="Followed Hyperlink" xfId="62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94" builtinId="9" hidden="1"/>
    <cellStyle name="Followed Hyperlink" xfId="102" builtinId="9" hidden="1"/>
    <cellStyle name="Followed Hyperlink" xfId="110" builtinId="9" hidden="1"/>
    <cellStyle name="Followed Hyperlink" xfId="118" builtinId="9" hidden="1"/>
    <cellStyle name="Followed Hyperlink" xfId="126" builtinId="9" hidden="1"/>
    <cellStyle name="Followed Hyperlink" xfId="134" builtinId="9" hidden="1"/>
    <cellStyle name="Followed Hyperlink" xfId="142" builtinId="9" hidden="1"/>
    <cellStyle name="Followed Hyperlink" xfId="150" builtinId="9" hidden="1"/>
    <cellStyle name="Followed Hyperlink" xfId="158" builtinId="9" hidden="1"/>
    <cellStyle name="Followed Hyperlink" xfId="166" builtinId="9" hidden="1"/>
    <cellStyle name="Followed Hyperlink" xfId="174" builtinId="9" hidden="1"/>
    <cellStyle name="Followed Hyperlink" xfId="182" builtinId="9" hidden="1"/>
    <cellStyle name="Followed Hyperlink" xfId="190" builtinId="9" hidden="1"/>
    <cellStyle name="Followed Hyperlink" xfId="198" builtinId="9" hidden="1"/>
    <cellStyle name="Followed Hyperlink" xfId="206" builtinId="9" hidden="1"/>
    <cellStyle name="Followed Hyperlink" xfId="214" builtinId="9" hidden="1"/>
    <cellStyle name="Followed Hyperlink" xfId="222" builtinId="9" hidden="1"/>
    <cellStyle name="Followed Hyperlink" xfId="230" builtinId="9" hidden="1"/>
    <cellStyle name="Followed Hyperlink" xfId="238" builtinId="9" hidden="1"/>
    <cellStyle name="Followed Hyperlink" xfId="246" builtinId="9" hidden="1"/>
    <cellStyle name="Followed Hyperlink" xfId="254" builtinId="9" hidden="1"/>
    <cellStyle name="Followed Hyperlink" xfId="262" builtinId="9" hidden="1"/>
    <cellStyle name="Followed Hyperlink" xfId="270" builtinId="9" hidden="1"/>
    <cellStyle name="Followed Hyperlink" xfId="278" builtinId="9" hidden="1"/>
    <cellStyle name="Followed Hyperlink" xfId="286" builtinId="9" hidden="1"/>
    <cellStyle name="Followed Hyperlink" xfId="294" builtinId="9" hidden="1"/>
    <cellStyle name="Followed Hyperlink" xfId="302" builtinId="9" hidden="1"/>
    <cellStyle name="Followed Hyperlink" xfId="310" builtinId="9" hidden="1"/>
    <cellStyle name="Followed Hyperlink" xfId="318" builtinId="9" hidden="1"/>
    <cellStyle name="Followed Hyperlink" xfId="326" builtinId="9" hidden="1"/>
    <cellStyle name="Followed Hyperlink" xfId="334" builtinId="9" hidden="1"/>
    <cellStyle name="Followed Hyperlink" xfId="342" builtinId="9" hidden="1"/>
    <cellStyle name="Followed Hyperlink" xfId="350" builtinId="9" hidden="1"/>
    <cellStyle name="Followed Hyperlink" xfId="358" builtinId="9" hidden="1"/>
    <cellStyle name="Followed Hyperlink" xfId="366" builtinId="9" hidden="1"/>
    <cellStyle name="Followed Hyperlink" xfId="374" builtinId="9" hidden="1"/>
    <cellStyle name="Followed Hyperlink" xfId="382" builtinId="9" hidden="1"/>
    <cellStyle name="Followed Hyperlink" xfId="390" builtinId="9" hidden="1"/>
    <cellStyle name="Followed Hyperlink" xfId="388" builtinId="9" hidden="1"/>
    <cellStyle name="Followed Hyperlink" xfId="380" builtinId="9" hidden="1"/>
    <cellStyle name="Followed Hyperlink" xfId="372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96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8" builtinId="9" hidden="1"/>
    <cellStyle name="Followed Hyperlink" xfId="164" builtinId="9" hidden="1"/>
    <cellStyle name="Followed Hyperlink" xfId="148" builtinId="9" hidden="1"/>
    <cellStyle name="Followed Hyperlink" xfId="132" builtinId="9" hidden="1"/>
    <cellStyle name="Followed Hyperlink" xfId="116" builtinId="9" hidden="1"/>
    <cellStyle name="Followed Hyperlink" xfId="100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64" builtinId="9" hidden="1"/>
    <cellStyle name="Followed Hyperlink" xfId="72" builtinId="9" hidden="1"/>
    <cellStyle name="Followed Hyperlink" xfId="68" builtinId="9" hidden="1"/>
    <cellStyle name="Followed Hyperlink" xfId="60" builtinId="9" hidden="1"/>
    <cellStyle name="Hyperlink" xfId="351" builtinId="8" hidden="1"/>
    <cellStyle name="Hyperlink" xfId="357" builtinId="8" hidden="1"/>
    <cellStyle name="Hyperlink" xfId="359" builtinId="8" hidden="1"/>
    <cellStyle name="Hyperlink" xfId="363" builtinId="8" hidden="1"/>
    <cellStyle name="Hyperlink" xfId="367" builtinId="8" hidden="1"/>
    <cellStyle name="Hyperlink" xfId="371" builtinId="8" hidden="1"/>
    <cellStyle name="Hyperlink" xfId="373" builtinId="8" hidden="1"/>
    <cellStyle name="Hyperlink" xfId="379" builtinId="8" hidden="1"/>
    <cellStyle name="Hyperlink" xfId="381" builtinId="8" hidden="1"/>
    <cellStyle name="Hyperlink" xfId="383" builtinId="8" hidden="1"/>
    <cellStyle name="Hyperlink" xfId="389" builtinId="8" hidden="1"/>
    <cellStyle name="Hyperlink" xfId="391" builtinId="8" hidden="1"/>
    <cellStyle name="Hyperlink" xfId="385" builtinId="8" hidden="1"/>
    <cellStyle name="Hyperlink" xfId="369" builtinId="8" hidden="1"/>
    <cellStyle name="Hyperlink" xfId="361" builtinId="8" hidden="1"/>
    <cellStyle name="Hyperlink" xfId="353" builtinId="8" hidden="1"/>
    <cellStyle name="Hyperlink" xfId="337" builtinId="8" hidden="1"/>
    <cellStyle name="Hyperlink" xfId="329" builtinId="8" hidden="1"/>
    <cellStyle name="Hyperlink" xfId="321" builtinId="8" hidden="1"/>
    <cellStyle name="Hyperlink" xfId="305" builtinId="8" hidden="1"/>
    <cellStyle name="Hyperlink" xfId="297" builtinId="8" hidden="1"/>
    <cellStyle name="Hyperlink" xfId="289" builtinId="8" hidden="1"/>
    <cellStyle name="Hyperlink" xfId="273" builtinId="8" hidden="1"/>
    <cellStyle name="Hyperlink" xfId="265" builtinId="8" hidden="1"/>
    <cellStyle name="Hyperlink" xfId="257" builtinId="8" hidden="1"/>
    <cellStyle name="Hyperlink" xfId="241" builtinId="8" hidden="1"/>
    <cellStyle name="Hyperlink" xfId="233" builtinId="8" hidden="1"/>
    <cellStyle name="Hyperlink" xfId="225" builtinId="8" hidden="1"/>
    <cellStyle name="Hyperlink" xfId="209" builtinId="8" hidden="1"/>
    <cellStyle name="Hyperlink" xfId="201" builtinId="8" hidden="1"/>
    <cellStyle name="Hyperlink" xfId="193" builtinId="8" hidden="1"/>
    <cellStyle name="Hyperlink" xfId="177" builtinId="8" hidden="1"/>
    <cellStyle name="Hyperlink" xfId="169" builtinId="8" hidden="1"/>
    <cellStyle name="Hyperlink" xfId="161" builtinId="8" hidden="1"/>
    <cellStyle name="Hyperlink" xfId="65" builtinId="8" hidden="1"/>
    <cellStyle name="Hyperlink" xfId="67" builtinId="8" hidden="1"/>
    <cellStyle name="Hyperlink" xfId="69" builtinId="8" hidden="1"/>
    <cellStyle name="Hyperlink" xfId="75" builtinId="8" hidden="1"/>
    <cellStyle name="Hyperlink" xfId="77" builtinId="8" hidden="1"/>
    <cellStyle name="Hyperlink" xfId="79" builtinId="8" hidden="1"/>
    <cellStyle name="Hyperlink" xfId="83" builtinId="8" hidden="1"/>
    <cellStyle name="Hyperlink" xfId="85" builtinId="8" hidden="1"/>
    <cellStyle name="Hyperlink" xfId="87" builtinId="8" hidden="1"/>
    <cellStyle name="Hyperlink" xfId="93" builtinId="8" hidden="1"/>
    <cellStyle name="Hyperlink" xfId="95" builtinId="8" hidden="1"/>
    <cellStyle name="Hyperlink" xfId="97" builtinId="8" hidden="1"/>
    <cellStyle name="Hyperlink" xfId="101" builtinId="8" hidden="1"/>
    <cellStyle name="Hyperlink" xfId="103" builtinId="8" hidden="1"/>
    <cellStyle name="Hyperlink" xfId="107" builtinId="8" hidden="1"/>
    <cellStyle name="Hyperlink" xfId="111" builtinId="8" hidden="1"/>
    <cellStyle name="Hyperlink" xfId="113" builtinId="8" hidden="1"/>
    <cellStyle name="Hyperlink" xfId="115" builtinId="8" hidden="1"/>
    <cellStyle name="Hyperlink" xfId="119" builtinId="8" hidden="1"/>
    <cellStyle name="Hyperlink" xfId="123" builtinId="8" hidden="1"/>
    <cellStyle name="Hyperlink" xfId="125" builtinId="8" hidden="1"/>
    <cellStyle name="Hyperlink" xfId="129" builtinId="8" hidden="1"/>
    <cellStyle name="Hyperlink" xfId="131" builtinId="8" hidden="1"/>
    <cellStyle name="Hyperlink" xfId="133" builtinId="8" hidden="1"/>
    <cellStyle name="Hyperlink" xfId="139" builtinId="8" hidden="1"/>
    <cellStyle name="Hyperlink" xfId="141" builtinId="8" hidden="1"/>
    <cellStyle name="Hyperlink" xfId="143" builtinId="8" hidden="1"/>
    <cellStyle name="Hyperlink" xfId="147" builtinId="8" hidden="1"/>
    <cellStyle name="Hyperlink" xfId="149" builtinId="8" hidden="1"/>
    <cellStyle name="Hyperlink" xfId="137" builtinId="8" hidden="1"/>
    <cellStyle name="Hyperlink" xfId="105" builtinId="8" hidden="1"/>
    <cellStyle name="Hyperlink" xfId="89" builtinId="8" hidden="1"/>
    <cellStyle name="Hyperlink" xfId="73" builtinId="8" hidden="1"/>
    <cellStyle name="Hyperlink" xfId="33" builtinId="8" hidden="1"/>
    <cellStyle name="Hyperlink" xfId="35" builtinId="8" hidden="1"/>
    <cellStyle name="Hyperlink" xfId="37" builtinId="8" hidden="1"/>
    <cellStyle name="Hyperlink" xfId="41" builtinId="8" hidden="1"/>
    <cellStyle name="Hyperlink" xfId="43" builtinId="8" hidden="1"/>
    <cellStyle name="Hyperlink" xfId="45" builtinId="8" hidden="1"/>
    <cellStyle name="Hyperlink" xfId="49" builtinId="8" hidden="1"/>
    <cellStyle name="Hyperlink" xfId="51" builtinId="8" hidden="1"/>
    <cellStyle name="Hyperlink" xfId="53" builtinId="8" hidden="1"/>
    <cellStyle name="Hyperlink" xfId="59" builtinId="8" hidden="1"/>
    <cellStyle name="Hyperlink" xfId="61" builtinId="8" hidden="1"/>
    <cellStyle name="Hyperlink" xfId="63" builtinId="8" hidden="1"/>
    <cellStyle name="Hyperlink" xfId="15" builtinId="8" hidden="1"/>
    <cellStyle name="Hyperlink" xfId="17" builtinId="8" hidden="1"/>
    <cellStyle name="Hyperlink" xfId="19" builtinId="8" hidden="1"/>
    <cellStyle name="Hyperlink" xfId="23" builtinId="8" hidden="1"/>
    <cellStyle name="Hyperlink" xfId="25" builtinId="8" hidden="1"/>
    <cellStyle name="Hyperlink" xfId="27" builtinId="8" hidden="1"/>
    <cellStyle name="Hyperlink" xfId="7" builtinId="8" hidden="1"/>
    <cellStyle name="Hyperlink" xfId="9" builtinId="8" hidden="1"/>
    <cellStyle name="Hyperlink" xfId="11" builtinId="8" hidden="1"/>
    <cellStyle name="Hyperlink" xfId="3" builtinId="8" hidden="1"/>
    <cellStyle name="Hyperlink" xfId="5" builtinId="8" hidden="1"/>
    <cellStyle name="Hyperlink" xfId="1" builtinId="8" hidden="1"/>
    <cellStyle name="Hyperlink" xfId="13" builtinId="8" hidden="1"/>
    <cellStyle name="Hyperlink" xfId="29" builtinId="8" hidden="1"/>
    <cellStyle name="Hyperlink" xfId="21" builtinId="8" hidden="1"/>
    <cellStyle name="Hyperlink" xfId="57" builtinId="8" hidden="1"/>
    <cellStyle name="Hyperlink" xfId="55" builtinId="8" hidden="1"/>
    <cellStyle name="Hyperlink" xfId="47" builtinId="8" hidden="1"/>
    <cellStyle name="Hyperlink" xfId="39" builtinId="8" hidden="1"/>
    <cellStyle name="Hyperlink" xfId="31" builtinId="8" hidden="1"/>
    <cellStyle name="Hyperlink" xfId="121" builtinId="8" hidden="1"/>
    <cellStyle name="Hyperlink" xfId="145" builtinId="8" hidden="1"/>
    <cellStyle name="Hyperlink" xfId="135" builtinId="8" hidden="1"/>
    <cellStyle name="Hyperlink" xfId="127" builtinId="8" hidden="1"/>
    <cellStyle name="Hyperlink" xfId="117" builtinId="8" hidden="1"/>
    <cellStyle name="Hyperlink" xfId="109" builtinId="8" hidden="1"/>
    <cellStyle name="Hyperlink" xfId="99" builtinId="8" hidden="1"/>
    <cellStyle name="Hyperlink" xfId="91" builtinId="8" hidden="1"/>
    <cellStyle name="Hyperlink" xfId="81" builtinId="8" hidden="1"/>
    <cellStyle name="Hyperlink" xfId="71" builtinId="8" hidden="1"/>
    <cellStyle name="Hyperlink" xfId="153" builtinId="8" hidden="1"/>
    <cellStyle name="Hyperlink" xfId="185" builtinId="8" hidden="1"/>
    <cellStyle name="Hyperlink" xfId="217" builtinId="8" hidden="1"/>
    <cellStyle name="Hyperlink" xfId="249" builtinId="8" hidden="1"/>
    <cellStyle name="Hyperlink" xfId="281" builtinId="8" hidden="1"/>
    <cellStyle name="Hyperlink" xfId="313" builtinId="8" hidden="1"/>
    <cellStyle name="Hyperlink" xfId="345" builtinId="8" hidden="1"/>
    <cellStyle name="Hyperlink" xfId="377" builtinId="8" hidden="1"/>
    <cellStyle name="Hyperlink" xfId="387" builtinId="8" hidden="1"/>
    <cellStyle name="Hyperlink" xfId="375" builtinId="8" hidden="1"/>
    <cellStyle name="Hyperlink" xfId="365" builtinId="8" hidden="1"/>
    <cellStyle name="Hyperlink" xfId="35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51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71" builtinId="8" hidden="1"/>
    <cellStyle name="Hyperlink" xfId="275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3" builtinId="8" hidden="1"/>
    <cellStyle name="Hyperlink" xfId="295" builtinId="8" hidden="1"/>
    <cellStyle name="Hyperlink" xfId="299" builtinId="8" hidden="1"/>
    <cellStyle name="Hyperlink" xfId="301" builtinId="8" hidden="1"/>
    <cellStyle name="Hyperlink" xfId="303" builtinId="8" hidden="1"/>
    <cellStyle name="Hyperlink" xfId="307" builtinId="8" hidden="1"/>
    <cellStyle name="Hyperlink" xfId="309" builtinId="8" hidden="1"/>
    <cellStyle name="Hyperlink" xfId="315" builtinId="8" hidden="1"/>
    <cellStyle name="Hyperlink" xfId="317" builtinId="8" hidden="1"/>
    <cellStyle name="Hyperlink" xfId="319" builtinId="8" hidden="1"/>
    <cellStyle name="Hyperlink" xfId="323" builtinId="8" hidden="1"/>
    <cellStyle name="Hyperlink" xfId="325" builtinId="8" hidden="1"/>
    <cellStyle name="Hyperlink" xfId="327" builtinId="8" hidden="1"/>
    <cellStyle name="Hyperlink" xfId="331" builtinId="8" hidden="1"/>
    <cellStyle name="Hyperlink" xfId="335" builtinId="8" hidden="1"/>
    <cellStyle name="Hyperlink" xfId="339" builtinId="8" hidden="1"/>
    <cellStyle name="Hyperlink" xfId="341" builtinId="8" hidden="1"/>
    <cellStyle name="Hyperlink" xfId="343" builtinId="8" hidden="1"/>
    <cellStyle name="Hyperlink" xfId="347" builtinId="8" hidden="1"/>
    <cellStyle name="Hyperlink" xfId="349" builtinId="8" hidden="1"/>
    <cellStyle name="Hyperlink" xfId="333" builtinId="8" hidden="1"/>
    <cellStyle name="Hyperlink" xfId="311" builtinId="8" hidden="1"/>
    <cellStyle name="Hyperlink" xfId="291" builtinId="8" hidden="1"/>
    <cellStyle name="Hyperlink" xfId="269" builtinId="8" hidden="1"/>
    <cellStyle name="Hyperlink" xfId="247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07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23" builtinId="8" hidden="1"/>
    <cellStyle name="Hyperlink" xfId="229" builtinId="8" hidden="1"/>
    <cellStyle name="Hyperlink" xfId="231" builtinId="8" hidden="1"/>
    <cellStyle name="Hyperlink" xfId="235" builtinId="8" hidden="1"/>
    <cellStyle name="Hyperlink" xfId="22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59" builtinId="8" hidden="1"/>
    <cellStyle name="Hyperlink" xfId="163" builtinId="8" hidden="1"/>
    <cellStyle name="Hyperlink" xfId="165" builtinId="8" hidden="1"/>
    <cellStyle name="Hyperlink" xfId="167" builtinId="8" hidden="1"/>
    <cellStyle name="Hyperlink" xfId="155" builtinId="8" hidden="1"/>
    <cellStyle name="Hyperlink" xfId="157" builtinId="8" hidden="1"/>
    <cellStyle name="Hyperlink" xfId="151" builtinId="8" hidden="1"/>
    <cellStyle name="Normal" xfId="0" builtinId="0"/>
    <cellStyle name="Normal 2" xfId="393"/>
  </cellStyles>
  <dxfs count="112"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M59"/>
  <sheetViews>
    <sheetView showRuler="0" topLeftCell="E1" zoomScale="90" zoomScaleNormal="90" zoomScaleSheetLayoutView="90" zoomScalePageLayoutView="125" workbookViewId="0">
      <selection activeCell="Z23" sqref="Z23"/>
    </sheetView>
  </sheetViews>
  <sheetFormatPr defaultColWidth="10.875" defaultRowHeight="11.25"/>
  <cols>
    <col min="1" max="2" width="3.625" style="1" customWidth="1"/>
    <col min="3" max="3" width="22.625" style="1" customWidth="1"/>
    <col min="4" max="4" width="5.375" style="25" customWidth="1"/>
    <col min="5" max="6" width="5.375" style="25" bestFit="1" customWidth="1"/>
    <col min="7" max="7" width="1.125" style="1" customWidth="1"/>
    <col min="8" max="8" width="6" style="1" customWidth="1"/>
    <col min="9" max="10" width="3.625" style="1" customWidth="1"/>
    <col min="11" max="11" width="22.625" style="1" customWidth="1"/>
    <col min="12" max="14" width="4.625" style="25" customWidth="1"/>
    <col min="15" max="15" width="1.125" style="1" customWidth="1"/>
    <col min="16" max="16" width="19.375" style="1" customWidth="1"/>
    <col min="17" max="18" width="3.625" style="1" customWidth="1"/>
    <col min="19" max="19" width="22.625" style="1" customWidth="1"/>
    <col min="20" max="22" width="5.375" style="25" bestFit="1" customWidth="1"/>
    <col min="23" max="23" width="1.125" style="1" customWidth="1"/>
    <col min="24" max="24" width="6" style="1" customWidth="1"/>
    <col min="25" max="26" width="3.625" style="1" customWidth="1"/>
    <col min="27" max="27" width="22.625" style="1" customWidth="1"/>
    <col min="28" max="29" width="5.375" style="25" bestFit="1" customWidth="1"/>
    <col min="30" max="30" width="4.5" style="25" bestFit="1" customWidth="1"/>
    <col min="31" max="31" width="1.125" style="1" customWidth="1"/>
    <col min="32" max="32" width="2.125" style="1" customWidth="1"/>
    <col min="33" max="33" width="15.625" style="1" customWidth="1"/>
    <col min="34" max="16384" width="10.875" style="1"/>
  </cols>
  <sheetData>
    <row r="2" spans="1:37" ht="28.5">
      <c r="A2" s="14"/>
      <c r="B2" s="14"/>
      <c r="C2" s="14" t="s">
        <v>91</v>
      </c>
      <c r="I2" s="54"/>
      <c r="J2" s="54" t="s">
        <v>0</v>
      </c>
      <c r="K2" s="53" t="str">
        <f ca="1">MID(CELL("filename",B1),FIND("]",CELL("filename",B1))+1,255)</f>
        <v>D10</v>
      </c>
      <c r="S2" s="14" t="str">
        <f>C2</f>
        <v>MID SWEDEN RACE 2016</v>
      </c>
      <c r="T2" s="34"/>
      <c r="U2" s="34"/>
      <c r="V2" s="34"/>
      <c r="Y2" s="54"/>
      <c r="Z2" s="54" t="s">
        <v>0</v>
      </c>
      <c r="AA2" s="14" t="str">
        <f ca="1">K2</f>
        <v>D10</v>
      </c>
      <c r="AK2" s="14"/>
    </row>
    <row r="3" spans="1:37">
      <c r="A3" s="145" t="s">
        <v>1</v>
      </c>
      <c r="B3" s="25"/>
      <c r="I3" s="145" t="s">
        <v>1</v>
      </c>
      <c r="J3" s="25"/>
      <c r="Q3" s="145" t="s">
        <v>1</v>
      </c>
      <c r="R3" s="25"/>
      <c r="Y3" s="145" t="s">
        <v>1</v>
      </c>
      <c r="Z3" s="25"/>
    </row>
    <row r="4" spans="1:37" s="22" customFormat="1" ht="11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2" t="s">
        <v>2</v>
      </c>
    </row>
    <row r="5" spans="1:37" ht="11.25" customHeight="1">
      <c r="C5" s="71"/>
      <c r="D5" s="72"/>
      <c r="E5" s="72"/>
      <c r="F5" s="72"/>
    </row>
    <row r="6" spans="1:37" ht="11.25" customHeight="1">
      <c r="A6" s="4"/>
      <c r="B6" s="4"/>
      <c r="C6" s="73" t="str">
        <f ca="1">("Nr "&amp;INDIRECT("Ranking" &amp;K2 &amp;"!M5")) &amp;" " &amp;(INDIRECT("Ranking" &amp;K2 &amp;"!K5")) &amp;" " &amp;(INDIRECT("Ranking" &amp;K2 &amp;"!L5"))</f>
        <v>Nr 1 NYBERG Tine (1) Sundsvalls SLK</v>
      </c>
      <c r="D6" s="62"/>
      <c r="E6" s="159"/>
      <c r="F6" s="38" t="str">
        <f>IF(E6&lt;&gt;"",IF(D6+E6&lt;D8+E8,0,(D6+E6)-(D8+E8)),"")</f>
        <v/>
      </c>
      <c r="G6" s="3" t="str">
        <f>IF(F6&lt;F8,"v",IF(F6=F8,IF(E6&lt;E8,"v",""),""))</f>
        <v/>
      </c>
      <c r="H6" s="4"/>
      <c r="I6" s="4"/>
      <c r="J6" s="4"/>
    </row>
    <row r="7" spans="1:37" ht="11.25" customHeight="1">
      <c r="A7" s="167">
        <v>187</v>
      </c>
      <c r="B7" s="167"/>
      <c r="C7" s="74"/>
      <c r="D7" s="75"/>
      <c r="E7" s="75"/>
      <c r="F7" s="75"/>
      <c r="G7" s="76"/>
      <c r="H7" s="4"/>
      <c r="I7" s="4"/>
      <c r="J7" s="4"/>
      <c r="O7" s="4"/>
      <c r="P7" s="4"/>
      <c r="Q7" s="4"/>
      <c r="R7" s="4"/>
    </row>
    <row r="8" spans="1:37" ht="11.25" customHeight="1">
      <c r="A8" s="168"/>
      <c r="B8" s="168"/>
      <c r="C8" s="73" t="str">
        <f ca="1">("Nr "&amp;INDIRECT("Ranking" &amp;K2 &amp;"!M20")) &amp;" " &amp;(INDIRECT("Ranking" &amp;K2 &amp;"!K20")) &amp;" " &amp;(INDIRECT("Ranking" &amp;K2 &amp;"!L20"))</f>
        <v>Nr 16  -</v>
      </c>
      <c r="D8" s="160"/>
      <c r="E8" s="63"/>
      <c r="F8" s="37" t="str">
        <f>IF(E8&lt;&gt;"",IF(D8+E8&lt;D6+E6,0,(D8+E8)-(D6+E6)),"")</f>
        <v/>
      </c>
      <c r="G8" s="29" t="str">
        <f>IF(F8&lt;F6,"v",IF(F8=F6,IF(E8&lt;E6,"v",""),""))</f>
        <v/>
      </c>
      <c r="H8" s="2"/>
      <c r="I8" s="2"/>
      <c r="J8" s="2"/>
      <c r="K8" s="15" t="str">
        <f>IF(G6&lt;&gt;"",C6,IF(G8&lt;&gt;"",C8,""))</f>
        <v/>
      </c>
      <c r="L8" s="58"/>
      <c r="M8" s="160"/>
      <c r="N8" s="37" t="str">
        <f>IF(M8&lt;&gt;"",IF(L8+M8&lt;L12+M12,0,(L8+M8)-(L12+M12)),"")</f>
        <v/>
      </c>
      <c r="O8" s="3" t="str">
        <f>IF(N8&lt;N12,"v",IF(N8=N12,IF(M8&lt;M12,"v",""),""))</f>
        <v/>
      </c>
      <c r="P8" s="4"/>
      <c r="Q8" s="4"/>
      <c r="R8" s="4"/>
    </row>
    <row r="9" spans="1:37" ht="11.25" customHeight="1">
      <c r="C9" s="74"/>
      <c r="D9" s="77"/>
      <c r="E9" s="77"/>
      <c r="F9" s="77"/>
      <c r="O9" s="6"/>
      <c r="P9" s="7"/>
      <c r="Q9" s="4"/>
      <c r="R9" s="4"/>
      <c r="W9" s="4"/>
      <c r="X9" s="4"/>
      <c r="Y9" s="4"/>
      <c r="Z9" s="4"/>
    </row>
    <row r="10" spans="1:37" ht="11.25" customHeight="1">
      <c r="A10" s="4"/>
      <c r="B10" s="4"/>
      <c r="C10" s="78" t="str">
        <f ca="1">("Nr "&amp;INDIRECT("Ranking" &amp;K2 &amp;"!M13")) &amp;" " &amp;(INDIRECT("Ranking" &amp;K2 &amp;"!K13")) &amp;" " &amp;(INDIRECT("Ranking" &amp;K2 &amp;"!L13"))</f>
        <v>Nr 9 NORDLANDER Moa (9) Getbergets Alpina IF</v>
      </c>
      <c r="D10" s="64"/>
      <c r="E10" s="159"/>
      <c r="F10" s="38" t="str">
        <f>IF(E10&lt;&gt;"",IF(D10+E10&lt;D12+E12,0,(D10+E10)-(D12+E12)),"")</f>
        <v/>
      </c>
      <c r="G10" s="3" t="str">
        <f>IF(F10&lt;F12,"v",IF(F10=F12,IF(E10&lt;E12,"v",""),""))</f>
        <v/>
      </c>
      <c r="H10" s="4"/>
      <c r="I10" s="169">
        <v>312</v>
      </c>
      <c r="J10" s="169">
        <v>344</v>
      </c>
      <c r="K10" s="17" t="s">
        <v>7</v>
      </c>
      <c r="L10" s="30"/>
      <c r="M10" s="30"/>
      <c r="N10" s="30"/>
      <c r="P10" s="5">
        <v>1</v>
      </c>
      <c r="Q10" s="36">
        <v>1</v>
      </c>
      <c r="R10" s="36"/>
      <c r="S10" s="19" t="str">
        <f>IF(O8&lt;&gt;"",K8,IF(O12&lt;&gt;"",K12,""))</f>
        <v/>
      </c>
      <c r="T10" s="62"/>
      <c r="U10" s="159"/>
      <c r="V10" s="38" t="str">
        <f>IF(U10&lt;&gt;"",IF(T10+U10&lt;T18+U18,0,(T10+U10)-(T18+U18)),"")</f>
        <v/>
      </c>
      <c r="W10" s="3" t="str">
        <f>IF(V10&lt;V18,"v",IF(V10=V18,IF(U10&lt;U18,"v",""),""))</f>
        <v/>
      </c>
      <c r="X10" s="4"/>
      <c r="Y10" s="4"/>
      <c r="Z10" s="4"/>
    </row>
    <row r="11" spans="1:37" ht="11.25" customHeight="1">
      <c r="A11" s="167">
        <v>188</v>
      </c>
      <c r="B11" s="167">
        <v>251</v>
      </c>
      <c r="C11" s="79"/>
      <c r="D11" s="75"/>
      <c r="E11" s="75"/>
      <c r="F11" s="75"/>
      <c r="G11" s="76"/>
      <c r="H11" s="4"/>
      <c r="I11" s="170"/>
      <c r="J11" s="170"/>
      <c r="K11" s="4"/>
      <c r="L11" s="27"/>
      <c r="M11" s="27"/>
      <c r="N11" s="27"/>
      <c r="O11" s="4"/>
      <c r="P11" s="7"/>
      <c r="Q11" s="4"/>
      <c r="R11" s="4"/>
      <c r="S11" s="9"/>
      <c r="T11" s="32"/>
      <c r="U11" s="32"/>
      <c r="V11" s="32"/>
      <c r="W11" s="6"/>
      <c r="X11" s="7"/>
      <c r="Y11" s="4"/>
      <c r="Z11" s="4"/>
      <c r="AA11" s="4"/>
      <c r="AB11" s="27"/>
      <c r="AC11" s="27"/>
      <c r="AD11" s="27"/>
      <c r="AE11" s="4"/>
    </row>
    <row r="12" spans="1:37" ht="11.25" customHeight="1">
      <c r="A12" s="168"/>
      <c r="B12" s="168"/>
      <c r="C12" s="78" t="str">
        <f ca="1">("Nr "&amp;INDIRECT("Ranking" &amp;K2 &amp;"!M12")) &amp;" " &amp;(INDIRECT("Ranking" &amp;K2 &amp;"!K12")) &amp;" " &amp;(INDIRECT("Ranking" &amp;K2 &amp;"!L12"))</f>
        <v>Nr 8 ISAKSSON Josephine (8) Nolby Alpina SK</v>
      </c>
      <c r="D12" s="160"/>
      <c r="E12" s="65"/>
      <c r="F12" s="37" t="str">
        <f>IF(E12&lt;&gt;"",IF(D12+E12&lt;D10+E10,0,(D12+E12)-(D10+E10)),"")</f>
        <v/>
      </c>
      <c r="G12" s="29" t="str">
        <f>IF(F12&lt;F10,"v",IF(F12=F10,IF(E12&lt;E10,"v",""),""))</f>
        <v/>
      </c>
      <c r="H12" s="2"/>
      <c r="I12" s="2"/>
      <c r="J12" s="2"/>
      <c r="K12" s="15" t="str">
        <f>IF(G10&lt;&gt;"",C10,IF(G12&lt;&gt;"",C12,""))</f>
        <v/>
      </c>
      <c r="L12" s="160"/>
      <c r="M12" s="58"/>
      <c r="N12" s="37" t="str">
        <f>IF(M12&lt;&gt;"",IF(L12+M12&lt;L8+M8,0,(L12+M12)-(L8+M8)),"")</f>
        <v/>
      </c>
      <c r="O12" s="29" t="str">
        <f>IF(N12&lt;N8,"v",IF(N12=N8,IF(M12&lt;M8,"v",""),""))</f>
        <v/>
      </c>
      <c r="P12" s="7"/>
      <c r="Q12" s="4"/>
      <c r="R12" s="4"/>
      <c r="S12" s="4"/>
      <c r="T12" s="27"/>
      <c r="U12" s="27"/>
      <c r="V12" s="27"/>
      <c r="W12" s="4"/>
      <c r="X12" s="7"/>
      <c r="Y12" s="4"/>
      <c r="Z12" s="4"/>
      <c r="AA12" s="4"/>
      <c r="AB12" s="27"/>
      <c r="AC12" s="27"/>
      <c r="AD12" s="27"/>
      <c r="AE12" s="4"/>
    </row>
    <row r="13" spans="1:37" ht="11.25" customHeight="1">
      <c r="C13" s="71"/>
      <c r="D13" s="72"/>
      <c r="E13" s="72"/>
      <c r="F13" s="72"/>
      <c r="X13" s="7"/>
      <c r="Y13" s="4"/>
      <c r="Z13" s="4"/>
      <c r="AE13" s="4"/>
    </row>
    <row r="14" spans="1:37">
      <c r="A14" s="4"/>
      <c r="B14" s="4"/>
      <c r="C14" s="73" t="str">
        <f ca="1">("Nr "&amp;INDIRECT("Ranking" &amp;K2 &amp;"!M9")) &amp;" " &amp;(INDIRECT("Ranking" &amp;K2 &amp;"!K9")) &amp;" " &amp;(INDIRECT("Ranking" &amp;K2 &amp;"!L9"))</f>
        <v>Nr 5 ARENLID Emma (5) Härnösands Alpina Klubb</v>
      </c>
      <c r="D14" s="62"/>
      <c r="E14" s="159"/>
      <c r="F14" s="38" t="str">
        <f>IF(E14&lt;&gt;"",IF(D14+E14&lt;D16+E16,0,(D14+E14)-(D16+E16)),"")</f>
        <v/>
      </c>
      <c r="G14" s="3" t="str">
        <f>IF(F14&lt;F16,"v",IF(F14=F16,IF(E14&lt;E16,"v",""),""))</f>
        <v/>
      </c>
      <c r="H14" s="4"/>
      <c r="I14" s="10"/>
      <c r="J14" s="10"/>
      <c r="Q14" s="171">
        <v>376</v>
      </c>
      <c r="R14" s="171">
        <v>392</v>
      </c>
      <c r="S14" s="17" t="s">
        <v>8</v>
      </c>
      <c r="T14" s="30"/>
      <c r="U14" s="30"/>
      <c r="V14" s="30"/>
      <c r="X14" s="5"/>
      <c r="Y14" s="36"/>
      <c r="Z14" s="36"/>
      <c r="AA14" s="20" t="str">
        <f>IF(W10&lt;&gt;"",S10,IF(W18&lt;&gt;"",S18,""))</f>
        <v/>
      </c>
      <c r="AB14" s="60"/>
      <c r="AC14" s="159"/>
      <c r="AD14" s="38" t="str">
        <f>IF(AC14&lt;&gt;"",IF(AB14+AC14&lt;AB28+AC28,0,(AB14+AC14)-(AB28+AC28)),"")</f>
        <v/>
      </c>
      <c r="AE14" s="3" t="str">
        <f>IF(AD14&lt;AD28,"v",IF(AD14=AD28,IF(AC14&lt;AC28,"v",""),""))</f>
        <v/>
      </c>
    </row>
    <row r="15" spans="1:37" ht="11.1" customHeight="1">
      <c r="A15" s="167">
        <v>189</v>
      </c>
      <c r="B15" s="167">
        <v>252</v>
      </c>
      <c r="C15" s="74"/>
      <c r="D15" s="75"/>
      <c r="E15" s="75"/>
      <c r="F15" s="75"/>
      <c r="G15" s="76"/>
      <c r="H15" s="4"/>
      <c r="I15" s="10"/>
      <c r="J15" s="10"/>
      <c r="O15" s="4"/>
      <c r="P15" s="4"/>
      <c r="Q15" s="171"/>
      <c r="R15" s="171"/>
      <c r="X15" s="7"/>
      <c r="Y15" s="4"/>
      <c r="Z15" s="4"/>
      <c r="AA15" s="9"/>
      <c r="AB15" s="32"/>
      <c r="AC15" s="32"/>
      <c r="AD15" s="32"/>
      <c r="AE15" s="6"/>
      <c r="AF15" s="7"/>
      <c r="AG15" s="4"/>
    </row>
    <row r="16" spans="1:37" ht="11.1" customHeight="1">
      <c r="A16" s="168"/>
      <c r="B16" s="168"/>
      <c r="C16" s="73" t="str">
        <f ca="1">("Nr "&amp;INDIRECT("Ranking" &amp;K2 &amp;"!M16")) &amp;" " &amp;(INDIRECT("Ranking" &amp;K2 &amp;"!K16")) &amp;" " &amp;(INDIRECT("Ranking" &amp;K2 &amp;"!L16"))</f>
        <v>Nr 12 UPPLING Majken (12) Nolby Alpina SK</v>
      </c>
      <c r="D16" s="160"/>
      <c r="E16" s="63"/>
      <c r="F16" s="37" t="str">
        <f>IF(E16&lt;&gt;"",IF(D16+E16&lt;D14+E14,0,(D16+E16)-(D14+E14)),"")</f>
        <v/>
      </c>
      <c r="G16" s="29" t="str">
        <f>IF(F16&lt;F14,"v",IF(F16=F14,IF(E16&lt;E14,"v",""),""))</f>
        <v/>
      </c>
      <c r="H16" s="2"/>
      <c r="I16" s="2"/>
      <c r="J16" s="2"/>
      <c r="K16" s="16" t="str">
        <f>IF(G14&lt;&gt;"",C14,IF(G16&lt;&gt;"",C16,""))</f>
        <v/>
      </c>
      <c r="L16" s="59"/>
      <c r="M16" s="160"/>
      <c r="N16" s="37" t="str">
        <f>IF(M16&lt;&gt;"",IF(L16+M16&lt;L20+M20,0,(L16+M16)-(L20+M20)),"")</f>
        <v/>
      </c>
      <c r="O16" s="3" t="str">
        <f>IF(N16&lt;N20,"v",IF(N16=N20,IF(M16&lt;M20,"v",""),""))</f>
        <v/>
      </c>
      <c r="P16" s="4"/>
      <c r="Q16" s="4"/>
      <c r="R16" s="4"/>
      <c r="X16" s="7"/>
      <c r="Y16" s="4"/>
      <c r="Z16" s="4"/>
      <c r="AA16" s="4"/>
      <c r="AB16" s="27"/>
      <c r="AC16" s="27"/>
      <c r="AD16" s="27"/>
      <c r="AE16" s="4"/>
      <c r="AF16" s="7"/>
      <c r="AG16" s="4"/>
    </row>
    <row r="17" spans="1:33" ht="11.25" customHeight="1">
      <c r="A17" s="4"/>
      <c r="B17" s="4"/>
      <c r="C17" s="74"/>
      <c r="D17" s="77"/>
      <c r="E17" s="77"/>
      <c r="F17" s="77"/>
      <c r="O17" s="6"/>
      <c r="P17" s="7"/>
      <c r="Q17" s="4"/>
      <c r="R17" s="4"/>
      <c r="S17" s="4"/>
      <c r="T17" s="27"/>
      <c r="U17" s="27"/>
      <c r="V17" s="27"/>
      <c r="W17" s="4"/>
      <c r="X17" s="7"/>
      <c r="Y17" s="4"/>
      <c r="Z17" s="4"/>
      <c r="AA17" s="4"/>
      <c r="AB17" s="27"/>
      <c r="AC17" s="27"/>
      <c r="AD17" s="27"/>
      <c r="AE17" s="4"/>
      <c r="AF17" s="7"/>
      <c r="AG17" s="4"/>
    </row>
    <row r="18" spans="1:33" ht="11.1" customHeight="1">
      <c r="A18" s="2"/>
      <c r="B18" s="2"/>
      <c r="C18" s="78" t="str">
        <f ca="1">("Nr "&amp;INDIRECT("Ranking" &amp;K2 &amp;"!M17")) &amp;" " &amp;(INDIRECT("Ranking" &amp;K2 &amp;"!K17")) &amp;" " &amp;(INDIRECT("Ranking" &amp;K2 &amp;"!L17"))</f>
        <v>Nr 13 WESTLUND Maria (13) Sundsvalls SLK</v>
      </c>
      <c r="D18" s="64"/>
      <c r="E18" s="159"/>
      <c r="F18" s="38" t="str">
        <f>IF(E18&lt;&gt;"",IF(D18+E18&lt;D20+E20,0,(D18+E18)-(D20+E20)),"")</f>
        <v/>
      </c>
      <c r="G18" s="3" t="str">
        <f>IF(F18&lt;F20,"v",IF(F18=F20,IF(E18&lt;E20,"v",""),""))</f>
        <v/>
      </c>
      <c r="H18" s="4"/>
      <c r="I18" s="169">
        <v>313</v>
      </c>
      <c r="J18" s="169">
        <v>345</v>
      </c>
      <c r="K18" s="17" t="s">
        <v>9</v>
      </c>
      <c r="L18" s="30"/>
      <c r="M18" s="30"/>
      <c r="N18" s="30"/>
      <c r="P18" s="5">
        <v>2</v>
      </c>
      <c r="Q18" s="36">
        <v>2</v>
      </c>
      <c r="R18" s="36"/>
      <c r="S18" s="19" t="str">
        <f>IF(O16&lt;&gt;"",K16,IF(O20&lt;&gt;"",K20,""))</f>
        <v/>
      </c>
      <c r="T18" s="160"/>
      <c r="U18" s="63"/>
      <c r="V18" s="37" t="str">
        <f>IF(U18&lt;&gt;"",IF(T18+U18&lt;T10+U10,0,(T18+U18)-(T10+U10)),"")</f>
        <v/>
      </c>
      <c r="W18" s="29" t="str">
        <f>IF(V18&lt;V10,"v",IF(V18=V10,IF(U18&lt;U10,"v",""),""))</f>
        <v/>
      </c>
      <c r="X18" s="7"/>
      <c r="Y18" s="4"/>
      <c r="Z18" s="4"/>
      <c r="AA18" s="4"/>
      <c r="AB18" s="27"/>
      <c r="AC18" s="27"/>
      <c r="AD18" s="27"/>
      <c r="AE18" s="4"/>
      <c r="AF18" s="7"/>
      <c r="AG18" s="4"/>
    </row>
    <row r="19" spans="1:33" ht="11.1" customHeight="1">
      <c r="A19" s="167">
        <v>190</v>
      </c>
      <c r="B19" s="167">
        <v>253</v>
      </c>
      <c r="C19" s="79"/>
      <c r="D19" s="75"/>
      <c r="E19" s="75"/>
      <c r="F19" s="75"/>
      <c r="G19" s="76"/>
      <c r="I19" s="171"/>
      <c r="J19" s="171"/>
      <c r="K19" s="4"/>
      <c r="L19" s="27"/>
      <c r="M19" s="27"/>
      <c r="N19" s="27"/>
      <c r="O19" s="4"/>
      <c r="P19" s="7"/>
      <c r="Q19" s="4"/>
      <c r="R19" s="4"/>
      <c r="S19" s="9"/>
      <c r="T19" s="27"/>
      <c r="U19" s="27"/>
      <c r="V19" s="27"/>
      <c r="W19" s="4"/>
      <c r="X19" s="4"/>
      <c r="Y19" s="4"/>
      <c r="Z19" s="4"/>
      <c r="AF19" s="7"/>
      <c r="AG19" s="4"/>
    </row>
    <row r="20" spans="1:33" ht="11.1" customHeight="1">
      <c r="A20" s="168"/>
      <c r="B20" s="168"/>
      <c r="C20" s="78" t="str">
        <f ca="1">("Nr "&amp;INDIRECT("Ranking" &amp;K2 &amp;"!M8")) &amp;" " &amp;(INDIRECT("Ranking" &amp;K2 &amp;"!K8")) &amp;" " &amp;(INDIRECT("Ranking" &amp;K2 &amp;"!L8"))</f>
        <v>Nr 4 KONGSHOLM Sara (4) Sundsvalls SLK</v>
      </c>
      <c r="D20" s="160"/>
      <c r="E20" s="65"/>
      <c r="F20" s="37" t="str">
        <f>IF(E20&lt;&gt;"",IF(D20+E20&lt;D18+E18,0,(D20+E20)-(D18+E18)),"")</f>
        <v/>
      </c>
      <c r="G20" s="29" t="str">
        <f>IF(F20&lt;F18,"v",IF(F20=F18,IF(E20&lt;E18,"v",""),""))</f>
        <v/>
      </c>
      <c r="H20" s="2"/>
      <c r="I20" s="2"/>
      <c r="J20" s="2"/>
      <c r="K20" s="16" t="str">
        <f>IF(G18&lt;&gt;"",C18,IF(G20&lt;&gt;"",C20,""))</f>
        <v/>
      </c>
      <c r="L20" s="160"/>
      <c r="M20" s="59"/>
      <c r="N20" s="37" t="str">
        <f>IF(M20&lt;&gt;"",IF(L20+M20&lt;L16+M16,0,(L20+M20)-(L16+M16)),"")</f>
        <v/>
      </c>
      <c r="O20" s="29" t="str">
        <f>IF(N20&lt;N16,"v",IF(N20=N16,IF(M20&lt;M16,"v",""),""))</f>
        <v/>
      </c>
      <c r="P20" s="7"/>
      <c r="Q20" s="4"/>
      <c r="R20" s="4"/>
      <c r="S20" s="4"/>
      <c r="T20" s="27"/>
      <c r="U20" s="27"/>
      <c r="V20" s="27"/>
      <c r="W20" s="4"/>
      <c r="X20" s="4"/>
      <c r="Y20" s="4"/>
      <c r="Z20" s="4"/>
      <c r="AF20" s="7"/>
      <c r="AG20" s="8" t="s">
        <v>10</v>
      </c>
    </row>
    <row r="21" spans="1:33" ht="11.25" customHeight="1">
      <c r="A21" s="4"/>
      <c r="B21" s="4"/>
      <c r="C21" s="71"/>
      <c r="D21" s="72"/>
      <c r="E21" s="72"/>
      <c r="F21" s="72"/>
      <c r="K21" s="11"/>
      <c r="L21" s="31"/>
      <c r="M21" s="31"/>
      <c r="N21" s="31"/>
      <c r="X21" s="4"/>
      <c r="Y21" s="169">
        <v>409</v>
      </c>
      <c r="Z21" s="169">
        <v>425</v>
      </c>
      <c r="AA21" s="17" t="s">
        <v>11</v>
      </c>
      <c r="AB21" s="30"/>
      <c r="AC21" s="30"/>
      <c r="AD21" s="30"/>
      <c r="AF21" s="7"/>
      <c r="AG21" s="23" t="str">
        <f>IF(AE14&lt;&gt;"",AA14,IF(AE28&lt;&gt;"",AA28,""))</f>
        <v/>
      </c>
    </row>
    <row r="22" spans="1:33" ht="11.1" customHeight="1">
      <c r="A22" s="4"/>
      <c r="B22" s="4"/>
      <c r="C22" s="73" t="str">
        <f ca="1">("Nr "&amp;INDIRECT("Ranking" &amp;K2 &amp;"!M7")) &amp;" " &amp;(INDIRECT("Ranking" &amp;K2 &amp;"!K7")) &amp;" " &amp;(INDIRECT("Ranking" &amp;K2 &amp;"!L7"))</f>
        <v>Nr 3 FORSSBECK Emma (3) Nolby Alpina SK</v>
      </c>
      <c r="D22" s="62"/>
      <c r="E22" s="159"/>
      <c r="F22" s="38" t="str">
        <f>IF(E22&lt;&gt;"",IF(D22+E22&lt;D24+E24,0,(D22+E22)-(D24+E24)),"")</f>
        <v/>
      </c>
      <c r="G22" s="3" t="str">
        <f>IF(F22&lt;F24,"v",IF(F22=F24,IF(E22&lt;E24,"v",""),""))</f>
        <v/>
      </c>
      <c r="K22" s="20" t="str">
        <f>IF(G22&lt;&gt;"",C22,IF(G24&lt;&gt;"",C24,""))</f>
        <v/>
      </c>
      <c r="L22" s="60"/>
      <c r="M22" s="159"/>
      <c r="N22" s="37" t="str">
        <f>IF(M22&lt;&gt;"",IF(L22+M22&lt;L26+M26,0,(L22+M22)-(L26+M26)),"")</f>
        <v/>
      </c>
      <c r="O22" s="3" t="str">
        <f>IF(N22&lt;N26,"v",IF(N22=N26,IF(M22&lt;M26,"v",""),""))</f>
        <v/>
      </c>
      <c r="X22" s="4"/>
      <c r="Y22" s="171"/>
      <c r="Z22" s="171"/>
      <c r="AF22" s="12"/>
      <c r="AG22" s="9"/>
    </row>
    <row r="23" spans="1:33" ht="11.1" customHeight="1">
      <c r="A23" s="167">
        <v>191</v>
      </c>
      <c r="B23" s="167"/>
      <c r="C23" s="74"/>
      <c r="D23" s="75"/>
      <c r="E23" s="75"/>
      <c r="F23" s="75"/>
      <c r="G23" s="76"/>
      <c r="H23" s="9"/>
      <c r="I23" s="9"/>
      <c r="J23" s="9"/>
      <c r="K23" s="9"/>
      <c r="L23" s="32"/>
      <c r="M23" s="32"/>
      <c r="N23" s="32"/>
      <c r="O23" s="6"/>
      <c r="P23" s="4"/>
      <c r="Q23" s="4"/>
      <c r="R23" s="4"/>
      <c r="W23" s="4"/>
      <c r="X23" s="4"/>
      <c r="Y23" s="4"/>
      <c r="Z23" s="4"/>
      <c r="AF23" s="7"/>
      <c r="AG23" s="4"/>
    </row>
    <row r="24" spans="1:33" ht="11.1" customHeight="1">
      <c r="A24" s="168"/>
      <c r="B24" s="168"/>
      <c r="C24" s="73" t="str">
        <f ca="1">("Nr "&amp;INDIRECT("Ranking" &amp;K2 &amp;"!M18")) &amp;" " &amp;(INDIRECT("Ranking" &amp;K2 &amp;"!K18")) &amp;" " &amp;(INDIRECT("Ranking" &amp;K2 &amp;"!L18"))</f>
        <v>Nr 14  -</v>
      </c>
      <c r="D24" s="160"/>
      <c r="E24" s="63"/>
      <c r="F24" s="37" t="str">
        <f>IF(E24&lt;&gt;"",IF(D24+E24&lt;D22+E22,0,(D24+E24)-(D22+E22)),"")</f>
        <v/>
      </c>
      <c r="G24" s="29" t="str">
        <f>IF(F24&lt;F22,"v",IF(F24=F22,IF(E24&lt;E22,"v",""),""))</f>
        <v/>
      </c>
      <c r="I24" s="171">
        <v>314</v>
      </c>
      <c r="J24" s="171">
        <v>346</v>
      </c>
      <c r="K24" s="18" t="s">
        <v>12</v>
      </c>
      <c r="L24" s="33"/>
      <c r="M24" s="33"/>
      <c r="N24" s="33"/>
      <c r="O24" s="13"/>
      <c r="P24" s="2">
        <v>3</v>
      </c>
      <c r="Q24" s="36">
        <v>3</v>
      </c>
      <c r="R24" s="36"/>
      <c r="S24" s="28" t="str">
        <f>IF(O22&lt;&gt;"",K22,IF(O26&lt;&gt;"",K26,""))</f>
        <v/>
      </c>
      <c r="T24" s="64"/>
      <c r="U24" s="159"/>
      <c r="V24" s="38" t="str">
        <f>IF(U24&lt;&gt;"",IF(T24+U24&lt;T32+U32,0,(T24+U24)-(T32+U32)),"")</f>
        <v/>
      </c>
      <c r="W24" s="3" t="str">
        <f>IF(V24&lt;V32,"v",IF(V24=V32,IF(U24&lt;U32,"v",""),""))</f>
        <v/>
      </c>
      <c r="X24" s="4"/>
      <c r="Y24" s="4"/>
      <c r="Z24" s="4"/>
      <c r="AF24" s="7"/>
    </row>
    <row r="25" spans="1:33" ht="11.1" customHeight="1">
      <c r="A25" s="9"/>
      <c r="B25" s="9"/>
      <c r="C25" s="74"/>
      <c r="D25" s="77"/>
      <c r="E25" s="77"/>
      <c r="F25" s="77"/>
      <c r="G25" s="4"/>
      <c r="H25" s="4"/>
      <c r="I25" s="171"/>
      <c r="J25" s="171"/>
      <c r="P25" s="7"/>
      <c r="Q25" s="4"/>
      <c r="R25" s="4"/>
      <c r="S25" s="9"/>
      <c r="T25" s="32"/>
      <c r="U25" s="32"/>
      <c r="V25" s="32"/>
      <c r="W25" s="6"/>
      <c r="X25" s="7"/>
      <c r="Y25" s="4"/>
      <c r="Z25" s="4"/>
      <c r="AA25" s="4"/>
      <c r="AB25" s="27"/>
      <c r="AC25" s="27"/>
      <c r="AD25" s="27"/>
      <c r="AE25" s="4"/>
      <c r="AF25" s="7"/>
    </row>
    <row r="26" spans="1:33" ht="11.1" customHeight="1">
      <c r="A26" s="2"/>
      <c r="B26" s="2"/>
      <c r="C26" s="78" t="str">
        <f ca="1">("Nr "&amp;INDIRECT("Ranking" &amp;K2 &amp;"!M15")) &amp;" " &amp;(INDIRECT("Ranking" &amp;K2 &amp;"!K15")) &amp;" " &amp;(INDIRECT("Ranking" &amp;K2 &amp;"!L15"))</f>
        <v>Nr 11 PERSSON Clara (11) Sundsvalls SLK</v>
      </c>
      <c r="D26" s="64"/>
      <c r="E26" s="159"/>
      <c r="F26" s="38" t="str">
        <f>IF(E26&lt;&gt;"",IF(D26+E26&lt;D28+E28,0,(D26+E26)-(D28+E28)),"")</f>
        <v/>
      </c>
      <c r="G26" s="3" t="str">
        <f>IF(F26&lt;F28,"v",IF(F26=F28,IF(E26&lt;E28,"v",""),""))</f>
        <v/>
      </c>
      <c r="K26" s="20" t="str">
        <f>IF(G26&lt;&gt;"",C26,IF(G28&lt;&gt;"",C28,""))</f>
        <v/>
      </c>
      <c r="L26" s="160"/>
      <c r="M26" s="58"/>
      <c r="N26" s="37" t="str">
        <f>IF(M26&lt;&gt;"",IF(L26+M26&lt;L22+M22,0,(L26+M26)-(L22+M22)),"")</f>
        <v/>
      </c>
      <c r="O26" s="29" t="str">
        <f>IF(N26&lt;N22,"v",IF(N26=N22,IF(M26&lt;M22,"v",""),""))</f>
        <v/>
      </c>
      <c r="P26" s="7"/>
      <c r="Q26" s="4"/>
      <c r="R26" s="4"/>
      <c r="S26" s="4"/>
      <c r="T26" s="27"/>
      <c r="U26" s="27"/>
      <c r="V26" s="27"/>
      <c r="W26" s="4"/>
      <c r="X26" s="7"/>
      <c r="Y26" s="4"/>
      <c r="Z26" s="4"/>
      <c r="AA26" s="4"/>
      <c r="AB26" s="27"/>
      <c r="AC26" s="27"/>
      <c r="AD26" s="27"/>
      <c r="AE26" s="4"/>
      <c r="AF26" s="7"/>
      <c r="AG26" s="8" t="s">
        <v>13</v>
      </c>
    </row>
    <row r="27" spans="1:33" ht="11.1" customHeight="1">
      <c r="A27" s="167">
        <v>192</v>
      </c>
      <c r="B27" s="167">
        <v>254</v>
      </c>
      <c r="C27" s="79"/>
      <c r="D27" s="75"/>
      <c r="E27" s="75"/>
      <c r="F27" s="75"/>
      <c r="G27" s="76"/>
      <c r="H27" s="9"/>
      <c r="I27" s="9"/>
      <c r="J27" s="9"/>
      <c r="K27" s="9"/>
      <c r="L27" s="27"/>
      <c r="M27" s="27"/>
      <c r="N27" s="27"/>
      <c r="O27" s="4"/>
      <c r="P27" s="4"/>
      <c r="Q27" s="4"/>
      <c r="R27" s="4"/>
      <c r="X27" s="7"/>
      <c r="Y27" s="4"/>
      <c r="Z27" s="4"/>
      <c r="AA27" s="4"/>
      <c r="AB27" s="27"/>
      <c r="AC27" s="27"/>
      <c r="AD27" s="27"/>
      <c r="AE27" s="4"/>
      <c r="AF27" s="5"/>
      <c r="AG27" s="35" t="str">
        <f>IF(AE14&lt;&gt;"",AA28,IF(AE28&lt;&gt;"",AA14,""))</f>
        <v/>
      </c>
    </row>
    <row r="28" spans="1:33" ht="11.1" customHeight="1">
      <c r="A28" s="168"/>
      <c r="B28" s="168"/>
      <c r="C28" s="78" t="str">
        <f ca="1">("Nr "&amp;INDIRECT("Ranking" &amp;K2 &amp;"!M10")) &amp;" " &amp;(INDIRECT("Ranking" &amp;K2 &amp;"!K10")) &amp;" " &amp;(INDIRECT("Ranking" &amp;K2 &amp;"!L10"))</f>
        <v>Nr 6 HEDIN Astrid (6) Nolby Alpina SK</v>
      </c>
      <c r="D28" s="160"/>
      <c r="E28" s="65"/>
      <c r="F28" s="37" t="str">
        <f>IF(E28&lt;&gt;"",IF(D28+E28&lt;D26+E26,0,(D28+E28)-(D26+E26)),"")</f>
        <v/>
      </c>
      <c r="G28" s="29" t="str">
        <f>IF(F28&lt;F26,"v",IF(F28=F26,IF(E28&lt;E26,"v",""),""))</f>
        <v/>
      </c>
      <c r="K28" s="4"/>
      <c r="L28" s="27"/>
      <c r="M28" s="27"/>
      <c r="N28" s="27"/>
      <c r="O28" s="4"/>
      <c r="P28" s="4"/>
      <c r="Q28" s="169">
        <v>377</v>
      </c>
      <c r="R28" s="169">
        <v>393</v>
      </c>
      <c r="S28" s="17" t="s">
        <v>14</v>
      </c>
      <c r="T28" s="30"/>
      <c r="U28" s="30"/>
      <c r="V28" s="30"/>
      <c r="X28" s="5"/>
      <c r="Y28" s="36"/>
      <c r="Z28" s="36"/>
      <c r="AA28" s="20" t="str">
        <f>IF(W24&lt;&gt;"",S24,IF(W32&lt;&gt;"",S32,""))</f>
        <v/>
      </c>
      <c r="AB28" s="160"/>
      <c r="AC28" s="58"/>
      <c r="AD28" s="37" t="str">
        <f>IF(AC28&lt;&gt;"",IF(AB28+AC28&lt;AB14+AC14,0,(AB28+AC28)-(AB14+AC14)),"")</f>
        <v/>
      </c>
      <c r="AE28" s="29" t="str">
        <f>IF(AD28&lt;AD14,"v",IF(AD28=AD14,IF(AC28&lt;AC14,"v",""),""))</f>
        <v/>
      </c>
      <c r="AF28" s="7"/>
      <c r="AG28" s="4"/>
    </row>
    <row r="29" spans="1:33" ht="11.1" customHeight="1">
      <c r="A29" s="9"/>
      <c r="B29" s="9"/>
      <c r="C29" s="71"/>
      <c r="D29" s="72"/>
      <c r="E29" s="72"/>
      <c r="F29" s="72"/>
      <c r="G29" s="4"/>
      <c r="H29" s="4"/>
      <c r="I29" s="4"/>
      <c r="J29" s="4"/>
      <c r="Q29" s="171"/>
      <c r="R29" s="171"/>
      <c r="X29" s="7"/>
      <c r="Y29" s="4"/>
      <c r="Z29" s="4"/>
      <c r="AA29" s="9"/>
      <c r="AB29" s="27"/>
      <c r="AC29" s="27"/>
      <c r="AD29" s="27"/>
      <c r="AE29" s="4"/>
    </row>
    <row r="30" spans="1:33" ht="11.1" customHeight="1">
      <c r="A30" s="2"/>
      <c r="B30" s="2"/>
      <c r="C30" s="73" t="str">
        <f ca="1">("Nr "&amp;INDIRECT("Ranking" &amp;K2 &amp;"!M11")) &amp;" " &amp;(INDIRECT("Ranking" &amp;K2 &amp;"!K11")) &amp;" " &amp;(INDIRECT("Ranking" &amp;K2 &amp;"!L11"))</f>
        <v>Nr 7 NÄSHOLM Lina (7) Sundsvalls SLK</v>
      </c>
      <c r="D30" s="62"/>
      <c r="E30" s="159"/>
      <c r="F30" s="38" t="str">
        <f>IF(E30&lt;&gt;"",IF(D30+E30&lt;D32+E32,0,(D30+E30)-(D32+E32)),"")</f>
        <v/>
      </c>
      <c r="G30" s="3" t="str">
        <f>IF(F30&lt;F32,"v",IF(F30=F32,IF(E30&lt;E32,"v",""),""))</f>
        <v/>
      </c>
      <c r="K30" s="21" t="str">
        <f>IF(G30&lt;&gt;"",C30,IF(G32&lt;&gt;"",C32,""))</f>
        <v/>
      </c>
      <c r="L30" s="61"/>
      <c r="M30" s="159"/>
      <c r="N30" s="38" t="str">
        <f>IF(M30&lt;&gt;"",IF(L30+M30&lt;L34+M34,0,(L30+M30)-(L34+M34)),"")</f>
        <v/>
      </c>
      <c r="O30" s="3" t="str">
        <f>IF(N30&lt;N34,"v",IF(N30=N34,IF(M30&lt;M34,"v",""),""))</f>
        <v/>
      </c>
      <c r="X30" s="7"/>
      <c r="Y30" s="4"/>
      <c r="Z30" s="4"/>
      <c r="AE30" s="4"/>
    </row>
    <row r="31" spans="1:33" ht="11.1" customHeight="1">
      <c r="A31" s="167">
        <v>193</v>
      </c>
      <c r="B31" s="167">
        <v>255</v>
      </c>
      <c r="C31" s="74"/>
      <c r="D31" s="75"/>
      <c r="E31" s="75"/>
      <c r="F31" s="75"/>
      <c r="G31" s="76"/>
      <c r="H31" s="9"/>
      <c r="I31" s="9"/>
      <c r="J31" s="9"/>
      <c r="K31" s="9"/>
      <c r="L31" s="32"/>
      <c r="M31" s="32"/>
      <c r="N31" s="32"/>
      <c r="O31" s="6"/>
      <c r="P31" s="4"/>
      <c r="Q31" s="4"/>
      <c r="R31" s="4"/>
      <c r="S31" s="4"/>
      <c r="T31" s="27"/>
      <c r="U31" s="27"/>
      <c r="V31" s="27"/>
      <c r="W31" s="4"/>
      <c r="X31" s="7"/>
      <c r="Y31" s="4"/>
      <c r="Z31" s="4"/>
      <c r="AA31" s="21" t="str">
        <f>IF(W10&lt;&gt;"",S18,IF(W18&lt;&gt;"",S10,""))</f>
        <v/>
      </c>
      <c r="AB31" s="61"/>
      <c r="AC31" s="159"/>
      <c r="AD31" s="38" t="str">
        <f>IF(AC31&lt;&gt;"",IF(AB31+AC31&lt;AB35+AC35,0,(AB31+AC31)-(AB35+AC35)),"")</f>
        <v/>
      </c>
      <c r="AE31" s="3" t="str">
        <f>IF(AD31&lt;AD35,"v",IF(AD31=AD35,IF(AC31&lt;AC35,"v",""),""))</f>
        <v/>
      </c>
    </row>
    <row r="32" spans="1:33" ht="11.1" customHeight="1">
      <c r="A32" s="168"/>
      <c r="B32" s="168"/>
      <c r="C32" s="73" t="str">
        <f ca="1">("Nr "&amp;INDIRECT("Ranking" &amp;K2 &amp;"!M14")) &amp;" " &amp;(INDIRECT("Ranking" &amp;K2 &amp;"!K14")) &amp;" " &amp;(INDIRECT("Ranking" &amp;K2 &amp;"!L14"))</f>
        <v>Nr 10 MIKELSSON Linn (10) Östersund-Frösö SLK</v>
      </c>
      <c r="D32" s="160"/>
      <c r="E32" s="63"/>
      <c r="F32" s="37" t="str">
        <f>IF(E32&lt;&gt;"",IF(D32+E32&lt;D30+E30,0,(D32+E32)-(D30+E30)),"")</f>
        <v/>
      </c>
      <c r="G32" s="29" t="str">
        <f>IF(F32&lt;F30,"v",IF(F32=F30,IF(E32&lt;E30,"v",""),""))</f>
        <v/>
      </c>
      <c r="I32" s="171">
        <v>315</v>
      </c>
      <c r="J32" s="171">
        <v>347</v>
      </c>
      <c r="K32" s="18" t="s">
        <v>15</v>
      </c>
      <c r="L32" s="33"/>
      <c r="M32" s="33"/>
      <c r="N32" s="33"/>
      <c r="O32" s="13"/>
      <c r="P32" s="2">
        <v>4</v>
      </c>
      <c r="Q32" s="36">
        <v>4</v>
      </c>
      <c r="R32" s="36"/>
      <c r="S32" s="28" t="str">
        <f>IF(O30&lt;&gt;"",K30,IF(O34&lt;&gt;"",K34,""))</f>
        <v/>
      </c>
      <c r="T32" s="160"/>
      <c r="U32" s="65"/>
      <c r="V32" s="37" t="str">
        <f>IF(U32&lt;&gt;"",IF(T32+U32&lt;T24+U24,0,(T32+U32)-(T24+U24)),"")</f>
        <v/>
      </c>
      <c r="W32" s="29" t="str">
        <f>IF(V32&lt;V24,"v",IF(V32=V24,IF(U32&lt;U24,"v",""),""))</f>
        <v/>
      </c>
      <c r="X32" s="7"/>
      <c r="Y32" s="4"/>
      <c r="Z32" s="4"/>
      <c r="AA32" s="9"/>
      <c r="AB32" s="32"/>
      <c r="AC32" s="32"/>
      <c r="AD32" s="32"/>
      <c r="AE32" s="6"/>
      <c r="AG32" s="22" t="s">
        <v>16</v>
      </c>
    </row>
    <row r="33" spans="1:39" ht="11.1" customHeight="1">
      <c r="A33" s="9"/>
      <c r="B33" s="9"/>
      <c r="C33" s="74"/>
      <c r="D33" s="77"/>
      <c r="E33" s="77"/>
      <c r="F33" s="77"/>
      <c r="G33" s="4"/>
      <c r="H33" s="4"/>
      <c r="I33" s="171"/>
      <c r="J33" s="171"/>
      <c r="P33" s="7"/>
      <c r="Q33" s="4"/>
      <c r="R33" s="4"/>
      <c r="S33" s="9"/>
      <c r="T33" s="27"/>
      <c r="U33" s="27"/>
      <c r="V33" s="27"/>
      <c r="W33" s="4"/>
      <c r="X33" s="4"/>
      <c r="Y33" s="169">
        <v>408</v>
      </c>
      <c r="Z33" s="169">
        <v>424</v>
      </c>
      <c r="AA33" s="17" t="s">
        <v>17</v>
      </c>
      <c r="AB33" s="17"/>
      <c r="AC33" s="17"/>
      <c r="AD33" s="17"/>
      <c r="AE33" s="13"/>
      <c r="AG33" s="24" t="str">
        <f>IF(AE31&lt;&gt;"",AA31,IF(AE35&lt;&gt;"",AA35,""))</f>
        <v/>
      </c>
    </row>
    <row r="34" spans="1:39" ht="11.1" customHeight="1">
      <c r="A34" s="2"/>
      <c r="B34" s="2"/>
      <c r="C34" s="78" t="str">
        <f ca="1">("Nr "&amp;INDIRECT("Ranking" &amp;K2 &amp;"!M19")) &amp;" " &amp;(INDIRECT("Ranking" &amp;K2 &amp;"!K19")) &amp;" " &amp;(INDIRECT("Ranking" &amp;K2 &amp;"!L19"))</f>
        <v>Nr 15  -</v>
      </c>
      <c r="D34" s="64"/>
      <c r="E34" s="159"/>
      <c r="F34" s="38" t="str">
        <f>IF(E34&lt;&gt;"",IF(D34+E34&lt;D36+E36,0,(D34+E34)-(D36+E36)),"")</f>
        <v/>
      </c>
      <c r="G34" s="3" t="str">
        <f>IF(F34&lt;F36,"v",IF(F34=F36,IF(E34&lt;E36,"v",""),""))</f>
        <v/>
      </c>
      <c r="K34" s="21" t="str">
        <f>IF(G34&lt;&gt;"",C34,IF(G36&lt;&gt;"",C36,""))</f>
        <v/>
      </c>
      <c r="L34" s="160"/>
      <c r="M34" s="59"/>
      <c r="N34" s="37" t="str">
        <f>IF(M34&lt;&gt;"",IF(L34+M34&lt;L30+M30,0,(L34+M34)-(L30+M30)),"")</f>
        <v/>
      </c>
      <c r="O34" s="29" t="str">
        <f>IF(N34&lt;N30,"v",IF(N34=N30,IF(M34&lt;M30,"v",""),""))</f>
        <v/>
      </c>
      <c r="P34" s="7"/>
      <c r="Q34" s="4"/>
      <c r="R34" s="4"/>
      <c r="S34" s="4"/>
      <c r="T34" s="27"/>
      <c r="U34" s="27"/>
      <c r="V34" s="27"/>
      <c r="W34" s="4"/>
      <c r="X34" s="4"/>
      <c r="Y34" s="171"/>
      <c r="Z34" s="171"/>
      <c r="AE34" s="13"/>
      <c r="AF34" s="12"/>
      <c r="AG34" s="9"/>
    </row>
    <row r="35" spans="1:39" ht="11.1" customHeight="1">
      <c r="A35" s="167">
        <v>194</v>
      </c>
      <c r="B35" s="167"/>
      <c r="C35" s="79"/>
      <c r="D35" s="75"/>
      <c r="E35" s="75"/>
      <c r="F35" s="75"/>
      <c r="G35" s="76"/>
      <c r="H35" s="9"/>
      <c r="I35" s="9"/>
      <c r="J35" s="9"/>
      <c r="K35" s="9"/>
      <c r="L35" s="27"/>
      <c r="M35" s="27"/>
      <c r="N35" s="27"/>
      <c r="O35" s="4"/>
      <c r="P35" s="4"/>
      <c r="Q35" s="4"/>
      <c r="R35" s="4"/>
      <c r="AA35" s="16" t="str">
        <f>IF(W24&lt;&gt;"",S32,IF(W32&lt;&gt;"",S24,""))</f>
        <v/>
      </c>
      <c r="AB35" s="160"/>
      <c r="AC35" s="59"/>
      <c r="AD35" s="37" t="str">
        <f>IF(AC35&lt;&gt;"",IF(AB35+AC35&lt;AB31+AC31,0,(AB35+AC35)-(AB31+AC31)),"")</f>
        <v/>
      </c>
      <c r="AE35" s="29" t="str">
        <f>IF(AD35&lt;AD31,"v",IF(AD35=AD31,IF(AC35&lt;AC31,"v",""),""))</f>
        <v/>
      </c>
    </row>
    <row r="36" spans="1:39" ht="11.1" customHeight="1">
      <c r="A36" s="168"/>
      <c r="B36" s="168"/>
      <c r="C36" s="78" t="str">
        <f ca="1">("Nr "&amp;INDIRECT("Ranking" &amp;K2 &amp;"!M6")) &amp;" " &amp;(INDIRECT("Ranking" &amp;K2 &amp;"!K6")) &amp;" " &amp;(INDIRECT("Ranking" &amp;K2 &amp;"!L6"))</f>
        <v>Nr 2 FEIL Signe (2) Sundsvalls SLK</v>
      </c>
      <c r="D36" s="160"/>
      <c r="E36" s="65"/>
      <c r="F36" s="37" t="str">
        <f>IF(E36&lt;&gt;"",IF(D36+E36&lt;D34+E34,0,(D36+E36)-(D34+E34)),"")</f>
        <v/>
      </c>
      <c r="G36" s="29" t="str">
        <f>IF(F36&lt;F34,"v",IF(F36=F34,IF(E36&lt;E34,"v",""),""))</f>
        <v/>
      </c>
      <c r="K36" s="4"/>
      <c r="L36" s="27"/>
      <c r="M36" s="27"/>
      <c r="N36" s="27"/>
      <c r="O36" s="4"/>
      <c r="P36" s="4"/>
      <c r="Q36" s="4"/>
      <c r="R36" s="4"/>
    </row>
    <row r="37" spans="1:39" ht="11.1" customHeight="1">
      <c r="A37" s="9"/>
      <c r="B37" s="9"/>
      <c r="C37" s="9"/>
      <c r="D37" s="27"/>
      <c r="E37" s="27"/>
      <c r="F37" s="27"/>
      <c r="G37" s="4"/>
      <c r="H37" s="4"/>
      <c r="I37" s="4"/>
      <c r="J37" s="4"/>
    </row>
    <row r="38" spans="1:39" ht="11.1" customHeight="1"/>
    <row r="41" spans="1:39" ht="28.5">
      <c r="B41" s="53" t="s">
        <v>18</v>
      </c>
      <c r="D41" s="53" t="str">
        <f>C2</f>
        <v>MID SWEDEN RACE 2016</v>
      </c>
      <c r="AL41" s="25"/>
      <c r="AM41" s="25"/>
    </row>
    <row r="42" spans="1:39">
      <c r="AL42" s="25"/>
      <c r="AM42" s="25"/>
    </row>
    <row r="43" spans="1:39" ht="23.25">
      <c r="B43" s="70" t="s">
        <v>19</v>
      </c>
      <c r="C43" s="66"/>
      <c r="K43" s="67"/>
      <c r="AL43" s="25"/>
      <c r="AM43" s="25"/>
    </row>
    <row r="44" spans="1:39" ht="18.75">
      <c r="B44" s="68" t="s">
        <v>20</v>
      </c>
      <c r="C44" s="82" t="str">
        <f>AG21</f>
        <v/>
      </c>
      <c r="K44" s="68"/>
      <c r="L44" s="69"/>
      <c r="AL44" s="25"/>
      <c r="AM44" s="25"/>
    </row>
    <row r="45" spans="1:39" ht="18.75">
      <c r="B45" s="68" t="s">
        <v>21</v>
      </c>
      <c r="C45" s="82" t="str">
        <f>AG27</f>
        <v/>
      </c>
      <c r="K45" s="68"/>
      <c r="L45" s="69"/>
      <c r="AL45" s="25"/>
      <c r="AM45" s="25"/>
    </row>
    <row r="46" spans="1:39" ht="18.75">
      <c r="B46" s="68" t="s">
        <v>22</v>
      </c>
      <c r="C46" s="82" t="str">
        <f>AG33</f>
        <v/>
      </c>
      <c r="K46" s="68"/>
      <c r="L46" s="69"/>
      <c r="AL46" s="25"/>
      <c r="AM46" s="25"/>
    </row>
    <row r="47" spans="1:39" ht="18.75">
      <c r="B47" s="68" t="s">
        <v>23</v>
      </c>
      <c r="C47" s="82" t="str">
        <f>IF(AND(AE31="",AE35=""),"",IF(AE31="",AA31,IF(AE35="",AA35)))</f>
        <v/>
      </c>
      <c r="K47" s="68"/>
      <c r="L47" s="69"/>
      <c r="AL47" s="25"/>
      <c r="AM47" s="25"/>
    </row>
    <row r="48" spans="1:39" ht="18.75">
      <c r="B48" s="68" t="s">
        <v>24</v>
      </c>
      <c r="C48" s="82" t="str">
        <f>IF(AND(O8="",O12=""),"",IF(O8="",K8,IF(O12="",K12)))</f>
        <v/>
      </c>
      <c r="K48" s="68"/>
      <c r="L48" s="69"/>
      <c r="AL48" s="25"/>
      <c r="AM48" s="25"/>
    </row>
    <row r="49" spans="2:39" ht="18.75">
      <c r="B49" s="68" t="s">
        <v>24</v>
      </c>
      <c r="C49" s="82" t="str">
        <f>IF(AND(O16="",O20=""),"",IF(O16="",K16,IF(O20="",K20)))</f>
        <v/>
      </c>
      <c r="K49" s="68"/>
      <c r="L49" s="69"/>
      <c r="AL49" s="25"/>
      <c r="AM49" s="25"/>
    </row>
    <row r="50" spans="2:39" ht="18.75">
      <c r="B50" s="68" t="s">
        <v>24</v>
      </c>
      <c r="C50" s="82" t="str">
        <f>IF(AND(O22="",O26=""),"",IF(O22="",K22,IF(O26="",K26)))</f>
        <v/>
      </c>
      <c r="K50" s="68"/>
      <c r="L50" s="69"/>
      <c r="AL50" s="25"/>
      <c r="AM50" s="25"/>
    </row>
    <row r="51" spans="2:39" ht="18.75">
      <c r="B51" s="68" t="s">
        <v>24</v>
      </c>
      <c r="C51" s="82" t="str">
        <f>IF(AND(O30="",O34=""),"",IF(O30="",K30,IF(O34="",K34)))</f>
        <v/>
      </c>
      <c r="K51" s="68"/>
      <c r="L51" s="69"/>
      <c r="AL51" s="25"/>
      <c r="AM51" s="25"/>
    </row>
    <row r="52" spans="2:39" ht="18.75">
      <c r="B52" s="68" t="s">
        <v>56</v>
      </c>
      <c r="C52" s="82" t="str">
        <f>IF(AND(G6="",G8=""),"",IF(G6="",C6,IF(G8="",C8)))</f>
        <v/>
      </c>
      <c r="K52" s="68"/>
      <c r="L52" s="69"/>
      <c r="AL52" s="25"/>
      <c r="AM52" s="25"/>
    </row>
    <row r="53" spans="2:39" ht="18.75">
      <c r="B53" s="68" t="s">
        <v>56</v>
      </c>
      <c r="C53" s="82" t="str">
        <f>IF(AND(G10="",G12=""),"",IF(G10="",C10,IF(G12="",C12)))</f>
        <v/>
      </c>
      <c r="K53" s="68"/>
      <c r="L53" s="69"/>
      <c r="AL53" s="25"/>
      <c r="AM53" s="25"/>
    </row>
    <row r="54" spans="2:39" ht="18.75">
      <c r="B54" s="68" t="s">
        <v>56</v>
      </c>
      <c r="C54" s="82" t="str">
        <f>IF(AND(G14="",G16=""),"",IF(G14="",C14,IF(G16="",C16)))</f>
        <v/>
      </c>
      <c r="K54" s="68"/>
      <c r="L54" s="69"/>
      <c r="AL54" s="25"/>
      <c r="AM54" s="25"/>
    </row>
    <row r="55" spans="2:39" ht="18.75">
      <c r="B55" s="68" t="s">
        <v>56</v>
      </c>
      <c r="C55" s="82" t="str">
        <f>IF(AND(G18="",G20=""),"",IF(G18="",C18,IF(G20="",C20)))</f>
        <v/>
      </c>
      <c r="K55" s="68"/>
      <c r="L55" s="69"/>
      <c r="AL55" s="25"/>
      <c r="AM55" s="25"/>
    </row>
    <row r="56" spans="2:39" ht="18.75">
      <c r="B56" s="68" t="s">
        <v>56</v>
      </c>
      <c r="C56" s="82" t="str">
        <f>IF(AND(G22="",G24=""),"",IF(G22="",C22,IF(G24="",C24)))</f>
        <v/>
      </c>
      <c r="K56" s="68"/>
      <c r="L56" s="69"/>
      <c r="AL56" s="25"/>
      <c r="AM56" s="25"/>
    </row>
    <row r="57" spans="2:39" ht="18.75">
      <c r="B57" s="68" t="s">
        <v>56</v>
      </c>
      <c r="C57" s="82" t="str">
        <f>IF(AND(G26="",G28=""),"",IF(G26="",C26,IF(G28="",C28)))</f>
        <v/>
      </c>
      <c r="K57" s="68"/>
      <c r="L57" s="69"/>
      <c r="AL57" s="25"/>
      <c r="AM57" s="25"/>
    </row>
    <row r="58" spans="2:39" ht="18.75">
      <c r="B58" s="68" t="s">
        <v>56</v>
      </c>
      <c r="C58" s="82" t="str">
        <f>IF(AND(G30="",G32=""),"",IF(G30="",C30,IF(G32="",C32)))</f>
        <v/>
      </c>
      <c r="K58" s="68"/>
      <c r="L58" s="69"/>
      <c r="AL58" s="25"/>
      <c r="AM58" s="25"/>
    </row>
    <row r="59" spans="2:39" ht="18.75">
      <c r="B59" s="68" t="s">
        <v>56</v>
      </c>
      <c r="C59" s="82" t="str">
        <f>IF(AND(G34="",G36=""),"",IF(G34="",C34,IF(G36="",C36)))</f>
        <v/>
      </c>
      <c r="K59" s="68"/>
      <c r="L59" s="69"/>
      <c r="AL59" s="25"/>
      <c r="AM59" s="25"/>
    </row>
  </sheetData>
  <mergeCells count="32">
    <mergeCell ref="Y33:Y34"/>
    <mergeCell ref="Z33:Z34"/>
    <mergeCell ref="A35:A36"/>
    <mergeCell ref="B35:B36"/>
    <mergeCell ref="A27:A28"/>
    <mergeCell ref="B27:B28"/>
    <mergeCell ref="Q28:Q29"/>
    <mergeCell ref="R28:R29"/>
    <mergeCell ref="A31:A32"/>
    <mergeCell ref="B31:B32"/>
    <mergeCell ref="I32:I33"/>
    <mergeCell ref="J32:J33"/>
    <mergeCell ref="Y21:Y22"/>
    <mergeCell ref="Z21:Z22"/>
    <mergeCell ref="A23:A24"/>
    <mergeCell ref="B23:B24"/>
    <mergeCell ref="I24:I25"/>
    <mergeCell ref="J24:J25"/>
    <mergeCell ref="Q14:Q15"/>
    <mergeCell ref="R14:R15"/>
    <mergeCell ref="A15:A16"/>
    <mergeCell ref="B15:B16"/>
    <mergeCell ref="I18:I19"/>
    <mergeCell ref="J18:J19"/>
    <mergeCell ref="A19:A20"/>
    <mergeCell ref="B19:B20"/>
    <mergeCell ref="A7:A8"/>
    <mergeCell ref="B7:B8"/>
    <mergeCell ref="I10:I11"/>
    <mergeCell ref="J10:J11"/>
    <mergeCell ref="A11:A12"/>
    <mergeCell ref="B11:B12"/>
  </mergeCells>
  <pageMargins left="0.74803149606299213" right="0.74803149606299213" top="0.98425196850393704" bottom="0.98425196850393704" header="0.51181102362204722" footer="0.51181102362204722"/>
  <pageSetup paperSize="9" pageOrder="overThenDown" orientation="landscape" horizontalDpi="4294967292" verticalDpi="4294967292" r:id="rId1"/>
  <colBreaks count="1" manualBreakCount="1">
    <brk id="1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M280"/>
  <sheetViews>
    <sheetView showRuler="0" zoomScale="80" zoomScaleNormal="80" workbookViewId="0">
      <selection activeCell="B22" sqref="B22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375" customWidth="1"/>
    <col min="6" max="6" width="9.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RankingH10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92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140</v>
      </c>
      <c r="C5" s="161" t="s">
        <v>62</v>
      </c>
      <c r="D5" s="166">
        <v>4.550925925925926E-4</v>
      </c>
      <c r="E5" s="166">
        <v>4.8240740740740736E-4</v>
      </c>
      <c r="F5" s="40" t="str">
        <f>IF(OR(ISBLANK(D5),ISBLANK(E5)),"",TEXT(D5+E5,"mm:ss.000"))</f>
        <v>01:21.000</v>
      </c>
      <c r="J5" s="40">
        <v>1</v>
      </c>
      <c r="K5" s="46" t="str">
        <f t="shared" ref="K5:K20" si="0">K76</f>
        <v>AICHER Maximilian (21)</v>
      </c>
      <c r="L5" s="40" t="str">
        <f t="shared" ref="L5:L36" si="1">IFERROR(VLOOKUP($K5,$B$5:$C$67,2,FALSE),"-")</f>
        <v>Sundsvalls SLK</v>
      </c>
      <c r="M5" s="47">
        <v>1</v>
      </c>
    </row>
    <row r="6" spans="1:13" s="40" customFormat="1">
      <c r="A6" s="40">
        <f>A5+1</f>
        <v>2</v>
      </c>
      <c r="B6" s="161" t="s">
        <v>141</v>
      </c>
      <c r="C6" s="161" t="s">
        <v>63</v>
      </c>
      <c r="D6" s="166">
        <v>4.5358796296296298E-4</v>
      </c>
      <c r="E6" s="166">
        <v>5.0543981481481479E-4</v>
      </c>
      <c r="F6" s="40" t="str">
        <f t="shared" ref="F6:F67" si="2">IF(OR(ISBLANK(D6),ISBLANK(E6)),"",TEXT(D6+E6,"mm:ss.000"))</f>
        <v>01:22.860</v>
      </c>
      <c r="J6" s="40">
        <f>J5+1</f>
        <v>2</v>
      </c>
      <c r="K6" s="46" t="str">
        <f t="shared" si="0"/>
        <v>HÄGGLUND Edvin (22)</v>
      </c>
      <c r="L6" s="40" t="str">
        <f t="shared" si="1"/>
        <v>Nolby Alpina SK</v>
      </c>
      <c r="M6" s="47">
        <v>2</v>
      </c>
    </row>
    <row r="7" spans="1:13" s="40" customFormat="1">
      <c r="A7" s="40">
        <f>A6+1</f>
        <v>3</v>
      </c>
      <c r="B7" s="161" t="s">
        <v>142</v>
      </c>
      <c r="C7" s="161" t="s">
        <v>62</v>
      </c>
      <c r="D7" s="166">
        <v>4.8124999999999996E-4</v>
      </c>
      <c r="E7" s="166">
        <v>4.9976851851851853E-4</v>
      </c>
      <c r="F7" s="40" t="str">
        <f t="shared" si="2"/>
        <v>01:24.760</v>
      </c>
      <c r="J7" s="40">
        <f t="shared" ref="J7:J36" si="3">J6+1</f>
        <v>3</v>
      </c>
      <c r="K7" s="46" t="str">
        <f t="shared" si="0"/>
        <v>NORDIN William (23)</v>
      </c>
      <c r="L7" s="40" t="str">
        <f t="shared" si="1"/>
        <v>Sundsvalls SLK</v>
      </c>
      <c r="M7" s="47">
        <v>3</v>
      </c>
    </row>
    <row r="8" spans="1:13" s="40" customFormat="1">
      <c r="A8" s="40">
        <f t="shared" ref="A8:A67" si="4">A7+1</f>
        <v>4</v>
      </c>
      <c r="B8" s="161" t="s">
        <v>143</v>
      </c>
      <c r="C8" s="161" t="s">
        <v>65</v>
      </c>
      <c r="D8" s="166">
        <v>4.6770833333333338E-4</v>
      </c>
      <c r="E8" s="166">
        <v>5.1655092592592594E-4</v>
      </c>
      <c r="F8" s="40" t="str">
        <f t="shared" si="2"/>
        <v>01:25.040</v>
      </c>
      <c r="J8" s="40">
        <f t="shared" si="3"/>
        <v>4</v>
      </c>
      <c r="K8" s="46" t="str">
        <f t="shared" si="0"/>
        <v>NIVFORS Holger (24)</v>
      </c>
      <c r="L8" s="40" t="str">
        <f t="shared" si="1"/>
        <v>Härnösands Alpina Klubb</v>
      </c>
      <c r="M8" s="47">
        <v>4</v>
      </c>
    </row>
    <row r="9" spans="1:13" s="40" customFormat="1">
      <c r="A9" s="40">
        <f t="shared" si="4"/>
        <v>5</v>
      </c>
      <c r="B9" s="161" t="s">
        <v>144</v>
      </c>
      <c r="C9" s="161" t="s">
        <v>62</v>
      </c>
      <c r="D9" s="166">
        <v>4.7743055555555554E-4</v>
      </c>
      <c r="E9" s="166">
        <v>5.0914351851851858E-4</v>
      </c>
      <c r="F9" s="40" t="str">
        <f t="shared" si="2"/>
        <v>01:25.240</v>
      </c>
      <c r="J9" s="40">
        <f t="shared" si="3"/>
        <v>5</v>
      </c>
      <c r="K9" s="46" t="str">
        <f t="shared" si="0"/>
        <v>ABERSTEN Måns (25)</v>
      </c>
      <c r="L9" s="40" t="str">
        <f t="shared" si="1"/>
        <v>Sundsvalls SLK</v>
      </c>
      <c r="M9" s="47">
        <v>5</v>
      </c>
    </row>
    <row r="10" spans="1:13" s="40" customFormat="1">
      <c r="A10" s="40">
        <f t="shared" si="4"/>
        <v>6</v>
      </c>
      <c r="B10" s="161" t="s">
        <v>145</v>
      </c>
      <c r="C10" s="161" t="s">
        <v>63</v>
      </c>
      <c r="D10" s="166">
        <v>4.7812500000000003E-4</v>
      </c>
      <c r="E10" s="166">
        <v>5.1087962962962968E-4</v>
      </c>
      <c r="F10" s="40" t="str">
        <f t="shared" si="2"/>
        <v>01:25.450</v>
      </c>
      <c r="J10" s="40">
        <f t="shared" si="3"/>
        <v>6</v>
      </c>
      <c r="K10" s="46" t="str">
        <f t="shared" si="0"/>
        <v>TORSANDER Aaron (26)</v>
      </c>
      <c r="L10" s="40" t="str">
        <f t="shared" si="1"/>
        <v>Nolby Alpina SK</v>
      </c>
      <c r="M10" s="47">
        <v>6</v>
      </c>
    </row>
    <row r="11" spans="1:13" s="40" customFormat="1">
      <c r="A11" s="40">
        <f t="shared" si="4"/>
        <v>7</v>
      </c>
      <c r="B11" s="161" t="s">
        <v>146</v>
      </c>
      <c r="C11" s="161" t="s">
        <v>62</v>
      </c>
      <c r="D11" s="166">
        <v>4.8472222222222227E-4</v>
      </c>
      <c r="E11" s="166">
        <v>5.0868055555555551E-4</v>
      </c>
      <c r="F11" s="40" t="str">
        <f t="shared" si="2"/>
        <v>01:25.830</v>
      </c>
      <c r="J11" s="40">
        <f t="shared" si="3"/>
        <v>7</v>
      </c>
      <c r="K11" s="46" t="str">
        <f t="shared" si="0"/>
        <v>LINDQVIST Edwin (27)</v>
      </c>
      <c r="L11" s="40" t="str">
        <f t="shared" si="1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147</v>
      </c>
      <c r="C12" s="161" t="s">
        <v>76</v>
      </c>
      <c r="D12" s="166">
        <v>4.8298611111111106E-4</v>
      </c>
      <c r="E12" s="166">
        <v>5.2789351851851858E-4</v>
      </c>
      <c r="F12" s="40" t="str">
        <f t="shared" si="2"/>
        <v>01:27.340</v>
      </c>
      <c r="J12" s="40">
        <f t="shared" si="3"/>
        <v>8</v>
      </c>
      <c r="K12" s="46" t="str">
        <f t="shared" si="0"/>
        <v>BERGLUND Oscar (28)</v>
      </c>
      <c r="L12" s="40" t="str">
        <f t="shared" si="1"/>
        <v>Kramfors AK</v>
      </c>
      <c r="M12" s="47">
        <v>8</v>
      </c>
    </row>
    <row r="13" spans="1:13" s="40" customFormat="1">
      <c r="A13" s="40">
        <f t="shared" si="4"/>
        <v>9</v>
      </c>
      <c r="B13" s="161" t="s">
        <v>148</v>
      </c>
      <c r="C13" s="161" t="s">
        <v>62</v>
      </c>
      <c r="D13" s="166">
        <v>4.8993055555555563E-4</v>
      </c>
      <c r="E13" s="166">
        <v>5.2800925925925921E-4</v>
      </c>
      <c r="F13" s="40" t="str">
        <f t="shared" si="2"/>
        <v>01:27.950</v>
      </c>
      <c r="J13" s="40">
        <f t="shared" si="3"/>
        <v>9</v>
      </c>
      <c r="K13" s="46" t="str">
        <f t="shared" si="0"/>
        <v>MOBERG Axel (29)</v>
      </c>
      <c r="L13" s="40" t="str">
        <f t="shared" si="1"/>
        <v>Sundsvalls SLK</v>
      </c>
      <c r="M13" s="47">
        <v>9</v>
      </c>
    </row>
    <row r="14" spans="1:13" s="40" customFormat="1">
      <c r="A14" s="40">
        <f t="shared" si="4"/>
        <v>10</v>
      </c>
      <c r="B14" s="161" t="s">
        <v>149</v>
      </c>
      <c r="C14" s="161" t="s">
        <v>62</v>
      </c>
      <c r="D14" s="166">
        <v>4.9224537037037043E-4</v>
      </c>
      <c r="E14" s="166">
        <v>5.2881944444444439E-4</v>
      </c>
      <c r="F14" s="40" t="str">
        <f t="shared" si="2"/>
        <v>01:28.220</v>
      </c>
      <c r="J14" s="40">
        <f t="shared" si="3"/>
        <v>10</v>
      </c>
      <c r="K14" s="46" t="str">
        <f t="shared" si="0"/>
        <v>PERSSON Calle (30)</v>
      </c>
      <c r="L14" s="40" t="str">
        <f t="shared" si="1"/>
        <v>Sundsvalls SLK</v>
      </c>
      <c r="M14" s="47">
        <v>10</v>
      </c>
    </row>
    <row r="15" spans="1:13" s="40" customFormat="1">
      <c r="A15" s="40">
        <f t="shared" si="4"/>
        <v>11</v>
      </c>
      <c r="B15" s="161" t="s">
        <v>150</v>
      </c>
      <c r="C15" s="161" t="s">
        <v>62</v>
      </c>
      <c r="D15" s="166">
        <v>4.8101851851851848E-4</v>
      </c>
      <c r="E15" s="166">
        <v>5.4513888888888895E-4</v>
      </c>
      <c r="F15" s="40" t="str">
        <f t="shared" si="2"/>
        <v>01:28.660</v>
      </c>
      <c r="J15" s="40">
        <f t="shared" si="3"/>
        <v>11</v>
      </c>
      <c r="K15" s="46" t="str">
        <f t="shared" si="0"/>
        <v>MALKER Elliot (31)</v>
      </c>
      <c r="L15" s="40" t="str">
        <f t="shared" si="1"/>
        <v>Sundsvalls SLK</v>
      </c>
      <c r="M15" s="47">
        <v>11</v>
      </c>
    </row>
    <row r="16" spans="1:13" s="40" customFormat="1">
      <c r="A16" s="40">
        <f t="shared" si="4"/>
        <v>12</v>
      </c>
      <c r="B16" s="161" t="s">
        <v>151</v>
      </c>
      <c r="C16" s="161" t="s">
        <v>87</v>
      </c>
      <c r="D16" s="166">
        <v>4.9236111111111106E-4</v>
      </c>
      <c r="E16" s="166">
        <v>5.5752314814814824E-4</v>
      </c>
      <c r="F16" s="40" t="str">
        <f t="shared" si="2"/>
        <v>01:30.710</v>
      </c>
      <c r="J16" s="40">
        <f t="shared" si="3"/>
        <v>12</v>
      </c>
      <c r="K16" s="46" t="str">
        <f t="shared" si="0"/>
        <v>ÖHLUND Constantin (32)</v>
      </c>
      <c r="L16" s="40" t="str">
        <f t="shared" si="1"/>
        <v>Åre SLK</v>
      </c>
      <c r="M16" s="47">
        <v>12</v>
      </c>
    </row>
    <row r="17" spans="1:13" s="40" customFormat="1">
      <c r="A17" s="40">
        <f t="shared" si="4"/>
        <v>13</v>
      </c>
      <c r="B17" s="161" t="s">
        <v>152</v>
      </c>
      <c r="C17" s="161" t="s">
        <v>62</v>
      </c>
      <c r="D17" s="166">
        <v>5.2442129629629627E-4</v>
      </c>
      <c r="E17" s="166">
        <v>5.637731481481481E-4</v>
      </c>
      <c r="F17" s="40" t="str">
        <f t="shared" si="2"/>
        <v>01:34.020</v>
      </c>
      <c r="J17" s="40">
        <f t="shared" si="3"/>
        <v>13</v>
      </c>
      <c r="K17" s="46" t="str">
        <f t="shared" si="0"/>
        <v>KJELLBERG Frans (33)</v>
      </c>
      <c r="L17" s="40" t="str">
        <f t="shared" si="1"/>
        <v>Sundsvalls SLK</v>
      </c>
      <c r="M17" s="47">
        <v>13</v>
      </c>
    </row>
    <row r="18" spans="1:13" s="40" customFormat="1">
      <c r="A18" s="40">
        <f t="shared" si="4"/>
        <v>14</v>
      </c>
      <c r="B18" s="161" t="s">
        <v>153</v>
      </c>
      <c r="C18" s="161" t="s">
        <v>62</v>
      </c>
      <c r="D18" s="166">
        <v>5.3715277777777778E-4</v>
      </c>
      <c r="E18" s="166">
        <v>5.5509259259259259E-4</v>
      </c>
      <c r="F18" s="40" t="str">
        <f t="shared" si="2"/>
        <v>01:34.370</v>
      </c>
      <c r="J18" s="40">
        <f t="shared" si="3"/>
        <v>14</v>
      </c>
      <c r="K18" s="46" t="str">
        <f t="shared" si="0"/>
        <v>JONASSON Malte (34)</v>
      </c>
      <c r="L18" s="40" t="str">
        <f t="shared" si="1"/>
        <v>Sundsvalls SLK</v>
      </c>
      <c r="M18" s="47">
        <v>14</v>
      </c>
    </row>
    <row r="19" spans="1:13" s="40" customFormat="1">
      <c r="A19" s="40">
        <f t="shared" si="4"/>
        <v>15</v>
      </c>
      <c r="B19" s="161" t="s">
        <v>154</v>
      </c>
      <c r="C19" s="161" t="s">
        <v>62</v>
      </c>
      <c r="D19" s="166">
        <v>5.4548611111111117E-4</v>
      </c>
      <c r="E19" s="166">
        <v>5.8831018518518509E-4</v>
      </c>
      <c r="F19" s="40" t="str">
        <f t="shared" si="2"/>
        <v>01:37.960</v>
      </c>
      <c r="J19" s="40">
        <f t="shared" si="3"/>
        <v>15</v>
      </c>
      <c r="K19" s="46" t="str">
        <f t="shared" si="0"/>
        <v>UPPLING Ludvig (35)</v>
      </c>
      <c r="L19" s="40" t="str">
        <f t="shared" si="1"/>
        <v>Sundsvalls SLK</v>
      </c>
      <c r="M19" s="47">
        <v>15</v>
      </c>
    </row>
    <row r="20" spans="1:13" s="40" customFormat="1">
      <c r="A20" s="40">
        <f t="shared" si="4"/>
        <v>16</v>
      </c>
      <c r="B20" s="161" t="s">
        <v>155</v>
      </c>
      <c r="C20" s="161" t="s">
        <v>62</v>
      </c>
      <c r="D20" s="166">
        <v>5.5983796296296294E-4</v>
      </c>
      <c r="E20" s="166">
        <v>5.900462962962962E-4</v>
      </c>
      <c r="F20" s="40" t="str">
        <f t="shared" si="2"/>
        <v>01:39.350</v>
      </c>
      <c r="J20" s="40">
        <f t="shared" si="3"/>
        <v>16</v>
      </c>
      <c r="K20" s="46" t="str">
        <f t="shared" si="0"/>
        <v>RYDBERG Theodor (36)</v>
      </c>
      <c r="L20" s="40" t="str">
        <f t="shared" si="1"/>
        <v>Sundsvalls SLK</v>
      </c>
      <c r="M20" s="47">
        <v>16</v>
      </c>
    </row>
    <row r="21" spans="1:13" s="40" customFormat="1">
      <c r="A21" s="40">
        <f t="shared" si="4"/>
        <v>17</v>
      </c>
      <c r="B21" s="44" t="s">
        <v>156</v>
      </c>
      <c r="C21" s="161" t="s">
        <v>62</v>
      </c>
      <c r="D21" s="166">
        <v>5.5532407407407407E-4</v>
      </c>
      <c r="E21" s="166">
        <v>5.9988425925925932E-4</v>
      </c>
      <c r="F21" s="40" t="str">
        <f t="shared" si="2"/>
        <v>01:39.810</v>
      </c>
      <c r="J21" s="40">
        <f t="shared" si="3"/>
        <v>17</v>
      </c>
      <c r="K21" s="46" t="str">
        <f ca="1">K146</f>
        <v>STRAND Emil (37)</v>
      </c>
      <c r="L21" s="40" t="str">
        <f t="shared" ca="1" si="1"/>
        <v>Sundsvalls SLK</v>
      </c>
      <c r="M21" s="47">
        <v>17</v>
      </c>
    </row>
    <row r="22" spans="1:13" s="40" customFormat="1">
      <c r="A22" s="40">
        <f t="shared" si="4"/>
        <v>18</v>
      </c>
      <c r="B22" s="44"/>
      <c r="C22" s="161"/>
      <c r="D22" s="164"/>
      <c r="E22" s="164"/>
      <c r="F22" s="40" t="str">
        <f t="shared" si="2"/>
        <v/>
      </c>
      <c r="J22" s="40">
        <f t="shared" si="3"/>
        <v>18</v>
      </c>
      <c r="K22" s="46"/>
      <c r="L22" s="40" t="str">
        <f t="shared" si="1"/>
        <v>-</v>
      </c>
      <c r="M22" s="47">
        <v>18</v>
      </c>
    </row>
    <row r="23" spans="1:13" s="40" customFormat="1">
      <c r="A23" s="40">
        <f t="shared" si="4"/>
        <v>19</v>
      </c>
      <c r="B23" s="44"/>
      <c r="C23" s="44"/>
      <c r="D23" s="164"/>
      <c r="E23" s="164"/>
      <c r="F23" s="40" t="str">
        <f t="shared" si="2"/>
        <v/>
      </c>
      <c r="J23" s="40">
        <f t="shared" si="3"/>
        <v>19</v>
      </c>
      <c r="K23" s="46"/>
      <c r="L23" s="40" t="str">
        <f t="shared" si="1"/>
        <v>-</v>
      </c>
      <c r="M23" s="47">
        <v>19</v>
      </c>
    </row>
    <row r="24" spans="1:13" s="40" customFormat="1">
      <c r="A24" s="40">
        <f t="shared" si="4"/>
        <v>20</v>
      </c>
      <c r="B24" s="44"/>
      <c r="C24" s="44"/>
      <c r="D24" s="45"/>
      <c r="E24" s="45"/>
      <c r="F24" s="40" t="str">
        <f t="shared" si="2"/>
        <v/>
      </c>
      <c r="J24" s="40">
        <f t="shared" si="3"/>
        <v>20</v>
      </c>
      <c r="K24" s="46"/>
      <c r="L24" s="40" t="str">
        <f t="shared" si="1"/>
        <v>-</v>
      </c>
      <c r="M24" s="47">
        <v>20</v>
      </c>
    </row>
    <row r="25" spans="1:13" s="40" customFormat="1">
      <c r="A25" s="40">
        <f t="shared" si="4"/>
        <v>21</v>
      </c>
      <c r="B25" s="44"/>
      <c r="C25" s="44"/>
      <c r="D25" s="45"/>
      <c r="E25" s="45"/>
      <c r="F25" s="40" t="str">
        <f t="shared" si="2"/>
        <v/>
      </c>
      <c r="J25" s="40">
        <f t="shared" si="3"/>
        <v>21</v>
      </c>
      <c r="L25" s="40" t="str">
        <f t="shared" si="1"/>
        <v>-</v>
      </c>
      <c r="M25" s="47">
        <v>21</v>
      </c>
    </row>
    <row r="26" spans="1:13" s="40" customFormat="1">
      <c r="A26" s="40">
        <f t="shared" si="4"/>
        <v>22</v>
      </c>
      <c r="B26" s="44"/>
      <c r="C26" s="44"/>
      <c r="D26" s="45"/>
      <c r="E26" s="45"/>
      <c r="F26" s="40" t="str">
        <f t="shared" si="2"/>
        <v/>
      </c>
      <c r="J26" s="40">
        <f t="shared" si="3"/>
        <v>22</v>
      </c>
      <c r="L26" s="40" t="str">
        <f t="shared" si="1"/>
        <v>-</v>
      </c>
      <c r="M26" s="47">
        <v>22</v>
      </c>
    </row>
    <row r="27" spans="1:13" s="40" customFormat="1">
      <c r="A27" s="40">
        <f t="shared" si="4"/>
        <v>23</v>
      </c>
      <c r="B27" s="44"/>
      <c r="C27" s="44"/>
      <c r="D27" s="45"/>
      <c r="E27" s="45"/>
      <c r="F27" s="40" t="str">
        <f t="shared" si="2"/>
        <v/>
      </c>
      <c r="J27" s="40">
        <f t="shared" si="3"/>
        <v>23</v>
      </c>
      <c r="L27" s="40" t="str">
        <f t="shared" si="1"/>
        <v>-</v>
      </c>
      <c r="M27" s="47">
        <v>23</v>
      </c>
    </row>
    <row r="28" spans="1:13" s="40" customFormat="1">
      <c r="A28" s="40">
        <f t="shared" si="4"/>
        <v>24</v>
      </c>
      <c r="B28" s="44"/>
      <c r="C28" s="44"/>
      <c r="D28" s="45"/>
      <c r="E28" s="45"/>
      <c r="F28" s="40" t="str">
        <f t="shared" si="2"/>
        <v/>
      </c>
      <c r="J28" s="40">
        <f t="shared" si="3"/>
        <v>24</v>
      </c>
      <c r="L28" s="40" t="str">
        <f t="shared" si="1"/>
        <v>-</v>
      </c>
      <c r="M28" s="47">
        <v>24</v>
      </c>
    </row>
    <row r="29" spans="1:13" s="40" customFormat="1">
      <c r="A29" s="40">
        <f t="shared" si="4"/>
        <v>25</v>
      </c>
      <c r="B29" s="44"/>
      <c r="C29" s="44"/>
      <c r="D29" s="45"/>
      <c r="E29" s="45"/>
      <c r="F29" s="40" t="str">
        <f t="shared" si="2"/>
        <v/>
      </c>
      <c r="J29" s="40">
        <f t="shared" si="3"/>
        <v>25</v>
      </c>
      <c r="L29" s="40" t="str">
        <f t="shared" si="1"/>
        <v>-</v>
      </c>
      <c r="M29" s="47">
        <v>25</v>
      </c>
    </row>
    <row r="30" spans="1:13" s="40" customFormat="1">
      <c r="A30" s="40">
        <f t="shared" si="4"/>
        <v>26</v>
      </c>
      <c r="B30" s="44"/>
      <c r="C30" s="44"/>
      <c r="D30" s="45"/>
      <c r="E30" s="45"/>
      <c r="F30" s="40" t="str">
        <f t="shared" si="2"/>
        <v/>
      </c>
      <c r="J30" s="40">
        <f t="shared" si="3"/>
        <v>26</v>
      </c>
      <c r="L30" s="40" t="str">
        <f t="shared" si="1"/>
        <v>-</v>
      </c>
      <c r="M30" s="47">
        <v>26</v>
      </c>
    </row>
    <row r="31" spans="1:13" s="40" customFormat="1">
      <c r="A31" s="40">
        <f t="shared" si="4"/>
        <v>27</v>
      </c>
      <c r="B31" s="44"/>
      <c r="C31" s="44"/>
      <c r="D31" s="45"/>
      <c r="E31" s="45"/>
      <c r="F31" s="40" t="str">
        <f t="shared" si="2"/>
        <v/>
      </c>
      <c r="J31" s="40">
        <f t="shared" si="3"/>
        <v>27</v>
      </c>
      <c r="L31" s="40" t="str">
        <f t="shared" si="1"/>
        <v>-</v>
      </c>
      <c r="M31" s="47">
        <v>27</v>
      </c>
    </row>
    <row r="32" spans="1:13" s="40" customFormat="1">
      <c r="A32" s="40">
        <f t="shared" si="4"/>
        <v>28</v>
      </c>
      <c r="B32" s="44"/>
      <c r="C32" s="44"/>
      <c r="D32" s="45"/>
      <c r="E32" s="45"/>
      <c r="F32" s="40" t="str">
        <f t="shared" si="2"/>
        <v/>
      </c>
      <c r="J32" s="40">
        <f t="shared" si="3"/>
        <v>28</v>
      </c>
      <c r="L32" s="40" t="str">
        <f t="shared" si="1"/>
        <v>-</v>
      </c>
      <c r="M32" s="47">
        <v>28</v>
      </c>
    </row>
    <row r="33" spans="1:13" s="40" customFormat="1">
      <c r="A33" s="40">
        <f t="shared" si="4"/>
        <v>29</v>
      </c>
      <c r="B33" s="44"/>
      <c r="C33" s="44"/>
      <c r="D33" s="45"/>
      <c r="E33" s="45"/>
      <c r="F33" s="40" t="str">
        <f t="shared" si="2"/>
        <v/>
      </c>
      <c r="J33" s="40">
        <f t="shared" si="3"/>
        <v>29</v>
      </c>
      <c r="L33" s="40" t="str">
        <f t="shared" si="1"/>
        <v>-</v>
      </c>
      <c r="M33" s="47">
        <v>29</v>
      </c>
    </row>
    <row r="34" spans="1:13" s="40" customFormat="1">
      <c r="A34" s="40">
        <f t="shared" si="4"/>
        <v>30</v>
      </c>
      <c r="B34" s="44"/>
      <c r="C34" s="44"/>
      <c r="D34" s="45"/>
      <c r="E34" s="45"/>
      <c r="F34" s="40" t="str">
        <f t="shared" si="2"/>
        <v/>
      </c>
      <c r="J34" s="40">
        <f t="shared" si="3"/>
        <v>30</v>
      </c>
      <c r="L34" s="40" t="str">
        <f t="shared" si="1"/>
        <v>-</v>
      </c>
      <c r="M34" s="47">
        <v>30</v>
      </c>
    </row>
    <row r="35" spans="1:13" s="40" customFormat="1">
      <c r="A35" s="40">
        <f t="shared" si="4"/>
        <v>31</v>
      </c>
      <c r="B35" s="44"/>
      <c r="C35" s="44"/>
      <c r="D35" s="45"/>
      <c r="E35" s="45"/>
      <c r="F35" s="40" t="str">
        <f t="shared" si="2"/>
        <v/>
      </c>
      <c r="J35" s="40">
        <f t="shared" si="3"/>
        <v>31</v>
      </c>
      <c r="L35" s="40" t="str">
        <f t="shared" si="1"/>
        <v>-</v>
      </c>
      <c r="M35" s="47">
        <v>31</v>
      </c>
    </row>
    <row r="36" spans="1:13" s="40" customFormat="1">
      <c r="A36" s="40">
        <f t="shared" si="4"/>
        <v>32</v>
      </c>
      <c r="B36" s="44"/>
      <c r="C36" s="44"/>
      <c r="D36" s="45"/>
      <c r="E36" s="45"/>
      <c r="F36" s="40" t="str">
        <f t="shared" si="2"/>
        <v/>
      </c>
      <c r="J36" s="40">
        <f t="shared" si="3"/>
        <v>32</v>
      </c>
      <c r="L36" s="40" t="str">
        <f t="shared" si="1"/>
        <v>-</v>
      </c>
      <c r="M36" s="47">
        <v>32</v>
      </c>
    </row>
    <row r="37" spans="1:13" s="40" customFormat="1">
      <c r="A37" s="40">
        <f t="shared" si="4"/>
        <v>33</v>
      </c>
      <c r="B37" s="44"/>
      <c r="C37" s="44"/>
      <c r="D37" s="45"/>
      <c r="E37" s="45"/>
      <c r="F37" s="40" t="str">
        <f t="shared" si="2"/>
        <v/>
      </c>
    </row>
    <row r="38" spans="1:13" s="40" customFormat="1">
      <c r="A38" s="40">
        <f t="shared" si="4"/>
        <v>34</v>
      </c>
      <c r="B38" s="44"/>
      <c r="C38" s="44"/>
      <c r="D38" s="45"/>
      <c r="E38" s="45"/>
      <c r="F38" s="40" t="str">
        <f t="shared" si="2"/>
        <v/>
      </c>
    </row>
    <row r="39" spans="1:13" s="40" customFormat="1">
      <c r="A39" s="40">
        <f t="shared" si="4"/>
        <v>35</v>
      </c>
      <c r="B39" s="44"/>
      <c r="C39" s="44"/>
      <c r="D39" s="45"/>
      <c r="E39" s="45"/>
      <c r="F39" s="40" t="str">
        <f t="shared" si="2"/>
        <v/>
      </c>
    </row>
    <row r="40" spans="1:13" s="40" customFormat="1">
      <c r="A40" s="40">
        <f t="shared" si="4"/>
        <v>36</v>
      </c>
      <c r="B40" s="44"/>
      <c r="C40" s="44"/>
      <c r="D40" s="45"/>
      <c r="E40" s="45"/>
      <c r="F40" s="40" t="str">
        <f t="shared" si="2"/>
        <v/>
      </c>
    </row>
    <row r="41" spans="1:13" s="40" customFormat="1">
      <c r="A41" s="40">
        <f t="shared" si="4"/>
        <v>37</v>
      </c>
      <c r="B41" s="44"/>
      <c r="C41" s="44"/>
      <c r="D41" s="45"/>
      <c r="E41" s="45"/>
      <c r="F41" s="40" t="str">
        <f t="shared" si="2"/>
        <v/>
      </c>
    </row>
    <row r="42" spans="1:13" s="40" customFormat="1">
      <c r="A42" s="40">
        <f t="shared" si="4"/>
        <v>38</v>
      </c>
      <c r="B42" s="44"/>
      <c r="C42" s="44"/>
      <c r="D42" s="45"/>
      <c r="E42" s="45"/>
      <c r="F42" s="40" t="str">
        <f t="shared" si="2"/>
        <v/>
      </c>
    </row>
    <row r="43" spans="1:13" s="40" customFormat="1">
      <c r="A43" s="40">
        <f t="shared" si="4"/>
        <v>39</v>
      </c>
      <c r="B43" s="44"/>
      <c r="C43" s="44"/>
      <c r="D43" s="45"/>
      <c r="E43" s="45"/>
      <c r="F43" s="40" t="str">
        <f t="shared" si="2"/>
        <v/>
      </c>
    </row>
    <row r="44" spans="1:13" s="40" customFormat="1">
      <c r="A44" s="40">
        <f t="shared" si="4"/>
        <v>40</v>
      </c>
      <c r="B44" s="44"/>
      <c r="C44" s="44"/>
      <c r="D44" s="45"/>
      <c r="E44" s="45"/>
      <c r="F44" s="40" t="str">
        <f t="shared" si="2"/>
        <v/>
      </c>
    </row>
    <row r="45" spans="1:13" s="40" customFormat="1">
      <c r="A45" s="40">
        <f t="shared" si="4"/>
        <v>41</v>
      </c>
      <c r="B45" s="44"/>
      <c r="C45" s="44"/>
      <c r="D45" s="45"/>
      <c r="E45" s="45"/>
      <c r="F45" s="40" t="str">
        <f t="shared" si="2"/>
        <v/>
      </c>
    </row>
    <row r="46" spans="1:13" s="40" customFormat="1">
      <c r="A46" s="40">
        <f t="shared" si="4"/>
        <v>42</v>
      </c>
      <c r="B46" s="44"/>
      <c r="C46" s="44"/>
      <c r="D46" s="45"/>
      <c r="E46" s="45"/>
      <c r="F46" s="40" t="str">
        <f t="shared" si="2"/>
        <v/>
      </c>
    </row>
    <row r="47" spans="1:13" s="40" customFormat="1">
      <c r="A47" s="40">
        <f t="shared" si="4"/>
        <v>43</v>
      </c>
      <c r="B47" s="44"/>
      <c r="C47" s="44"/>
      <c r="D47" s="45"/>
      <c r="E47" s="45"/>
      <c r="F47" s="40" t="str">
        <f t="shared" si="2"/>
        <v/>
      </c>
    </row>
    <row r="48" spans="1:13" s="40" customFormat="1">
      <c r="A48" s="40">
        <f t="shared" si="4"/>
        <v>44</v>
      </c>
      <c r="B48" s="44"/>
      <c r="C48" s="44"/>
      <c r="D48" s="45"/>
      <c r="E48" s="45"/>
      <c r="F48" s="40" t="str">
        <f t="shared" si="2"/>
        <v/>
      </c>
    </row>
    <row r="49" spans="1:6" s="40" customFormat="1">
      <c r="A49" s="40">
        <f t="shared" si="4"/>
        <v>45</v>
      </c>
      <c r="B49" s="44"/>
      <c r="C49" s="44"/>
      <c r="D49" s="45"/>
      <c r="E49" s="45"/>
      <c r="F49" s="40" t="str">
        <f t="shared" si="2"/>
        <v/>
      </c>
    </row>
    <row r="50" spans="1:6" s="40" customFormat="1">
      <c r="A50" s="40">
        <f t="shared" si="4"/>
        <v>46</v>
      </c>
      <c r="B50" s="44"/>
      <c r="C50" s="44"/>
      <c r="D50" s="45"/>
      <c r="E50" s="45"/>
      <c r="F50" s="40" t="str">
        <f t="shared" si="2"/>
        <v/>
      </c>
    </row>
    <row r="51" spans="1:6" s="40" customFormat="1">
      <c r="A51" s="40">
        <f t="shared" si="4"/>
        <v>47</v>
      </c>
      <c r="B51" s="44"/>
      <c r="C51" s="44"/>
      <c r="D51" s="45"/>
      <c r="E51" s="45"/>
      <c r="F51" s="40" t="str">
        <f t="shared" si="2"/>
        <v/>
      </c>
    </row>
    <row r="52" spans="1:6" s="40" customFormat="1">
      <c r="A52" s="40">
        <f t="shared" si="4"/>
        <v>48</v>
      </c>
      <c r="B52" s="44"/>
      <c r="C52" s="44"/>
      <c r="D52" s="45"/>
      <c r="E52" s="45"/>
      <c r="F52" s="40" t="str">
        <f t="shared" si="2"/>
        <v/>
      </c>
    </row>
    <row r="53" spans="1:6" s="40" customFormat="1">
      <c r="A53" s="40">
        <f t="shared" si="4"/>
        <v>49</v>
      </c>
      <c r="B53" s="44"/>
      <c r="C53" s="44"/>
      <c r="D53" s="45"/>
      <c r="E53" s="45"/>
      <c r="F53" s="40" t="str">
        <f t="shared" si="2"/>
        <v/>
      </c>
    </row>
    <row r="54" spans="1:6" s="40" customFormat="1">
      <c r="A54" s="40">
        <f t="shared" si="4"/>
        <v>50</v>
      </c>
      <c r="B54" s="44"/>
      <c r="C54" s="44"/>
      <c r="D54" s="45"/>
      <c r="E54" s="45"/>
      <c r="F54" s="40" t="str">
        <f t="shared" si="2"/>
        <v/>
      </c>
    </row>
    <row r="55" spans="1:6" s="40" customFormat="1">
      <c r="A55" s="40">
        <f t="shared" si="4"/>
        <v>51</v>
      </c>
      <c r="B55" s="44"/>
      <c r="C55" s="44"/>
      <c r="D55" s="45"/>
      <c r="E55" s="45"/>
      <c r="F55" s="40" t="str">
        <f t="shared" si="2"/>
        <v/>
      </c>
    </row>
    <row r="56" spans="1:6" s="40" customFormat="1">
      <c r="A56" s="40">
        <f t="shared" si="4"/>
        <v>52</v>
      </c>
      <c r="B56" s="44"/>
      <c r="C56" s="44"/>
      <c r="D56" s="45"/>
      <c r="E56" s="45"/>
      <c r="F56" s="40" t="str">
        <f t="shared" si="2"/>
        <v/>
      </c>
    </row>
    <row r="57" spans="1:6" s="40" customFormat="1">
      <c r="A57" s="40">
        <f t="shared" si="4"/>
        <v>53</v>
      </c>
      <c r="B57" s="44"/>
      <c r="C57" s="44"/>
      <c r="D57" s="45"/>
      <c r="E57" s="45"/>
      <c r="F57" s="40" t="str">
        <f t="shared" si="2"/>
        <v/>
      </c>
    </row>
    <row r="58" spans="1:6" s="40" customFormat="1">
      <c r="A58" s="40">
        <f t="shared" si="4"/>
        <v>54</v>
      </c>
      <c r="B58" s="44"/>
      <c r="C58" s="44"/>
      <c r="D58" s="45"/>
      <c r="E58" s="45"/>
      <c r="F58" s="40" t="str">
        <f t="shared" si="2"/>
        <v/>
      </c>
    </row>
    <row r="59" spans="1:6" s="40" customFormat="1">
      <c r="A59" s="40">
        <f t="shared" si="4"/>
        <v>55</v>
      </c>
      <c r="B59" s="44"/>
      <c r="C59" s="44"/>
      <c r="D59" s="45"/>
      <c r="E59" s="45"/>
      <c r="F59" s="40" t="str">
        <f t="shared" si="2"/>
        <v/>
      </c>
    </row>
    <row r="60" spans="1:6" s="40" customFormat="1">
      <c r="A60" s="40">
        <f t="shared" si="4"/>
        <v>56</v>
      </c>
      <c r="B60" s="44"/>
      <c r="C60" s="44"/>
      <c r="D60" s="45"/>
      <c r="E60" s="45"/>
      <c r="F60" s="40" t="str">
        <f t="shared" si="2"/>
        <v/>
      </c>
    </row>
    <row r="61" spans="1:6" s="40" customFormat="1">
      <c r="A61" s="40">
        <f t="shared" si="4"/>
        <v>57</v>
      </c>
      <c r="B61" s="44"/>
      <c r="C61" s="44"/>
      <c r="D61" s="45"/>
      <c r="E61" s="45"/>
      <c r="F61" s="40" t="str">
        <f t="shared" si="2"/>
        <v/>
      </c>
    </row>
    <row r="62" spans="1:6" s="40" customFormat="1">
      <c r="A62" s="40">
        <f t="shared" si="4"/>
        <v>58</v>
      </c>
      <c r="B62" s="44"/>
      <c r="C62" s="44"/>
      <c r="D62" s="45"/>
      <c r="E62" s="45"/>
      <c r="F62" s="40" t="str">
        <f t="shared" si="2"/>
        <v/>
      </c>
    </row>
    <row r="63" spans="1:6" s="40" customFormat="1">
      <c r="A63" s="40">
        <f t="shared" si="4"/>
        <v>59</v>
      </c>
      <c r="B63" s="44"/>
      <c r="C63" s="44"/>
      <c r="D63" s="45"/>
      <c r="E63" s="45"/>
      <c r="F63" s="40" t="str">
        <f t="shared" si="2"/>
        <v/>
      </c>
    </row>
    <row r="64" spans="1:6" s="40" customFormat="1">
      <c r="A64" s="40">
        <f t="shared" si="4"/>
        <v>60</v>
      </c>
      <c r="B64" s="44"/>
      <c r="C64" s="44"/>
      <c r="D64" s="45"/>
      <c r="E64" s="45"/>
      <c r="F64" s="40" t="str">
        <f t="shared" si="2"/>
        <v/>
      </c>
    </row>
    <row r="65" spans="1:11" s="40" customFormat="1">
      <c r="A65" s="40">
        <f t="shared" si="4"/>
        <v>61</v>
      </c>
      <c r="B65" s="44"/>
      <c r="C65" s="44"/>
      <c r="D65" s="45"/>
      <c r="E65" s="45"/>
      <c r="F65" s="40" t="str">
        <f t="shared" si="2"/>
        <v/>
      </c>
    </row>
    <row r="66" spans="1:11" s="40" customFormat="1">
      <c r="A66" s="40">
        <f t="shared" si="4"/>
        <v>62</v>
      </c>
      <c r="B66" s="44"/>
      <c r="C66" s="44"/>
      <c r="D66" s="45"/>
      <c r="E66" s="45"/>
      <c r="F66" s="40" t="str">
        <f t="shared" si="2"/>
        <v/>
      </c>
    </row>
    <row r="67" spans="1:11" s="40" customFormat="1">
      <c r="A67" s="40">
        <f t="shared" si="4"/>
        <v>63</v>
      </c>
      <c r="B67" s="44"/>
      <c r="C67" s="44"/>
      <c r="D67" s="45"/>
      <c r="E67" s="45"/>
      <c r="F67" s="40" t="str">
        <f t="shared" si="2"/>
        <v/>
      </c>
    </row>
    <row r="68" spans="1:11" s="40" customFormat="1"/>
    <row r="69" spans="1:11" s="40" customFormat="1"/>
    <row r="70" spans="1:11" s="49" customFormat="1">
      <c r="A70" s="48" t="s">
        <v>38</v>
      </c>
    </row>
    <row r="71" spans="1:11" s="40" customFormat="1"/>
    <row r="72" spans="1:11" s="40" customFormat="1">
      <c r="A72" s="50" t="s">
        <v>39</v>
      </c>
      <c r="C72" s="57" t="s">
        <v>40</v>
      </c>
      <c r="D72" s="81">
        <v>1.1574074074074076E-8</v>
      </c>
    </row>
    <row r="73" spans="1:11" s="40" customFormat="1">
      <c r="C73" s="57" t="s">
        <v>41</v>
      </c>
      <c r="D73" s="80">
        <v>16</v>
      </c>
      <c r="K73" s="41"/>
    </row>
    <row r="74" spans="1:11" s="40" customFormat="1">
      <c r="A74" s="41" t="s">
        <v>42</v>
      </c>
      <c r="K74" s="41" t="s">
        <v>43</v>
      </c>
    </row>
    <row r="75" spans="1:11" s="40" customFormat="1">
      <c r="A75" s="42" t="s">
        <v>44</v>
      </c>
      <c r="B75" s="42" t="s">
        <v>31</v>
      </c>
      <c r="C75" s="42" t="s">
        <v>45</v>
      </c>
      <c r="D75" s="42" t="s">
        <v>46</v>
      </c>
      <c r="E75" s="42" t="s">
        <v>47</v>
      </c>
      <c r="G75" s="51"/>
      <c r="J75" s="55" t="s">
        <v>48</v>
      </c>
      <c r="K75" s="42" t="s">
        <v>31</v>
      </c>
    </row>
    <row r="76" spans="1:11" s="40" customFormat="1">
      <c r="A76" s="51">
        <f>IFERROR(TIMEVALUE(IF(D76="förlorare",TEXT(F5+$D$72,"mm:ss.000"),F5)),"-")</f>
        <v>9.3750000000000007E-4</v>
      </c>
      <c r="B76" s="40" t="str">
        <f>IF(ISBLANK(B5),"",B5)</f>
        <v>AICHER Maximilian (21)</v>
      </c>
      <c r="C76" s="40" t="str">
        <f ca="1">IF(IFERROR(VLOOKUP($B76,$K$76:(INDIRECT("$K"&amp;($D$73+75))),1,FALSE),"-") = "-","Nej","Ja")</f>
        <v>Ja</v>
      </c>
      <c r="D76" s="47"/>
      <c r="E76" s="47"/>
      <c r="J76" s="40">
        <v>1</v>
      </c>
      <c r="K76" s="40" t="str">
        <f>IFERROR(VLOOKUP(SMALL($A$76:$A$138,$J76),$A$76:$B$138,2,FALSE),"-")</f>
        <v>AICHER Maximilian (21)</v>
      </c>
    </row>
    <row r="77" spans="1:11" s="40" customFormat="1">
      <c r="A77" s="51">
        <f t="shared" ref="A77:A138" si="5">IFERROR(TIMEVALUE(IF(D77="förlorare",TEXT(F6+$D$72,"mm:ss.000"),F6)),"-")</f>
        <v>9.5902777777777783E-4</v>
      </c>
      <c r="B77" s="40" t="str">
        <f t="shared" ref="B77:B138" si="6">IF(ISBLANK(B6),"",B6)</f>
        <v>HÄGGLUND Edvin (22)</v>
      </c>
      <c r="C77" s="40" t="str">
        <f ca="1">IF(IFERROR(VLOOKUP($B77,$K$76:(INDIRECT("$K"&amp;($D$73+75))),1,FALSE),"-") = "-","Nej","Ja")</f>
        <v>Ja</v>
      </c>
      <c r="D77" s="47"/>
      <c r="E77" s="47"/>
      <c r="J77" s="40">
        <f>J76+1</f>
        <v>2</v>
      </c>
      <c r="K77" s="40" t="str">
        <f t="shared" ref="K77:K138" si="7">IFERROR(VLOOKUP(SMALL($A$76:$A$138,$J77),$A$76:$B$138,2,FALSE),"-")</f>
        <v>HÄGGLUND Edvin (22)</v>
      </c>
    </row>
    <row r="78" spans="1:11" s="40" customFormat="1">
      <c r="A78" s="51">
        <f t="shared" si="5"/>
        <v>9.8101851851851844E-4</v>
      </c>
      <c r="B78" s="40" t="str">
        <f t="shared" si="6"/>
        <v>NORDIN William (23)</v>
      </c>
      <c r="C78" s="40" t="str">
        <f ca="1">IF(IFERROR(VLOOKUP($B78,$K$76:(INDIRECT("$K"&amp;($D$73+75))),1,FALSE),"-") = "-","Nej","Ja")</f>
        <v>Ja</v>
      </c>
      <c r="D78" s="47"/>
      <c r="E78" s="47"/>
      <c r="J78" s="40">
        <f t="shared" ref="J78:J138" si="8">J77+1</f>
        <v>3</v>
      </c>
      <c r="K78" s="40" t="str">
        <f t="shared" si="7"/>
        <v>NORDIN William (23)</v>
      </c>
    </row>
    <row r="79" spans="1:11" s="40" customFormat="1">
      <c r="A79" s="51">
        <f t="shared" si="5"/>
        <v>9.8425925925925916E-4</v>
      </c>
      <c r="B79" s="40" t="str">
        <f t="shared" si="6"/>
        <v>NIVFORS Holger (24)</v>
      </c>
      <c r="C79" s="40" t="str">
        <f ca="1">IF(IFERROR(VLOOKUP($B79,$K$76:(INDIRECT("$K"&amp;($D$73+75))),1,FALSE),"-") = "-","Nej","Ja")</f>
        <v>Ja</v>
      </c>
      <c r="D79" s="47"/>
      <c r="E79" s="47"/>
      <c r="J79" s="40">
        <f t="shared" si="8"/>
        <v>4</v>
      </c>
      <c r="K79" s="40" t="str">
        <f t="shared" si="7"/>
        <v>NIVFORS Holger (24)</v>
      </c>
    </row>
    <row r="80" spans="1:11" s="40" customFormat="1">
      <c r="A80" s="51">
        <f t="shared" si="5"/>
        <v>9.8657407407407396E-4</v>
      </c>
      <c r="B80" s="40" t="str">
        <f t="shared" si="6"/>
        <v>ABERSTEN Måns (25)</v>
      </c>
      <c r="C80" s="40" t="str">
        <f ca="1">IF(IFERROR(VLOOKUP($B80,$K$76:(INDIRECT("$K"&amp;($D$73+75))),1,FALSE),"-") = "-","Nej","Ja")</f>
        <v>Ja</v>
      </c>
      <c r="D80" s="47"/>
      <c r="E80" s="47"/>
      <c r="J80" s="40">
        <f t="shared" si="8"/>
        <v>5</v>
      </c>
      <c r="K80" s="40" t="str">
        <f t="shared" si="7"/>
        <v>ABERSTEN Måns (25)</v>
      </c>
    </row>
    <row r="81" spans="1:12" s="40" customFormat="1">
      <c r="A81" s="51">
        <f t="shared" si="5"/>
        <v>9.8900462962962961E-4</v>
      </c>
      <c r="B81" s="40" t="str">
        <f t="shared" si="6"/>
        <v>TORSANDER Aaron (26)</v>
      </c>
      <c r="C81" s="40" t="str">
        <f ca="1">IF(IFERROR(VLOOKUP($B81,$K$76:(INDIRECT("$K"&amp;($D$73+75))),1,FALSE),"-") = "-","Nej","Ja")</f>
        <v>Ja</v>
      </c>
      <c r="D81" s="47"/>
      <c r="E81" s="47"/>
      <c r="G81" s="51"/>
      <c r="J81" s="40">
        <f t="shared" si="8"/>
        <v>6</v>
      </c>
      <c r="K81" s="40" t="str">
        <f t="shared" si="7"/>
        <v>TORSANDER Aaron (26)</v>
      </c>
      <c r="L81" s="41"/>
    </row>
    <row r="82" spans="1:12" s="40" customFormat="1">
      <c r="A82" s="51">
        <f t="shared" si="5"/>
        <v>9.9340277777777773E-4</v>
      </c>
      <c r="B82" s="40" t="str">
        <f t="shared" si="6"/>
        <v>LINDQVIST Edwin (27)</v>
      </c>
      <c r="C82" s="40" t="str">
        <f ca="1">IF(IFERROR(VLOOKUP($B82,$K$76:(INDIRECT("$K"&amp;($D$73+75))),1,FALSE),"-") = "-","Nej","Ja")</f>
        <v>Ja</v>
      </c>
      <c r="D82" s="47"/>
      <c r="E82" s="47"/>
      <c r="J82" s="40">
        <f t="shared" si="8"/>
        <v>7</v>
      </c>
      <c r="K82" s="40" t="str">
        <f t="shared" si="7"/>
        <v>LINDQVIST Edwin (27)</v>
      </c>
    </row>
    <row r="83" spans="1:12" s="40" customFormat="1">
      <c r="A83" s="51">
        <f t="shared" si="5"/>
        <v>1.0108796296296296E-3</v>
      </c>
      <c r="B83" s="40" t="str">
        <f t="shared" si="6"/>
        <v>BERGLUND Oscar (28)</v>
      </c>
      <c r="C83" s="40" t="str">
        <f ca="1">IF(IFERROR(VLOOKUP($B83,$K$76:(INDIRECT("$K"&amp;($D$73+75))),1,FALSE),"-") = "-","Nej","Ja")</f>
        <v>Ja</v>
      </c>
      <c r="D83" s="47"/>
      <c r="E83" s="47"/>
      <c r="J83" s="40">
        <f t="shared" si="8"/>
        <v>8</v>
      </c>
      <c r="K83" s="40" t="str">
        <f t="shared" si="7"/>
        <v>BERGLUND Oscar (28)</v>
      </c>
    </row>
    <row r="84" spans="1:12" s="40" customFormat="1">
      <c r="A84" s="51">
        <f t="shared" si="5"/>
        <v>1.0179398148148148E-3</v>
      </c>
      <c r="B84" s="40" t="str">
        <f t="shared" si="6"/>
        <v>MOBERG Axel (29)</v>
      </c>
      <c r="C84" s="40" t="str">
        <f ca="1">IF(IFERROR(VLOOKUP($B84,$K$76:(INDIRECT("$K"&amp;($D$73+75))),1,FALSE),"-") = "-","Nej","Ja")</f>
        <v>Ja</v>
      </c>
      <c r="D84" s="47"/>
      <c r="E84" s="47"/>
      <c r="J84" s="40">
        <f t="shared" si="8"/>
        <v>9</v>
      </c>
      <c r="K84" s="40" t="str">
        <f t="shared" si="7"/>
        <v>MOBERG Axel (29)</v>
      </c>
    </row>
    <row r="85" spans="1:12" s="40" customFormat="1">
      <c r="A85" s="51">
        <f t="shared" si="5"/>
        <v>1.0210648148148147E-3</v>
      </c>
      <c r="B85" s="40" t="str">
        <f t="shared" si="6"/>
        <v>PERSSON Calle (30)</v>
      </c>
      <c r="C85" s="40" t="str">
        <f ca="1">IF(IFERROR(VLOOKUP($B85,$K$76:(INDIRECT("$K"&amp;($D$73+75))),1,FALSE),"-") = "-","Nej","Ja")</f>
        <v>Ja</v>
      </c>
      <c r="D85" s="47"/>
      <c r="E85" s="47"/>
      <c r="J85" s="40">
        <f t="shared" si="8"/>
        <v>10</v>
      </c>
      <c r="K85" s="40" t="str">
        <f t="shared" si="7"/>
        <v>PERSSON Calle (30)</v>
      </c>
    </row>
    <row r="86" spans="1:12" s="40" customFormat="1">
      <c r="A86" s="51">
        <f t="shared" si="5"/>
        <v>1.0261574074074075E-3</v>
      </c>
      <c r="B86" s="40" t="str">
        <f t="shared" si="6"/>
        <v>MALKER Elliot (31)</v>
      </c>
      <c r="C86" s="40" t="str">
        <f ca="1">IF(IFERROR(VLOOKUP($B86,$K$76:(INDIRECT("$K"&amp;($D$73+75))),1,FALSE),"-") = "-","Nej","Ja")</f>
        <v>Ja</v>
      </c>
      <c r="D86" s="47"/>
      <c r="E86" s="47"/>
      <c r="J86" s="40">
        <f t="shared" si="8"/>
        <v>11</v>
      </c>
      <c r="K86" s="40" t="str">
        <f t="shared" si="7"/>
        <v>MALKER Elliot (31)</v>
      </c>
    </row>
    <row r="87" spans="1:12" s="40" customFormat="1">
      <c r="A87" s="51">
        <f t="shared" si="5"/>
        <v>1.0498842592592593E-3</v>
      </c>
      <c r="B87" s="40" t="str">
        <f t="shared" si="6"/>
        <v>ÖHLUND Constantin (32)</v>
      </c>
      <c r="C87" s="40" t="str">
        <f ca="1">IF(IFERROR(VLOOKUP($B87,$K$76:(INDIRECT("$K"&amp;($D$73+75))),1,FALSE),"-") = "-","Nej","Ja")</f>
        <v>Ja</v>
      </c>
      <c r="D87" s="47"/>
      <c r="E87" s="47"/>
      <c r="J87" s="40">
        <f t="shared" si="8"/>
        <v>12</v>
      </c>
      <c r="K87" s="40" t="str">
        <f t="shared" si="7"/>
        <v>ÖHLUND Constantin (32)</v>
      </c>
    </row>
    <row r="88" spans="1:12" s="40" customFormat="1">
      <c r="A88" s="51">
        <f t="shared" si="5"/>
        <v>1.0881944444444446E-3</v>
      </c>
      <c r="B88" s="40" t="str">
        <f t="shared" si="6"/>
        <v>KJELLBERG Frans (33)</v>
      </c>
      <c r="C88" s="40" t="str">
        <f ca="1">IF(IFERROR(VLOOKUP($B88,$K$76:(INDIRECT("$K"&amp;($D$73+75))),1,FALSE),"-") = "-","Nej","Ja")</f>
        <v>Ja</v>
      </c>
      <c r="D88" s="47"/>
      <c r="E88" s="47"/>
      <c r="J88" s="40">
        <f t="shared" si="8"/>
        <v>13</v>
      </c>
      <c r="K88" s="40" t="str">
        <f t="shared" si="7"/>
        <v>KJELLBERG Frans (33)</v>
      </c>
    </row>
    <row r="89" spans="1:12" s="40" customFormat="1">
      <c r="A89" s="51">
        <f t="shared" si="5"/>
        <v>1.0922453703703704E-3</v>
      </c>
      <c r="B89" s="40" t="str">
        <f t="shared" si="6"/>
        <v>JONASSON Malte (34)</v>
      </c>
      <c r="C89" s="40" t="str">
        <f ca="1">IF(IFERROR(VLOOKUP($B89,$K$76:(INDIRECT("$K"&amp;($D$73+75))),1,FALSE),"-") = "-","Nej","Ja")</f>
        <v>Ja</v>
      </c>
      <c r="D89" s="47"/>
      <c r="E89" s="47"/>
      <c r="J89" s="40">
        <f t="shared" si="8"/>
        <v>14</v>
      </c>
      <c r="K89" s="40" t="str">
        <f t="shared" si="7"/>
        <v>JONASSON Malte (34)</v>
      </c>
    </row>
    <row r="90" spans="1:12" s="40" customFormat="1">
      <c r="A90" s="51">
        <f t="shared" si="5"/>
        <v>1.1337962962962964E-3</v>
      </c>
      <c r="B90" s="40" t="str">
        <f t="shared" si="6"/>
        <v>UPPLING Ludvig (35)</v>
      </c>
      <c r="C90" s="40" t="str">
        <f ca="1">IF(IFERROR(VLOOKUP($B90,$K$76:(INDIRECT("$K"&amp;($D$73+75))),1,FALSE),"-") = "-","Nej","Ja")</f>
        <v>Ja</v>
      </c>
      <c r="D90" s="47"/>
      <c r="E90" s="47"/>
      <c r="J90" s="40">
        <f t="shared" si="8"/>
        <v>15</v>
      </c>
      <c r="K90" s="40" t="str">
        <f t="shared" si="7"/>
        <v>UPPLING Ludvig (35)</v>
      </c>
    </row>
    <row r="91" spans="1:12" s="40" customFormat="1">
      <c r="A91" s="51">
        <f t="shared" si="5"/>
        <v>1.1498842592592591E-3</v>
      </c>
      <c r="B91" s="40" t="str">
        <f t="shared" si="6"/>
        <v>RYDBERG Theodor (36)</v>
      </c>
      <c r="C91" s="40" t="str">
        <f ca="1">IF(IFERROR(VLOOKUP($B91,$K$76:(INDIRECT("$K"&amp;($D$73+75))),1,FALSE),"-") = "-","Nej","Ja")</f>
        <v>Ja</v>
      </c>
      <c r="D91" s="47"/>
      <c r="E91" s="47"/>
      <c r="J91" s="40">
        <f t="shared" si="8"/>
        <v>16</v>
      </c>
      <c r="K91" s="40" t="str">
        <f t="shared" si="7"/>
        <v>RYDBERG Theodor (36)</v>
      </c>
    </row>
    <row r="92" spans="1:12" s="40" customFormat="1">
      <c r="A92" s="51">
        <f t="shared" si="5"/>
        <v>1.1552083333333334E-3</v>
      </c>
      <c r="B92" s="40" t="str">
        <f t="shared" si="6"/>
        <v>STRAND Emil (37)</v>
      </c>
      <c r="C92" s="40" t="str">
        <f ca="1">IF(IFERROR(VLOOKUP($B92,$K$76:(INDIRECT("$K"&amp;($D$73+75))),1,FALSE),"-") = "-","Nej","Ja")</f>
        <v>Nej</v>
      </c>
      <c r="D92" s="47" t="s">
        <v>68</v>
      </c>
      <c r="E92" s="47" t="s">
        <v>67</v>
      </c>
      <c r="J92" s="40">
        <f t="shared" si="8"/>
        <v>17</v>
      </c>
      <c r="K92" s="40" t="str">
        <f t="shared" si="7"/>
        <v>STRAND Emil (37)</v>
      </c>
    </row>
    <row r="93" spans="1:12" s="40" customFormat="1">
      <c r="A93" s="51" t="str">
        <f t="shared" si="5"/>
        <v>-</v>
      </c>
      <c r="B93" s="40" t="str">
        <f t="shared" si="6"/>
        <v/>
      </c>
      <c r="C93" s="40" t="str">
        <f ca="1">IF(IFERROR(VLOOKUP($B93,$K$76:(INDIRECT("$K"&amp;($D$73+75))),1,FALSE),"-") = "-","Nej","Ja")</f>
        <v>Nej</v>
      </c>
      <c r="D93" s="47" t="s">
        <v>69</v>
      </c>
      <c r="E93" s="47" t="s">
        <v>66</v>
      </c>
      <c r="J93" s="40">
        <f t="shared" si="8"/>
        <v>18</v>
      </c>
      <c r="K93" s="40" t="str">
        <f t="shared" si="7"/>
        <v>-</v>
      </c>
    </row>
    <row r="94" spans="1:12" s="40" customFormat="1">
      <c r="A94" s="51" t="str">
        <f t="shared" si="5"/>
        <v>-</v>
      </c>
      <c r="B94" s="40" t="str">
        <f t="shared" si="6"/>
        <v/>
      </c>
      <c r="C94" s="40" t="str">
        <f ca="1">IF(IFERROR(VLOOKUP($B94,$K$76:(INDIRECT("$K"&amp;($D$73+75))),1,FALSE),"-") = "-","Nej","Ja")</f>
        <v>Nej</v>
      </c>
      <c r="D94" s="47"/>
      <c r="E94" s="47"/>
      <c r="J94" s="40">
        <f t="shared" si="8"/>
        <v>19</v>
      </c>
      <c r="K94" s="40" t="str">
        <f t="shared" si="7"/>
        <v>-</v>
      </c>
    </row>
    <row r="95" spans="1:12" s="40" customFormat="1">
      <c r="A95" s="51" t="str">
        <f t="shared" si="5"/>
        <v>-</v>
      </c>
      <c r="B95" s="40" t="str">
        <f t="shared" si="6"/>
        <v/>
      </c>
      <c r="C95" s="40" t="str">
        <f ca="1">IF(IFERROR(VLOOKUP($B95,$K$76:(INDIRECT("$K"&amp;($D$73+75))),1,FALSE),"-") = "-","Nej","Ja")</f>
        <v>Nej</v>
      </c>
      <c r="D95" s="47"/>
      <c r="E95" s="47"/>
      <c r="J95" s="40">
        <f t="shared" si="8"/>
        <v>20</v>
      </c>
      <c r="K95" s="40" t="str">
        <f t="shared" si="7"/>
        <v>-</v>
      </c>
    </row>
    <row r="96" spans="1:12" s="40" customFormat="1">
      <c r="A96" s="51" t="str">
        <f t="shared" si="5"/>
        <v>-</v>
      </c>
      <c r="B96" s="40" t="str">
        <f t="shared" si="6"/>
        <v/>
      </c>
      <c r="C96" s="40" t="str">
        <f ca="1">IF(IFERROR(VLOOKUP($B96,$K$76:(INDIRECT("$K"&amp;($D$73+75))),1,FALSE),"-") = "-","Nej","Ja")</f>
        <v>Nej</v>
      </c>
      <c r="D96" s="47"/>
      <c r="E96" s="47"/>
      <c r="J96" s="40">
        <f t="shared" si="8"/>
        <v>21</v>
      </c>
      <c r="K96" s="40" t="str">
        <f t="shared" si="7"/>
        <v>-</v>
      </c>
    </row>
    <row r="97" spans="1:11" s="40" customFormat="1">
      <c r="A97" s="51" t="str">
        <f t="shared" si="5"/>
        <v>-</v>
      </c>
      <c r="B97" s="40" t="str">
        <f t="shared" si="6"/>
        <v/>
      </c>
      <c r="C97" s="40" t="str">
        <f ca="1">IF(IFERROR(VLOOKUP($B97,$K$76:(INDIRECT("$K"&amp;($D$73+75))),1,FALSE),"-") = "-","Nej","Ja")</f>
        <v>Nej</v>
      </c>
      <c r="D97" s="47"/>
      <c r="E97" s="47"/>
      <c r="J97" s="40">
        <f t="shared" si="8"/>
        <v>22</v>
      </c>
      <c r="K97" s="40" t="str">
        <f t="shared" si="7"/>
        <v>-</v>
      </c>
    </row>
    <row r="98" spans="1:11" s="40" customFormat="1">
      <c r="A98" s="51" t="str">
        <f t="shared" si="5"/>
        <v>-</v>
      </c>
      <c r="B98" s="40" t="str">
        <f t="shared" si="6"/>
        <v/>
      </c>
      <c r="C98" s="40" t="str">
        <f ca="1">IF(IFERROR(VLOOKUP($B98,$K$76:(INDIRECT("$K"&amp;($D$73+75))),1,FALSE),"-") = "-","Nej","Ja")</f>
        <v>Nej</v>
      </c>
      <c r="D98" s="47"/>
      <c r="E98" s="47"/>
      <c r="J98" s="40">
        <f t="shared" si="8"/>
        <v>23</v>
      </c>
      <c r="K98" s="40" t="str">
        <f t="shared" si="7"/>
        <v>-</v>
      </c>
    </row>
    <row r="99" spans="1:11" s="40" customFormat="1">
      <c r="A99" s="51" t="str">
        <f t="shared" si="5"/>
        <v>-</v>
      </c>
      <c r="B99" s="40" t="str">
        <f t="shared" si="6"/>
        <v/>
      </c>
      <c r="C99" s="40" t="str">
        <f ca="1">IF(IFERROR(VLOOKUP($B99,$K$76:(INDIRECT("$K"&amp;($D$73+75))),1,FALSE),"-") = "-","Nej","Ja")</f>
        <v>Nej</v>
      </c>
      <c r="D99" s="47"/>
      <c r="E99" s="47"/>
      <c r="J99" s="40">
        <f t="shared" si="8"/>
        <v>24</v>
      </c>
      <c r="K99" s="40" t="str">
        <f t="shared" si="7"/>
        <v>-</v>
      </c>
    </row>
    <row r="100" spans="1:11" s="40" customFormat="1">
      <c r="A100" s="51" t="str">
        <f t="shared" si="5"/>
        <v>-</v>
      </c>
      <c r="B100" s="40" t="str">
        <f t="shared" si="6"/>
        <v/>
      </c>
      <c r="C100" s="40" t="str">
        <f ca="1">IF(IFERROR(VLOOKUP($B100,$K$76:(INDIRECT("$K"&amp;($D$73+75))),1,FALSE),"-") = "-","Nej","Ja")</f>
        <v>Nej</v>
      </c>
      <c r="D100" s="47"/>
      <c r="E100" s="47"/>
      <c r="J100" s="40">
        <f t="shared" si="8"/>
        <v>25</v>
      </c>
      <c r="K100" s="40" t="str">
        <f t="shared" si="7"/>
        <v>-</v>
      </c>
    </row>
    <row r="101" spans="1:11" s="40" customFormat="1">
      <c r="A101" s="51" t="str">
        <f t="shared" si="5"/>
        <v>-</v>
      </c>
      <c r="B101" s="40" t="str">
        <f t="shared" si="6"/>
        <v/>
      </c>
      <c r="C101" s="40" t="str">
        <f ca="1">IF(IFERROR(VLOOKUP($B101,$K$76:(INDIRECT("$K"&amp;($D$73+75))),1,FALSE),"-") = "-","Nej","Ja")</f>
        <v>Nej</v>
      </c>
      <c r="D101" s="47"/>
      <c r="E101" s="47"/>
      <c r="J101" s="40">
        <f t="shared" si="8"/>
        <v>26</v>
      </c>
      <c r="K101" s="40" t="str">
        <f t="shared" si="7"/>
        <v>-</v>
      </c>
    </row>
    <row r="102" spans="1:11" s="40" customFormat="1">
      <c r="A102" s="51" t="str">
        <f t="shared" si="5"/>
        <v>-</v>
      </c>
      <c r="B102" s="40" t="str">
        <f t="shared" si="6"/>
        <v/>
      </c>
      <c r="C102" s="40" t="str">
        <f ca="1">IF(IFERROR(VLOOKUP($B102,$K$76:(INDIRECT("$K"&amp;($D$73+75))),1,FALSE),"-") = "-","Nej","Ja")</f>
        <v>Nej</v>
      </c>
      <c r="D102" s="47"/>
      <c r="E102" s="47"/>
      <c r="J102" s="40">
        <f t="shared" si="8"/>
        <v>27</v>
      </c>
      <c r="K102" s="40" t="str">
        <f t="shared" si="7"/>
        <v>-</v>
      </c>
    </row>
    <row r="103" spans="1:11" s="40" customFormat="1">
      <c r="A103" s="51" t="str">
        <f t="shared" si="5"/>
        <v>-</v>
      </c>
      <c r="B103" s="40" t="str">
        <f t="shared" si="6"/>
        <v/>
      </c>
      <c r="C103" s="40" t="str">
        <f ca="1">IF(IFERROR(VLOOKUP($B103,$K$76:(INDIRECT("$K"&amp;($D$73+75))),1,FALSE),"-") = "-","Nej","Ja")</f>
        <v>Nej</v>
      </c>
      <c r="D103" s="47"/>
      <c r="E103" s="47"/>
      <c r="J103" s="40">
        <f t="shared" si="8"/>
        <v>28</v>
      </c>
      <c r="K103" s="40" t="str">
        <f t="shared" si="7"/>
        <v>-</v>
      </c>
    </row>
    <row r="104" spans="1:11" s="40" customFormat="1">
      <c r="A104" s="51" t="str">
        <f t="shared" si="5"/>
        <v>-</v>
      </c>
      <c r="B104" s="40" t="str">
        <f t="shared" si="6"/>
        <v/>
      </c>
      <c r="C104" s="40" t="str">
        <f ca="1">IF(IFERROR(VLOOKUP($B104,$K$76:(INDIRECT("$K"&amp;($D$73+75))),1,FALSE),"-") = "-","Nej","Ja")</f>
        <v>Nej</v>
      </c>
      <c r="D104" s="47"/>
      <c r="E104" s="47"/>
      <c r="J104" s="40">
        <f t="shared" si="8"/>
        <v>29</v>
      </c>
      <c r="K104" s="40" t="str">
        <f t="shared" si="7"/>
        <v>-</v>
      </c>
    </row>
    <row r="105" spans="1:11" s="40" customFormat="1">
      <c r="A105" s="51" t="str">
        <f t="shared" si="5"/>
        <v>-</v>
      </c>
      <c r="B105" s="40" t="str">
        <f t="shared" si="6"/>
        <v/>
      </c>
      <c r="C105" s="40" t="str">
        <f ca="1">IF(IFERROR(VLOOKUP($B105,$K$76:(INDIRECT("$K"&amp;($D$73+75))),1,FALSE),"-") = "-","Nej","Ja")</f>
        <v>Nej</v>
      </c>
      <c r="D105" s="47"/>
      <c r="E105" s="47"/>
      <c r="J105" s="40">
        <f t="shared" si="8"/>
        <v>30</v>
      </c>
      <c r="K105" s="40" t="str">
        <f t="shared" si="7"/>
        <v>-</v>
      </c>
    </row>
    <row r="106" spans="1:11" s="40" customFormat="1">
      <c r="A106" s="51" t="str">
        <f t="shared" si="5"/>
        <v>-</v>
      </c>
      <c r="B106" s="40" t="str">
        <f t="shared" si="6"/>
        <v/>
      </c>
      <c r="C106" s="40" t="str">
        <f ca="1">IF(IFERROR(VLOOKUP($B106,$K$76:(INDIRECT("$K"&amp;($D$73+75))),1,FALSE),"-") = "-","Nej","Ja")</f>
        <v>Nej</v>
      </c>
      <c r="D106" s="47"/>
      <c r="E106" s="47"/>
      <c r="J106" s="40">
        <f t="shared" si="8"/>
        <v>31</v>
      </c>
      <c r="K106" s="40" t="str">
        <f t="shared" si="7"/>
        <v>-</v>
      </c>
    </row>
    <row r="107" spans="1:11" s="40" customFormat="1">
      <c r="A107" s="51" t="str">
        <f t="shared" si="5"/>
        <v>-</v>
      </c>
      <c r="B107" s="40" t="str">
        <f t="shared" si="6"/>
        <v/>
      </c>
      <c r="C107" s="40" t="str">
        <f ca="1">IF(IFERROR(VLOOKUP($B107,$K$76:(INDIRECT("$K"&amp;($D$73+75))),1,FALSE),"-") = "-","Nej","Ja")</f>
        <v>Nej</v>
      </c>
      <c r="D107" s="47"/>
      <c r="E107" s="47"/>
      <c r="J107" s="40">
        <f t="shared" si="8"/>
        <v>32</v>
      </c>
      <c r="K107" s="40" t="str">
        <f t="shared" si="7"/>
        <v>-</v>
      </c>
    </row>
    <row r="108" spans="1:11" s="40" customFormat="1">
      <c r="A108" s="51" t="str">
        <f t="shared" si="5"/>
        <v>-</v>
      </c>
      <c r="B108" s="40" t="str">
        <f t="shared" si="6"/>
        <v/>
      </c>
      <c r="C108" s="40" t="str">
        <f ca="1">IF(IFERROR(VLOOKUP($B108,$K$76:(INDIRECT("$K"&amp;($D$73+75))),1,FALSE),"-") = "-","Nej","Ja")</f>
        <v>Nej</v>
      </c>
      <c r="D108" s="47"/>
      <c r="E108" s="47"/>
      <c r="J108" s="40">
        <f t="shared" si="8"/>
        <v>33</v>
      </c>
      <c r="K108" s="40" t="str">
        <f t="shared" si="7"/>
        <v>-</v>
      </c>
    </row>
    <row r="109" spans="1:11" s="40" customFormat="1">
      <c r="A109" s="51" t="str">
        <f t="shared" si="5"/>
        <v>-</v>
      </c>
      <c r="B109" s="40" t="str">
        <f t="shared" si="6"/>
        <v/>
      </c>
      <c r="C109" s="40" t="str">
        <f ca="1">IF(IFERROR(VLOOKUP($B109,$K$76:(INDIRECT("$K"&amp;($D$73+75))),1,FALSE),"-") = "-","Nej","Ja")</f>
        <v>Nej</v>
      </c>
      <c r="D109" s="47"/>
      <c r="E109" s="47"/>
      <c r="J109" s="40">
        <f t="shared" si="8"/>
        <v>34</v>
      </c>
      <c r="K109" s="40" t="str">
        <f t="shared" si="7"/>
        <v>-</v>
      </c>
    </row>
    <row r="110" spans="1:11" s="40" customFormat="1">
      <c r="A110" s="51" t="str">
        <f t="shared" si="5"/>
        <v>-</v>
      </c>
      <c r="B110" s="40" t="str">
        <f t="shared" si="6"/>
        <v/>
      </c>
      <c r="C110" s="40" t="str">
        <f ca="1">IF(IFERROR(VLOOKUP($B110,$K$76:(INDIRECT("$K"&amp;($D$73+75))),1,FALSE),"-") = "-","Nej","Ja")</f>
        <v>Nej</v>
      </c>
      <c r="D110" s="47"/>
      <c r="E110" s="47"/>
      <c r="J110" s="40">
        <f t="shared" si="8"/>
        <v>35</v>
      </c>
      <c r="K110" s="40" t="str">
        <f t="shared" si="7"/>
        <v>-</v>
      </c>
    </row>
    <row r="111" spans="1:11" s="40" customFormat="1">
      <c r="A111" s="51" t="str">
        <f t="shared" si="5"/>
        <v>-</v>
      </c>
      <c r="B111" s="40" t="str">
        <f t="shared" si="6"/>
        <v/>
      </c>
      <c r="C111" s="40" t="str">
        <f ca="1">IF(IFERROR(VLOOKUP($B111,$K$76:(INDIRECT("$K"&amp;($D$73+75))),1,FALSE),"-") = "-","Nej","Ja")</f>
        <v>Nej</v>
      </c>
      <c r="D111" s="47"/>
      <c r="E111" s="47"/>
      <c r="J111" s="40">
        <f t="shared" si="8"/>
        <v>36</v>
      </c>
      <c r="K111" s="40" t="str">
        <f t="shared" si="7"/>
        <v>-</v>
      </c>
    </row>
    <row r="112" spans="1:11" s="40" customFormat="1">
      <c r="A112" s="51" t="str">
        <f t="shared" si="5"/>
        <v>-</v>
      </c>
      <c r="B112" s="40" t="str">
        <f t="shared" si="6"/>
        <v/>
      </c>
      <c r="C112" s="40" t="str">
        <f ca="1">IF(IFERROR(VLOOKUP($B112,$K$76:(INDIRECT("$K"&amp;($D$73+75))),1,FALSE),"-") = "-","Nej","Ja")</f>
        <v>Nej</v>
      </c>
      <c r="D112" s="47"/>
      <c r="E112" s="47"/>
      <c r="J112" s="40">
        <f t="shared" si="8"/>
        <v>37</v>
      </c>
      <c r="K112" s="40" t="str">
        <f t="shared" si="7"/>
        <v>-</v>
      </c>
    </row>
    <row r="113" spans="1:11" s="40" customFormat="1">
      <c r="A113" s="51" t="str">
        <f t="shared" si="5"/>
        <v>-</v>
      </c>
      <c r="B113" s="40" t="str">
        <f t="shared" si="6"/>
        <v/>
      </c>
      <c r="C113" s="40" t="str">
        <f ca="1">IF(IFERROR(VLOOKUP($B113,$K$76:(INDIRECT("$K"&amp;($D$73+75))),1,FALSE),"-") = "-","Nej","Ja")</f>
        <v>Nej</v>
      </c>
      <c r="D113" s="47"/>
      <c r="E113" s="47"/>
      <c r="J113" s="40">
        <f t="shared" si="8"/>
        <v>38</v>
      </c>
      <c r="K113" s="40" t="str">
        <f t="shared" si="7"/>
        <v>-</v>
      </c>
    </row>
    <row r="114" spans="1:11" s="40" customFormat="1">
      <c r="A114" s="51" t="str">
        <f t="shared" si="5"/>
        <v>-</v>
      </c>
      <c r="B114" s="40" t="str">
        <f t="shared" si="6"/>
        <v/>
      </c>
      <c r="C114" s="40" t="str">
        <f ca="1">IF(IFERROR(VLOOKUP($B114,$K$76:(INDIRECT("$K"&amp;($D$73+75))),1,FALSE),"-") = "-","Nej","Ja")</f>
        <v>Nej</v>
      </c>
      <c r="D114" s="47"/>
      <c r="E114" s="47"/>
      <c r="J114" s="40">
        <f t="shared" si="8"/>
        <v>39</v>
      </c>
      <c r="K114" s="40" t="str">
        <f t="shared" si="7"/>
        <v>-</v>
      </c>
    </row>
    <row r="115" spans="1:11" s="40" customFormat="1">
      <c r="A115" s="51" t="str">
        <f t="shared" si="5"/>
        <v>-</v>
      </c>
      <c r="B115" s="40" t="str">
        <f t="shared" si="6"/>
        <v/>
      </c>
      <c r="C115" s="40" t="str">
        <f ca="1">IF(IFERROR(VLOOKUP($B115,$K$76:(INDIRECT("$K"&amp;($D$73+75))),1,FALSE),"-") = "-","Nej","Ja")</f>
        <v>Nej</v>
      </c>
      <c r="D115" s="47"/>
      <c r="E115" s="47"/>
      <c r="J115" s="40">
        <f t="shared" si="8"/>
        <v>40</v>
      </c>
      <c r="K115" s="40" t="str">
        <f t="shared" si="7"/>
        <v>-</v>
      </c>
    </row>
    <row r="116" spans="1:11" s="40" customFormat="1">
      <c r="A116" s="51" t="str">
        <f t="shared" si="5"/>
        <v>-</v>
      </c>
      <c r="B116" s="40" t="str">
        <f t="shared" si="6"/>
        <v/>
      </c>
      <c r="C116" s="40" t="str">
        <f ca="1">IF(IFERROR(VLOOKUP($B116,$K$76:(INDIRECT("$K"&amp;($D$73+75))),1,FALSE),"-") = "-","Nej","Ja")</f>
        <v>Nej</v>
      </c>
      <c r="D116" s="47"/>
      <c r="E116" s="47"/>
      <c r="J116" s="40">
        <f t="shared" si="8"/>
        <v>41</v>
      </c>
      <c r="K116" s="40" t="str">
        <f t="shared" si="7"/>
        <v>-</v>
      </c>
    </row>
    <row r="117" spans="1:11" s="40" customFormat="1">
      <c r="A117" s="51" t="str">
        <f t="shared" si="5"/>
        <v>-</v>
      </c>
      <c r="B117" s="40" t="str">
        <f t="shared" si="6"/>
        <v/>
      </c>
      <c r="C117" s="40" t="str">
        <f ca="1">IF(IFERROR(VLOOKUP($B117,$K$76:(INDIRECT("$K"&amp;($D$73+75))),1,FALSE),"-") = "-","Nej","Ja")</f>
        <v>Nej</v>
      </c>
      <c r="D117" s="47"/>
      <c r="E117" s="47"/>
      <c r="J117" s="40">
        <f t="shared" si="8"/>
        <v>42</v>
      </c>
      <c r="K117" s="40" t="str">
        <f t="shared" si="7"/>
        <v>-</v>
      </c>
    </row>
    <row r="118" spans="1:11" s="40" customFormat="1">
      <c r="A118" s="51" t="str">
        <f t="shared" si="5"/>
        <v>-</v>
      </c>
      <c r="B118" s="40" t="str">
        <f t="shared" si="6"/>
        <v/>
      </c>
      <c r="C118" s="40" t="str">
        <f ca="1">IF(IFERROR(VLOOKUP($B118,$K$76:(INDIRECT("$K"&amp;($D$73+75))),1,FALSE),"-") = "-","Nej","Ja")</f>
        <v>Nej</v>
      </c>
      <c r="D118" s="47"/>
      <c r="E118" s="47"/>
      <c r="J118" s="40">
        <f t="shared" si="8"/>
        <v>43</v>
      </c>
      <c r="K118" s="40" t="str">
        <f t="shared" si="7"/>
        <v>-</v>
      </c>
    </row>
    <row r="119" spans="1:11" s="40" customFormat="1">
      <c r="A119" s="51" t="str">
        <f t="shared" si="5"/>
        <v>-</v>
      </c>
      <c r="B119" s="40" t="str">
        <f t="shared" si="6"/>
        <v/>
      </c>
      <c r="C119" s="40" t="str">
        <f ca="1">IF(IFERROR(VLOOKUP($B119,$K$76:(INDIRECT("$K"&amp;($D$73+75))),1,FALSE),"-") = "-","Nej","Ja")</f>
        <v>Nej</v>
      </c>
      <c r="D119" s="47"/>
      <c r="E119" s="47"/>
      <c r="J119" s="40">
        <f t="shared" si="8"/>
        <v>44</v>
      </c>
      <c r="K119" s="40" t="str">
        <f t="shared" si="7"/>
        <v>-</v>
      </c>
    </row>
    <row r="120" spans="1:11" s="40" customFormat="1">
      <c r="A120" s="51" t="str">
        <f t="shared" si="5"/>
        <v>-</v>
      </c>
      <c r="B120" s="40" t="str">
        <f t="shared" si="6"/>
        <v/>
      </c>
      <c r="C120" s="40" t="str">
        <f ca="1">IF(IFERROR(VLOOKUP($B120,$K$76:(INDIRECT("$K"&amp;($D$73+75))),1,FALSE),"-") = "-","Nej","Ja")</f>
        <v>Nej</v>
      </c>
      <c r="D120" s="47"/>
      <c r="E120" s="47"/>
      <c r="J120" s="40">
        <f t="shared" si="8"/>
        <v>45</v>
      </c>
      <c r="K120" s="40" t="str">
        <f t="shared" si="7"/>
        <v>-</v>
      </c>
    </row>
    <row r="121" spans="1:11" s="40" customFormat="1">
      <c r="A121" s="51" t="str">
        <f t="shared" si="5"/>
        <v>-</v>
      </c>
      <c r="B121" s="40" t="str">
        <f t="shared" si="6"/>
        <v/>
      </c>
      <c r="C121" s="40" t="str">
        <f ca="1">IF(IFERROR(VLOOKUP($B121,$K$76:(INDIRECT("$K"&amp;($D$73+75))),1,FALSE),"-") = "-","Nej","Ja")</f>
        <v>Nej</v>
      </c>
      <c r="D121" s="47"/>
      <c r="E121" s="47"/>
      <c r="J121" s="40">
        <f t="shared" si="8"/>
        <v>46</v>
      </c>
      <c r="K121" s="40" t="str">
        <f t="shared" si="7"/>
        <v>-</v>
      </c>
    </row>
    <row r="122" spans="1:11" s="40" customFormat="1">
      <c r="A122" s="51" t="str">
        <f t="shared" si="5"/>
        <v>-</v>
      </c>
      <c r="B122" s="40" t="str">
        <f t="shared" si="6"/>
        <v/>
      </c>
      <c r="C122" s="40" t="str">
        <f ca="1">IF(IFERROR(VLOOKUP($B122,$K$76:(INDIRECT("$K"&amp;($D$73+75))),1,FALSE),"-") = "-","Nej","Ja")</f>
        <v>Nej</v>
      </c>
      <c r="D122" s="47"/>
      <c r="E122" s="47"/>
      <c r="J122" s="40">
        <f t="shared" si="8"/>
        <v>47</v>
      </c>
      <c r="K122" s="40" t="str">
        <f t="shared" si="7"/>
        <v>-</v>
      </c>
    </row>
    <row r="123" spans="1:11" s="40" customFormat="1">
      <c r="A123" s="51" t="str">
        <f t="shared" si="5"/>
        <v>-</v>
      </c>
      <c r="B123" s="40" t="str">
        <f t="shared" si="6"/>
        <v/>
      </c>
      <c r="C123" s="40" t="str">
        <f ca="1">IF(IFERROR(VLOOKUP($B123,$K$76:(INDIRECT("$K"&amp;($D$73+75))),1,FALSE),"-") = "-","Nej","Ja")</f>
        <v>Nej</v>
      </c>
      <c r="D123" s="47"/>
      <c r="E123" s="47"/>
      <c r="J123" s="40">
        <f t="shared" si="8"/>
        <v>48</v>
      </c>
      <c r="K123" s="40" t="str">
        <f t="shared" si="7"/>
        <v>-</v>
      </c>
    </row>
    <row r="124" spans="1:11" s="40" customFormat="1">
      <c r="A124" s="51" t="str">
        <f t="shared" si="5"/>
        <v>-</v>
      </c>
      <c r="B124" s="40" t="str">
        <f t="shared" si="6"/>
        <v/>
      </c>
      <c r="C124" s="40" t="str">
        <f ca="1">IF(IFERROR(VLOOKUP($B124,$K$76:(INDIRECT("$K"&amp;($D$73+75))),1,FALSE),"-") = "-","Nej","Ja")</f>
        <v>Nej</v>
      </c>
      <c r="D124" s="47"/>
      <c r="E124" s="47"/>
      <c r="J124" s="40">
        <f t="shared" si="8"/>
        <v>49</v>
      </c>
      <c r="K124" s="40" t="str">
        <f t="shared" si="7"/>
        <v>-</v>
      </c>
    </row>
    <row r="125" spans="1:11" s="40" customFormat="1">
      <c r="A125" s="51" t="str">
        <f t="shared" si="5"/>
        <v>-</v>
      </c>
      <c r="B125" s="40" t="str">
        <f t="shared" si="6"/>
        <v/>
      </c>
      <c r="C125" s="40" t="str">
        <f ca="1">IF(IFERROR(VLOOKUP($B125,$K$76:(INDIRECT("$K"&amp;($D$73+75))),1,FALSE),"-") = "-","Nej","Ja")</f>
        <v>Nej</v>
      </c>
      <c r="D125" s="47"/>
      <c r="E125" s="47"/>
      <c r="J125" s="40">
        <f t="shared" si="8"/>
        <v>50</v>
      </c>
      <c r="K125" s="40" t="str">
        <f t="shared" si="7"/>
        <v>-</v>
      </c>
    </row>
    <row r="126" spans="1:11" s="40" customFormat="1">
      <c r="A126" s="51" t="str">
        <f t="shared" si="5"/>
        <v>-</v>
      </c>
      <c r="B126" s="40" t="str">
        <f t="shared" si="6"/>
        <v/>
      </c>
      <c r="C126" s="40" t="str">
        <f ca="1">IF(IFERROR(VLOOKUP($B126,$K$76:(INDIRECT("$K"&amp;($D$73+75))),1,FALSE),"-") = "-","Nej","Ja")</f>
        <v>Nej</v>
      </c>
      <c r="D126" s="47"/>
      <c r="E126" s="47"/>
      <c r="J126" s="40">
        <f t="shared" si="8"/>
        <v>51</v>
      </c>
      <c r="K126" s="40" t="str">
        <f t="shared" si="7"/>
        <v>-</v>
      </c>
    </row>
    <row r="127" spans="1:11" s="40" customFormat="1">
      <c r="A127" s="51" t="str">
        <f t="shared" si="5"/>
        <v>-</v>
      </c>
      <c r="B127" s="40" t="str">
        <f t="shared" si="6"/>
        <v/>
      </c>
      <c r="C127" s="40" t="str">
        <f ca="1">IF(IFERROR(VLOOKUP($B127,$K$76:(INDIRECT("$K"&amp;($D$73+75))),1,FALSE),"-") = "-","Nej","Ja")</f>
        <v>Nej</v>
      </c>
      <c r="D127" s="47"/>
      <c r="E127" s="47"/>
      <c r="J127" s="40">
        <f t="shared" si="8"/>
        <v>52</v>
      </c>
      <c r="K127" s="40" t="str">
        <f t="shared" si="7"/>
        <v>-</v>
      </c>
    </row>
    <row r="128" spans="1:11" s="40" customFormat="1">
      <c r="A128" s="51" t="str">
        <f t="shared" si="5"/>
        <v>-</v>
      </c>
      <c r="B128" s="40" t="str">
        <f t="shared" si="6"/>
        <v/>
      </c>
      <c r="C128" s="40" t="str">
        <f ca="1">IF(IFERROR(VLOOKUP($B128,$K$76:(INDIRECT("$K"&amp;($D$73+75))),1,FALSE),"-") = "-","Nej","Ja")</f>
        <v>Nej</v>
      </c>
      <c r="D128" s="47"/>
      <c r="E128" s="47"/>
      <c r="J128" s="40">
        <f t="shared" si="8"/>
        <v>53</v>
      </c>
      <c r="K128" s="40" t="str">
        <f t="shared" si="7"/>
        <v>-</v>
      </c>
    </row>
    <row r="129" spans="1:11" s="40" customFormat="1">
      <c r="A129" s="51" t="str">
        <f t="shared" si="5"/>
        <v>-</v>
      </c>
      <c r="B129" s="40" t="str">
        <f t="shared" si="6"/>
        <v/>
      </c>
      <c r="C129" s="40" t="str">
        <f ca="1">IF(IFERROR(VLOOKUP($B129,$K$76:(INDIRECT("$K"&amp;($D$73+75))),1,FALSE),"-") = "-","Nej","Ja")</f>
        <v>Nej</v>
      </c>
      <c r="D129" s="47"/>
      <c r="E129" s="47"/>
      <c r="J129" s="40">
        <f t="shared" si="8"/>
        <v>54</v>
      </c>
      <c r="K129" s="40" t="str">
        <f t="shared" si="7"/>
        <v>-</v>
      </c>
    </row>
    <row r="130" spans="1:11" s="40" customFormat="1">
      <c r="A130" s="51" t="str">
        <f t="shared" si="5"/>
        <v>-</v>
      </c>
      <c r="B130" s="40" t="str">
        <f t="shared" si="6"/>
        <v/>
      </c>
      <c r="C130" s="40" t="str">
        <f ca="1">IF(IFERROR(VLOOKUP($B130,$K$76:(INDIRECT("$K"&amp;($D$73+75))),1,FALSE),"-") = "-","Nej","Ja")</f>
        <v>Nej</v>
      </c>
      <c r="D130" s="47"/>
      <c r="E130" s="47"/>
      <c r="J130" s="40">
        <f t="shared" si="8"/>
        <v>55</v>
      </c>
      <c r="K130" s="40" t="str">
        <f t="shared" si="7"/>
        <v>-</v>
      </c>
    </row>
    <row r="131" spans="1:11" s="40" customFormat="1">
      <c r="A131" s="51" t="str">
        <f t="shared" si="5"/>
        <v>-</v>
      </c>
      <c r="B131" s="40" t="str">
        <f t="shared" si="6"/>
        <v/>
      </c>
      <c r="C131" s="40" t="str">
        <f ca="1">IF(IFERROR(VLOOKUP($B131,$K$76:(INDIRECT("$K"&amp;($D$73+75))),1,FALSE),"-") = "-","Nej","Ja")</f>
        <v>Nej</v>
      </c>
      <c r="D131" s="47"/>
      <c r="E131" s="47"/>
      <c r="J131" s="40">
        <f t="shared" si="8"/>
        <v>56</v>
      </c>
      <c r="K131" s="40" t="str">
        <f t="shared" si="7"/>
        <v>-</v>
      </c>
    </row>
    <row r="132" spans="1:11" s="40" customFormat="1">
      <c r="A132" s="51" t="str">
        <f t="shared" si="5"/>
        <v>-</v>
      </c>
      <c r="B132" s="40" t="str">
        <f t="shared" si="6"/>
        <v/>
      </c>
      <c r="C132" s="40" t="str">
        <f ca="1">IF(IFERROR(VLOOKUP($B132,$K$76:(INDIRECT("$K"&amp;($D$73+75))),1,FALSE),"-") = "-","Nej","Ja")</f>
        <v>Nej</v>
      </c>
      <c r="D132" s="47"/>
      <c r="E132" s="47"/>
      <c r="J132" s="40">
        <f t="shared" si="8"/>
        <v>57</v>
      </c>
      <c r="K132" s="40" t="str">
        <f t="shared" si="7"/>
        <v>-</v>
      </c>
    </row>
    <row r="133" spans="1:11" s="40" customFormat="1">
      <c r="A133" s="51" t="str">
        <f t="shared" si="5"/>
        <v>-</v>
      </c>
      <c r="B133" s="40" t="str">
        <f t="shared" si="6"/>
        <v/>
      </c>
      <c r="C133" s="40" t="str">
        <f ca="1">IF(IFERROR(VLOOKUP($B133,$K$76:(INDIRECT("$K"&amp;($D$73+75))),1,FALSE),"-") = "-","Nej","Ja")</f>
        <v>Nej</v>
      </c>
      <c r="D133" s="47"/>
      <c r="E133" s="47"/>
      <c r="J133" s="40">
        <f t="shared" si="8"/>
        <v>58</v>
      </c>
      <c r="K133" s="40" t="str">
        <f t="shared" si="7"/>
        <v>-</v>
      </c>
    </row>
    <row r="134" spans="1:11" s="40" customFormat="1">
      <c r="A134" s="51" t="str">
        <f t="shared" si="5"/>
        <v>-</v>
      </c>
      <c r="B134" s="40" t="str">
        <f t="shared" si="6"/>
        <v/>
      </c>
      <c r="C134" s="40" t="str">
        <f ca="1">IF(IFERROR(VLOOKUP($B134,$K$76:(INDIRECT("$K"&amp;($D$73+75))),1,FALSE),"-") = "-","Nej","Ja")</f>
        <v>Nej</v>
      </c>
      <c r="D134" s="47"/>
      <c r="E134" s="47"/>
      <c r="J134" s="40">
        <f t="shared" si="8"/>
        <v>59</v>
      </c>
      <c r="K134" s="40" t="str">
        <f t="shared" si="7"/>
        <v>-</v>
      </c>
    </row>
    <row r="135" spans="1:11" s="40" customFormat="1">
      <c r="A135" s="51" t="str">
        <f t="shared" si="5"/>
        <v>-</v>
      </c>
      <c r="B135" s="40" t="str">
        <f t="shared" si="6"/>
        <v/>
      </c>
      <c r="C135" s="40" t="str">
        <f ca="1">IF(IFERROR(VLOOKUP($B135,$K$76:(INDIRECT("$K"&amp;($D$73+75))),1,FALSE),"-") = "-","Nej","Ja")</f>
        <v>Nej</v>
      </c>
      <c r="D135" s="47"/>
      <c r="E135" s="47"/>
      <c r="J135" s="40">
        <f t="shared" si="8"/>
        <v>60</v>
      </c>
      <c r="K135" s="40" t="str">
        <f t="shared" si="7"/>
        <v>-</v>
      </c>
    </row>
    <row r="136" spans="1:11" s="40" customFormat="1">
      <c r="A136" s="51" t="str">
        <f t="shared" si="5"/>
        <v>-</v>
      </c>
      <c r="B136" s="40" t="str">
        <f t="shared" si="6"/>
        <v/>
      </c>
      <c r="C136" s="40" t="str">
        <f ca="1">IF(IFERROR(VLOOKUP($B136,$K$76:(INDIRECT("$K"&amp;($D$73+75))),1,FALSE),"-") = "-","Nej","Ja")</f>
        <v>Nej</v>
      </c>
      <c r="D136" s="47"/>
      <c r="E136" s="47"/>
      <c r="J136" s="40">
        <f t="shared" si="8"/>
        <v>61</v>
      </c>
      <c r="K136" s="40" t="str">
        <f t="shared" si="7"/>
        <v>-</v>
      </c>
    </row>
    <row r="137" spans="1:11" s="40" customFormat="1">
      <c r="A137" s="51" t="str">
        <f t="shared" si="5"/>
        <v>-</v>
      </c>
      <c r="B137" s="40" t="str">
        <f t="shared" si="6"/>
        <v/>
      </c>
      <c r="C137" s="40" t="str">
        <f ca="1">IF(IFERROR(VLOOKUP($B137,$K$76:(INDIRECT("$K"&amp;($D$73+75))),1,FALSE),"-") = "-","Nej","Ja")</f>
        <v>Nej</v>
      </c>
      <c r="D137" s="47"/>
      <c r="E137" s="47"/>
      <c r="J137" s="40">
        <f t="shared" si="8"/>
        <v>62</v>
      </c>
      <c r="K137" s="40" t="str">
        <f t="shared" si="7"/>
        <v>-</v>
      </c>
    </row>
    <row r="138" spans="1:11" s="40" customFormat="1">
      <c r="A138" s="51" t="str">
        <f t="shared" si="5"/>
        <v>-</v>
      </c>
      <c r="B138" s="40" t="str">
        <f t="shared" si="6"/>
        <v/>
      </c>
      <c r="C138" s="40" t="str">
        <f ca="1">IF(IFERROR(VLOOKUP($B138,$K$76:(INDIRECT("$K"&amp;($D$73+75))),1,FALSE),"-") = "-","Nej","Ja")</f>
        <v>Nej</v>
      </c>
      <c r="D138" s="47"/>
      <c r="E138" s="47"/>
      <c r="J138" s="40">
        <f t="shared" si="8"/>
        <v>63</v>
      </c>
      <c r="K138" s="40" t="str">
        <f t="shared" si="7"/>
        <v>-</v>
      </c>
    </row>
    <row r="139" spans="1:11" s="40" customFormat="1"/>
    <row r="140" spans="1:11" s="52" customFormat="1"/>
    <row r="141" spans="1:11" s="40" customFormat="1"/>
    <row r="142" spans="1:11" s="40" customFormat="1">
      <c r="A142" s="50" t="s">
        <v>49</v>
      </c>
    </row>
    <row r="143" spans="1:11" s="40" customFormat="1">
      <c r="C143" s="57" t="s">
        <v>41</v>
      </c>
      <c r="D143" s="80">
        <v>1</v>
      </c>
      <c r="J143" s="50" t="s">
        <v>50</v>
      </c>
    </row>
    <row r="144" spans="1:11" s="40" customFormat="1">
      <c r="A144" s="41" t="s">
        <v>42</v>
      </c>
      <c r="J144" s="50"/>
      <c r="K144" s="41" t="s">
        <v>43</v>
      </c>
    </row>
    <row r="145" spans="1:12" s="40" customFormat="1">
      <c r="A145" s="42" t="s">
        <v>51</v>
      </c>
      <c r="B145" s="42" t="s">
        <v>31</v>
      </c>
      <c r="C145" s="42" t="s">
        <v>45</v>
      </c>
      <c r="D145" s="42" t="s">
        <v>46</v>
      </c>
      <c r="E145" s="42" t="s">
        <v>47</v>
      </c>
      <c r="J145" s="42" t="s">
        <v>52</v>
      </c>
      <c r="K145" s="42" t="s">
        <v>31</v>
      </c>
    </row>
    <row r="146" spans="1:12" s="40" customFormat="1">
      <c r="A146" s="51" t="str">
        <f ca="1">IF(ISBLANK(D5),"-",IF(C76="Nej",TIMEVALUE(IF(D146="förlorare",TEXT(D5+$D$72,"mm:ss.000"),TEXT(D5,"mm:ss.000"))),"Redan rankad"))</f>
        <v>Redan rankad</v>
      </c>
      <c r="B146" s="40" t="str">
        <f>IF(ISBLANK(B5),"",B5)</f>
        <v>AICHER Maximilian (21)</v>
      </c>
      <c r="C146" s="40" t="str">
        <f ca="1">IF(C76="Ja","Ja",(IF(IFERROR(VLOOKUP(B146,$K$146:(INDIRECT("$K"&amp;($D$143+145))),1,FALSE),"-") &lt;&gt; "-","Ja","Nej")))</f>
        <v>Ja</v>
      </c>
      <c r="D146" s="47"/>
      <c r="E146" s="47"/>
      <c r="J146" s="40">
        <v>1</v>
      </c>
      <c r="K146" s="40" t="str">
        <f ca="1">IFERROR(VLOOKUP(SMALL($A$146:$A$208,$J146),$A$146:$B$208,2,FALSE),"-")</f>
        <v>STRAND Emil (37)</v>
      </c>
      <c r="L146" s="41"/>
    </row>
    <row r="147" spans="1:12" s="40" customFormat="1">
      <c r="A147" s="51" t="str">
        <f t="shared" ref="A147:A208" ca="1" si="9">IF(ISBLANK(D6),"-",IF(C77="Nej",TIMEVALUE(IF(D147="förlorare",TEXT(D6+$D$72,"mm:ss.000"),TEXT(D6,"mm:ss.000"))),"Redan rankad"))</f>
        <v>Redan rankad</v>
      </c>
      <c r="B147" s="40" t="str">
        <f t="shared" ref="B147:B208" si="10">IF(ISBLANK(B6),"",B6)</f>
        <v>HÄGGLUND Edvin (22)</v>
      </c>
      <c r="C147" s="40" t="str">
        <f ca="1">IF(C77="Ja","Ja",(IF(IFERROR(VLOOKUP(B147,$K$146:(INDIRECT("$K"&amp;($D$143+145))),1,FALSE),"-") &lt;&gt; "-","Ja","Nej")))</f>
        <v>Ja</v>
      </c>
      <c r="D147" s="47"/>
      <c r="E147" s="47"/>
      <c r="J147" s="40">
        <f>J146+1</f>
        <v>2</v>
      </c>
      <c r="K147" s="40" t="str">
        <f t="shared" ref="K147:K208" ca="1" si="11">IFERROR(VLOOKUP(SMALL($A$146:$A$208,$J147),$A$146:$B$208,2,FALSE),"-")</f>
        <v>-</v>
      </c>
    </row>
    <row r="148" spans="1:12" s="40" customFormat="1">
      <c r="A148" s="51" t="str">
        <f t="shared" ca="1" si="9"/>
        <v>Redan rankad</v>
      </c>
      <c r="B148" s="40" t="str">
        <f t="shared" si="10"/>
        <v>NORDIN William (23)</v>
      </c>
      <c r="C148" s="40" t="str">
        <f ca="1">IF(C78="Ja","Ja",(IF(IFERROR(VLOOKUP(B148,$K$146:(INDIRECT("$K"&amp;($D$143+145))),1,FALSE),"-") &lt;&gt; "-","Ja","Nej")))</f>
        <v>Ja</v>
      </c>
      <c r="D148" s="47"/>
      <c r="E148" s="47"/>
      <c r="J148" s="40">
        <f t="shared" ref="J148:J208" si="12">J147+1</f>
        <v>3</v>
      </c>
      <c r="K148" s="40" t="str">
        <f t="shared" ca="1" si="11"/>
        <v>-</v>
      </c>
    </row>
    <row r="149" spans="1:12" s="40" customFormat="1">
      <c r="A149" s="51" t="str">
        <f t="shared" ca="1" si="9"/>
        <v>Redan rankad</v>
      </c>
      <c r="B149" s="40" t="str">
        <f t="shared" si="10"/>
        <v>NIVFORS Holger (24)</v>
      </c>
      <c r="C149" s="40" t="str">
        <f ca="1">IF(C79="Ja","Ja",(IF(IFERROR(VLOOKUP(B149,$K$146:(INDIRECT("$K"&amp;($D$143+145))),1,FALSE),"-") &lt;&gt; "-","Ja","Nej")))</f>
        <v>Ja</v>
      </c>
      <c r="D149" s="47"/>
      <c r="E149" s="47"/>
      <c r="J149" s="40">
        <f t="shared" si="12"/>
        <v>4</v>
      </c>
      <c r="K149" s="40" t="str">
        <f t="shared" ca="1" si="11"/>
        <v>-</v>
      </c>
    </row>
    <row r="150" spans="1:12" s="40" customFormat="1">
      <c r="A150" s="51" t="str">
        <f t="shared" ca="1" si="9"/>
        <v>Redan rankad</v>
      </c>
      <c r="B150" s="40" t="str">
        <f t="shared" si="10"/>
        <v>ABERSTEN Måns (25)</v>
      </c>
      <c r="C150" s="40" t="str">
        <f ca="1">IF(C80="Ja","Ja",(IF(IFERROR(VLOOKUP(B150,$K$146:(INDIRECT("$K"&amp;($D$143+145))),1,FALSE),"-") &lt;&gt; "-","Ja","Nej")))</f>
        <v>Ja</v>
      </c>
      <c r="D150" s="47"/>
      <c r="E150" s="47"/>
      <c r="J150" s="40">
        <f t="shared" si="12"/>
        <v>5</v>
      </c>
      <c r="K150" s="40" t="str">
        <f t="shared" ca="1" si="11"/>
        <v>-</v>
      </c>
    </row>
    <row r="151" spans="1:12" s="40" customFormat="1">
      <c r="A151" s="51" t="str">
        <f t="shared" ca="1" si="9"/>
        <v>Redan rankad</v>
      </c>
      <c r="B151" s="40" t="str">
        <f t="shared" si="10"/>
        <v>TORSANDER Aaron (26)</v>
      </c>
      <c r="C151" s="40" t="str">
        <f ca="1">IF(C81="Ja","Ja",(IF(IFERROR(VLOOKUP(B151,$K$146:(INDIRECT("$K"&amp;($D$143+145))),1,FALSE),"-") &lt;&gt; "-","Ja","Nej")))</f>
        <v>Ja</v>
      </c>
      <c r="D151" s="47"/>
      <c r="E151" s="47"/>
      <c r="J151" s="40">
        <f t="shared" si="12"/>
        <v>6</v>
      </c>
      <c r="K151" s="40" t="str">
        <f t="shared" ca="1" si="11"/>
        <v>-</v>
      </c>
    </row>
    <row r="152" spans="1:12" s="40" customFormat="1">
      <c r="A152" s="51" t="str">
        <f t="shared" ca="1" si="9"/>
        <v>Redan rankad</v>
      </c>
      <c r="B152" s="40" t="str">
        <f t="shared" si="10"/>
        <v>LINDQVIST Edwin (27)</v>
      </c>
      <c r="C152" s="40" t="str">
        <f ca="1">IF(C82="Ja","Ja",(IF(IFERROR(VLOOKUP(B152,$K$146:(INDIRECT("$K"&amp;($D$143+145))),1,FALSE),"-") &lt;&gt; "-","Ja","Nej")))</f>
        <v>Ja</v>
      </c>
      <c r="D152" s="47"/>
      <c r="E152" s="47"/>
      <c r="J152" s="40">
        <f t="shared" si="12"/>
        <v>7</v>
      </c>
      <c r="K152" s="40" t="str">
        <f t="shared" ca="1" si="11"/>
        <v>-</v>
      </c>
    </row>
    <row r="153" spans="1:12" s="40" customFormat="1">
      <c r="A153" s="51" t="str">
        <f t="shared" ca="1" si="9"/>
        <v>Redan rankad</v>
      </c>
      <c r="B153" s="40" t="str">
        <f t="shared" si="10"/>
        <v>BERGLUND Oscar (28)</v>
      </c>
      <c r="C153" s="40" t="str">
        <f ca="1">IF(C83="Ja","Ja",(IF(IFERROR(VLOOKUP(B153,$K$146:(INDIRECT("$K"&amp;($D$143+145))),1,FALSE),"-") &lt;&gt; "-","Ja","Nej")))</f>
        <v>Ja</v>
      </c>
      <c r="D153" s="47"/>
      <c r="E153" s="47"/>
      <c r="J153" s="40">
        <f t="shared" si="12"/>
        <v>8</v>
      </c>
      <c r="K153" s="40" t="str">
        <f t="shared" ca="1" si="11"/>
        <v>-</v>
      </c>
    </row>
    <row r="154" spans="1:12" s="40" customFormat="1">
      <c r="A154" s="51" t="str">
        <f t="shared" ca="1" si="9"/>
        <v>Redan rankad</v>
      </c>
      <c r="B154" s="40" t="str">
        <f t="shared" si="10"/>
        <v>MOBERG Axel (29)</v>
      </c>
      <c r="C154" s="40" t="str">
        <f ca="1">IF(C84="Ja","Ja",(IF(IFERROR(VLOOKUP(B154,$K$146:(INDIRECT("$K"&amp;($D$143+145))),1,FALSE),"-") &lt;&gt; "-","Ja","Nej")))</f>
        <v>Ja</v>
      </c>
      <c r="D154" s="47"/>
      <c r="E154" s="47"/>
      <c r="J154" s="40">
        <f t="shared" si="12"/>
        <v>9</v>
      </c>
      <c r="K154" s="40" t="str">
        <f t="shared" ca="1" si="11"/>
        <v>-</v>
      </c>
    </row>
    <row r="155" spans="1:12" s="40" customFormat="1">
      <c r="A155" s="51" t="str">
        <f t="shared" ca="1" si="9"/>
        <v>Redan rankad</v>
      </c>
      <c r="B155" s="40" t="str">
        <f t="shared" si="10"/>
        <v>PERSSON Calle (30)</v>
      </c>
      <c r="C155" s="40" t="str">
        <f ca="1">IF(C85="Ja","Ja",(IF(IFERROR(VLOOKUP(B155,$K$146:(INDIRECT("$K"&amp;($D$143+145))),1,FALSE),"-") &lt;&gt; "-","Ja","Nej")))</f>
        <v>Ja</v>
      </c>
      <c r="D155" s="47"/>
      <c r="E155" s="47"/>
      <c r="J155" s="40">
        <f t="shared" si="12"/>
        <v>10</v>
      </c>
      <c r="K155" s="40" t="str">
        <f t="shared" ca="1" si="11"/>
        <v>-</v>
      </c>
    </row>
    <row r="156" spans="1:12" s="40" customFormat="1">
      <c r="A156" s="51" t="str">
        <f t="shared" ca="1" si="9"/>
        <v>Redan rankad</v>
      </c>
      <c r="B156" s="40" t="str">
        <f t="shared" si="10"/>
        <v>MALKER Elliot (31)</v>
      </c>
      <c r="C156" s="40" t="str">
        <f ca="1">IF(C86="Ja","Ja",(IF(IFERROR(VLOOKUP(B156,$K$146:(INDIRECT("$K"&amp;($D$143+145))),1,FALSE),"-") &lt;&gt; "-","Ja","Nej")))</f>
        <v>Ja</v>
      </c>
      <c r="D156" s="47"/>
      <c r="E156" s="47"/>
      <c r="J156" s="40">
        <f t="shared" si="12"/>
        <v>11</v>
      </c>
      <c r="K156" s="40" t="str">
        <f t="shared" ca="1" si="11"/>
        <v>-</v>
      </c>
    </row>
    <row r="157" spans="1:12" s="40" customFormat="1">
      <c r="A157" s="51" t="str">
        <f t="shared" ca="1" si="9"/>
        <v>Redan rankad</v>
      </c>
      <c r="B157" s="40" t="str">
        <f t="shared" si="10"/>
        <v>ÖHLUND Constantin (32)</v>
      </c>
      <c r="C157" s="40" t="str">
        <f ca="1">IF(C87="Ja","Ja",(IF(IFERROR(VLOOKUP(B157,$K$146:(INDIRECT("$K"&amp;($D$143+145))),1,FALSE),"-") &lt;&gt; "-","Ja","Nej")))</f>
        <v>Ja</v>
      </c>
      <c r="D157" s="47"/>
      <c r="E157" s="47"/>
      <c r="J157" s="40">
        <f t="shared" si="12"/>
        <v>12</v>
      </c>
      <c r="K157" s="40" t="str">
        <f t="shared" ca="1" si="11"/>
        <v>-</v>
      </c>
    </row>
    <row r="158" spans="1:12" s="40" customFormat="1">
      <c r="A158" s="51" t="str">
        <f t="shared" ca="1" si="9"/>
        <v>Redan rankad</v>
      </c>
      <c r="B158" s="40" t="str">
        <f t="shared" si="10"/>
        <v>KJELLBERG Frans (33)</v>
      </c>
      <c r="C158" s="40" t="str">
        <f ca="1">IF(C88="Ja","Ja",(IF(IFERROR(VLOOKUP(B158,$K$146:(INDIRECT("$K"&amp;($D$143+145))),1,FALSE),"-") &lt;&gt; "-","Ja","Nej")))</f>
        <v>Ja</v>
      </c>
      <c r="D158" s="47"/>
      <c r="E158" s="47"/>
      <c r="J158" s="40">
        <f t="shared" si="12"/>
        <v>13</v>
      </c>
      <c r="K158" s="40" t="str">
        <f t="shared" ca="1" si="11"/>
        <v>-</v>
      </c>
    </row>
    <row r="159" spans="1:12" s="40" customFormat="1">
      <c r="A159" s="51" t="str">
        <f t="shared" ca="1" si="9"/>
        <v>Redan rankad</v>
      </c>
      <c r="B159" s="40" t="str">
        <f t="shared" si="10"/>
        <v>JONASSON Malte (34)</v>
      </c>
      <c r="C159" s="40" t="str">
        <f ca="1">IF(C89="Ja","Ja",(IF(IFERROR(VLOOKUP(B159,$K$146:(INDIRECT("$K"&amp;($D$143+145))),1,FALSE),"-") &lt;&gt; "-","Ja","Nej")))</f>
        <v>Ja</v>
      </c>
      <c r="D159" s="47"/>
      <c r="E159" s="47"/>
      <c r="J159" s="40">
        <f t="shared" si="12"/>
        <v>14</v>
      </c>
      <c r="K159" s="40" t="str">
        <f t="shared" ca="1" si="11"/>
        <v>-</v>
      </c>
    </row>
    <row r="160" spans="1:12" s="40" customFormat="1">
      <c r="A160" s="51" t="str">
        <f t="shared" ca="1" si="9"/>
        <v>Redan rankad</v>
      </c>
      <c r="B160" s="40" t="str">
        <f t="shared" si="10"/>
        <v>UPPLING Ludvig (35)</v>
      </c>
      <c r="C160" s="40" t="str">
        <f ca="1">IF(C90="Ja","Ja",(IF(IFERROR(VLOOKUP(B160,$K$146:(INDIRECT("$K"&amp;($D$143+145))),1,FALSE),"-") &lt;&gt; "-","Ja","Nej")))</f>
        <v>Ja</v>
      </c>
      <c r="D160" s="47"/>
      <c r="E160" s="47"/>
      <c r="J160" s="40">
        <f t="shared" si="12"/>
        <v>15</v>
      </c>
      <c r="K160" s="40" t="str">
        <f t="shared" ca="1" si="11"/>
        <v>-</v>
      </c>
    </row>
    <row r="161" spans="1:11" s="40" customFormat="1">
      <c r="A161" s="51" t="str">
        <f t="shared" ca="1" si="9"/>
        <v>Redan rankad</v>
      </c>
      <c r="B161" s="40" t="str">
        <f t="shared" si="10"/>
        <v>RYDBERG Theodor (36)</v>
      </c>
      <c r="C161" s="40" t="str">
        <f ca="1">IF(C91="Ja","Ja",(IF(IFERROR(VLOOKUP(B161,$K$146:(INDIRECT("$K"&amp;($D$143+145))),1,FALSE),"-") &lt;&gt; "-","Ja","Nej")))</f>
        <v>Ja</v>
      </c>
      <c r="D161" s="47"/>
      <c r="E161" s="47"/>
      <c r="J161" s="40">
        <f t="shared" si="12"/>
        <v>16</v>
      </c>
      <c r="K161" s="40" t="str">
        <f t="shared" ca="1" si="11"/>
        <v>-</v>
      </c>
    </row>
    <row r="162" spans="1:11" s="40" customFormat="1">
      <c r="A162" s="51">
        <f t="shared" ca="1" si="9"/>
        <v>5.5532407407407407E-4</v>
      </c>
      <c r="B162" s="40" t="str">
        <f t="shared" si="10"/>
        <v>STRAND Emil (37)</v>
      </c>
      <c r="C162" s="40" t="str">
        <f ca="1">IF(C92="Ja","Ja",(IF(IFERROR(VLOOKUP(B162,$K$146:(INDIRECT("$K"&amp;($D$143+145))),1,FALSE),"-") &lt;&gt; "-","Ja","Nej")))</f>
        <v>Ja</v>
      </c>
      <c r="D162" s="47"/>
      <c r="E162" s="47"/>
      <c r="J162" s="40">
        <f t="shared" si="12"/>
        <v>17</v>
      </c>
      <c r="K162" s="40" t="str">
        <f t="shared" ca="1" si="11"/>
        <v>-</v>
      </c>
    </row>
    <row r="163" spans="1:11" s="40" customFormat="1">
      <c r="A163" s="51" t="str">
        <f t="shared" si="9"/>
        <v>-</v>
      </c>
      <c r="B163" s="40" t="str">
        <f t="shared" si="10"/>
        <v/>
      </c>
      <c r="C163" s="40" t="str">
        <f ca="1">IF(C93="Ja","Ja",(IF(IFERROR(VLOOKUP(B163,$K$146:(INDIRECT("$K"&amp;($D$143+145))),1,FALSE),"-") &lt;&gt; "-","Ja","Nej")))</f>
        <v>Nej</v>
      </c>
      <c r="D163" s="47"/>
      <c r="E163" s="47"/>
      <c r="J163" s="40">
        <f t="shared" si="12"/>
        <v>18</v>
      </c>
      <c r="K163" s="40" t="str">
        <f t="shared" ca="1" si="11"/>
        <v>-</v>
      </c>
    </row>
    <row r="164" spans="1:11" s="40" customFormat="1">
      <c r="A164" s="51" t="str">
        <f t="shared" si="9"/>
        <v>-</v>
      </c>
      <c r="B164" s="40" t="str">
        <f t="shared" si="10"/>
        <v/>
      </c>
      <c r="C164" s="40" t="str">
        <f ca="1">IF(C94="Ja","Ja",(IF(IFERROR(VLOOKUP(B164,$K$146:(INDIRECT("$K"&amp;($D$143+145))),1,FALSE),"-") &lt;&gt; "-","Ja","Nej")))</f>
        <v>Nej</v>
      </c>
      <c r="D164" s="47"/>
      <c r="E164" s="47"/>
      <c r="J164" s="40">
        <f t="shared" si="12"/>
        <v>19</v>
      </c>
      <c r="K164" s="40" t="str">
        <f t="shared" ca="1" si="11"/>
        <v>-</v>
      </c>
    </row>
    <row r="165" spans="1:11" s="40" customFormat="1">
      <c r="A165" s="51" t="str">
        <f t="shared" si="9"/>
        <v>-</v>
      </c>
      <c r="B165" s="40" t="str">
        <f t="shared" si="10"/>
        <v/>
      </c>
      <c r="C165" s="40" t="str">
        <f ca="1">IF(C95="Ja","Ja",(IF(IFERROR(VLOOKUP(B165,$K$146:(INDIRECT("$K"&amp;($D$143+145))),1,FALSE),"-") &lt;&gt; "-","Ja","Nej")))</f>
        <v>Nej</v>
      </c>
      <c r="D165" s="47"/>
      <c r="E165" s="47"/>
      <c r="J165" s="40">
        <f t="shared" si="12"/>
        <v>20</v>
      </c>
      <c r="K165" s="40" t="str">
        <f t="shared" ca="1" si="11"/>
        <v>-</v>
      </c>
    </row>
    <row r="166" spans="1:11" s="40" customFormat="1">
      <c r="A166" s="51" t="str">
        <f t="shared" si="9"/>
        <v>-</v>
      </c>
      <c r="B166" s="40" t="str">
        <f t="shared" si="10"/>
        <v/>
      </c>
      <c r="C166" s="40" t="str">
        <f ca="1">IF(C96="Ja","Ja",(IF(IFERROR(VLOOKUP(B166,$K$146:(INDIRECT("$K"&amp;($D$143+145))),1,FALSE),"-") &lt;&gt; "-","Ja","Nej")))</f>
        <v>Nej</v>
      </c>
      <c r="D166" s="47"/>
      <c r="E166" s="47"/>
      <c r="J166" s="40">
        <f t="shared" si="12"/>
        <v>21</v>
      </c>
      <c r="K166" s="40" t="str">
        <f t="shared" ca="1" si="11"/>
        <v>-</v>
      </c>
    </row>
    <row r="167" spans="1:11" s="40" customFormat="1">
      <c r="A167" s="51" t="str">
        <f t="shared" si="9"/>
        <v>-</v>
      </c>
      <c r="B167" s="40" t="str">
        <f t="shared" si="10"/>
        <v/>
      </c>
      <c r="C167" s="40" t="str">
        <f ca="1">IF(C97="Ja","Ja",(IF(IFERROR(VLOOKUP(B167,$K$146:(INDIRECT("$K"&amp;($D$143+145))),1,FALSE),"-") &lt;&gt; "-","Ja","Nej")))</f>
        <v>Nej</v>
      </c>
      <c r="D167" s="47"/>
      <c r="E167" s="47"/>
      <c r="J167" s="40">
        <f t="shared" si="12"/>
        <v>22</v>
      </c>
      <c r="K167" s="40" t="str">
        <f t="shared" ca="1" si="11"/>
        <v>-</v>
      </c>
    </row>
    <row r="168" spans="1:11" s="40" customFormat="1">
      <c r="A168" s="51" t="str">
        <f t="shared" si="9"/>
        <v>-</v>
      </c>
      <c r="B168" s="40" t="str">
        <f t="shared" si="10"/>
        <v/>
      </c>
      <c r="C168" s="40" t="str">
        <f ca="1">IF(C98="Ja","Ja",(IF(IFERROR(VLOOKUP(B168,$K$146:(INDIRECT("$K"&amp;($D$143+145))),1,FALSE),"-") &lt;&gt; "-","Ja","Nej")))</f>
        <v>Nej</v>
      </c>
      <c r="D168" s="47"/>
      <c r="E168" s="47"/>
      <c r="J168" s="40">
        <f t="shared" si="12"/>
        <v>23</v>
      </c>
      <c r="K168" s="40" t="str">
        <f t="shared" ca="1" si="11"/>
        <v>-</v>
      </c>
    </row>
    <row r="169" spans="1:11" s="40" customFormat="1">
      <c r="A169" s="51" t="str">
        <f t="shared" si="9"/>
        <v>-</v>
      </c>
      <c r="B169" s="40" t="str">
        <f t="shared" si="10"/>
        <v/>
      </c>
      <c r="C169" s="40" t="str">
        <f ca="1">IF(C99="Ja","Ja",(IF(IFERROR(VLOOKUP(B169,$K$146:(INDIRECT("$K"&amp;($D$143+145))),1,FALSE),"-") &lt;&gt; "-","Ja","Nej")))</f>
        <v>Nej</v>
      </c>
      <c r="D169" s="47"/>
      <c r="E169" s="47"/>
      <c r="J169" s="40">
        <f t="shared" si="12"/>
        <v>24</v>
      </c>
      <c r="K169" s="40" t="str">
        <f t="shared" ca="1" si="11"/>
        <v>-</v>
      </c>
    </row>
    <row r="170" spans="1:11" s="40" customFormat="1">
      <c r="A170" s="51" t="str">
        <f t="shared" si="9"/>
        <v>-</v>
      </c>
      <c r="B170" s="40" t="str">
        <f t="shared" si="10"/>
        <v/>
      </c>
      <c r="C170" s="40" t="str">
        <f ca="1">IF(C100="Ja","Ja",(IF(IFERROR(VLOOKUP(B170,$K$146:(INDIRECT("$K"&amp;($D$143+145))),1,FALSE),"-") &lt;&gt; "-","Ja","Nej")))</f>
        <v>Nej</v>
      </c>
      <c r="D170" s="47"/>
      <c r="E170" s="47"/>
      <c r="J170" s="40">
        <f t="shared" si="12"/>
        <v>25</v>
      </c>
      <c r="K170" s="40" t="str">
        <f t="shared" ca="1" si="11"/>
        <v>-</v>
      </c>
    </row>
    <row r="171" spans="1:11" s="40" customFormat="1">
      <c r="A171" s="51" t="str">
        <f t="shared" si="9"/>
        <v>-</v>
      </c>
      <c r="B171" s="40" t="str">
        <f t="shared" si="10"/>
        <v/>
      </c>
      <c r="C171" s="40" t="str">
        <f ca="1">IF(C101="Ja","Ja",(IF(IFERROR(VLOOKUP(B171,$K$146:(INDIRECT("$K"&amp;($D$143+145))),1,FALSE),"-") &lt;&gt; "-","Ja","Nej")))</f>
        <v>Nej</v>
      </c>
      <c r="D171" s="47"/>
      <c r="E171" s="47"/>
      <c r="J171" s="40">
        <f t="shared" si="12"/>
        <v>26</v>
      </c>
      <c r="K171" s="40" t="str">
        <f t="shared" ca="1" si="11"/>
        <v>-</v>
      </c>
    </row>
    <row r="172" spans="1:11" s="40" customFormat="1">
      <c r="A172" s="51" t="str">
        <f t="shared" si="9"/>
        <v>-</v>
      </c>
      <c r="B172" s="40" t="str">
        <f t="shared" si="10"/>
        <v/>
      </c>
      <c r="C172" s="40" t="str">
        <f ca="1">IF(C102="Ja","Ja",(IF(IFERROR(VLOOKUP(B172,$K$146:(INDIRECT("$K"&amp;($D$143+145))),1,FALSE),"-") &lt;&gt; "-","Ja","Nej")))</f>
        <v>Nej</v>
      </c>
      <c r="D172" s="47"/>
      <c r="E172" s="47"/>
      <c r="J172" s="40">
        <f t="shared" si="12"/>
        <v>27</v>
      </c>
      <c r="K172" s="40" t="str">
        <f t="shared" ca="1" si="11"/>
        <v>-</v>
      </c>
    </row>
    <row r="173" spans="1:11" s="40" customFormat="1">
      <c r="A173" s="51" t="str">
        <f t="shared" si="9"/>
        <v>-</v>
      </c>
      <c r="B173" s="40" t="str">
        <f t="shared" si="10"/>
        <v/>
      </c>
      <c r="C173" s="40" t="str">
        <f ca="1">IF(C103="Ja","Ja",(IF(IFERROR(VLOOKUP(B173,$K$146:(INDIRECT("$K"&amp;($D$143+145))),1,FALSE),"-") &lt;&gt; "-","Ja","Nej")))</f>
        <v>Nej</v>
      </c>
      <c r="D173" s="47"/>
      <c r="E173" s="47"/>
      <c r="J173" s="40">
        <f t="shared" si="12"/>
        <v>28</v>
      </c>
      <c r="K173" s="40" t="str">
        <f t="shared" ca="1" si="11"/>
        <v>-</v>
      </c>
    </row>
    <row r="174" spans="1:11" s="40" customFormat="1">
      <c r="A174" s="51" t="str">
        <f t="shared" si="9"/>
        <v>-</v>
      </c>
      <c r="B174" s="40" t="str">
        <f t="shared" si="10"/>
        <v/>
      </c>
      <c r="C174" s="40" t="str">
        <f ca="1">IF(C104="Ja","Ja",(IF(IFERROR(VLOOKUP(B174,$K$146:(INDIRECT("$K"&amp;($D$143+145))),1,FALSE),"-") &lt;&gt; "-","Ja","Nej")))</f>
        <v>Nej</v>
      </c>
      <c r="D174" s="47"/>
      <c r="E174" s="47"/>
      <c r="J174" s="40">
        <f t="shared" si="12"/>
        <v>29</v>
      </c>
      <c r="K174" s="40" t="str">
        <f t="shared" ca="1" si="11"/>
        <v>-</v>
      </c>
    </row>
    <row r="175" spans="1:11" s="40" customFormat="1">
      <c r="A175" s="51" t="str">
        <f t="shared" si="9"/>
        <v>-</v>
      </c>
      <c r="B175" s="40" t="str">
        <f t="shared" si="10"/>
        <v/>
      </c>
      <c r="C175" s="40" t="str">
        <f ca="1">IF(C105="Ja","Ja",(IF(IFERROR(VLOOKUP(B175,$K$146:(INDIRECT("$K"&amp;($D$143+145))),1,FALSE),"-") &lt;&gt; "-","Ja","Nej")))</f>
        <v>Nej</v>
      </c>
      <c r="D175" s="47"/>
      <c r="E175" s="47"/>
      <c r="J175" s="40">
        <f t="shared" si="12"/>
        <v>30</v>
      </c>
      <c r="K175" s="40" t="str">
        <f t="shared" ca="1" si="11"/>
        <v>-</v>
      </c>
    </row>
    <row r="176" spans="1:11" s="40" customFormat="1">
      <c r="A176" s="51" t="str">
        <f t="shared" si="9"/>
        <v>-</v>
      </c>
      <c r="B176" s="40" t="str">
        <f t="shared" si="10"/>
        <v/>
      </c>
      <c r="C176" s="40" t="str">
        <f ca="1">IF(C106="Ja","Ja",(IF(IFERROR(VLOOKUP(B176,$K$146:(INDIRECT("$K"&amp;($D$143+145))),1,FALSE),"-") &lt;&gt; "-","Ja","Nej")))</f>
        <v>Nej</v>
      </c>
      <c r="D176" s="47"/>
      <c r="E176" s="47"/>
      <c r="J176" s="40">
        <f t="shared" si="12"/>
        <v>31</v>
      </c>
      <c r="K176" s="40" t="str">
        <f t="shared" ca="1" si="11"/>
        <v>-</v>
      </c>
    </row>
    <row r="177" spans="1:11" s="40" customFormat="1">
      <c r="A177" s="51" t="str">
        <f t="shared" si="9"/>
        <v>-</v>
      </c>
      <c r="B177" s="40" t="str">
        <f t="shared" si="10"/>
        <v/>
      </c>
      <c r="C177" s="40" t="str">
        <f ca="1">IF(C107="Ja","Ja",(IF(IFERROR(VLOOKUP(B177,$K$146:(INDIRECT("$K"&amp;($D$143+145))),1,FALSE),"-") &lt;&gt; "-","Ja","Nej")))</f>
        <v>Nej</v>
      </c>
      <c r="D177" s="47"/>
      <c r="E177" s="47"/>
      <c r="J177" s="40">
        <f t="shared" si="12"/>
        <v>32</v>
      </c>
      <c r="K177" s="40" t="str">
        <f t="shared" ca="1" si="11"/>
        <v>-</v>
      </c>
    </row>
    <row r="178" spans="1:11" s="40" customFormat="1">
      <c r="A178" s="51" t="str">
        <f t="shared" si="9"/>
        <v>-</v>
      </c>
      <c r="B178" s="40" t="str">
        <f t="shared" si="10"/>
        <v/>
      </c>
      <c r="C178" s="40" t="str">
        <f ca="1">IF(C108="Ja","Ja",(IF(IFERROR(VLOOKUP(B178,$K$146:(INDIRECT("$K"&amp;($D$143+145))),1,FALSE),"-") &lt;&gt; "-","Ja","Nej")))</f>
        <v>Nej</v>
      </c>
      <c r="D178" s="47"/>
      <c r="E178" s="47"/>
      <c r="J178" s="40">
        <f t="shared" si="12"/>
        <v>33</v>
      </c>
      <c r="K178" s="40" t="str">
        <f t="shared" ca="1" si="11"/>
        <v>-</v>
      </c>
    </row>
    <row r="179" spans="1:11" s="40" customFormat="1">
      <c r="A179" s="51" t="str">
        <f t="shared" si="9"/>
        <v>-</v>
      </c>
      <c r="B179" s="40" t="str">
        <f t="shared" si="10"/>
        <v/>
      </c>
      <c r="C179" s="40" t="str">
        <f ca="1">IF(C109="Ja","Ja",(IF(IFERROR(VLOOKUP(B179,$K$146:(INDIRECT("$K"&amp;($D$143+145))),1,FALSE),"-") &lt;&gt; "-","Ja","Nej")))</f>
        <v>Nej</v>
      </c>
      <c r="D179" s="47"/>
      <c r="E179" s="47"/>
      <c r="J179" s="40">
        <f t="shared" si="12"/>
        <v>34</v>
      </c>
      <c r="K179" s="40" t="str">
        <f t="shared" ca="1" si="11"/>
        <v>-</v>
      </c>
    </row>
    <row r="180" spans="1:11" s="40" customFormat="1">
      <c r="A180" s="51" t="str">
        <f t="shared" si="9"/>
        <v>-</v>
      </c>
      <c r="B180" s="40" t="str">
        <f t="shared" si="10"/>
        <v/>
      </c>
      <c r="C180" s="40" t="str">
        <f ca="1">IF(C110="Ja","Ja",(IF(IFERROR(VLOOKUP(B180,$K$146:(INDIRECT("$K"&amp;($D$143+145))),1,FALSE),"-") &lt;&gt; "-","Ja","Nej")))</f>
        <v>Nej</v>
      </c>
      <c r="D180" s="47"/>
      <c r="E180" s="47"/>
      <c r="J180" s="40">
        <f t="shared" si="12"/>
        <v>35</v>
      </c>
      <c r="K180" s="40" t="str">
        <f t="shared" ca="1" si="11"/>
        <v>-</v>
      </c>
    </row>
    <row r="181" spans="1:11" s="40" customFormat="1">
      <c r="A181" s="51" t="str">
        <f t="shared" si="9"/>
        <v>-</v>
      </c>
      <c r="B181" s="40" t="str">
        <f t="shared" si="10"/>
        <v/>
      </c>
      <c r="C181" s="40" t="str">
        <f ca="1">IF(C111="Ja","Ja",(IF(IFERROR(VLOOKUP(B181,$K$146:(INDIRECT("$K"&amp;($D$143+145))),1,FALSE),"-") &lt;&gt; "-","Ja","Nej")))</f>
        <v>Nej</v>
      </c>
      <c r="D181" s="47"/>
      <c r="E181" s="47"/>
      <c r="J181" s="40">
        <f t="shared" si="12"/>
        <v>36</v>
      </c>
      <c r="K181" s="40" t="str">
        <f t="shared" ca="1" si="11"/>
        <v>-</v>
      </c>
    </row>
    <row r="182" spans="1:11" s="40" customFormat="1">
      <c r="A182" s="51" t="str">
        <f t="shared" si="9"/>
        <v>-</v>
      </c>
      <c r="B182" s="40" t="str">
        <f t="shared" si="10"/>
        <v/>
      </c>
      <c r="C182" s="40" t="str">
        <f ca="1">IF(C112="Ja","Ja",(IF(IFERROR(VLOOKUP(B182,$K$146:(INDIRECT("$K"&amp;($D$143+145))),1,FALSE),"-") &lt;&gt; "-","Ja","Nej")))</f>
        <v>Nej</v>
      </c>
      <c r="D182" s="47"/>
      <c r="E182" s="47"/>
      <c r="J182" s="40">
        <f t="shared" si="12"/>
        <v>37</v>
      </c>
      <c r="K182" s="40" t="str">
        <f t="shared" ca="1" si="11"/>
        <v>-</v>
      </c>
    </row>
    <row r="183" spans="1:11" s="40" customFormat="1">
      <c r="A183" s="51" t="str">
        <f t="shared" si="9"/>
        <v>-</v>
      </c>
      <c r="B183" s="40" t="str">
        <f t="shared" si="10"/>
        <v/>
      </c>
      <c r="C183" s="40" t="str">
        <f ca="1">IF(C113="Ja","Ja",(IF(IFERROR(VLOOKUP(B183,$K$146:(INDIRECT("$K"&amp;($D$143+145))),1,FALSE),"-") &lt;&gt; "-","Ja","Nej")))</f>
        <v>Nej</v>
      </c>
      <c r="D183" s="47"/>
      <c r="E183" s="47"/>
      <c r="J183" s="40">
        <f t="shared" si="12"/>
        <v>38</v>
      </c>
      <c r="K183" s="40" t="str">
        <f t="shared" ca="1" si="11"/>
        <v>-</v>
      </c>
    </row>
    <row r="184" spans="1:11" s="40" customFormat="1">
      <c r="A184" s="51" t="str">
        <f t="shared" si="9"/>
        <v>-</v>
      </c>
      <c r="B184" s="40" t="str">
        <f t="shared" si="10"/>
        <v/>
      </c>
      <c r="C184" s="40" t="str">
        <f ca="1">IF(C114="Ja","Ja",(IF(IFERROR(VLOOKUP(B184,$K$146:(INDIRECT("$K"&amp;($D$143+145))),1,FALSE),"-") &lt;&gt; "-","Ja","Nej")))</f>
        <v>Nej</v>
      </c>
      <c r="D184" s="47"/>
      <c r="E184" s="47"/>
      <c r="J184" s="40">
        <f t="shared" si="12"/>
        <v>39</v>
      </c>
      <c r="K184" s="40" t="str">
        <f t="shared" ca="1" si="11"/>
        <v>-</v>
      </c>
    </row>
    <row r="185" spans="1:11" s="40" customFormat="1">
      <c r="A185" s="51" t="str">
        <f t="shared" si="9"/>
        <v>-</v>
      </c>
      <c r="B185" s="40" t="str">
        <f t="shared" si="10"/>
        <v/>
      </c>
      <c r="C185" s="40" t="str">
        <f ca="1">IF(C115="Ja","Ja",(IF(IFERROR(VLOOKUP(B185,$K$146:(INDIRECT("$K"&amp;($D$143+145))),1,FALSE),"-") &lt;&gt; "-","Ja","Nej")))</f>
        <v>Nej</v>
      </c>
      <c r="D185" s="47"/>
      <c r="E185" s="47"/>
      <c r="J185" s="40">
        <f t="shared" si="12"/>
        <v>40</v>
      </c>
      <c r="K185" s="40" t="str">
        <f t="shared" ca="1" si="11"/>
        <v>-</v>
      </c>
    </row>
    <row r="186" spans="1:11" s="40" customFormat="1">
      <c r="A186" s="51" t="str">
        <f t="shared" si="9"/>
        <v>-</v>
      </c>
      <c r="B186" s="40" t="str">
        <f t="shared" si="10"/>
        <v/>
      </c>
      <c r="C186" s="40" t="str">
        <f ca="1">IF(C116="Ja","Ja",(IF(IFERROR(VLOOKUP(B186,$K$146:(INDIRECT("$K"&amp;($D$143+145))),1,FALSE),"-") &lt;&gt; "-","Ja","Nej")))</f>
        <v>Nej</v>
      </c>
      <c r="D186" s="47"/>
      <c r="E186" s="47"/>
      <c r="J186" s="40">
        <f t="shared" si="12"/>
        <v>41</v>
      </c>
      <c r="K186" s="40" t="str">
        <f t="shared" ca="1" si="11"/>
        <v>-</v>
      </c>
    </row>
    <row r="187" spans="1:11" s="40" customFormat="1">
      <c r="A187" s="51" t="str">
        <f t="shared" si="9"/>
        <v>-</v>
      </c>
      <c r="B187" s="40" t="str">
        <f t="shared" si="10"/>
        <v/>
      </c>
      <c r="C187" s="40" t="str">
        <f ca="1">IF(C117="Ja","Ja",(IF(IFERROR(VLOOKUP(B187,$K$146:(INDIRECT("$K"&amp;($D$143+145))),1,FALSE),"-") &lt;&gt; "-","Ja","Nej")))</f>
        <v>Nej</v>
      </c>
      <c r="D187" s="47"/>
      <c r="E187" s="47"/>
      <c r="J187" s="40">
        <f t="shared" si="12"/>
        <v>42</v>
      </c>
      <c r="K187" s="40" t="str">
        <f t="shared" ca="1" si="11"/>
        <v>-</v>
      </c>
    </row>
    <row r="188" spans="1:11" s="40" customFormat="1">
      <c r="A188" s="51" t="str">
        <f t="shared" si="9"/>
        <v>-</v>
      </c>
      <c r="B188" s="40" t="str">
        <f t="shared" si="10"/>
        <v/>
      </c>
      <c r="C188" s="40" t="str">
        <f ca="1">IF(C118="Ja","Ja",(IF(IFERROR(VLOOKUP(B188,$K$146:(INDIRECT("$K"&amp;($D$143+145))),1,FALSE),"-") &lt;&gt; "-","Ja","Nej")))</f>
        <v>Nej</v>
      </c>
      <c r="D188" s="47"/>
      <c r="E188" s="47"/>
      <c r="J188" s="40">
        <f t="shared" si="12"/>
        <v>43</v>
      </c>
      <c r="K188" s="40" t="str">
        <f t="shared" ca="1" si="11"/>
        <v>-</v>
      </c>
    </row>
    <row r="189" spans="1:11" s="40" customFormat="1">
      <c r="A189" s="51" t="str">
        <f t="shared" si="9"/>
        <v>-</v>
      </c>
      <c r="B189" s="40" t="str">
        <f t="shared" si="10"/>
        <v/>
      </c>
      <c r="C189" s="40" t="str">
        <f ca="1">IF(C119="Ja","Ja",(IF(IFERROR(VLOOKUP(B189,$K$146:(INDIRECT("$K"&amp;($D$143+145))),1,FALSE),"-") &lt;&gt; "-","Ja","Nej")))</f>
        <v>Nej</v>
      </c>
      <c r="D189" s="47"/>
      <c r="E189" s="47"/>
      <c r="J189" s="40">
        <f t="shared" si="12"/>
        <v>44</v>
      </c>
      <c r="K189" s="40" t="str">
        <f t="shared" ca="1" si="11"/>
        <v>-</v>
      </c>
    </row>
    <row r="190" spans="1:11" s="40" customFormat="1">
      <c r="A190" s="51" t="str">
        <f t="shared" si="9"/>
        <v>-</v>
      </c>
      <c r="B190" s="40" t="str">
        <f t="shared" si="10"/>
        <v/>
      </c>
      <c r="C190" s="40" t="str">
        <f ca="1">IF(C120="Ja","Ja",(IF(IFERROR(VLOOKUP(B190,$K$146:(INDIRECT("$K"&amp;($D$143+145))),1,FALSE),"-") &lt;&gt; "-","Ja","Nej")))</f>
        <v>Nej</v>
      </c>
      <c r="D190" s="47"/>
      <c r="E190" s="47"/>
      <c r="J190" s="40">
        <f t="shared" si="12"/>
        <v>45</v>
      </c>
      <c r="K190" s="40" t="str">
        <f t="shared" ca="1" si="11"/>
        <v>-</v>
      </c>
    </row>
    <row r="191" spans="1:11" s="40" customFormat="1">
      <c r="A191" s="51" t="str">
        <f t="shared" si="9"/>
        <v>-</v>
      </c>
      <c r="B191" s="40" t="str">
        <f t="shared" si="10"/>
        <v/>
      </c>
      <c r="C191" s="40" t="str">
        <f ca="1">IF(C121="Ja","Ja",(IF(IFERROR(VLOOKUP(B191,$K$146:(INDIRECT("$K"&amp;($D$143+145))),1,FALSE),"-") &lt;&gt; "-","Ja","Nej")))</f>
        <v>Nej</v>
      </c>
      <c r="D191" s="47"/>
      <c r="E191" s="47"/>
      <c r="J191" s="40">
        <f t="shared" si="12"/>
        <v>46</v>
      </c>
      <c r="K191" s="40" t="str">
        <f t="shared" ca="1" si="11"/>
        <v>-</v>
      </c>
    </row>
    <row r="192" spans="1:11" s="40" customFormat="1">
      <c r="A192" s="51" t="str">
        <f t="shared" si="9"/>
        <v>-</v>
      </c>
      <c r="B192" s="40" t="str">
        <f t="shared" si="10"/>
        <v/>
      </c>
      <c r="C192" s="40" t="str">
        <f ca="1">IF(C122="Ja","Ja",(IF(IFERROR(VLOOKUP(B192,$K$146:(INDIRECT("$K"&amp;($D$143+145))),1,FALSE),"-") &lt;&gt; "-","Ja","Nej")))</f>
        <v>Nej</v>
      </c>
      <c r="D192" s="47"/>
      <c r="E192" s="47"/>
      <c r="J192" s="40">
        <f t="shared" si="12"/>
        <v>47</v>
      </c>
      <c r="K192" s="40" t="str">
        <f t="shared" ca="1" si="11"/>
        <v>-</v>
      </c>
    </row>
    <row r="193" spans="1:11" s="40" customFormat="1">
      <c r="A193" s="51" t="str">
        <f t="shared" si="9"/>
        <v>-</v>
      </c>
      <c r="B193" s="40" t="str">
        <f t="shared" si="10"/>
        <v/>
      </c>
      <c r="C193" s="40" t="str">
        <f ca="1">IF(C123="Ja","Ja",(IF(IFERROR(VLOOKUP(B193,$K$146:(INDIRECT("$K"&amp;($D$143+145))),1,FALSE),"-") &lt;&gt; "-","Ja","Nej")))</f>
        <v>Nej</v>
      </c>
      <c r="D193" s="47"/>
      <c r="E193" s="47"/>
      <c r="J193" s="40">
        <f t="shared" si="12"/>
        <v>48</v>
      </c>
      <c r="K193" s="40" t="str">
        <f t="shared" ca="1" si="11"/>
        <v>-</v>
      </c>
    </row>
    <row r="194" spans="1:11" s="40" customFormat="1">
      <c r="A194" s="51" t="str">
        <f t="shared" si="9"/>
        <v>-</v>
      </c>
      <c r="B194" s="40" t="str">
        <f t="shared" si="10"/>
        <v/>
      </c>
      <c r="C194" s="40" t="str">
        <f ca="1">IF(C124="Ja","Ja",(IF(IFERROR(VLOOKUP(B194,$K$146:(INDIRECT("$K"&amp;($D$143+145))),1,FALSE),"-") &lt;&gt; "-","Ja","Nej")))</f>
        <v>Nej</v>
      </c>
      <c r="D194" s="47"/>
      <c r="E194" s="47"/>
      <c r="J194" s="40">
        <f t="shared" si="12"/>
        <v>49</v>
      </c>
      <c r="K194" s="40" t="str">
        <f t="shared" ca="1" si="11"/>
        <v>-</v>
      </c>
    </row>
    <row r="195" spans="1:11" s="40" customFormat="1">
      <c r="A195" s="51" t="str">
        <f t="shared" si="9"/>
        <v>-</v>
      </c>
      <c r="B195" s="40" t="str">
        <f t="shared" si="10"/>
        <v/>
      </c>
      <c r="C195" s="40" t="str">
        <f ca="1">IF(C125="Ja","Ja",(IF(IFERROR(VLOOKUP(B195,$K$146:(INDIRECT("$K"&amp;($D$143+145))),1,FALSE),"-") &lt;&gt; "-","Ja","Nej")))</f>
        <v>Nej</v>
      </c>
      <c r="D195" s="47"/>
      <c r="E195" s="47"/>
      <c r="J195" s="40">
        <f t="shared" si="12"/>
        <v>50</v>
      </c>
      <c r="K195" s="40" t="str">
        <f t="shared" ca="1" si="11"/>
        <v>-</v>
      </c>
    </row>
    <row r="196" spans="1:11" s="40" customFormat="1">
      <c r="A196" s="51" t="str">
        <f t="shared" si="9"/>
        <v>-</v>
      </c>
      <c r="B196" s="40" t="str">
        <f t="shared" si="10"/>
        <v/>
      </c>
      <c r="C196" s="40" t="str">
        <f ca="1">IF(C126="Ja","Ja",(IF(IFERROR(VLOOKUP(B196,$K$146:(INDIRECT("$K"&amp;($D$143+145))),1,FALSE),"-") &lt;&gt; "-","Ja","Nej")))</f>
        <v>Nej</v>
      </c>
      <c r="D196" s="47"/>
      <c r="E196" s="47"/>
      <c r="J196" s="40">
        <f t="shared" si="12"/>
        <v>51</v>
      </c>
      <c r="K196" s="40" t="str">
        <f t="shared" ca="1" si="11"/>
        <v>-</v>
      </c>
    </row>
    <row r="197" spans="1:11" s="40" customFormat="1">
      <c r="A197" s="51" t="str">
        <f t="shared" si="9"/>
        <v>-</v>
      </c>
      <c r="B197" s="40" t="str">
        <f t="shared" si="10"/>
        <v/>
      </c>
      <c r="C197" s="40" t="str">
        <f ca="1">IF(C127="Ja","Ja",(IF(IFERROR(VLOOKUP(B197,$K$146:(INDIRECT("$K"&amp;($D$143+145))),1,FALSE),"-") &lt;&gt; "-","Ja","Nej")))</f>
        <v>Nej</v>
      </c>
      <c r="D197" s="47"/>
      <c r="E197" s="47"/>
      <c r="J197" s="40">
        <f t="shared" si="12"/>
        <v>52</v>
      </c>
      <c r="K197" s="40" t="str">
        <f t="shared" ca="1" si="11"/>
        <v>-</v>
      </c>
    </row>
    <row r="198" spans="1:11" s="40" customFormat="1">
      <c r="A198" s="51" t="str">
        <f t="shared" si="9"/>
        <v>-</v>
      </c>
      <c r="B198" s="40" t="str">
        <f t="shared" si="10"/>
        <v/>
      </c>
      <c r="C198" s="40" t="str">
        <f ca="1">IF(C128="Ja","Ja",(IF(IFERROR(VLOOKUP(B198,$K$146:(INDIRECT("$K"&amp;($D$143+145))),1,FALSE),"-") &lt;&gt; "-","Ja","Nej")))</f>
        <v>Nej</v>
      </c>
      <c r="D198" s="47"/>
      <c r="E198" s="47"/>
      <c r="J198" s="40">
        <f t="shared" si="12"/>
        <v>53</v>
      </c>
      <c r="K198" s="40" t="str">
        <f t="shared" ca="1" si="11"/>
        <v>-</v>
      </c>
    </row>
    <row r="199" spans="1:11" s="40" customFormat="1">
      <c r="A199" s="51" t="str">
        <f t="shared" si="9"/>
        <v>-</v>
      </c>
      <c r="B199" s="40" t="str">
        <f t="shared" si="10"/>
        <v/>
      </c>
      <c r="C199" s="40" t="str">
        <f ca="1">IF(C129="Ja","Ja",(IF(IFERROR(VLOOKUP(B199,$K$146:(INDIRECT("$K"&amp;($D$143+145))),1,FALSE),"-") &lt;&gt; "-","Ja","Nej")))</f>
        <v>Nej</v>
      </c>
      <c r="D199" s="47"/>
      <c r="E199" s="47"/>
      <c r="J199" s="40">
        <f t="shared" si="12"/>
        <v>54</v>
      </c>
      <c r="K199" s="40" t="str">
        <f t="shared" ca="1" si="11"/>
        <v>-</v>
      </c>
    </row>
    <row r="200" spans="1:11" s="40" customFormat="1">
      <c r="A200" s="51" t="str">
        <f t="shared" si="9"/>
        <v>-</v>
      </c>
      <c r="B200" s="40" t="str">
        <f t="shared" si="10"/>
        <v/>
      </c>
      <c r="C200" s="40" t="str">
        <f ca="1">IF(C130="Ja","Ja",(IF(IFERROR(VLOOKUP(B200,$K$146:(INDIRECT("$K"&amp;($D$143+145))),1,FALSE),"-") &lt;&gt; "-","Ja","Nej")))</f>
        <v>Nej</v>
      </c>
      <c r="D200" s="47"/>
      <c r="E200" s="47"/>
      <c r="J200" s="40">
        <f t="shared" si="12"/>
        <v>55</v>
      </c>
      <c r="K200" s="40" t="str">
        <f t="shared" ca="1" si="11"/>
        <v>-</v>
      </c>
    </row>
    <row r="201" spans="1:11" s="40" customFormat="1">
      <c r="A201" s="51" t="str">
        <f t="shared" si="9"/>
        <v>-</v>
      </c>
      <c r="B201" s="40" t="str">
        <f t="shared" si="10"/>
        <v/>
      </c>
      <c r="C201" s="40" t="str">
        <f ca="1">IF(C131="Ja","Ja",(IF(IFERROR(VLOOKUP(B201,$K$146:(INDIRECT("$K"&amp;($D$143+145))),1,FALSE),"-") &lt;&gt; "-","Ja","Nej")))</f>
        <v>Nej</v>
      </c>
      <c r="D201" s="47"/>
      <c r="E201" s="47"/>
      <c r="J201" s="40">
        <f t="shared" si="12"/>
        <v>56</v>
      </c>
      <c r="K201" s="40" t="str">
        <f t="shared" ca="1" si="11"/>
        <v>-</v>
      </c>
    </row>
    <row r="202" spans="1:11" s="40" customFormat="1">
      <c r="A202" s="51" t="str">
        <f t="shared" si="9"/>
        <v>-</v>
      </c>
      <c r="B202" s="40" t="str">
        <f t="shared" si="10"/>
        <v/>
      </c>
      <c r="C202" s="40" t="str">
        <f ca="1">IF(C132="Ja","Ja",(IF(IFERROR(VLOOKUP(B202,$K$146:(INDIRECT("$K"&amp;($D$143+145))),1,FALSE),"-") &lt;&gt; "-","Ja","Nej")))</f>
        <v>Nej</v>
      </c>
      <c r="D202" s="47"/>
      <c r="E202" s="47"/>
      <c r="J202" s="40">
        <f t="shared" si="12"/>
        <v>57</v>
      </c>
      <c r="K202" s="40" t="str">
        <f t="shared" ca="1" si="11"/>
        <v>-</v>
      </c>
    </row>
    <row r="203" spans="1:11" s="40" customFormat="1">
      <c r="A203" s="51" t="str">
        <f t="shared" si="9"/>
        <v>-</v>
      </c>
      <c r="B203" s="40" t="str">
        <f t="shared" si="10"/>
        <v/>
      </c>
      <c r="C203" s="40" t="str">
        <f ca="1">IF(C133="Ja","Ja",(IF(IFERROR(VLOOKUP(B203,$K$146:(INDIRECT("$K"&amp;($D$143+145))),1,FALSE),"-") &lt;&gt; "-","Ja","Nej")))</f>
        <v>Nej</v>
      </c>
      <c r="D203" s="47"/>
      <c r="E203" s="47"/>
      <c r="J203" s="40">
        <f t="shared" si="12"/>
        <v>58</v>
      </c>
      <c r="K203" s="40" t="str">
        <f t="shared" ca="1" si="11"/>
        <v>-</v>
      </c>
    </row>
    <row r="204" spans="1:11" s="40" customFormat="1">
      <c r="A204" s="51" t="str">
        <f t="shared" si="9"/>
        <v>-</v>
      </c>
      <c r="B204" s="40" t="str">
        <f t="shared" si="10"/>
        <v/>
      </c>
      <c r="C204" s="40" t="str">
        <f ca="1">IF(C134="Ja","Ja",(IF(IFERROR(VLOOKUP(B204,$K$146:(INDIRECT("$K"&amp;($D$143+145))),1,FALSE),"-") &lt;&gt; "-","Ja","Nej")))</f>
        <v>Nej</v>
      </c>
      <c r="D204" s="47"/>
      <c r="E204" s="47"/>
      <c r="J204" s="40">
        <f t="shared" si="12"/>
        <v>59</v>
      </c>
      <c r="K204" s="40" t="str">
        <f t="shared" ca="1" si="11"/>
        <v>-</v>
      </c>
    </row>
    <row r="205" spans="1:11" s="40" customFormat="1">
      <c r="A205" s="51" t="str">
        <f t="shared" si="9"/>
        <v>-</v>
      </c>
      <c r="B205" s="40" t="str">
        <f t="shared" si="10"/>
        <v/>
      </c>
      <c r="C205" s="40" t="str">
        <f ca="1">IF(C135="Ja","Ja",(IF(IFERROR(VLOOKUP(B205,$K$146:(INDIRECT("$K"&amp;($D$143+145))),1,FALSE),"-") &lt;&gt; "-","Ja","Nej")))</f>
        <v>Nej</v>
      </c>
      <c r="D205" s="47"/>
      <c r="E205" s="47"/>
      <c r="J205" s="40">
        <f t="shared" si="12"/>
        <v>60</v>
      </c>
      <c r="K205" s="40" t="str">
        <f t="shared" ca="1" si="11"/>
        <v>-</v>
      </c>
    </row>
    <row r="206" spans="1:11" s="40" customFormat="1">
      <c r="A206" s="51" t="str">
        <f t="shared" si="9"/>
        <v>-</v>
      </c>
      <c r="B206" s="40" t="str">
        <f t="shared" si="10"/>
        <v/>
      </c>
      <c r="C206" s="40" t="str">
        <f ca="1">IF(C136="Ja","Ja",(IF(IFERROR(VLOOKUP(B206,$K$146:(INDIRECT("$K"&amp;($D$143+145))),1,FALSE),"-") &lt;&gt; "-","Ja","Nej")))</f>
        <v>Nej</v>
      </c>
      <c r="D206" s="47"/>
      <c r="E206" s="47"/>
      <c r="J206" s="40">
        <f t="shared" si="12"/>
        <v>61</v>
      </c>
      <c r="K206" s="40" t="str">
        <f t="shared" ca="1" si="11"/>
        <v>-</v>
      </c>
    </row>
    <row r="207" spans="1:11" s="40" customFormat="1">
      <c r="A207" s="51" t="str">
        <f t="shared" si="9"/>
        <v>-</v>
      </c>
      <c r="B207" s="40" t="str">
        <f t="shared" si="10"/>
        <v/>
      </c>
      <c r="C207" s="40" t="str">
        <f ca="1">IF(C137="Ja","Ja",(IF(IFERROR(VLOOKUP(B207,$K$146:(INDIRECT("$K"&amp;($D$143+145))),1,FALSE),"-") &lt;&gt; "-","Ja","Nej")))</f>
        <v>Nej</v>
      </c>
      <c r="D207" s="47"/>
      <c r="E207" s="47"/>
      <c r="J207" s="40">
        <f t="shared" si="12"/>
        <v>62</v>
      </c>
      <c r="K207" s="40" t="str">
        <f t="shared" ca="1" si="11"/>
        <v>-</v>
      </c>
    </row>
    <row r="208" spans="1:11" s="40" customFormat="1">
      <c r="A208" s="51" t="str">
        <f t="shared" si="9"/>
        <v>-</v>
      </c>
      <c r="B208" s="40" t="str">
        <f t="shared" si="10"/>
        <v/>
      </c>
      <c r="C208" s="40" t="str">
        <f ca="1">IF(C138="Ja","Ja",(IF(IFERROR(VLOOKUP(B208,$K$146:(INDIRECT("$K"&amp;($D$143+145))),1,FALSE),"-") &lt;&gt; "-","Ja","Nej")))</f>
        <v>Nej</v>
      </c>
      <c r="D208" s="47"/>
      <c r="E208" s="47"/>
      <c r="J208" s="40">
        <f t="shared" si="12"/>
        <v>63</v>
      </c>
      <c r="K208" s="40" t="str">
        <f t="shared" ca="1" si="11"/>
        <v>-</v>
      </c>
    </row>
    <row r="209" spans="1:12" s="40" customFormat="1"/>
    <row r="210" spans="1:12" s="52" customFormat="1"/>
    <row r="211" spans="1:12" s="40" customFormat="1"/>
    <row r="212" spans="1:12" s="40" customFormat="1">
      <c r="A212" s="50" t="s">
        <v>53</v>
      </c>
    </row>
    <row r="213" spans="1:12" s="40" customFormat="1">
      <c r="C213" s="57" t="s">
        <v>41</v>
      </c>
      <c r="D213" s="80">
        <v>4</v>
      </c>
      <c r="J213" s="50" t="s">
        <v>50</v>
      </c>
    </row>
    <row r="214" spans="1:12" s="40" customFormat="1">
      <c r="A214" s="41" t="s">
        <v>42</v>
      </c>
      <c r="J214" s="50"/>
      <c r="K214" s="41" t="s">
        <v>43</v>
      </c>
    </row>
    <row r="215" spans="1:12" s="40" customFormat="1">
      <c r="A215" s="42" t="s">
        <v>54</v>
      </c>
      <c r="B215" s="42" t="s">
        <v>31</v>
      </c>
      <c r="C215" s="42" t="s">
        <v>45</v>
      </c>
      <c r="D215" s="42" t="s">
        <v>46</v>
      </c>
      <c r="E215" s="42" t="s">
        <v>47</v>
      </c>
      <c r="J215" s="42" t="s">
        <v>55</v>
      </c>
      <c r="K215" s="42" t="s">
        <v>31</v>
      </c>
    </row>
    <row r="216" spans="1:12" s="40" customFormat="1">
      <c r="A216" s="51" t="str">
        <f ca="1">IF(C146="Ja","Redan rankad",IF(ISBLANK(E5),"-",TIMEVALUE(IF(D216="förlorare",TEXT(E5+$D$72,"mm:ss.000"),TEXT(E5,"mm:ss.000")))))</f>
        <v>Redan rankad</v>
      </c>
      <c r="B216" s="40" t="str">
        <f>IF(ISBLANK(B5),"",B5)</f>
        <v>AICHER Maximilian (21)</v>
      </c>
      <c r="C216" s="40" t="str">
        <f ca="1">IF(C146="Ja","Ja",(IF(IFERROR(VLOOKUP(B216,$K$216:(INDIRECT("$K"&amp;($D$213+215))),1,FALSE),"-") &lt;&gt; "-","Ja","Nej")))</f>
        <v>Ja</v>
      </c>
      <c r="D216" s="47"/>
      <c r="E216" s="47"/>
      <c r="J216" s="40">
        <v>1</v>
      </c>
      <c r="K216" s="56" t="str">
        <f ca="1">IFERROR(VLOOKUP(SMALL($A$216:$A$278,$J216),$A$216:$B$278,2,FALSE),"-")</f>
        <v>-</v>
      </c>
      <c r="L216" s="41"/>
    </row>
    <row r="217" spans="1:12" s="40" customFormat="1">
      <c r="A217" s="51" t="str">
        <f t="shared" ref="A217:A278" ca="1" si="13">IF(C147="Ja","Redan rankad",IF(ISBLANK(E6),"-",TIMEVALUE(IF(D217="förlorare",TEXT(E6+$D$72,"mm:ss.000"),TEXT(E6,"mm:ss.000")))))</f>
        <v>Redan rankad</v>
      </c>
      <c r="B217" s="40" t="str">
        <f t="shared" ref="B217:B278" si="14">IF(ISBLANK(B6),"",B6)</f>
        <v>HÄGGLUND Edvin (22)</v>
      </c>
      <c r="C217" s="40" t="str">
        <f ca="1">IF(C147="Ja","Ja",(IF(IFERROR(VLOOKUP(B217,$K$216:(INDIRECT("$K"&amp;($D$213+215))),1,FALSE),"-") &lt;&gt; "-","Ja","Nej")))</f>
        <v>Ja</v>
      </c>
      <c r="D217" s="47"/>
      <c r="E217" s="47"/>
      <c r="J217" s="40">
        <f>J216+1</f>
        <v>2</v>
      </c>
      <c r="K217" s="56" t="str">
        <f t="shared" ref="K217:K278" ca="1" si="15">IFERROR(VLOOKUP(SMALL($A$216:$A$278,$J217),$A$216:$B$278,2,FALSE),"-")</f>
        <v>-</v>
      </c>
    </row>
    <row r="218" spans="1:12" s="40" customFormat="1">
      <c r="A218" s="51" t="str">
        <f t="shared" ca="1" si="13"/>
        <v>Redan rankad</v>
      </c>
      <c r="B218" s="40" t="str">
        <f t="shared" si="14"/>
        <v>NORDIN William (23)</v>
      </c>
      <c r="C218" s="40" t="str">
        <f ca="1">IF(C148="Ja","Ja",(IF(IFERROR(VLOOKUP(B218,$K$216:(INDIRECT("$K"&amp;($D$213+215))),1,FALSE),"-") &lt;&gt; "-","Ja","Nej")))</f>
        <v>Ja</v>
      </c>
      <c r="D218" s="47"/>
      <c r="E218" s="47"/>
      <c r="J218" s="40">
        <f t="shared" ref="J218:J278" si="16">J217+1</f>
        <v>3</v>
      </c>
      <c r="K218" s="56" t="str">
        <f t="shared" ca="1" si="15"/>
        <v>-</v>
      </c>
    </row>
    <row r="219" spans="1:12" s="40" customFormat="1">
      <c r="A219" s="51" t="str">
        <f t="shared" ca="1" si="13"/>
        <v>Redan rankad</v>
      </c>
      <c r="B219" s="40" t="str">
        <f t="shared" si="14"/>
        <v>NIVFORS Holger (24)</v>
      </c>
      <c r="C219" s="40" t="str">
        <f ca="1">IF(C149="Ja","Ja",(IF(IFERROR(VLOOKUP(B219,$K$216:(INDIRECT("$K"&amp;($D$213+215))),1,FALSE),"-") &lt;&gt; "-","Ja","Nej")))</f>
        <v>Ja</v>
      </c>
      <c r="D219" s="47"/>
      <c r="E219" s="47"/>
      <c r="J219" s="40">
        <f t="shared" si="16"/>
        <v>4</v>
      </c>
      <c r="K219" s="56" t="str">
        <f t="shared" ca="1" si="15"/>
        <v>-</v>
      </c>
    </row>
    <row r="220" spans="1:12" s="40" customFormat="1">
      <c r="A220" s="51" t="str">
        <f t="shared" ca="1" si="13"/>
        <v>Redan rankad</v>
      </c>
      <c r="B220" s="40" t="str">
        <f t="shared" si="14"/>
        <v>ABERSTEN Måns (25)</v>
      </c>
      <c r="C220" s="40" t="str">
        <f ca="1">IF(C150="Ja","Ja",(IF(IFERROR(VLOOKUP(B220,$K$216:(INDIRECT("$K"&amp;($D$213+215))),1,FALSE),"-") &lt;&gt; "-","Ja","Nej")))</f>
        <v>Ja</v>
      </c>
      <c r="D220" s="47"/>
      <c r="E220" s="47"/>
      <c r="J220" s="40">
        <f t="shared" si="16"/>
        <v>5</v>
      </c>
      <c r="K220" s="56" t="str">
        <f t="shared" ca="1" si="15"/>
        <v>-</v>
      </c>
    </row>
    <row r="221" spans="1:12" s="40" customFormat="1">
      <c r="A221" s="51" t="str">
        <f t="shared" ca="1" si="13"/>
        <v>Redan rankad</v>
      </c>
      <c r="B221" s="40" t="str">
        <f t="shared" si="14"/>
        <v>TORSANDER Aaron (26)</v>
      </c>
      <c r="C221" s="40" t="str">
        <f ca="1">IF(C151="Ja","Ja",(IF(IFERROR(VLOOKUP(B221,$K$216:(INDIRECT("$K"&amp;($D$213+215))),1,FALSE),"-") &lt;&gt; "-","Ja","Nej")))</f>
        <v>Ja</v>
      </c>
      <c r="D221" s="47"/>
      <c r="E221" s="47"/>
      <c r="J221" s="40">
        <f t="shared" si="16"/>
        <v>6</v>
      </c>
      <c r="K221" s="56" t="str">
        <f t="shared" ca="1" si="15"/>
        <v>-</v>
      </c>
    </row>
    <row r="222" spans="1:12" s="40" customFormat="1">
      <c r="A222" s="51" t="str">
        <f t="shared" ca="1" si="13"/>
        <v>Redan rankad</v>
      </c>
      <c r="B222" s="40" t="str">
        <f t="shared" si="14"/>
        <v>LINDQVIST Edwin (27)</v>
      </c>
      <c r="C222" s="40" t="str">
        <f ca="1">IF(C152="Ja","Ja",(IF(IFERROR(VLOOKUP(B222,$K$216:(INDIRECT("$K"&amp;($D$213+215))),1,FALSE),"-") &lt;&gt; "-","Ja","Nej")))</f>
        <v>Ja</v>
      </c>
      <c r="D222" s="47"/>
      <c r="E222" s="47"/>
      <c r="J222" s="40">
        <f t="shared" si="16"/>
        <v>7</v>
      </c>
      <c r="K222" s="56" t="str">
        <f t="shared" ca="1" si="15"/>
        <v>-</v>
      </c>
    </row>
    <row r="223" spans="1:12" s="40" customFormat="1">
      <c r="A223" s="51" t="str">
        <f t="shared" ca="1" si="13"/>
        <v>Redan rankad</v>
      </c>
      <c r="B223" s="40" t="str">
        <f t="shared" si="14"/>
        <v>BERGLUND Oscar (28)</v>
      </c>
      <c r="C223" s="40" t="str">
        <f ca="1">IF(C153="Ja","Ja",(IF(IFERROR(VLOOKUP(B223,$K$216:(INDIRECT("$K"&amp;($D$213+215))),1,FALSE),"-") &lt;&gt; "-","Ja","Nej")))</f>
        <v>Ja</v>
      </c>
      <c r="D223" s="47"/>
      <c r="E223" s="47"/>
      <c r="J223" s="40">
        <f t="shared" si="16"/>
        <v>8</v>
      </c>
      <c r="K223" s="56" t="str">
        <f t="shared" ca="1" si="15"/>
        <v>-</v>
      </c>
    </row>
    <row r="224" spans="1:12" s="40" customFormat="1">
      <c r="A224" s="51" t="str">
        <f t="shared" ca="1" si="13"/>
        <v>Redan rankad</v>
      </c>
      <c r="B224" s="40" t="str">
        <f t="shared" si="14"/>
        <v>MOBERG Axel (29)</v>
      </c>
      <c r="C224" s="40" t="str">
        <f ca="1">IF(C154="Ja","Ja",(IF(IFERROR(VLOOKUP(B224,$K$216:(INDIRECT("$K"&amp;($D$213+215))),1,FALSE),"-") &lt;&gt; "-","Ja","Nej")))</f>
        <v>Ja</v>
      </c>
      <c r="D224" s="47"/>
      <c r="E224" s="47"/>
      <c r="J224" s="40">
        <f t="shared" si="16"/>
        <v>9</v>
      </c>
      <c r="K224" s="56" t="str">
        <f t="shared" ca="1" si="15"/>
        <v>-</v>
      </c>
    </row>
    <row r="225" spans="1:11" s="40" customFormat="1">
      <c r="A225" s="51" t="str">
        <f t="shared" ca="1" si="13"/>
        <v>Redan rankad</v>
      </c>
      <c r="B225" s="40" t="str">
        <f t="shared" si="14"/>
        <v>PERSSON Calle (30)</v>
      </c>
      <c r="C225" s="40" t="str">
        <f ca="1">IF(C155="Ja","Ja",(IF(IFERROR(VLOOKUP(B225,$K$216:(INDIRECT("$K"&amp;($D$213+215))),1,FALSE),"-") &lt;&gt; "-","Ja","Nej")))</f>
        <v>Ja</v>
      </c>
      <c r="D225" s="47"/>
      <c r="E225" s="47"/>
      <c r="J225" s="40">
        <f t="shared" si="16"/>
        <v>10</v>
      </c>
      <c r="K225" s="56" t="str">
        <f t="shared" ca="1" si="15"/>
        <v>-</v>
      </c>
    </row>
    <row r="226" spans="1:11" s="40" customFormat="1">
      <c r="A226" s="51" t="str">
        <f t="shared" ca="1" si="13"/>
        <v>Redan rankad</v>
      </c>
      <c r="B226" s="40" t="str">
        <f t="shared" si="14"/>
        <v>MALKER Elliot (31)</v>
      </c>
      <c r="C226" s="40" t="str">
        <f ca="1">IF(C156="Ja","Ja",(IF(IFERROR(VLOOKUP(B226,$K$216:(INDIRECT("$K"&amp;($D$213+215))),1,FALSE),"-") &lt;&gt; "-","Ja","Nej")))</f>
        <v>Ja</v>
      </c>
      <c r="D226" s="47"/>
      <c r="E226" s="47"/>
      <c r="J226" s="40">
        <f t="shared" si="16"/>
        <v>11</v>
      </c>
      <c r="K226" s="56" t="str">
        <f t="shared" ca="1" si="15"/>
        <v>-</v>
      </c>
    </row>
    <row r="227" spans="1:11" s="40" customFormat="1">
      <c r="A227" s="51" t="str">
        <f t="shared" ca="1" si="13"/>
        <v>Redan rankad</v>
      </c>
      <c r="B227" s="40" t="str">
        <f t="shared" si="14"/>
        <v>ÖHLUND Constantin (32)</v>
      </c>
      <c r="C227" s="40" t="str">
        <f ca="1">IF(C157="Ja","Ja",(IF(IFERROR(VLOOKUP(B227,$K$216:(INDIRECT("$K"&amp;($D$213+215))),1,FALSE),"-") &lt;&gt; "-","Ja","Nej")))</f>
        <v>Ja</v>
      </c>
      <c r="D227" s="47"/>
      <c r="E227" s="47"/>
      <c r="J227" s="40">
        <f t="shared" si="16"/>
        <v>12</v>
      </c>
      <c r="K227" s="56" t="str">
        <f t="shared" ca="1" si="15"/>
        <v>-</v>
      </c>
    </row>
    <row r="228" spans="1:11" s="40" customFormat="1">
      <c r="A228" s="51" t="str">
        <f t="shared" ca="1" si="13"/>
        <v>Redan rankad</v>
      </c>
      <c r="B228" s="40" t="str">
        <f t="shared" si="14"/>
        <v>KJELLBERG Frans (33)</v>
      </c>
      <c r="C228" s="40" t="str">
        <f ca="1">IF(C158="Ja","Ja",(IF(IFERROR(VLOOKUP(B228,$K$216:(INDIRECT("$K"&amp;($D$213+215))),1,FALSE),"-") &lt;&gt; "-","Ja","Nej")))</f>
        <v>Ja</v>
      </c>
      <c r="D228" s="47"/>
      <c r="E228" s="47"/>
      <c r="J228" s="40">
        <f t="shared" si="16"/>
        <v>13</v>
      </c>
      <c r="K228" s="56" t="str">
        <f t="shared" ca="1" si="15"/>
        <v>-</v>
      </c>
    </row>
    <row r="229" spans="1:11" s="40" customFormat="1">
      <c r="A229" s="51" t="str">
        <f t="shared" ca="1" si="13"/>
        <v>Redan rankad</v>
      </c>
      <c r="B229" s="40" t="str">
        <f t="shared" si="14"/>
        <v>JONASSON Malte (34)</v>
      </c>
      <c r="C229" s="40" t="str">
        <f ca="1">IF(C159="Ja","Ja",(IF(IFERROR(VLOOKUP(B229,$K$216:(INDIRECT("$K"&amp;($D$213+215))),1,FALSE),"-") &lt;&gt; "-","Ja","Nej")))</f>
        <v>Ja</v>
      </c>
      <c r="D229" s="47"/>
      <c r="E229" s="47"/>
      <c r="J229" s="40">
        <f t="shared" si="16"/>
        <v>14</v>
      </c>
      <c r="K229" s="56" t="str">
        <f t="shared" ca="1" si="15"/>
        <v>-</v>
      </c>
    </row>
    <row r="230" spans="1:11" s="40" customFormat="1">
      <c r="A230" s="51" t="str">
        <f t="shared" ca="1" si="13"/>
        <v>Redan rankad</v>
      </c>
      <c r="B230" s="40" t="str">
        <f t="shared" si="14"/>
        <v>UPPLING Ludvig (35)</v>
      </c>
      <c r="C230" s="40" t="str">
        <f ca="1">IF(C160="Ja","Ja",(IF(IFERROR(VLOOKUP(B230,$K$216:(INDIRECT("$K"&amp;($D$213+215))),1,FALSE),"-") &lt;&gt; "-","Ja","Nej")))</f>
        <v>Ja</v>
      </c>
      <c r="D230" s="47"/>
      <c r="E230" s="47"/>
      <c r="J230" s="40">
        <f t="shared" si="16"/>
        <v>15</v>
      </c>
      <c r="K230" s="56" t="str">
        <f t="shared" ca="1" si="15"/>
        <v>-</v>
      </c>
    </row>
    <row r="231" spans="1:11" s="40" customFormat="1">
      <c r="A231" s="51" t="str">
        <f t="shared" ca="1" si="13"/>
        <v>Redan rankad</v>
      </c>
      <c r="B231" s="40" t="str">
        <f t="shared" si="14"/>
        <v>RYDBERG Theodor (36)</v>
      </c>
      <c r="C231" s="40" t="str">
        <f ca="1">IF(C161="Ja","Ja",(IF(IFERROR(VLOOKUP(B231,$K$216:(INDIRECT("$K"&amp;($D$213+215))),1,FALSE),"-") &lt;&gt; "-","Ja","Nej")))</f>
        <v>Ja</v>
      </c>
      <c r="D231" s="47"/>
      <c r="E231" s="47"/>
      <c r="J231" s="40">
        <f t="shared" si="16"/>
        <v>16</v>
      </c>
      <c r="K231" s="56" t="str">
        <f t="shared" ca="1" si="15"/>
        <v>-</v>
      </c>
    </row>
    <row r="232" spans="1:11" s="40" customFormat="1">
      <c r="A232" s="51" t="str">
        <f t="shared" ca="1" si="13"/>
        <v>Redan rankad</v>
      </c>
      <c r="B232" s="40" t="str">
        <f t="shared" si="14"/>
        <v>STRAND Emil (37)</v>
      </c>
      <c r="C232" s="40" t="str">
        <f ca="1">IF(C162="Ja","Ja",(IF(IFERROR(VLOOKUP(B232,$K$216:(INDIRECT("$K"&amp;($D$213+215))),1,FALSE),"-") &lt;&gt; "-","Ja","Nej")))</f>
        <v>Ja</v>
      </c>
      <c r="D232" s="47"/>
      <c r="E232" s="47"/>
      <c r="J232" s="40">
        <f t="shared" si="16"/>
        <v>17</v>
      </c>
      <c r="K232" s="56" t="str">
        <f t="shared" ca="1" si="15"/>
        <v>-</v>
      </c>
    </row>
    <row r="233" spans="1:11" s="40" customFormat="1">
      <c r="A233" s="51" t="str">
        <f t="shared" ca="1" si="13"/>
        <v>-</v>
      </c>
      <c r="B233" s="40" t="str">
        <f t="shared" si="14"/>
        <v/>
      </c>
      <c r="C233" s="40" t="str">
        <f ca="1">IF(C163="Ja","Ja",(IF(IFERROR(VLOOKUP(B233,$K$216:(INDIRECT("$K"&amp;($D$213+215))),1,FALSE),"-") &lt;&gt; "-","Ja","Nej")))</f>
        <v>Nej</v>
      </c>
      <c r="D233" s="47"/>
      <c r="E233" s="47"/>
      <c r="J233" s="40">
        <f t="shared" si="16"/>
        <v>18</v>
      </c>
      <c r="K233" s="56" t="str">
        <f t="shared" ca="1" si="15"/>
        <v>-</v>
      </c>
    </row>
    <row r="234" spans="1:11" s="40" customFormat="1">
      <c r="A234" s="51" t="str">
        <f t="shared" ca="1" si="13"/>
        <v>-</v>
      </c>
      <c r="B234" s="40" t="str">
        <f t="shared" si="14"/>
        <v/>
      </c>
      <c r="C234" s="40" t="str">
        <f ca="1">IF(C164="Ja","Ja",(IF(IFERROR(VLOOKUP(B234,$K$216:(INDIRECT("$K"&amp;($D$213+215))),1,FALSE),"-") &lt;&gt; "-","Ja","Nej")))</f>
        <v>Nej</v>
      </c>
      <c r="D234" s="47"/>
      <c r="E234" s="47"/>
      <c r="J234" s="40">
        <f t="shared" si="16"/>
        <v>19</v>
      </c>
      <c r="K234" s="56" t="str">
        <f t="shared" ca="1" si="15"/>
        <v>-</v>
      </c>
    </row>
    <row r="235" spans="1:11" s="40" customFormat="1">
      <c r="A235" s="51" t="str">
        <f t="shared" ca="1" si="13"/>
        <v>-</v>
      </c>
      <c r="B235" s="40" t="str">
        <f t="shared" si="14"/>
        <v/>
      </c>
      <c r="C235" s="40" t="str">
        <f ca="1">IF(C165="Ja","Ja",(IF(IFERROR(VLOOKUP(B235,$K$216:(INDIRECT("$K"&amp;($D$213+215))),1,FALSE),"-") &lt;&gt; "-","Ja","Nej")))</f>
        <v>Nej</v>
      </c>
      <c r="D235" s="47"/>
      <c r="E235" s="47"/>
      <c r="J235" s="40">
        <f t="shared" si="16"/>
        <v>20</v>
      </c>
      <c r="K235" s="56" t="str">
        <f t="shared" ca="1" si="15"/>
        <v>-</v>
      </c>
    </row>
    <row r="236" spans="1:11" s="40" customFormat="1">
      <c r="A236" s="51" t="str">
        <f t="shared" ca="1" si="13"/>
        <v>-</v>
      </c>
      <c r="B236" s="40" t="str">
        <f t="shared" si="14"/>
        <v/>
      </c>
      <c r="C236" s="40" t="str">
        <f ca="1">IF(C166="Ja","Ja",(IF(IFERROR(VLOOKUP(B236,$K$216:(INDIRECT("$K"&amp;($D$213+215))),1,FALSE),"-") &lt;&gt; "-","Ja","Nej")))</f>
        <v>Nej</v>
      </c>
      <c r="D236" s="47"/>
      <c r="E236" s="47"/>
      <c r="J236" s="40">
        <f t="shared" si="16"/>
        <v>21</v>
      </c>
      <c r="K236" s="56" t="str">
        <f t="shared" ca="1" si="15"/>
        <v>-</v>
      </c>
    </row>
    <row r="237" spans="1:11" s="40" customFormat="1">
      <c r="A237" s="51" t="str">
        <f t="shared" ca="1" si="13"/>
        <v>-</v>
      </c>
      <c r="B237" s="40" t="str">
        <f t="shared" si="14"/>
        <v/>
      </c>
      <c r="C237" s="40" t="str">
        <f ca="1">IF(C167="Ja","Ja",(IF(IFERROR(VLOOKUP(B237,$K$216:(INDIRECT("$K"&amp;($D$213+215))),1,FALSE),"-") &lt;&gt; "-","Ja","Nej")))</f>
        <v>Nej</v>
      </c>
      <c r="D237" s="47"/>
      <c r="E237" s="47"/>
      <c r="J237" s="40">
        <f t="shared" si="16"/>
        <v>22</v>
      </c>
      <c r="K237" s="56" t="str">
        <f t="shared" ca="1" si="15"/>
        <v>-</v>
      </c>
    </row>
    <row r="238" spans="1:11" s="40" customFormat="1">
      <c r="A238" s="51" t="str">
        <f t="shared" ca="1" si="13"/>
        <v>-</v>
      </c>
      <c r="B238" s="40" t="str">
        <f t="shared" si="14"/>
        <v/>
      </c>
      <c r="C238" s="40" t="str">
        <f ca="1">IF(C168="Ja","Ja",(IF(IFERROR(VLOOKUP(B238,$K$216:(INDIRECT("$K"&amp;($D$213+215))),1,FALSE),"-") &lt;&gt; "-","Ja","Nej")))</f>
        <v>Nej</v>
      </c>
      <c r="D238" s="47"/>
      <c r="E238" s="47"/>
      <c r="J238" s="40">
        <f t="shared" si="16"/>
        <v>23</v>
      </c>
      <c r="K238" s="56" t="str">
        <f t="shared" ca="1" si="15"/>
        <v>-</v>
      </c>
    </row>
    <row r="239" spans="1:11" s="40" customFormat="1">
      <c r="A239" s="51" t="str">
        <f t="shared" ca="1" si="13"/>
        <v>-</v>
      </c>
      <c r="B239" s="40" t="str">
        <f t="shared" si="14"/>
        <v/>
      </c>
      <c r="C239" s="40" t="str">
        <f ca="1">IF(C169="Ja","Ja",(IF(IFERROR(VLOOKUP(B239,$K$216:(INDIRECT("$K"&amp;($D$213+215))),1,FALSE),"-") &lt;&gt; "-","Ja","Nej")))</f>
        <v>Nej</v>
      </c>
      <c r="D239" s="47"/>
      <c r="E239" s="47"/>
      <c r="J239" s="40">
        <f t="shared" si="16"/>
        <v>24</v>
      </c>
      <c r="K239" s="56" t="str">
        <f t="shared" ca="1" si="15"/>
        <v>-</v>
      </c>
    </row>
    <row r="240" spans="1:11" s="40" customFormat="1">
      <c r="A240" s="51" t="str">
        <f t="shared" ca="1" si="13"/>
        <v>-</v>
      </c>
      <c r="B240" s="40" t="str">
        <f t="shared" si="14"/>
        <v/>
      </c>
      <c r="C240" s="40" t="str">
        <f ca="1">IF(C170="Ja","Ja",(IF(IFERROR(VLOOKUP(B240,$K$216:(INDIRECT("$K"&amp;($D$213+215))),1,FALSE),"-") &lt;&gt; "-","Ja","Nej")))</f>
        <v>Nej</v>
      </c>
      <c r="D240" s="47"/>
      <c r="E240" s="47"/>
      <c r="J240" s="40">
        <f t="shared" si="16"/>
        <v>25</v>
      </c>
      <c r="K240" s="56" t="str">
        <f t="shared" ca="1" si="15"/>
        <v>-</v>
      </c>
    </row>
    <row r="241" spans="1:11" s="40" customFormat="1">
      <c r="A241" s="51" t="str">
        <f t="shared" ca="1" si="13"/>
        <v>-</v>
      </c>
      <c r="B241" s="40" t="str">
        <f t="shared" si="14"/>
        <v/>
      </c>
      <c r="C241" s="40" t="str">
        <f ca="1">IF(C171="Ja","Ja",(IF(IFERROR(VLOOKUP(B241,$K$216:(INDIRECT("$K"&amp;($D$213+215))),1,FALSE),"-") &lt;&gt; "-","Ja","Nej")))</f>
        <v>Nej</v>
      </c>
      <c r="D241" s="47"/>
      <c r="E241" s="47"/>
      <c r="J241" s="40">
        <f t="shared" si="16"/>
        <v>26</v>
      </c>
      <c r="K241" s="56" t="str">
        <f t="shared" ca="1" si="15"/>
        <v>-</v>
      </c>
    </row>
    <row r="242" spans="1:11" s="40" customFormat="1">
      <c r="A242" s="51" t="str">
        <f t="shared" ca="1" si="13"/>
        <v>-</v>
      </c>
      <c r="B242" s="40" t="str">
        <f t="shared" si="14"/>
        <v/>
      </c>
      <c r="C242" s="40" t="str">
        <f ca="1">IF(C172="Ja","Ja",(IF(IFERROR(VLOOKUP(B242,$K$216:(INDIRECT("$K"&amp;($D$213+215))),1,FALSE),"-") &lt;&gt; "-","Ja","Nej")))</f>
        <v>Nej</v>
      </c>
      <c r="D242" s="47"/>
      <c r="E242" s="47"/>
      <c r="J242" s="40">
        <f t="shared" si="16"/>
        <v>27</v>
      </c>
      <c r="K242" s="56" t="str">
        <f t="shared" ca="1" si="15"/>
        <v>-</v>
      </c>
    </row>
    <row r="243" spans="1:11" s="40" customFormat="1">
      <c r="A243" s="51" t="str">
        <f t="shared" ca="1" si="13"/>
        <v>-</v>
      </c>
      <c r="B243" s="40" t="str">
        <f t="shared" si="14"/>
        <v/>
      </c>
      <c r="C243" s="40" t="str">
        <f ca="1">IF(C173="Ja","Ja",(IF(IFERROR(VLOOKUP(B243,$K$216:(INDIRECT("$K"&amp;($D$213+215))),1,FALSE),"-") &lt;&gt; "-","Ja","Nej")))</f>
        <v>Nej</v>
      </c>
      <c r="D243" s="47"/>
      <c r="E243" s="47"/>
      <c r="J243" s="40">
        <f t="shared" si="16"/>
        <v>28</v>
      </c>
      <c r="K243" s="56" t="str">
        <f t="shared" ca="1" si="15"/>
        <v>-</v>
      </c>
    </row>
    <row r="244" spans="1:11" s="40" customFormat="1">
      <c r="A244" s="51" t="str">
        <f t="shared" ca="1" si="13"/>
        <v>-</v>
      </c>
      <c r="B244" s="40" t="str">
        <f t="shared" si="14"/>
        <v/>
      </c>
      <c r="C244" s="40" t="str">
        <f ca="1">IF(C174="Ja","Ja",(IF(IFERROR(VLOOKUP(B244,$K$216:(INDIRECT("$K"&amp;($D$213+215))),1,FALSE),"-") &lt;&gt; "-","Ja","Nej")))</f>
        <v>Nej</v>
      </c>
      <c r="D244" s="47"/>
      <c r="E244" s="47"/>
      <c r="J244" s="40">
        <f t="shared" si="16"/>
        <v>29</v>
      </c>
      <c r="K244" s="56" t="str">
        <f t="shared" ca="1" si="15"/>
        <v>-</v>
      </c>
    </row>
    <row r="245" spans="1:11" s="40" customFormat="1">
      <c r="A245" s="51" t="str">
        <f t="shared" ca="1" si="13"/>
        <v>-</v>
      </c>
      <c r="B245" s="40" t="str">
        <f t="shared" si="14"/>
        <v/>
      </c>
      <c r="C245" s="40" t="str">
        <f ca="1">IF(C175="Ja","Ja",(IF(IFERROR(VLOOKUP(B245,$K$216:(INDIRECT("$K"&amp;($D$213+215))),1,FALSE),"-") &lt;&gt; "-","Ja","Nej")))</f>
        <v>Nej</v>
      </c>
      <c r="D245" s="47"/>
      <c r="E245" s="47"/>
      <c r="J245" s="40">
        <f t="shared" si="16"/>
        <v>30</v>
      </c>
      <c r="K245" s="56" t="str">
        <f t="shared" ca="1" si="15"/>
        <v>-</v>
      </c>
    </row>
    <row r="246" spans="1:11" s="40" customFormat="1">
      <c r="A246" s="51" t="str">
        <f t="shared" ca="1" si="13"/>
        <v>-</v>
      </c>
      <c r="B246" s="40" t="str">
        <f t="shared" si="14"/>
        <v/>
      </c>
      <c r="C246" s="40" t="str">
        <f ca="1">IF(C176="Ja","Ja",(IF(IFERROR(VLOOKUP(B246,$K$216:(INDIRECT("$K"&amp;($D$213+215))),1,FALSE),"-") &lt;&gt; "-","Ja","Nej")))</f>
        <v>Nej</v>
      </c>
      <c r="D246" s="47"/>
      <c r="E246" s="47"/>
      <c r="J246" s="40">
        <f t="shared" si="16"/>
        <v>31</v>
      </c>
      <c r="K246" s="56" t="str">
        <f t="shared" ca="1" si="15"/>
        <v>-</v>
      </c>
    </row>
    <row r="247" spans="1:11" s="40" customFormat="1">
      <c r="A247" s="51" t="str">
        <f t="shared" ca="1" si="13"/>
        <v>-</v>
      </c>
      <c r="B247" s="40" t="str">
        <f t="shared" si="14"/>
        <v/>
      </c>
      <c r="C247" s="40" t="str">
        <f ca="1">IF(C177="Ja","Ja",(IF(IFERROR(VLOOKUP(B247,$K$216:(INDIRECT("$K"&amp;($D$213+215))),1,FALSE),"-") &lt;&gt; "-","Ja","Nej")))</f>
        <v>Nej</v>
      </c>
      <c r="D247" s="47"/>
      <c r="E247" s="47"/>
      <c r="J247" s="40">
        <f t="shared" si="16"/>
        <v>32</v>
      </c>
      <c r="K247" s="56" t="str">
        <f t="shared" ca="1" si="15"/>
        <v>-</v>
      </c>
    </row>
    <row r="248" spans="1:11" s="40" customFormat="1">
      <c r="A248" s="51" t="str">
        <f t="shared" ca="1" si="13"/>
        <v>-</v>
      </c>
      <c r="B248" s="40" t="str">
        <f t="shared" si="14"/>
        <v/>
      </c>
      <c r="C248" s="40" t="str">
        <f ca="1">IF(C178="Ja","Ja",(IF(IFERROR(VLOOKUP(B248,$K$216:(INDIRECT("$K"&amp;($D$213+215))),1,FALSE),"-") &lt;&gt; "-","Ja","Nej")))</f>
        <v>Nej</v>
      </c>
      <c r="D248" s="47"/>
      <c r="E248" s="47"/>
      <c r="J248" s="40">
        <f t="shared" si="16"/>
        <v>33</v>
      </c>
      <c r="K248" s="56" t="str">
        <f t="shared" ca="1" si="15"/>
        <v>-</v>
      </c>
    </row>
    <row r="249" spans="1:11" s="40" customFormat="1">
      <c r="A249" s="51" t="str">
        <f t="shared" ca="1" si="13"/>
        <v>-</v>
      </c>
      <c r="B249" s="40" t="str">
        <f t="shared" si="14"/>
        <v/>
      </c>
      <c r="C249" s="40" t="str">
        <f ca="1">IF(C179="Ja","Ja",(IF(IFERROR(VLOOKUP(B249,$K$216:(INDIRECT("$K"&amp;($D$213+215))),1,FALSE),"-") &lt;&gt; "-","Ja","Nej")))</f>
        <v>Nej</v>
      </c>
      <c r="D249" s="47"/>
      <c r="E249" s="47"/>
      <c r="J249" s="40">
        <f t="shared" si="16"/>
        <v>34</v>
      </c>
      <c r="K249" s="56" t="str">
        <f t="shared" ca="1" si="15"/>
        <v>-</v>
      </c>
    </row>
    <row r="250" spans="1:11" s="40" customFormat="1">
      <c r="A250" s="51" t="str">
        <f t="shared" ca="1" si="13"/>
        <v>-</v>
      </c>
      <c r="B250" s="40" t="str">
        <f t="shared" si="14"/>
        <v/>
      </c>
      <c r="C250" s="40" t="str">
        <f ca="1">IF(C180="Ja","Ja",(IF(IFERROR(VLOOKUP(B250,$K$216:(INDIRECT("$K"&amp;($D$213+215))),1,FALSE),"-") &lt;&gt; "-","Ja","Nej")))</f>
        <v>Nej</v>
      </c>
      <c r="D250" s="47"/>
      <c r="E250" s="47"/>
      <c r="J250" s="40">
        <f t="shared" si="16"/>
        <v>35</v>
      </c>
      <c r="K250" s="56" t="str">
        <f t="shared" ca="1" si="15"/>
        <v>-</v>
      </c>
    </row>
    <row r="251" spans="1:11" s="40" customFormat="1">
      <c r="A251" s="51" t="str">
        <f t="shared" ca="1" si="13"/>
        <v>-</v>
      </c>
      <c r="B251" s="40" t="str">
        <f t="shared" si="14"/>
        <v/>
      </c>
      <c r="C251" s="40" t="str">
        <f ca="1">IF(C181="Ja","Ja",(IF(IFERROR(VLOOKUP(B251,$K$216:(INDIRECT("$K"&amp;($D$213+215))),1,FALSE),"-") &lt;&gt; "-","Ja","Nej")))</f>
        <v>Nej</v>
      </c>
      <c r="D251" s="47"/>
      <c r="E251" s="47"/>
      <c r="J251" s="40">
        <f t="shared" si="16"/>
        <v>36</v>
      </c>
      <c r="K251" s="56" t="str">
        <f t="shared" ca="1" si="15"/>
        <v>-</v>
      </c>
    </row>
    <row r="252" spans="1:11" s="40" customFormat="1">
      <c r="A252" s="51" t="str">
        <f t="shared" ca="1" si="13"/>
        <v>-</v>
      </c>
      <c r="B252" s="40" t="str">
        <f t="shared" si="14"/>
        <v/>
      </c>
      <c r="C252" s="40" t="str">
        <f ca="1">IF(C182="Ja","Ja",(IF(IFERROR(VLOOKUP(B252,$K$216:(INDIRECT("$K"&amp;($D$213+215))),1,FALSE),"-") &lt;&gt; "-","Ja","Nej")))</f>
        <v>Nej</v>
      </c>
      <c r="D252" s="47"/>
      <c r="E252" s="47"/>
      <c r="J252" s="40">
        <f t="shared" si="16"/>
        <v>37</v>
      </c>
      <c r="K252" s="56" t="str">
        <f t="shared" ca="1" si="15"/>
        <v>-</v>
      </c>
    </row>
    <row r="253" spans="1:11" s="40" customFormat="1">
      <c r="A253" s="51" t="str">
        <f t="shared" ca="1" si="13"/>
        <v>-</v>
      </c>
      <c r="B253" s="40" t="str">
        <f t="shared" si="14"/>
        <v/>
      </c>
      <c r="C253" s="40" t="str">
        <f ca="1">IF(C183="Ja","Ja",(IF(IFERROR(VLOOKUP(B253,$K$216:(INDIRECT("$K"&amp;($D$213+215))),1,FALSE),"-") &lt;&gt; "-","Ja","Nej")))</f>
        <v>Nej</v>
      </c>
      <c r="D253" s="47"/>
      <c r="E253" s="47"/>
      <c r="J253" s="40">
        <f t="shared" si="16"/>
        <v>38</v>
      </c>
      <c r="K253" s="56" t="str">
        <f t="shared" ca="1" si="15"/>
        <v>-</v>
      </c>
    </row>
    <row r="254" spans="1:11" s="40" customFormat="1">
      <c r="A254" s="51" t="str">
        <f t="shared" ca="1" si="13"/>
        <v>-</v>
      </c>
      <c r="B254" s="40" t="str">
        <f t="shared" si="14"/>
        <v/>
      </c>
      <c r="C254" s="40" t="str">
        <f ca="1">IF(C184="Ja","Ja",(IF(IFERROR(VLOOKUP(B254,$K$216:(INDIRECT("$K"&amp;($D$213+215))),1,FALSE),"-") &lt;&gt; "-","Ja","Nej")))</f>
        <v>Nej</v>
      </c>
      <c r="D254" s="47"/>
      <c r="E254" s="47"/>
      <c r="J254" s="40">
        <f t="shared" si="16"/>
        <v>39</v>
      </c>
      <c r="K254" s="56" t="str">
        <f t="shared" ca="1" si="15"/>
        <v>-</v>
      </c>
    </row>
    <row r="255" spans="1:11" s="40" customFormat="1">
      <c r="A255" s="51" t="str">
        <f t="shared" ca="1" si="13"/>
        <v>-</v>
      </c>
      <c r="B255" s="40" t="str">
        <f t="shared" si="14"/>
        <v/>
      </c>
      <c r="C255" s="40" t="str">
        <f ca="1">IF(C185="Ja","Ja",(IF(IFERROR(VLOOKUP(B255,$K$216:(INDIRECT("$K"&amp;($D$213+215))),1,FALSE),"-") &lt;&gt; "-","Ja","Nej")))</f>
        <v>Nej</v>
      </c>
      <c r="D255" s="47"/>
      <c r="E255" s="47"/>
      <c r="J255" s="40">
        <f t="shared" si="16"/>
        <v>40</v>
      </c>
      <c r="K255" s="56" t="str">
        <f t="shared" ca="1" si="15"/>
        <v>-</v>
      </c>
    </row>
    <row r="256" spans="1:11" s="40" customFormat="1">
      <c r="A256" s="51" t="str">
        <f t="shared" ca="1" si="13"/>
        <v>-</v>
      </c>
      <c r="B256" s="40" t="str">
        <f t="shared" si="14"/>
        <v/>
      </c>
      <c r="C256" s="40" t="str">
        <f ca="1">IF(C186="Ja","Ja",(IF(IFERROR(VLOOKUP(B256,$K$216:(INDIRECT("$K"&amp;($D$213+215))),1,FALSE),"-") &lt;&gt; "-","Ja","Nej")))</f>
        <v>Nej</v>
      </c>
      <c r="D256" s="47"/>
      <c r="E256" s="47"/>
      <c r="J256" s="40">
        <f t="shared" si="16"/>
        <v>41</v>
      </c>
      <c r="K256" s="56" t="str">
        <f t="shared" ca="1" si="15"/>
        <v>-</v>
      </c>
    </row>
    <row r="257" spans="1:11" s="40" customFormat="1">
      <c r="A257" s="51" t="str">
        <f t="shared" ca="1" si="13"/>
        <v>-</v>
      </c>
      <c r="B257" s="40" t="str">
        <f t="shared" si="14"/>
        <v/>
      </c>
      <c r="C257" s="40" t="str">
        <f ca="1">IF(C187="Ja","Ja",(IF(IFERROR(VLOOKUP(B257,$K$216:(INDIRECT("$K"&amp;($D$213+215))),1,FALSE),"-") &lt;&gt; "-","Ja","Nej")))</f>
        <v>Nej</v>
      </c>
      <c r="D257" s="47"/>
      <c r="E257" s="47"/>
      <c r="J257" s="40">
        <f t="shared" si="16"/>
        <v>42</v>
      </c>
      <c r="K257" s="56" t="str">
        <f t="shared" ca="1" si="15"/>
        <v>-</v>
      </c>
    </row>
    <row r="258" spans="1:11" s="40" customFormat="1">
      <c r="A258" s="51" t="str">
        <f t="shared" ca="1" si="13"/>
        <v>-</v>
      </c>
      <c r="B258" s="40" t="str">
        <f t="shared" si="14"/>
        <v/>
      </c>
      <c r="C258" s="40" t="str">
        <f ca="1">IF(C188="Ja","Ja",(IF(IFERROR(VLOOKUP(B258,$K$216:(INDIRECT("$K"&amp;($D$213+215))),1,FALSE),"-") &lt;&gt; "-","Ja","Nej")))</f>
        <v>Nej</v>
      </c>
      <c r="D258" s="47"/>
      <c r="E258" s="47"/>
      <c r="J258" s="40">
        <f t="shared" si="16"/>
        <v>43</v>
      </c>
      <c r="K258" s="56" t="str">
        <f t="shared" ca="1" si="15"/>
        <v>-</v>
      </c>
    </row>
    <row r="259" spans="1:11" s="40" customFormat="1">
      <c r="A259" s="51" t="str">
        <f t="shared" ca="1" si="13"/>
        <v>-</v>
      </c>
      <c r="B259" s="40" t="str">
        <f t="shared" si="14"/>
        <v/>
      </c>
      <c r="C259" s="40" t="str">
        <f ca="1">IF(C189="Ja","Ja",(IF(IFERROR(VLOOKUP(B259,$K$216:(INDIRECT("$K"&amp;($D$213+215))),1,FALSE),"-") &lt;&gt; "-","Ja","Nej")))</f>
        <v>Nej</v>
      </c>
      <c r="D259" s="47"/>
      <c r="E259" s="47"/>
      <c r="J259" s="40">
        <f t="shared" si="16"/>
        <v>44</v>
      </c>
      <c r="K259" s="56" t="str">
        <f t="shared" ca="1" si="15"/>
        <v>-</v>
      </c>
    </row>
    <row r="260" spans="1:11" s="40" customFormat="1">
      <c r="A260" s="51" t="str">
        <f t="shared" ca="1" si="13"/>
        <v>-</v>
      </c>
      <c r="B260" s="40" t="str">
        <f t="shared" si="14"/>
        <v/>
      </c>
      <c r="C260" s="40" t="str">
        <f ca="1">IF(C190="Ja","Ja",(IF(IFERROR(VLOOKUP(B260,$K$216:(INDIRECT("$K"&amp;($D$213+215))),1,FALSE),"-") &lt;&gt; "-","Ja","Nej")))</f>
        <v>Nej</v>
      </c>
      <c r="D260" s="47"/>
      <c r="E260" s="47"/>
      <c r="J260" s="40">
        <f t="shared" si="16"/>
        <v>45</v>
      </c>
      <c r="K260" s="56" t="str">
        <f t="shared" ca="1" si="15"/>
        <v>-</v>
      </c>
    </row>
    <row r="261" spans="1:11" s="40" customFormat="1">
      <c r="A261" s="51" t="str">
        <f t="shared" ca="1" si="13"/>
        <v>-</v>
      </c>
      <c r="B261" s="40" t="str">
        <f t="shared" si="14"/>
        <v/>
      </c>
      <c r="C261" s="40" t="str">
        <f ca="1">IF(C191="Ja","Ja",(IF(IFERROR(VLOOKUP(B261,$K$216:(INDIRECT("$K"&amp;($D$213+215))),1,FALSE),"-") &lt;&gt; "-","Ja","Nej")))</f>
        <v>Nej</v>
      </c>
      <c r="D261" s="47"/>
      <c r="E261" s="47"/>
      <c r="J261" s="40">
        <f t="shared" si="16"/>
        <v>46</v>
      </c>
      <c r="K261" s="56" t="str">
        <f t="shared" ca="1" si="15"/>
        <v>-</v>
      </c>
    </row>
    <row r="262" spans="1:11" s="40" customFormat="1">
      <c r="A262" s="51" t="str">
        <f t="shared" ca="1" si="13"/>
        <v>-</v>
      </c>
      <c r="B262" s="40" t="str">
        <f t="shared" si="14"/>
        <v/>
      </c>
      <c r="C262" s="40" t="str">
        <f ca="1">IF(C192="Ja","Ja",(IF(IFERROR(VLOOKUP(B262,$K$216:(INDIRECT("$K"&amp;($D$213+215))),1,FALSE),"-") &lt;&gt; "-","Ja","Nej")))</f>
        <v>Nej</v>
      </c>
      <c r="D262" s="47"/>
      <c r="E262" s="47"/>
      <c r="J262" s="40">
        <f t="shared" si="16"/>
        <v>47</v>
      </c>
      <c r="K262" s="56" t="str">
        <f t="shared" ca="1" si="15"/>
        <v>-</v>
      </c>
    </row>
    <row r="263" spans="1:11" s="40" customFormat="1">
      <c r="A263" s="51" t="str">
        <f t="shared" ca="1" si="13"/>
        <v>-</v>
      </c>
      <c r="B263" s="40" t="str">
        <f t="shared" si="14"/>
        <v/>
      </c>
      <c r="C263" s="40" t="str">
        <f ca="1">IF(C193="Ja","Ja",(IF(IFERROR(VLOOKUP(B263,$K$216:(INDIRECT("$K"&amp;($D$213+215))),1,FALSE),"-") &lt;&gt; "-","Ja","Nej")))</f>
        <v>Nej</v>
      </c>
      <c r="D263" s="47"/>
      <c r="E263" s="47"/>
      <c r="J263" s="40">
        <f t="shared" si="16"/>
        <v>48</v>
      </c>
      <c r="K263" s="56" t="str">
        <f t="shared" ca="1" si="15"/>
        <v>-</v>
      </c>
    </row>
    <row r="264" spans="1:11" s="40" customFormat="1">
      <c r="A264" s="51" t="str">
        <f t="shared" ca="1" si="13"/>
        <v>-</v>
      </c>
      <c r="B264" s="40" t="str">
        <f t="shared" si="14"/>
        <v/>
      </c>
      <c r="C264" s="40" t="str">
        <f ca="1">IF(C194="Ja","Ja",(IF(IFERROR(VLOOKUP(B264,$K$216:(INDIRECT("$K"&amp;($D$213+215))),1,FALSE),"-") &lt;&gt; "-","Ja","Nej")))</f>
        <v>Nej</v>
      </c>
      <c r="D264" s="47"/>
      <c r="E264" s="47"/>
      <c r="J264" s="40">
        <f t="shared" si="16"/>
        <v>49</v>
      </c>
      <c r="K264" s="56" t="str">
        <f t="shared" ca="1" si="15"/>
        <v>-</v>
      </c>
    </row>
    <row r="265" spans="1:11" s="40" customFormat="1">
      <c r="A265" s="51" t="str">
        <f t="shared" ca="1" si="13"/>
        <v>-</v>
      </c>
      <c r="B265" s="40" t="str">
        <f t="shared" si="14"/>
        <v/>
      </c>
      <c r="C265" s="40" t="str">
        <f ca="1">IF(C195="Ja","Ja",(IF(IFERROR(VLOOKUP(B265,$K$216:(INDIRECT("$K"&amp;($D$213+215))),1,FALSE),"-") &lt;&gt; "-","Ja","Nej")))</f>
        <v>Nej</v>
      </c>
      <c r="D265" s="47"/>
      <c r="E265" s="47"/>
      <c r="J265" s="40">
        <f t="shared" si="16"/>
        <v>50</v>
      </c>
      <c r="K265" s="56" t="str">
        <f t="shared" ca="1" si="15"/>
        <v>-</v>
      </c>
    </row>
    <row r="266" spans="1:11" s="40" customFormat="1">
      <c r="A266" s="51" t="str">
        <f t="shared" ca="1" si="13"/>
        <v>-</v>
      </c>
      <c r="B266" s="40" t="str">
        <f t="shared" si="14"/>
        <v/>
      </c>
      <c r="C266" s="40" t="str">
        <f ca="1">IF(C196="Ja","Ja",(IF(IFERROR(VLOOKUP(B266,$K$216:(INDIRECT("$K"&amp;($D$213+215))),1,FALSE),"-") &lt;&gt; "-","Ja","Nej")))</f>
        <v>Nej</v>
      </c>
      <c r="D266" s="47"/>
      <c r="E266" s="47"/>
      <c r="J266" s="40">
        <f t="shared" si="16"/>
        <v>51</v>
      </c>
      <c r="K266" s="56" t="str">
        <f t="shared" ca="1" si="15"/>
        <v>-</v>
      </c>
    </row>
    <row r="267" spans="1:11" s="40" customFormat="1">
      <c r="A267" s="51" t="str">
        <f t="shared" ca="1" si="13"/>
        <v>-</v>
      </c>
      <c r="B267" s="40" t="str">
        <f t="shared" si="14"/>
        <v/>
      </c>
      <c r="C267" s="40" t="str">
        <f ca="1">IF(C197="Ja","Ja",(IF(IFERROR(VLOOKUP(B267,$K$216:(INDIRECT("$K"&amp;($D$213+215))),1,FALSE),"-") &lt;&gt; "-","Ja","Nej")))</f>
        <v>Nej</v>
      </c>
      <c r="D267" s="47"/>
      <c r="E267" s="47"/>
      <c r="J267" s="40">
        <f t="shared" si="16"/>
        <v>52</v>
      </c>
      <c r="K267" s="56" t="str">
        <f t="shared" ca="1" si="15"/>
        <v>-</v>
      </c>
    </row>
    <row r="268" spans="1:11" s="40" customFormat="1">
      <c r="A268" s="51" t="str">
        <f t="shared" ca="1" si="13"/>
        <v>-</v>
      </c>
      <c r="B268" s="40" t="str">
        <f t="shared" si="14"/>
        <v/>
      </c>
      <c r="C268" s="40" t="str">
        <f ca="1">IF(C198="Ja","Ja",(IF(IFERROR(VLOOKUP(B268,$K$216:(INDIRECT("$K"&amp;($D$213+215))),1,FALSE),"-") &lt;&gt; "-","Ja","Nej")))</f>
        <v>Nej</v>
      </c>
      <c r="D268" s="47"/>
      <c r="E268" s="47"/>
      <c r="J268" s="40">
        <f t="shared" si="16"/>
        <v>53</v>
      </c>
      <c r="K268" s="56" t="str">
        <f t="shared" ca="1" si="15"/>
        <v>-</v>
      </c>
    </row>
    <row r="269" spans="1:11" s="40" customFormat="1">
      <c r="A269" s="51" t="str">
        <f t="shared" ca="1" si="13"/>
        <v>-</v>
      </c>
      <c r="B269" s="40" t="str">
        <f t="shared" si="14"/>
        <v/>
      </c>
      <c r="C269" s="40" t="str">
        <f ca="1">IF(C199="Ja","Ja",(IF(IFERROR(VLOOKUP(B269,$K$216:(INDIRECT("$K"&amp;($D$213+215))),1,FALSE),"-") &lt;&gt; "-","Ja","Nej")))</f>
        <v>Nej</v>
      </c>
      <c r="D269" s="47"/>
      <c r="E269" s="47"/>
      <c r="J269" s="40">
        <f t="shared" si="16"/>
        <v>54</v>
      </c>
      <c r="K269" s="56" t="str">
        <f t="shared" ca="1" si="15"/>
        <v>-</v>
      </c>
    </row>
    <row r="270" spans="1:11" s="40" customFormat="1">
      <c r="A270" s="51" t="str">
        <f t="shared" ca="1" si="13"/>
        <v>-</v>
      </c>
      <c r="B270" s="40" t="str">
        <f t="shared" si="14"/>
        <v/>
      </c>
      <c r="C270" s="40" t="str">
        <f ca="1">IF(C200="Ja","Ja",(IF(IFERROR(VLOOKUP(B270,$K$216:(INDIRECT("$K"&amp;($D$213+215))),1,FALSE),"-") &lt;&gt; "-","Ja","Nej")))</f>
        <v>Nej</v>
      </c>
      <c r="D270" s="47"/>
      <c r="E270" s="47"/>
      <c r="J270" s="40">
        <f t="shared" si="16"/>
        <v>55</v>
      </c>
      <c r="K270" s="56" t="str">
        <f t="shared" ca="1" si="15"/>
        <v>-</v>
      </c>
    </row>
    <row r="271" spans="1:11" s="40" customFormat="1">
      <c r="A271" s="51" t="str">
        <f t="shared" ca="1" si="13"/>
        <v>-</v>
      </c>
      <c r="B271" s="40" t="str">
        <f t="shared" si="14"/>
        <v/>
      </c>
      <c r="C271" s="40" t="str">
        <f ca="1">IF(C201="Ja","Ja",(IF(IFERROR(VLOOKUP(B271,$K$216:(INDIRECT("$K"&amp;($D$213+215))),1,FALSE),"-") &lt;&gt; "-","Ja","Nej")))</f>
        <v>Nej</v>
      </c>
      <c r="D271" s="47"/>
      <c r="E271" s="47"/>
      <c r="J271" s="40">
        <f t="shared" si="16"/>
        <v>56</v>
      </c>
      <c r="K271" s="56" t="str">
        <f t="shared" ca="1" si="15"/>
        <v>-</v>
      </c>
    </row>
    <row r="272" spans="1:11" s="40" customFormat="1">
      <c r="A272" s="51" t="str">
        <f t="shared" ca="1" si="13"/>
        <v>-</v>
      </c>
      <c r="B272" s="40" t="str">
        <f t="shared" si="14"/>
        <v/>
      </c>
      <c r="C272" s="40" t="str">
        <f ca="1">IF(C202="Ja","Ja",(IF(IFERROR(VLOOKUP(B272,$K$216:(INDIRECT("$K"&amp;($D$213+215))),1,FALSE),"-") &lt;&gt; "-","Ja","Nej")))</f>
        <v>Nej</v>
      </c>
      <c r="D272" s="47"/>
      <c r="E272" s="47"/>
      <c r="J272" s="40">
        <f t="shared" si="16"/>
        <v>57</v>
      </c>
      <c r="K272" s="56" t="str">
        <f t="shared" ca="1" si="15"/>
        <v>-</v>
      </c>
    </row>
    <row r="273" spans="1:11" s="40" customFormat="1">
      <c r="A273" s="51" t="str">
        <f t="shared" ca="1" si="13"/>
        <v>-</v>
      </c>
      <c r="B273" s="40" t="str">
        <f t="shared" si="14"/>
        <v/>
      </c>
      <c r="C273" s="40" t="str">
        <f ca="1">IF(C203="Ja","Ja",(IF(IFERROR(VLOOKUP(B273,$K$216:(INDIRECT("$K"&amp;($D$213+215))),1,FALSE),"-") &lt;&gt; "-","Ja","Nej")))</f>
        <v>Nej</v>
      </c>
      <c r="D273" s="47"/>
      <c r="E273" s="47"/>
      <c r="J273" s="40">
        <f t="shared" si="16"/>
        <v>58</v>
      </c>
      <c r="K273" s="56" t="str">
        <f t="shared" ca="1" si="15"/>
        <v>-</v>
      </c>
    </row>
    <row r="274" spans="1:11" s="40" customFormat="1">
      <c r="A274" s="51" t="str">
        <f t="shared" ca="1" si="13"/>
        <v>-</v>
      </c>
      <c r="B274" s="40" t="str">
        <f t="shared" si="14"/>
        <v/>
      </c>
      <c r="C274" s="40" t="str">
        <f ca="1">IF(C204="Ja","Ja",(IF(IFERROR(VLOOKUP(B274,$K$216:(INDIRECT("$K"&amp;($D$213+215))),1,FALSE),"-") &lt;&gt; "-","Ja","Nej")))</f>
        <v>Nej</v>
      </c>
      <c r="D274" s="47"/>
      <c r="E274" s="47"/>
      <c r="J274" s="40">
        <f t="shared" si="16"/>
        <v>59</v>
      </c>
      <c r="K274" s="56" t="str">
        <f t="shared" ca="1" si="15"/>
        <v>-</v>
      </c>
    </row>
    <row r="275" spans="1:11" s="40" customFormat="1">
      <c r="A275" s="51" t="str">
        <f t="shared" ca="1" si="13"/>
        <v>-</v>
      </c>
      <c r="B275" s="40" t="str">
        <f t="shared" si="14"/>
        <v/>
      </c>
      <c r="C275" s="40" t="str">
        <f ca="1">IF(C205="Ja","Ja",(IF(IFERROR(VLOOKUP(B275,$K$216:(INDIRECT("$K"&amp;($D$213+215))),1,FALSE),"-") &lt;&gt; "-","Ja","Nej")))</f>
        <v>Nej</v>
      </c>
      <c r="D275" s="47"/>
      <c r="E275" s="47"/>
      <c r="J275" s="40">
        <f t="shared" si="16"/>
        <v>60</v>
      </c>
      <c r="K275" s="56" t="str">
        <f t="shared" ca="1" si="15"/>
        <v>-</v>
      </c>
    </row>
    <row r="276" spans="1:11" s="40" customFormat="1">
      <c r="A276" s="51" t="str">
        <f t="shared" ca="1" si="13"/>
        <v>-</v>
      </c>
      <c r="B276" s="40" t="str">
        <f t="shared" si="14"/>
        <v/>
      </c>
      <c r="C276" s="40" t="str">
        <f ca="1">IF(C206="Ja","Ja",(IF(IFERROR(VLOOKUP(B276,$K$216:(INDIRECT("$K"&amp;($D$213+215))),1,FALSE),"-") &lt;&gt; "-","Ja","Nej")))</f>
        <v>Nej</v>
      </c>
      <c r="D276" s="47"/>
      <c r="E276" s="47"/>
      <c r="J276" s="40">
        <f t="shared" si="16"/>
        <v>61</v>
      </c>
      <c r="K276" s="56" t="str">
        <f t="shared" ca="1" si="15"/>
        <v>-</v>
      </c>
    </row>
    <row r="277" spans="1:11" s="40" customFormat="1">
      <c r="A277" s="51" t="str">
        <f t="shared" ca="1" si="13"/>
        <v>-</v>
      </c>
      <c r="B277" s="40" t="str">
        <f t="shared" si="14"/>
        <v/>
      </c>
      <c r="C277" s="40" t="str">
        <f ca="1">IF(C207="Ja","Ja",(IF(IFERROR(VLOOKUP(B277,$K$216:(INDIRECT("$K"&amp;($D$213+215))),1,FALSE),"-") &lt;&gt; "-","Ja","Nej")))</f>
        <v>Nej</v>
      </c>
      <c r="D277" s="47"/>
      <c r="E277" s="47"/>
      <c r="J277" s="40">
        <f t="shared" si="16"/>
        <v>62</v>
      </c>
      <c r="K277" s="56" t="str">
        <f t="shared" ca="1" si="15"/>
        <v>-</v>
      </c>
    </row>
    <row r="278" spans="1:11" s="40" customFormat="1">
      <c r="A278" s="51" t="str">
        <f t="shared" ca="1" si="13"/>
        <v>-</v>
      </c>
      <c r="B278" s="40" t="str">
        <f t="shared" si="14"/>
        <v/>
      </c>
      <c r="C278" s="40" t="str">
        <f ca="1">IF(C208="Ja","Ja",(IF(IFERROR(VLOOKUP(B278,$K$216:(INDIRECT("$K"&amp;($D$213+215))),1,FALSE),"-") &lt;&gt; "-","Ja","Nej")))</f>
        <v>Nej</v>
      </c>
      <c r="D278" s="47"/>
      <c r="E278" s="47"/>
      <c r="J278" s="40">
        <f t="shared" si="16"/>
        <v>63</v>
      </c>
      <c r="K278" s="56" t="str">
        <f t="shared" ca="1" si="15"/>
        <v>-</v>
      </c>
    </row>
    <row r="279" spans="1:11" s="40" customFormat="1"/>
    <row r="280" spans="1:11" s="52" customFormat="1"/>
  </sheetData>
  <conditionalFormatting sqref="K146:K208">
    <cfRule type="duplicateValues" dxfId="97" priority="2"/>
    <cfRule type="expression" dxfId="96" priority="3">
      <formula>(ROW()&lt;(ROW($K$146)+$D$143))</formula>
    </cfRule>
  </conditionalFormatting>
  <conditionalFormatting sqref="K5:K36">
    <cfRule type="duplicateValues" dxfId="95" priority="4"/>
  </conditionalFormatting>
  <conditionalFormatting sqref="K76:K138">
    <cfRule type="duplicateValues" dxfId="94" priority="1"/>
    <cfRule type="expression" dxfId="93" priority="5">
      <formula>(ROW()&lt;(ROW($K$76)+$D$73))</formula>
    </cfRule>
  </conditionalFormatting>
  <conditionalFormatting sqref="A76:A138">
    <cfRule type="duplicateValues" dxfId="92" priority="6"/>
  </conditionalFormatting>
  <conditionalFormatting sqref="A146:A208">
    <cfRule type="containsText" dxfId="91" priority="7" operator="containsText" text="Redan rankad">
      <formula>NOT(ISERROR(SEARCH("Redan rankad",A146)))</formula>
    </cfRule>
    <cfRule type="duplicateValues" dxfId="90" priority="8"/>
  </conditionalFormatting>
  <conditionalFormatting sqref="B146:B208">
    <cfRule type="duplicateValues" dxfId="89" priority="9"/>
  </conditionalFormatting>
  <conditionalFormatting sqref="A216:A278">
    <cfRule type="containsText" dxfId="88" priority="10" operator="containsText" text="Redan rankad">
      <formula>NOT(ISERROR(SEARCH("Redan rankad",A216)))</formula>
    </cfRule>
    <cfRule type="duplicateValues" dxfId="87" priority="11"/>
  </conditionalFormatting>
  <conditionalFormatting sqref="B216:B278">
    <cfRule type="duplicateValues" dxfId="86" priority="12"/>
  </conditionalFormatting>
  <conditionalFormatting sqref="K216:K278">
    <cfRule type="duplicateValues" dxfId="85" priority="13"/>
    <cfRule type="expression" dxfId="84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A11" zoomScale="80" zoomScaleNormal="80" workbookViewId="0">
      <selection activeCell="B33" sqref="B33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6" max="6" width="10.87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RankingD12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93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157</v>
      </c>
      <c r="C5" s="161" t="s">
        <v>72</v>
      </c>
      <c r="D5" s="172">
        <v>4.4699074074074069E-4</v>
      </c>
      <c r="E5" s="172">
        <v>4.5324074074074065E-4</v>
      </c>
      <c r="F5" s="40" t="str">
        <f>IF(OR(ISBLANK(D5),ISBLANK(E5)),"",TEXT(D5+E5,"mm:ss.000"))</f>
        <v>01:17.780</v>
      </c>
      <c r="J5" s="40">
        <v>1</v>
      </c>
      <c r="K5" s="46" t="str">
        <f t="shared" ref="K5:K10" si="0">K76</f>
        <v>DE BRITO Tomasine (41)</v>
      </c>
      <c r="L5" s="40" t="str">
        <f t="shared" ref="L5:L36" si="1">IFERROR(VLOOKUP($K5,$B$5:$C$67,2,FALSE),"-")</f>
        <v>Täby SLK</v>
      </c>
      <c r="M5" s="47">
        <v>1</v>
      </c>
    </row>
    <row r="6" spans="1:13" s="40" customFormat="1">
      <c r="A6" s="40">
        <f>A5+1</f>
        <v>2</v>
      </c>
      <c r="B6" s="161" t="s">
        <v>158</v>
      </c>
      <c r="C6" s="161" t="s">
        <v>95</v>
      </c>
      <c r="D6" s="166">
        <v>4.4340277777777781E-4</v>
      </c>
      <c r="E6" s="166">
        <v>4.6111111111111114E-4</v>
      </c>
      <c r="F6" s="40" t="str">
        <f t="shared" ref="F6:F67" si="2">IF(OR(ISBLANK(D6),ISBLANK(E6)),"",TEXT(D6+E6,"mm:ss.000"))</f>
        <v>01:18.150</v>
      </c>
      <c r="J6" s="40">
        <f>J5+1</f>
        <v>2</v>
      </c>
      <c r="K6" s="46" t="str">
        <f t="shared" si="0"/>
        <v>OLOWS Tindra (42)</v>
      </c>
      <c r="L6" s="40" t="str">
        <f t="shared" si="1"/>
        <v>Järvsö IF</v>
      </c>
      <c r="M6" s="47">
        <v>2</v>
      </c>
    </row>
    <row r="7" spans="1:13" s="40" customFormat="1">
      <c r="A7" s="40">
        <f>A6+1</f>
        <v>3</v>
      </c>
      <c r="B7" s="161" t="s">
        <v>159</v>
      </c>
      <c r="C7" s="161" t="s">
        <v>70</v>
      </c>
      <c r="D7" s="166">
        <v>4.5092592592592596E-4</v>
      </c>
      <c r="E7" s="166">
        <v>4.6828703703703702E-4</v>
      </c>
      <c r="F7" s="40" t="str">
        <f t="shared" si="2"/>
        <v>01:19.420</v>
      </c>
      <c r="J7" s="40">
        <f t="shared" ref="J7:J36" si="3">J6+1</f>
        <v>3</v>
      </c>
      <c r="K7" s="46" t="str">
        <f t="shared" si="0"/>
        <v>ADSTEN Amber (43)</v>
      </c>
      <c r="L7" s="40" t="str">
        <f t="shared" si="1"/>
        <v>Östersund-Frösö SLK</v>
      </c>
      <c r="M7" s="47">
        <v>3</v>
      </c>
    </row>
    <row r="8" spans="1:13" s="40" customFormat="1">
      <c r="A8" s="40">
        <f t="shared" ref="A8:A67" si="4">A7+1</f>
        <v>4</v>
      </c>
      <c r="B8" s="161" t="s">
        <v>160</v>
      </c>
      <c r="C8" s="161" t="s">
        <v>87</v>
      </c>
      <c r="D8" s="166">
        <v>4.5150462962962961E-4</v>
      </c>
      <c r="E8" s="166">
        <v>4.6840277777777782E-4</v>
      </c>
      <c r="F8" s="40" t="str">
        <f t="shared" si="2"/>
        <v>01:19.480</v>
      </c>
      <c r="J8" s="40">
        <f t="shared" si="3"/>
        <v>4</v>
      </c>
      <c r="K8" s="46" t="str">
        <f t="shared" si="0"/>
        <v>ÖHLUND Cornelia (44)</v>
      </c>
      <c r="L8" s="40" t="str">
        <f t="shared" si="1"/>
        <v>Åre SLK</v>
      </c>
      <c r="M8" s="47">
        <v>4</v>
      </c>
    </row>
    <row r="9" spans="1:13" s="40" customFormat="1">
      <c r="A9" s="40">
        <f t="shared" si="4"/>
        <v>5</v>
      </c>
      <c r="B9" s="161" t="s">
        <v>161</v>
      </c>
      <c r="C9" s="161" t="s">
        <v>96</v>
      </c>
      <c r="D9" s="166">
        <v>4.546296296296297E-4</v>
      </c>
      <c r="E9" s="166">
        <v>4.6782407407407412E-4</v>
      </c>
      <c r="F9" s="40" t="str">
        <f t="shared" si="2"/>
        <v>01:19.700</v>
      </c>
      <c r="J9" s="40">
        <f t="shared" si="3"/>
        <v>5</v>
      </c>
      <c r="K9" s="46" t="str">
        <f t="shared" si="0"/>
        <v>WILSBY Lif (45)</v>
      </c>
      <c r="L9" s="40" t="str">
        <f t="shared" si="1"/>
        <v>Järfälla AK</v>
      </c>
      <c r="M9" s="47">
        <v>5</v>
      </c>
    </row>
    <row r="10" spans="1:13" s="40" customFormat="1">
      <c r="A10" s="40">
        <f t="shared" si="4"/>
        <v>6</v>
      </c>
      <c r="B10" s="161" t="s">
        <v>162</v>
      </c>
      <c r="C10" s="161" t="s">
        <v>63</v>
      </c>
      <c r="D10" s="166">
        <v>4.6076388888888897E-4</v>
      </c>
      <c r="E10" s="166">
        <v>4.7222222222222218E-4</v>
      </c>
      <c r="F10" s="40" t="str">
        <f t="shared" si="2"/>
        <v>01:20.610</v>
      </c>
      <c r="J10" s="40">
        <f t="shared" si="3"/>
        <v>6</v>
      </c>
      <c r="K10" s="46" t="str">
        <f t="shared" si="0"/>
        <v>HÄGGLUND Emma (46)</v>
      </c>
      <c r="L10" s="40" t="str">
        <f t="shared" si="1"/>
        <v>Nolby Alpina SK</v>
      </c>
      <c r="M10" s="47">
        <v>6</v>
      </c>
    </row>
    <row r="11" spans="1:13" s="40" customFormat="1">
      <c r="A11" s="40">
        <f t="shared" si="4"/>
        <v>7</v>
      </c>
      <c r="B11" s="161" t="s">
        <v>163</v>
      </c>
      <c r="C11" s="161" t="s">
        <v>62</v>
      </c>
      <c r="D11" s="166">
        <v>4.6481481481481477E-4</v>
      </c>
      <c r="E11" s="166">
        <v>4.7650462962962967E-4</v>
      </c>
      <c r="F11" s="40" t="str">
        <f t="shared" si="2"/>
        <v>01:21.330</v>
      </c>
      <c r="J11" s="40">
        <f t="shared" si="3"/>
        <v>7</v>
      </c>
      <c r="K11" s="46" t="str">
        <f>K82</f>
        <v>BACKLUND Liza (47)</v>
      </c>
      <c r="L11" s="40" t="str">
        <f t="shared" si="1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164</v>
      </c>
      <c r="C12" s="161" t="s">
        <v>74</v>
      </c>
      <c r="D12" s="166">
        <v>4.7025462962962966E-4</v>
      </c>
      <c r="E12" s="166">
        <v>4.8206018518518514E-4</v>
      </c>
      <c r="F12" s="40" t="str">
        <f t="shared" si="2"/>
        <v>01:22.280</v>
      </c>
      <c r="J12" s="40">
        <f t="shared" si="3"/>
        <v>8</v>
      </c>
      <c r="K12" s="46" t="str">
        <f t="shared" ref="K12:K24" si="5">K83</f>
        <v>NORDBERG Esther (48)</v>
      </c>
      <c r="L12" s="40" t="str">
        <f t="shared" si="1"/>
        <v>Mälaröarnas Alpina SK</v>
      </c>
      <c r="M12" s="47">
        <v>8</v>
      </c>
    </row>
    <row r="13" spans="1:13" s="40" customFormat="1">
      <c r="A13" s="40">
        <f t="shared" si="4"/>
        <v>9</v>
      </c>
      <c r="B13" s="161" t="s">
        <v>165</v>
      </c>
      <c r="C13" s="161" t="s">
        <v>63</v>
      </c>
      <c r="D13" s="166">
        <v>4.8391203703703709E-4</v>
      </c>
      <c r="E13" s="166">
        <v>4.9699074074074077E-4</v>
      </c>
      <c r="F13" s="40" t="str">
        <f t="shared" si="2"/>
        <v>01:24.750</v>
      </c>
      <c r="J13" s="40">
        <f t="shared" si="3"/>
        <v>9</v>
      </c>
      <c r="K13" s="46" t="str">
        <f t="shared" si="5"/>
        <v>THORSANDER Jonna (49)</v>
      </c>
      <c r="L13" s="40" t="str">
        <f t="shared" si="1"/>
        <v>Nolby Alpina SK</v>
      </c>
      <c r="M13" s="47">
        <v>9</v>
      </c>
    </row>
    <row r="14" spans="1:13" s="40" customFormat="1">
      <c r="A14" s="40">
        <f t="shared" si="4"/>
        <v>10</v>
      </c>
      <c r="B14" s="161" t="s">
        <v>166</v>
      </c>
      <c r="C14" s="161" t="s">
        <v>79</v>
      </c>
      <c r="D14" s="166">
        <v>4.8645833333333332E-4</v>
      </c>
      <c r="E14" s="166">
        <v>4.9571759259259263E-4</v>
      </c>
      <c r="F14" s="40" t="str">
        <f t="shared" si="2"/>
        <v>01:24.860</v>
      </c>
      <c r="J14" s="40">
        <f t="shared" si="3"/>
        <v>10</v>
      </c>
      <c r="K14" s="46" t="str">
        <f t="shared" si="5"/>
        <v>SILFWERPLATZ Edith (50)</v>
      </c>
      <c r="L14" s="40" t="str">
        <f t="shared" si="1"/>
        <v>Saltsjöbadens SLK</v>
      </c>
      <c r="M14" s="47">
        <v>10</v>
      </c>
    </row>
    <row r="15" spans="1:13" s="40" customFormat="1">
      <c r="A15" s="40">
        <f t="shared" si="4"/>
        <v>11</v>
      </c>
      <c r="B15" s="161" t="s">
        <v>167</v>
      </c>
      <c r="C15" s="161" t="s">
        <v>81</v>
      </c>
      <c r="D15" s="166">
        <v>4.8599537037037041E-4</v>
      </c>
      <c r="E15" s="166">
        <v>4.9872685185185187E-4</v>
      </c>
      <c r="F15" s="40" t="str">
        <f t="shared" si="2"/>
        <v>01:25.080</v>
      </c>
      <c r="J15" s="40">
        <f t="shared" si="3"/>
        <v>11</v>
      </c>
      <c r="K15" s="46" t="str">
        <f t="shared" si="5"/>
        <v>LARSEN Ida (51)</v>
      </c>
      <c r="L15" s="40" t="str">
        <f t="shared" si="1"/>
        <v>Gävle Alpina SK</v>
      </c>
      <c r="M15" s="47">
        <v>11</v>
      </c>
    </row>
    <row r="16" spans="1:13" s="40" customFormat="1">
      <c r="A16" s="40">
        <f t="shared" si="4"/>
        <v>12</v>
      </c>
      <c r="B16" s="161" t="s">
        <v>168</v>
      </c>
      <c r="C16" s="161" t="s">
        <v>61</v>
      </c>
      <c r="D16" s="166">
        <v>4.9571759259259263E-4</v>
      </c>
      <c r="E16" s="166">
        <v>5.0081018518518519E-4</v>
      </c>
      <c r="F16" s="40" t="str">
        <f t="shared" si="2"/>
        <v>01:26.100</v>
      </c>
      <c r="J16" s="40">
        <f t="shared" si="3"/>
        <v>12</v>
      </c>
      <c r="K16" s="46" t="str">
        <f t="shared" si="5"/>
        <v>TYRÉN Klara (52 )</v>
      </c>
      <c r="L16" s="40" t="str">
        <f t="shared" si="1"/>
        <v>Bollnäs AK</v>
      </c>
      <c r="M16" s="47">
        <v>12</v>
      </c>
    </row>
    <row r="17" spans="1:13" s="40" customFormat="1">
      <c r="A17" s="40">
        <f t="shared" si="4"/>
        <v>13</v>
      </c>
      <c r="B17" s="161" t="s">
        <v>169</v>
      </c>
      <c r="C17" s="161" t="s">
        <v>62</v>
      </c>
      <c r="D17" s="166">
        <v>5.0057870370370371E-4</v>
      </c>
      <c r="E17" s="166">
        <v>4.9629629629629633E-4</v>
      </c>
      <c r="F17" s="40" t="str">
        <f t="shared" si="2"/>
        <v>01:26.130</v>
      </c>
      <c r="J17" s="40">
        <f t="shared" si="3"/>
        <v>13</v>
      </c>
      <c r="K17" s="46" t="str">
        <f t="shared" si="5"/>
        <v>MOBERG Ebba (53)</v>
      </c>
      <c r="L17" s="40" t="str">
        <f t="shared" si="1"/>
        <v>Sundsvalls SLK</v>
      </c>
      <c r="M17" s="47">
        <v>13</v>
      </c>
    </row>
    <row r="18" spans="1:13" s="40" customFormat="1">
      <c r="A18" s="40">
        <f t="shared" si="4"/>
        <v>14</v>
      </c>
      <c r="B18" s="161" t="s">
        <v>170</v>
      </c>
      <c r="C18" s="161" t="s">
        <v>97</v>
      </c>
      <c r="D18" s="166">
        <v>4.9594907407407411E-4</v>
      </c>
      <c r="E18" s="166">
        <v>5.0127314814814815E-4</v>
      </c>
      <c r="F18" s="40" t="str">
        <f>IF(OR(ISBLANK(D18),ISBLANK(E18)),"",TEXT(D18+E18,"mm:ss.000"))</f>
        <v>01:26.160</v>
      </c>
      <c r="J18" s="40">
        <f t="shared" si="3"/>
        <v>14</v>
      </c>
      <c r="K18" s="46" t="str">
        <f t="shared" si="5"/>
        <v>SANDBERG Lovisa (54)</v>
      </c>
      <c r="L18" s="40" t="str">
        <f t="shared" si="1"/>
        <v>Tunafors SK</v>
      </c>
      <c r="M18" s="47">
        <v>14</v>
      </c>
    </row>
    <row r="19" spans="1:13" s="40" customFormat="1">
      <c r="A19" s="40">
        <f t="shared" si="4"/>
        <v>15</v>
      </c>
      <c r="B19" s="161" t="s">
        <v>171</v>
      </c>
      <c r="C19" s="161" t="s">
        <v>62</v>
      </c>
      <c r="D19" s="166">
        <v>4.9803240740740743E-4</v>
      </c>
      <c r="E19" s="166">
        <v>5.0069444444444445E-4</v>
      </c>
      <c r="F19" s="40" t="str">
        <f t="shared" si="2"/>
        <v>01:26.290</v>
      </c>
      <c r="J19" s="40">
        <f t="shared" si="3"/>
        <v>15</v>
      </c>
      <c r="K19" s="46" t="str">
        <f t="shared" si="5"/>
        <v>ÅBERG Linn (55)</v>
      </c>
      <c r="L19" s="40" t="str">
        <f t="shared" si="1"/>
        <v>Sundsvalls SLK</v>
      </c>
      <c r="M19" s="47">
        <v>15</v>
      </c>
    </row>
    <row r="20" spans="1:13" s="40" customFormat="1">
      <c r="A20" s="40">
        <f t="shared" si="4"/>
        <v>16</v>
      </c>
      <c r="B20" s="161" t="s">
        <v>172</v>
      </c>
      <c r="C20" s="161" t="s">
        <v>62</v>
      </c>
      <c r="D20" s="166">
        <v>4.9976851851851853E-4</v>
      </c>
      <c r="E20" s="166">
        <v>5.0613425925925923E-4</v>
      </c>
      <c r="F20" s="40" t="str">
        <f t="shared" si="2"/>
        <v>01:26.910</v>
      </c>
      <c r="J20" s="40">
        <f t="shared" si="3"/>
        <v>16</v>
      </c>
      <c r="K20" s="46" t="str">
        <f t="shared" si="5"/>
        <v>ERIKSSON Lina (56)</v>
      </c>
      <c r="L20" s="40" t="str">
        <f t="shared" si="1"/>
        <v>Sundsvalls SLK</v>
      </c>
      <c r="M20" s="47">
        <v>16</v>
      </c>
    </row>
    <row r="21" spans="1:13" s="40" customFormat="1">
      <c r="A21" s="40">
        <f t="shared" si="4"/>
        <v>17</v>
      </c>
      <c r="B21" s="161" t="s">
        <v>175</v>
      </c>
      <c r="C21" s="161" t="s">
        <v>98</v>
      </c>
      <c r="D21" s="166">
        <v>4.9687500000000003E-4</v>
      </c>
      <c r="E21" s="166">
        <v>5.100694444444445E-4</v>
      </c>
      <c r="F21" s="40" t="str">
        <f t="shared" si="2"/>
        <v>01:27.000</v>
      </c>
      <c r="J21" s="40">
        <f t="shared" si="3"/>
        <v>17</v>
      </c>
      <c r="K21" s="46" t="str">
        <f ca="1">K146</f>
        <v>NORBERG Sanna (57)</v>
      </c>
      <c r="L21" s="40" t="str">
        <f t="shared" ca="1" si="1"/>
        <v>UHSK Umeå SK</v>
      </c>
      <c r="M21" s="47">
        <v>17</v>
      </c>
    </row>
    <row r="22" spans="1:13" s="40" customFormat="1">
      <c r="A22" s="40">
        <f t="shared" si="4"/>
        <v>18</v>
      </c>
      <c r="B22" s="161" t="s">
        <v>174</v>
      </c>
      <c r="C22" s="161" t="s">
        <v>62</v>
      </c>
      <c r="D22" s="166">
        <v>4.9479166666666671E-4</v>
      </c>
      <c r="E22" s="166">
        <v>5.1423611111111114E-4</v>
      </c>
      <c r="F22" s="40" t="str">
        <f t="shared" si="2"/>
        <v>01:27.180</v>
      </c>
      <c r="J22" s="40">
        <f t="shared" si="3"/>
        <v>18</v>
      </c>
      <c r="K22" s="46" t="str">
        <f t="shared" ref="K22:K28" ca="1" si="6">K147</f>
        <v>NÄSHOLM Selma (58)</v>
      </c>
      <c r="L22" s="40" t="str">
        <f t="shared" ca="1" si="1"/>
        <v>Sundsvalls SLK</v>
      </c>
      <c r="M22" s="47">
        <v>18</v>
      </c>
    </row>
    <row r="23" spans="1:13" s="40" customFormat="1">
      <c r="A23" s="40">
        <f t="shared" si="4"/>
        <v>19</v>
      </c>
      <c r="B23" s="161" t="s">
        <v>176</v>
      </c>
      <c r="C23" s="161" t="s">
        <v>73</v>
      </c>
      <c r="D23" s="166">
        <v>5.0428240740740739E-4</v>
      </c>
      <c r="E23" s="166">
        <v>5.0497685185185183E-4</v>
      </c>
      <c r="F23" s="40" t="str">
        <f t="shared" si="2"/>
        <v>01:27.200</v>
      </c>
      <c r="J23" s="40">
        <f t="shared" si="3"/>
        <v>19</v>
      </c>
      <c r="K23" s="46" t="str">
        <f t="shared" ca="1" si="6"/>
        <v>LINDSTRÖM Agnes (59)</v>
      </c>
      <c r="L23" s="40" t="str">
        <f t="shared" ca="1" si="1"/>
        <v>Landskrona SC</v>
      </c>
      <c r="M23" s="47">
        <v>19</v>
      </c>
    </row>
    <row r="24" spans="1:13" s="40" customFormat="1">
      <c r="A24" s="40">
        <f t="shared" si="4"/>
        <v>20</v>
      </c>
      <c r="B24" s="161" t="s">
        <v>177</v>
      </c>
      <c r="C24" s="161" t="s">
        <v>61</v>
      </c>
      <c r="D24" s="166">
        <v>5.0046296296296297E-4</v>
      </c>
      <c r="E24" s="166">
        <v>5.1886574074074075E-4</v>
      </c>
      <c r="F24" s="40" t="str">
        <f t="shared" si="2"/>
        <v>01:28.070</v>
      </c>
      <c r="J24" s="40">
        <f t="shared" si="3"/>
        <v>20</v>
      </c>
      <c r="K24" s="46" t="str">
        <f t="shared" ca="1" si="6"/>
        <v>BENGTSSON Linnea (60)</v>
      </c>
      <c r="L24" s="40" t="str">
        <f t="shared" ca="1" si="1"/>
        <v>Bollnäs AK</v>
      </c>
      <c r="M24" s="47">
        <v>20</v>
      </c>
    </row>
    <row r="25" spans="1:13" s="40" customFormat="1">
      <c r="A25" s="40">
        <f t="shared" si="4"/>
        <v>21</v>
      </c>
      <c r="B25" s="161" t="s">
        <v>178</v>
      </c>
      <c r="C25" s="161" t="s">
        <v>61</v>
      </c>
      <c r="D25" s="166">
        <v>5.0324074074074062E-4</v>
      </c>
      <c r="E25" s="166">
        <v>5.1840277777777768E-4</v>
      </c>
      <c r="F25" s="40" t="str">
        <f t="shared" si="2"/>
        <v>01:28.270</v>
      </c>
      <c r="J25" s="40">
        <f t="shared" si="3"/>
        <v>21</v>
      </c>
      <c r="K25" s="46" t="str">
        <f t="shared" ca="1" si="6"/>
        <v>BENGTSSON Hilda (61)</v>
      </c>
      <c r="L25" s="40" t="str">
        <f t="shared" ca="1" si="1"/>
        <v>Bollnäs AK</v>
      </c>
      <c r="M25" s="47">
        <v>21</v>
      </c>
    </row>
    <row r="26" spans="1:13" s="40" customFormat="1">
      <c r="A26" s="40">
        <f t="shared" si="4"/>
        <v>22</v>
      </c>
      <c r="B26" s="161" t="s">
        <v>179</v>
      </c>
      <c r="C26" s="161" t="s">
        <v>75</v>
      </c>
      <c r="D26" s="166">
        <v>5.0775462962962959E-4</v>
      </c>
      <c r="E26" s="166">
        <v>5.2546296296296293E-4</v>
      </c>
      <c r="F26" s="40" t="str">
        <f t="shared" si="2"/>
        <v>01:29.270</v>
      </c>
      <c r="J26" s="40">
        <f t="shared" si="3"/>
        <v>22</v>
      </c>
      <c r="K26" s="46" t="str">
        <f t="shared" ca="1" si="6"/>
        <v>ERIKSSON Clara (62)</v>
      </c>
      <c r="L26" s="40" t="str">
        <f t="shared" ca="1" si="1"/>
        <v>IF Hudik Alpin</v>
      </c>
      <c r="M26" s="47">
        <v>22</v>
      </c>
    </row>
    <row r="27" spans="1:13" s="40" customFormat="1">
      <c r="A27" s="40">
        <f t="shared" si="4"/>
        <v>23</v>
      </c>
      <c r="B27" s="161" t="s">
        <v>180</v>
      </c>
      <c r="C27" s="161" t="s">
        <v>62</v>
      </c>
      <c r="D27" s="166">
        <v>5.1018518518518524E-4</v>
      </c>
      <c r="E27" s="166">
        <v>5.2731481481481488E-4</v>
      </c>
      <c r="F27" s="40" t="str">
        <f t="shared" si="2"/>
        <v>01:29.640</v>
      </c>
      <c r="J27" s="40">
        <f t="shared" si="3"/>
        <v>23</v>
      </c>
      <c r="K27" s="46" t="str">
        <f t="shared" ca="1" si="6"/>
        <v>SÖDERBERG Agnes (63)</v>
      </c>
      <c r="L27" s="40" t="str">
        <f t="shared" ca="1" si="1"/>
        <v>Getbergets Alpina IF</v>
      </c>
      <c r="M27" s="47">
        <v>23</v>
      </c>
    </row>
    <row r="28" spans="1:13" s="40" customFormat="1">
      <c r="A28" s="40">
        <f t="shared" si="4"/>
        <v>24</v>
      </c>
      <c r="B28" s="161" t="s">
        <v>181</v>
      </c>
      <c r="C28" s="161" t="s">
        <v>63</v>
      </c>
      <c r="D28" s="166">
        <v>5.3414351851851854E-4</v>
      </c>
      <c r="E28" s="166">
        <v>5.2060185185185185E-4</v>
      </c>
      <c r="F28" s="40" t="str">
        <f t="shared" si="2"/>
        <v>01:31.130</v>
      </c>
      <c r="J28" s="40">
        <f t="shared" si="3"/>
        <v>24</v>
      </c>
      <c r="K28" s="46" t="str">
        <f t="shared" ca="1" si="6"/>
        <v>SJÖSTRÖM-JONSSON Matilda (64)</v>
      </c>
      <c r="L28" s="40" t="str">
        <f t="shared" ca="1" si="1"/>
        <v>Sundsvalls SLK</v>
      </c>
      <c r="M28" s="47">
        <v>24</v>
      </c>
    </row>
    <row r="29" spans="1:13" s="40" customFormat="1">
      <c r="A29" s="40">
        <f t="shared" si="4"/>
        <v>25</v>
      </c>
      <c r="B29" s="161" t="s">
        <v>182</v>
      </c>
      <c r="C29" s="161" t="s">
        <v>62</v>
      </c>
      <c r="D29" s="166">
        <v>5.0844907407407403E-4</v>
      </c>
      <c r="E29" s="166">
        <v>5.4918981481481485E-4</v>
      </c>
      <c r="F29" s="40" t="str">
        <f t="shared" si="2"/>
        <v>01:31.380</v>
      </c>
      <c r="J29" s="40">
        <f t="shared" si="3"/>
        <v>25</v>
      </c>
      <c r="K29" s="40" t="str">
        <f ca="1">K216</f>
        <v>MICKELSSON Lisa (65)</v>
      </c>
      <c r="L29" s="40" t="str">
        <f t="shared" ca="1" si="1"/>
        <v>IF Hudik Alpin</v>
      </c>
      <c r="M29" s="47">
        <v>25</v>
      </c>
    </row>
    <row r="30" spans="1:13" s="40" customFormat="1">
      <c r="A30" s="40">
        <f t="shared" si="4"/>
        <v>26</v>
      </c>
      <c r="B30" s="161" t="s">
        <v>183</v>
      </c>
      <c r="C30" s="161" t="s">
        <v>63</v>
      </c>
      <c r="D30" s="166">
        <v>5.2025462962962973E-4</v>
      </c>
      <c r="E30" s="166">
        <v>5.4432870370370377E-4</v>
      </c>
      <c r="F30" s="40" t="str">
        <f t="shared" si="2"/>
        <v>01:31.980</v>
      </c>
      <c r="J30" s="40">
        <f t="shared" si="3"/>
        <v>26</v>
      </c>
      <c r="K30" s="40" t="str">
        <f t="shared" ref="K30:K36" ca="1" si="7">K217</f>
        <v>HÄGGLUND Clara (66)</v>
      </c>
      <c r="L30" s="40" t="str">
        <f t="shared" ca="1" si="1"/>
        <v>Nolby Alpina SK</v>
      </c>
      <c r="M30" s="47">
        <v>26</v>
      </c>
    </row>
    <row r="31" spans="1:13" s="40" customFormat="1">
      <c r="A31" s="40">
        <f t="shared" si="4"/>
        <v>27</v>
      </c>
      <c r="B31" s="161" t="s">
        <v>184</v>
      </c>
      <c r="C31" s="161" t="s">
        <v>64</v>
      </c>
      <c r="D31" s="166">
        <v>5.3796296296296296E-4</v>
      </c>
      <c r="E31" s="166">
        <v>5.4189814814814812E-4</v>
      </c>
      <c r="F31" s="40" t="str">
        <f t="shared" si="2"/>
        <v>01:33.300</v>
      </c>
      <c r="J31" s="40">
        <f t="shared" si="3"/>
        <v>27</v>
      </c>
      <c r="K31" s="40" t="str">
        <f t="shared" ca="1" si="7"/>
        <v>ÖIEN Iris (67)</v>
      </c>
      <c r="L31" s="40" t="str">
        <f t="shared" ca="1" si="1"/>
        <v>Karlstads SLK</v>
      </c>
      <c r="M31" s="47">
        <v>27</v>
      </c>
    </row>
    <row r="32" spans="1:13" s="40" customFormat="1">
      <c r="A32" s="40">
        <f t="shared" si="4"/>
        <v>28</v>
      </c>
      <c r="B32" s="161" t="s">
        <v>185</v>
      </c>
      <c r="C32" s="161" t="s">
        <v>62</v>
      </c>
      <c r="D32" s="166">
        <v>5.3912037037037036E-4</v>
      </c>
      <c r="E32" s="166">
        <v>5.4907407407407411E-4</v>
      </c>
      <c r="F32" s="40" t="str">
        <f t="shared" si="2"/>
        <v>01:34.020</v>
      </c>
      <c r="J32" s="40">
        <f t="shared" si="3"/>
        <v>28</v>
      </c>
      <c r="K32" s="40" t="str">
        <f t="shared" ca="1" si="7"/>
        <v>BYLUND Elin (68)</v>
      </c>
      <c r="L32" s="40" t="str">
        <f t="shared" ca="1" si="1"/>
        <v>Nolby Alpina SK</v>
      </c>
      <c r="M32" s="47">
        <v>28</v>
      </c>
    </row>
    <row r="33" spans="1:13" s="40" customFormat="1">
      <c r="A33" s="40">
        <f t="shared" si="4"/>
        <v>29</v>
      </c>
      <c r="B33" s="47" t="s">
        <v>99</v>
      </c>
      <c r="C33" s="47" t="s">
        <v>81</v>
      </c>
      <c r="D33" s="166">
        <v>5.5844907407407416E-4</v>
      </c>
      <c r="E33" s="166">
        <v>5.7870370370370378E-4</v>
      </c>
      <c r="F33" s="40" t="str">
        <f t="shared" si="2"/>
        <v>01:38.250</v>
      </c>
      <c r="J33" s="40">
        <f t="shared" si="3"/>
        <v>29</v>
      </c>
      <c r="K33" s="40" t="str">
        <f t="shared" ca="1" si="7"/>
        <v>UPPLING Tilde (69)</v>
      </c>
      <c r="L33" s="40" t="str">
        <f t="shared" ca="1" si="1"/>
        <v>Sundsvalls SLK</v>
      </c>
      <c r="M33" s="47">
        <v>29</v>
      </c>
    </row>
    <row r="34" spans="1:13" s="40" customFormat="1">
      <c r="A34" s="40">
        <f t="shared" si="4"/>
        <v>30</v>
      </c>
      <c r="B34" s="47" t="s">
        <v>100</v>
      </c>
      <c r="C34" s="47" t="s">
        <v>79</v>
      </c>
      <c r="D34" s="166">
        <v>5.614583333333333E-4</v>
      </c>
      <c r="E34" s="166">
        <v>5.8900462962962954E-4</v>
      </c>
      <c r="F34" s="40" t="str">
        <f t="shared" si="2"/>
        <v>01:39.400</v>
      </c>
      <c r="J34" s="40">
        <f t="shared" si="3"/>
        <v>30</v>
      </c>
      <c r="K34" s="40" t="str">
        <f t="shared" ca="1" si="7"/>
        <v>HAGSTRÖM Angelica (70)</v>
      </c>
      <c r="L34" s="40" t="str">
        <f t="shared" ca="1" si="1"/>
        <v>Klövsjö Alpina</v>
      </c>
      <c r="M34" s="47">
        <v>30</v>
      </c>
    </row>
    <row r="35" spans="1:13" s="40" customFormat="1">
      <c r="A35" s="40">
        <f t="shared" si="4"/>
        <v>31</v>
      </c>
      <c r="B35" s="47" t="s">
        <v>94</v>
      </c>
      <c r="C35" s="47" t="s">
        <v>62</v>
      </c>
      <c r="D35" s="166">
        <v>5.7349537037037037E-4</v>
      </c>
      <c r="E35" s="166">
        <v>5.9467592592592591E-4</v>
      </c>
      <c r="F35" s="40" t="str">
        <f t="shared" si="2"/>
        <v>01:40.930</v>
      </c>
      <c r="J35" s="40">
        <f t="shared" si="3"/>
        <v>31</v>
      </c>
      <c r="K35" s="40" t="str">
        <f t="shared" ca="1" si="7"/>
        <v>FRENGEN Maja (71)</v>
      </c>
      <c r="L35" s="40" t="str">
        <f t="shared" ca="1" si="1"/>
        <v>Nolby Alpina SK</v>
      </c>
      <c r="M35" s="47">
        <v>31</v>
      </c>
    </row>
    <row r="36" spans="1:13" s="40" customFormat="1">
      <c r="A36" s="40">
        <f t="shared" si="4"/>
        <v>32</v>
      </c>
      <c r="B36" s="47" t="s">
        <v>101</v>
      </c>
      <c r="C36" s="47" t="s">
        <v>75</v>
      </c>
      <c r="D36" s="166">
        <v>5.7662037037037046E-4</v>
      </c>
      <c r="E36" s="166">
        <v>6.1655092592592588E-4</v>
      </c>
      <c r="F36" s="40" t="str">
        <f t="shared" si="2"/>
        <v>01:43.090</v>
      </c>
      <c r="J36" s="40">
        <f t="shared" si="3"/>
        <v>32</v>
      </c>
      <c r="K36" s="40" t="str">
        <f t="shared" ca="1" si="7"/>
        <v>LUNDSTRÖM Sarah (72)</v>
      </c>
      <c r="L36" s="40" t="str">
        <f t="shared" ca="1" si="1"/>
        <v>Sundsvalls SLK</v>
      </c>
      <c r="M36" s="47">
        <v>32</v>
      </c>
    </row>
    <row r="37" spans="1:13" s="40" customFormat="1">
      <c r="A37" s="40">
        <f t="shared" si="4"/>
        <v>33</v>
      </c>
      <c r="B37" s="47" t="s">
        <v>186</v>
      </c>
      <c r="C37" s="47" t="s">
        <v>63</v>
      </c>
      <c r="D37" s="166"/>
      <c r="E37" s="166">
        <v>5.0023148148148138E-4</v>
      </c>
      <c r="F37" s="40" t="str">
        <f t="shared" si="2"/>
        <v/>
      </c>
    </row>
    <row r="38" spans="1:13" s="40" customFormat="1">
      <c r="A38" s="40">
        <f t="shared" si="4"/>
        <v>34</v>
      </c>
      <c r="B38" s="47" t="s">
        <v>187</v>
      </c>
      <c r="C38" s="47" t="s">
        <v>73</v>
      </c>
      <c r="D38" s="166"/>
      <c r="E38" s="166">
        <v>4.8888888888888897E-4</v>
      </c>
      <c r="F38" s="40" t="str">
        <f t="shared" si="2"/>
        <v/>
      </c>
    </row>
    <row r="39" spans="1:13" s="40" customFormat="1">
      <c r="A39" s="40">
        <f t="shared" si="4"/>
        <v>35</v>
      </c>
      <c r="B39" s="47" t="s">
        <v>173</v>
      </c>
      <c r="C39" s="47" t="s">
        <v>102</v>
      </c>
      <c r="D39" s="166">
        <v>4.8530092592592592E-4</v>
      </c>
      <c r="E39" s="166"/>
      <c r="F39" s="40" t="str">
        <f t="shared" si="2"/>
        <v/>
      </c>
    </row>
    <row r="40" spans="1:13" s="40" customFormat="1">
      <c r="A40" s="40">
        <f t="shared" si="4"/>
        <v>36</v>
      </c>
      <c r="B40" s="47" t="s">
        <v>188</v>
      </c>
      <c r="C40" s="47" t="s">
        <v>103</v>
      </c>
      <c r="D40" s="166"/>
      <c r="E40" s="166">
        <v>5.1250000000000004E-4</v>
      </c>
      <c r="F40" s="40" t="str">
        <f t="shared" si="2"/>
        <v/>
      </c>
    </row>
    <row r="41" spans="1:13" s="40" customFormat="1">
      <c r="A41" s="40">
        <f t="shared" si="4"/>
        <v>37</v>
      </c>
      <c r="B41" s="47"/>
      <c r="C41" s="47"/>
      <c r="D41" s="166"/>
      <c r="E41" s="166"/>
      <c r="F41" s="40" t="str">
        <f t="shared" si="2"/>
        <v/>
      </c>
    </row>
    <row r="42" spans="1:13" s="40" customFormat="1">
      <c r="A42" s="40">
        <f t="shared" si="4"/>
        <v>38</v>
      </c>
      <c r="B42" s="47"/>
      <c r="C42" s="47"/>
      <c r="D42" s="166"/>
      <c r="E42" s="166"/>
      <c r="F42" s="40" t="str">
        <f t="shared" si="2"/>
        <v/>
      </c>
    </row>
    <row r="43" spans="1:13" s="40" customFormat="1">
      <c r="A43" s="40">
        <f t="shared" si="4"/>
        <v>39</v>
      </c>
      <c r="B43" s="47"/>
      <c r="C43" s="47"/>
      <c r="D43" s="166"/>
      <c r="E43" s="166"/>
      <c r="F43" s="40" t="str">
        <f t="shared" si="2"/>
        <v/>
      </c>
    </row>
    <row r="44" spans="1:13" s="40" customFormat="1">
      <c r="A44" s="40">
        <f t="shared" si="4"/>
        <v>40</v>
      </c>
      <c r="B44" s="47"/>
      <c r="C44" s="47"/>
      <c r="D44" s="166"/>
      <c r="E44" s="166"/>
      <c r="F44" s="40" t="str">
        <f t="shared" si="2"/>
        <v/>
      </c>
    </row>
    <row r="45" spans="1:13" s="40" customFormat="1">
      <c r="A45" s="40">
        <f t="shared" si="4"/>
        <v>41</v>
      </c>
      <c r="B45" s="47"/>
      <c r="C45" s="47"/>
      <c r="D45" s="166"/>
      <c r="E45" s="166"/>
      <c r="F45" s="40" t="str">
        <f t="shared" si="2"/>
        <v/>
      </c>
    </row>
    <row r="46" spans="1:13" s="40" customFormat="1">
      <c r="A46" s="40">
        <f t="shared" si="4"/>
        <v>42</v>
      </c>
      <c r="B46" s="44"/>
      <c r="C46" s="44"/>
      <c r="D46" s="45"/>
      <c r="E46" s="45"/>
      <c r="F46" s="40" t="str">
        <f t="shared" si="2"/>
        <v/>
      </c>
    </row>
    <row r="47" spans="1:13" s="40" customFormat="1">
      <c r="A47" s="40">
        <f t="shared" si="4"/>
        <v>43</v>
      </c>
      <c r="B47" s="44"/>
      <c r="C47" s="44"/>
      <c r="D47" s="45"/>
      <c r="E47" s="45"/>
      <c r="F47" s="40" t="str">
        <f t="shared" si="2"/>
        <v/>
      </c>
    </row>
    <row r="48" spans="1:13" s="40" customFormat="1">
      <c r="A48" s="40">
        <f t="shared" si="4"/>
        <v>44</v>
      </c>
      <c r="B48" s="44"/>
      <c r="C48" s="44"/>
      <c r="D48" s="45"/>
      <c r="E48" s="45"/>
      <c r="F48" s="40" t="str">
        <f t="shared" si="2"/>
        <v/>
      </c>
    </row>
    <row r="49" spans="1:6" s="40" customFormat="1">
      <c r="A49" s="40">
        <f t="shared" si="4"/>
        <v>45</v>
      </c>
      <c r="B49" s="44"/>
      <c r="C49" s="44"/>
      <c r="D49" s="45"/>
      <c r="E49" s="45"/>
      <c r="F49" s="40" t="str">
        <f t="shared" si="2"/>
        <v/>
      </c>
    </row>
    <row r="50" spans="1:6" s="40" customFormat="1">
      <c r="A50" s="40">
        <f t="shared" si="4"/>
        <v>46</v>
      </c>
      <c r="B50" s="44"/>
      <c r="C50" s="44"/>
      <c r="D50" s="45"/>
      <c r="E50" s="45"/>
      <c r="F50" s="40" t="str">
        <f t="shared" si="2"/>
        <v/>
      </c>
    </row>
    <row r="51" spans="1:6" s="40" customFormat="1">
      <c r="A51" s="40">
        <f t="shared" si="4"/>
        <v>47</v>
      </c>
      <c r="B51" s="44"/>
      <c r="C51" s="44"/>
      <c r="D51" s="45"/>
      <c r="E51" s="45"/>
      <c r="F51" s="40" t="str">
        <f t="shared" si="2"/>
        <v/>
      </c>
    </row>
    <row r="52" spans="1:6" s="40" customFormat="1">
      <c r="A52" s="40">
        <f t="shared" si="4"/>
        <v>48</v>
      </c>
      <c r="B52" s="44"/>
      <c r="C52" s="44"/>
      <c r="D52" s="45"/>
      <c r="E52" s="45"/>
      <c r="F52" s="40" t="str">
        <f t="shared" si="2"/>
        <v/>
      </c>
    </row>
    <row r="53" spans="1:6" s="40" customFormat="1">
      <c r="A53" s="40">
        <f t="shared" si="4"/>
        <v>49</v>
      </c>
      <c r="B53" s="44"/>
      <c r="C53" s="44"/>
      <c r="D53" s="45"/>
      <c r="E53" s="45"/>
      <c r="F53" s="40" t="str">
        <f t="shared" si="2"/>
        <v/>
      </c>
    </row>
    <row r="54" spans="1:6" s="40" customFormat="1">
      <c r="A54" s="40">
        <f t="shared" si="4"/>
        <v>50</v>
      </c>
      <c r="B54" s="44"/>
      <c r="C54" s="44"/>
      <c r="D54" s="45"/>
      <c r="E54" s="45"/>
      <c r="F54" s="40" t="str">
        <f t="shared" si="2"/>
        <v/>
      </c>
    </row>
    <row r="55" spans="1:6" s="40" customFormat="1">
      <c r="A55" s="40">
        <f t="shared" si="4"/>
        <v>51</v>
      </c>
      <c r="B55" s="44"/>
      <c r="C55" s="44"/>
      <c r="D55" s="45"/>
      <c r="E55" s="45"/>
      <c r="F55" s="40" t="str">
        <f t="shared" si="2"/>
        <v/>
      </c>
    </row>
    <row r="56" spans="1:6" s="40" customFormat="1">
      <c r="A56" s="40">
        <f t="shared" si="4"/>
        <v>52</v>
      </c>
      <c r="B56" s="44"/>
      <c r="C56" s="44"/>
      <c r="D56" s="45"/>
      <c r="E56" s="45"/>
      <c r="F56" s="40" t="str">
        <f t="shared" si="2"/>
        <v/>
      </c>
    </row>
    <row r="57" spans="1:6" s="40" customFormat="1">
      <c r="A57" s="40">
        <f t="shared" si="4"/>
        <v>53</v>
      </c>
      <c r="B57" s="44"/>
      <c r="C57" s="44"/>
      <c r="D57" s="45"/>
      <c r="E57" s="45"/>
      <c r="F57" s="40" t="str">
        <f t="shared" si="2"/>
        <v/>
      </c>
    </row>
    <row r="58" spans="1:6" s="40" customFormat="1">
      <c r="A58" s="40">
        <f t="shared" si="4"/>
        <v>54</v>
      </c>
      <c r="B58" s="44"/>
      <c r="C58" s="44"/>
      <c r="D58" s="45"/>
      <c r="E58" s="45"/>
      <c r="F58" s="40" t="str">
        <f t="shared" si="2"/>
        <v/>
      </c>
    </row>
    <row r="59" spans="1:6" s="40" customFormat="1">
      <c r="A59" s="40">
        <f t="shared" si="4"/>
        <v>55</v>
      </c>
      <c r="B59" s="44"/>
      <c r="C59" s="44"/>
      <c r="D59" s="45"/>
      <c r="E59" s="45"/>
      <c r="F59" s="40" t="str">
        <f t="shared" si="2"/>
        <v/>
      </c>
    </row>
    <row r="60" spans="1:6" s="40" customFormat="1">
      <c r="A60" s="40">
        <f t="shared" si="4"/>
        <v>56</v>
      </c>
      <c r="B60" s="44"/>
      <c r="C60" s="44"/>
      <c r="D60" s="45"/>
      <c r="E60" s="45"/>
      <c r="F60" s="40" t="str">
        <f t="shared" si="2"/>
        <v/>
      </c>
    </row>
    <row r="61" spans="1:6" s="40" customFormat="1">
      <c r="A61" s="40">
        <f t="shared" si="4"/>
        <v>57</v>
      </c>
      <c r="B61" s="44"/>
      <c r="C61" s="44"/>
      <c r="D61" s="45"/>
      <c r="E61" s="45"/>
      <c r="F61" s="40" t="str">
        <f t="shared" si="2"/>
        <v/>
      </c>
    </row>
    <row r="62" spans="1:6" s="40" customFormat="1">
      <c r="A62" s="40">
        <f t="shared" si="4"/>
        <v>58</v>
      </c>
      <c r="B62" s="44"/>
      <c r="C62" s="44"/>
      <c r="D62" s="45"/>
      <c r="E62" s="45"/>
      <c r="F62" s="40" t="str">
        <f t="shared" si="2"/>
        <v/>
      </c>
    </row>
    <row r="63" spans="1:6" s="40" customFormat="1">
      <c r="A63" s="40">
        <f t="shared" si="4"/>
        <v>59</v>
      </c>
      <c r="B63" s="44"/>
      <c r="C63" s="44"/>
      <c r="D63" s="45"/>
      <c r="E63" s="45"/>
      <c r="F63" s="40" t="str">
        <f t="shared" si="2"/>
        <v/>
      </c>
    </row>
    <row r="64" spans="1:6" s="40" customFormat="1">
      <c r="A64" s="40">
        <f t="shared" si="4"/>
        <v>60</v>
      </c>
      <c r="B64" s="44"/>
      <c r="C64" s="44"/>
      <c r="D64" s="45"/>
      <c r="E64" s="45"/>
      <c r="F64" s="40" t="str">
        <f t="shared" si="2"/>
        <v/>
      </c>
    </row>
    <row r="65" spans="1:11" s="40" customFormat="1">
      <c r="A65" s="40">
        <f t="shared" si="4"/>
        <v>61</v>
      </c>
      <c r="B65" s="44"/>
      <c r="C65" s="44"/>
      <c r="D65" s="45"/>
      <c r="E65" s="45"/>
      <c r="F65" s="40" t="str">
        <f t="shared" si="2"/>
        <v/>
      </c>
    </row>
    <row r="66" spans="1:11" s="40" customFormat="1">
      <c r="A66" s="40">
        <f t="shared" si="4"/>
        <v>62</v>
      </c>
      <c r="B66" s="44"/>
      <c r="C66" s="44"/>
      <c r="D66" s="45"/>
      <c r="E66" s="45"/>
      <c r="F66" s="40" t="str">
        <f t="shared" si="2"/>
        <v/>
      </c>
    </row>
    <row r="67" spans="1:11" s="40" customFormat="1">
      <c r="A67" s="40">
        <f t="shared" si="4"/>
        <v>63</v>
      </c>
      <c r="B67" s="44"/>
      <c r="C67" s="44"/>
      <c r="D67" s="45"/>
      <c r="E67" s="45"/>
      <c r="F67" s="40" t="str">
        <f t="shared" si="2"/>
        <v/>
      </c>
    </row>
    <row r="68" spans="1:11" s="40" customFormat="1"/>
    <row r="69" spans="1:11" s="40" customFormat="1"/>
    <row r="70" spans="1:11" s="49" customFormat="1">
      <c r="A70" s="48" t="s">
        <v>38</v>
      </c>
    </row>
    <row r="71" spans="1:11" s="40" customFormat="1"/>
    <row r="72" spans="1:11" s="40" customFormat="1">
      <c r="A72" s="50" t="s">
        <v>39</v>
      </c>
      <c r="C72" s="57" t="s">
        <v>40</v>
      </c>
      <c r="D72" s="81">
        <v>1.1574074074074076E-8</v>
      </c>
    </row>
    <row r="73" spans="1:11" s="40" customFormat="1">
      <c r="C73" s="57" t="s">
        <v>41</v>
      </c>
      <c r="D73" s="80">
        <v>16</v>
      </c>
      <c r="K73" s="41"/>
    </row>
    <row r="74" spans="1:11" s="40" customFormat="1">
      <c r="A74" s="41" t="s">
        <v>42</v>
      </c>
      <c r="K74" s="41" t="s">
        <v>43</v>
      </c>
    </row>
    <row r="75" spans="1:11" s="40" customFormat="1">
      <c r="A75" s="42" t="s">
        <v>44</v>
      </c>
      <c r="B75" s="42" t="s">
        <v>31</v>
      </c>
      <c r="C75" s="42" t="s">
        <v>45</v>
      </c>
      <c r="D75" s="42" t="s">
        <v>46</v>
      </c>
      <c r="E75" s="42" t="s">
        <v>47</v>
      </c>
      <c r="G75" s="51"/>
      <c r="J75" s="55" t="s">
        <v>48</v>
      </c>
      <c r="K75" s="42" t="s">
        <v>31</v>
      </c>
    </row>
    <row r="76" spans="1:11" s="40" customFormat="1">
      <c r="A76" s="51">
        <f>IFERROR(TIMEVALUE(IF(D76="förlorare",TEXT(F5+$D$72,"mm:ss.000"),F5)),"-")</f>
        <v>9.0023148148148146E-4</v>
      </c>
      <c r="B76" s="40" t="str">
        <f>IF(ISBLANK(B5),"",B5)</f>
        <v>DE BRITO Tomasine (41)</v>
      </c>
      <c r="C76" s="40" t="str">
        <f ca="1">IF(IFERROR(VLOOKUP($B76,$K$76:(INDIRECT("$K"&amp;($D$73+75))),1,FALSE),"-") = "-","Nej","Ja")</f>
        <v>Ja</v>
      </c>
      <c r="D76" s="47"/>
      <c r="E76" s="47"/>
      <c r="J76" s="40">
        <v>1</v>
      </c>
      <c r="K76" s="40" t="str">
        <f>IFERROR(VLOOKUP(SMALL($A$76:$A$138,$J76),$A$76:$B$138,2,FALSE),"-")</f>
        <v>DE BRITO Tomasine (41)</v>
      </c>
    </row>
    <row r="77" spans="1:11" s="40" customFormat="1">
      <c r="A77" s="51">
        <f t="shared" ref="A77:A138" si="8">IFERROR(TIMEVALUE(IF(D77="förlorare",TEXT(F6+$D$72,"mm:ss.000"),F6)),"-")</f>
        <v>9.0451388888888884E-4</v>
      </c>
      <c r="B77" s="40" t="str">
        <f t="shared" ref="B77:B138" si="9">IF(ISBLANK(B6),"",B6)</f>
        <v>OLOWS Tindra (42)</v>
      </c>
      <c r="C77" s="40" t="str">
        <f ca="1">IF(IFERROR(VLOOKUP($B77,$K$76:(INDIRECT("$K"&amp;($D$73+75))),1,FALSE),"-") = "-","Nej","Ja")</f>
        <v>Ja</v>
      </c>
      <c r="D77" s="47"/>
      <c r="E77" s="47"/>
      <c r="J77" s="40">
        <f>J76+1</f>
        <v>2</v>
      </c>
      <c r="K77" s="40" t="str">
        <f t="shared" ref="K77:K138" si="10">IFERROR(VLOOKUP(SMALL($A$76:$A$138,$J77),$A$76:$B$138,2,FALSE),"-")</f>
        <v>OLOWS Tindra (42)</v>
      </c>
    </row>
    <row r="78" spans="1:11" s="40" customFormat="1">
      <c r="A78" s="51">
        <f t="shared" si="8"/>
        <v>9.1921296296296293E-4</v>
      </c>
      <c r="B78" s="40" t="str">
        <f t="shared" si="9"/>
        <v>ADSTEN Amber (43)</v>
      </c>
      <c r="C78" s="40" t="str">
        <f ca="1">IF(IFERROR(VLOOKUP($B78,$K$76:(INDIRECT("$K"&amp;($D$73+75))),1,FALSE),"-") = "-","Nej","Ja")</f>
        <v>Ja</v>
      </c>
      <c r="D78" s="47"/>
      <c r="E78" s="47"/>
      <c r="J78" s="40">
        <f t="shared" ref="J78:J138" si="11">J77+1</f>
        <v>3</v>
      </c>
      <c r="K78" s="40" t="str">
        <f t="shared" si="10"/>
        <v>ADSTEN Amber (43)</v>
      </c>
    </row>
    <row r="79" spans="1:11" s="40" customFormat="1">
      <c r="A79" s="51">
        <f t="shared" si="8"/>
        <v>9.1990740740740737E-4</v>
      </c>
      <c r="B79" s="40" t="str">
        <f t="shared" si="9"/>
        <v>ÖHLUND Cornelia (44)</v>
      </c>
      <c r="C79" s="40" t="str">
        <f ca="1">IF(IFERROR(VLOOKUP($B79,$K$76:(INDIRECT("$K"&amp;($D$73+75))),1,FALSE),"-") = "-","Nej","Ja")</f>
        <v>Ja</v>
      </c>
      <c r="D79" s="47"/>
      <c r="E79" s="47"/>
      <c r="J79" s="40">
        <f t="shared" si="11"/>
        <v>4</v>
      </c>
      <c r="K79" s="40" t="str">
        <f t="shared" si="10"/>
        <v>ÖHLUND Cornelia (44)</v>
      </c>
    </row>
    <row r="80" spans="1:11" s="40" customFormat="1">
      <c r="A80" s="51">
        <f t="shared" si="8"/>
        <v>9.2245370370370365E-4</v>
      </c>
      <c r="B80" s="40" t="str">
        <f t="shared" si="9"/>
        <v>WILSBY Lif (45)</v>
      </c>
      <c r="C80" s="40" t="str">
        <f ca="1">IF(IFERROR(VLOOKUP($B80,$K$76:(INDIRECT("$K"&amp;($D$73+75))),1,FALSE),"-") = "-","Nej","Ja")</f>
        <v>Ja</v>
      </c>
      <c r="D80" s="47"/>
      <c r="E80" s="47"/>
      <c r="J80" s="40">
        <f t="shared" si="11"/>
        <v>5</v>
      </c>
      <c r="K80" s="40" t="str">
        <f t="shared" si="10"/>
        <v>WILSBY Lif (45)</v>
      </c>
    </row>
    <row r="81" spans="1:12" s="40" customFormat="1">
      <c r="A81" s="51">
        <f t="shared" si="8"/>
        <v>9.32986111111111E-4</v>
      </c>
      <c r="B81" s="40" t="str">
        <f t="shared" si="9"/>
        <v>HÄGGLUND Emma (46)</v>
      </c>
      <c r="C81" s="40" t="str">
        <f ca="1">IF(IFERROR(VLOOKUP($B81,$K$76:(INDIRECT("$K"&amp;($D$73+75))),1,FALSE),"-") = "-","Nej","Ja")</f>
        <v>Ja</v>
      </c>
      <c r="D81" s="47"/>
      <c r="E81" s="47"/>
      <c r="G81" s="51"/>
      <c r="J81" s="40">
        <f t="shared" si="11"/>
        <v>6</v>
      </c>
      <c r="K81" s="40" t="str">
        <f t="shared" si="10"/>
        <v>HÄGGLUND Emma (46)</v>
      </c>
      <c r="L81" s="41"/>
    </row>
    <row r="82" spans="1:12" s="40" customFormat="1">
      <c r="A82" s="51">
        <f t="shared" si="8"/>
        <v>9.4131944444444439E-4</v>
      </c>
      <c r="B82" s="40" t="str">
        <f t="shared" si="9"/>
        <v>BACKLUND Liza (47)</v>
      </c>
      <c r="C82" s="40" t="str">
        <f ca="1">IF(IFERROR(VLOOKUP($B82,$K$76:(INDIRECT("$K"&amp;($D$73+75))),1,FALSE),"-") = "-","Nej","Ja")</f>
        <v>Ja</v>
      </c>
      <c r="D82" s="47"/>
      <c r="E82" s="47"/>
      <c r="J82" s="40">
        <f t="shared" si="11"/>
        <v>7</v>
      </c>
      <c r="K82" s="40" t="str">
        <f t="shared" si="10"/>
        <v>BACKLUND Liza (47)</v>
      </c>
    </row>
    <row r="83" spans="1:12" s="40" customFormat="1">
      <c r="A83" s="51">
        <f t="shared" si="8"/>
        <v>9.523148148148148E-4</v>
      </c>
      <c r="B83" s="40" t="str">
        <f t="shared" si="9"/>
        <v>NORDBERG Esther (48)</v>
      </c>
      <c r="C83" s="40" t="str">
        <f ca="1">IF(IFERROR(VLOOKUP($B83,$K$76:(INDIRECT("$K"&amp;($D$73+75))),1,FALSE),"-") = "-","Nej","Ja")</f>
        <v>Ja</v>
      </c>
      <c r="D83" s="47"/>
      <c r="E83" s="47"/>
      <c r="J83" s="40">
        <f t="shared" si="11"/>
        <v>8</v>
      </c>
      <c r="K83" s="40" t="str">
        <f t="shared" si="10"/>
        <v>NORDBERG Esther (48)</v>
      </c>
    </row>
    <row r="84" spans="1:12" s="40" customFormat="1">
      <c r="A84" s="51">
        <f t="shared" si="8"/>
        <v>9.8090277777777781E-4</v>
      </c>
      <c r="B84" s="40" t="str">
        <f t="shared" si="9"/>
        <v>THORSANDER Jonna (49)</v>
      </c>
      <c r="C84" s="40" t="str">
        <f ca="1">IF(IFERROR(VLOOKUP($B84,$K$76:(INDIRECT("$K"&amp;($D$73+75))),1,FALSE),"-") = "-","Nej","Ja")</f>
        <v>Ja</v>
      </c>
      <c r="D84" s="47"/>
      <c r="E84" s="47"/>
      <c r="J84" s="40">
        <f t="shared" si="11"/>
        <v>9</v>
      </c>
      <c r="K84" s="40" t="str">
        <f t="shared" si="10"/>
        <v>THORSANDER Jonna (49)</v>
      </c>
    </row>
    <row r="85" spans="1:12" s="40" customFormat="1">
      <c r="A85" s="51">
        <f t="shared" si="8"/>
        <v>9.8217592592592605E-4</v>
      </c>
      <c r="B85" s="40" t="str">
        <f t="shared" si="9"/>
        <v>SILFWERPLATZ Edith (50)</v>
      </c>
      <c r="C85" s="40" t="str">
        <f ca="1">IF(IFERROR(VLOOKUP($B85,$K$76:(INDIRECT("$K"&amp;($D$73+75))),1,FALSE),"-") = "-","Nej","Ja")</f>
        <v>Ja</v>
      </c>
      <c r="D85" s="47"/>
      <c r="E85" s="47"/>
      <c r="J85" s="40">
        <f t="shared" si="11"/>
        <v>10</v>
      </c>
      <c r="K85" s="40" t="str">
        <f t="shared" si="10"/>
        <v>SILFWERPLATZ Edith (50)</v>
      </c>
    </row>
    <row r="86" spans="1:12" s="40" customFormat="1">
      <c r="A86" s="51">
        <f t="shared" si="8"/>
        <v>9.8472222222222212E-4</v>
      </c>
      <c r="B86" s="40" t="str">
        <f t="shared" si="9"/>
        <v>LARSEN Ida (51)</v>
      </c>
      <c r="C86" s="40" t="str">
        <f ca="1">IF(IFERROR(VLOOKUP($B86,$K$76:(INDIRECT("$K"&amp;($D$73+75))),1,FALSE),"-") = "-","Nej","Ja")</f>
        <v>Ja</v>
      </c>
      <c r="D86" s="47"/>
      <c r="E86" s="47"/>
      <c r="J86" s="40">
        <f t="shared" si="11"/>
        <v>11</v>
      </c>
      <c r="K86" s="40" t="str">
        <f t="shared" si="10"/>
        <v>LARSEN Ida (51)</v>
      </c>
    </row>
    <row r="87" spans="1:12" s="40" customFormat="1">
      <c r="A87" s="51">
        <f t="shared" si="8"/>
        <v>9.9652777777777782E-4</v>
      </c>
      <c r="B87" s="40" t="str">
        <f t="shared" si="9"/>
        <v>TYRÉN Klara (52 )</v>
      </c>
      <c r="C87" s="40" t="str">
        <f ca="1">IF(IFERROR(VLOOKUP($B87,$K$76:(INDIRECT("$K"&amp;($D$73+75))),1,FALSE),"-") = "-","Nej","Ja")</f>
        <v>Ja</v>
      </c>
      <c r="D87" s="47"/>
      <c r="E87" s="47"/>
      <c r="J87" s="40">
        <f t="shared" si="11"/>
        <v>12</v>
      </c>
      <c r="K87" s="40" t="str">
        <f t="shared" si="10"/>
        <v>TYRÉN Klara (52 )</v>
      </c>
    </row>
    <row r="88" spans="1:12" s="40" customFormat="1">
      <c r="A88" s="51">
        <f t="shared" si="8"/>
        <v>9.9687499999999993E-4</v>
      </c>
      <c r="B88" s="40" t="str">
        <f t="shared" si="9"/>
        <v>MOBERG Ebba (53)</v>
      </c>
      <c r="C88" s="40" t="str">
        <f ca="1">IF(IFERROR(VLOOKUP($B88,$K$76:(INDIRECT("$K"&amp;($D$73+75))),1,FALSE),"-") = "-","Nej","Ja")</f>
        <v>Ja</v>
      </c>
      <c r="D88" s="47"/>
      <c r="E88" s="47"/>
      <c r="J88" s="40">
        <f t="shared" si="11"/>
        <v>13</v>
      </c>
      <c r="K88" s="40" t="str">
        <f t="shared" si="10"/>
        <v>MOBERG Ebba (53)</v>
      </c>
    </row>
    <row r="89" spans="1:12" s="40" customFormat="1">
      <c r="A89" s="51">
        <f t="shared" si="8"/>
        <v>9.9722222222222204E-4</v>
      </c>
      <c r="B89" s="40" t="str">
        <f t="shared" si="9"/>
        <v>SANDBERG Lovisa (54)</v>
      </c>
      <c r="C89" s="40" t="str">
        <f ca="1">IF(IFERROR(VLOOKUP($B89,$K$76:(INDIRECT("$K"&amp;($D$73+75))),1,FALSE),"-") = "-","Nej","Ja")</f>
        <v>Ja</v>
      </c>
      <c r="D89" s="47"/>
      <c r="E89" s="47"/>
      <c r="J89" s="40">
        <f t="shared" si="11"/>
        <v>14</v>
      </c>
      <c r="K89" s="40" t="str">
        <f t="shared" si="10"/>
        <v>SANDBERG Lovisa (54)</v>
      </c>
    </row>
    <row r="90" spans="1:12" s="40" customFormat="1">
      <c r="A90" s="51">
        <f t="shared" si="8"/>
        <v>9.9872685185185177E-4</v>
      </c>
      <c r="B90" s="40" t="str">
        <f t="shared" si="9"/>
        <v>ÅBERG Linn (55)</v>
      </c>
      <c r="C90" s="40" t="str">
        <f ca="1">IF(IFERROR(VLOOKUP($B90,$K$76:(INDIRECT("$K"&amp;($D$73+75))),1,FALSE),"-") = "-","Nej","Ja")</f>
        <v>Ja</v>
      </c>
      <c r="D90" s="47"/>
      <c r="E90" s="47"/>
      <c r="J90" s="40">
        <f t="shared" si="11"/>
        <v>15</v>
      </c>
      <c r="K90" s="40" t="str">
        <f t="shared" si="10"/>
        <v>ÅBERG Linn (55)</v>
      </c>
    </row>
    <row r="91" spans="1:12" s="40" customFormat="1">
      <c r="A91" s="51">
        <f>IFERROR(TIMEVALUE(IF(D91="förlorare",TEXT(F20+$D$72,"mm:ss.000"),F20)),"-")</f>
        <v>1.0059027777777779E-3</v>
      </c>
      <c r="B91" s="40" t="str">
        <f t="shared" si="9"/>
        <v>ERIKSSON Lina (56)</v>
      </c>
      <c r="C91" s="40" t="str">
        <f ca="1">IF(IFERROR(VLOOKUP($B91,$K$76:(INDIRECT("$K"&amp;($D$73+75))),1,FALSE),"-") = "-","Nej","Ja")</f>
        <v>Ja</v>
      </c>
      <c r="D91" s="47"/>
      <c r="E91" s="47"/>
      <c r="J91" s="40">
        <f t="shared" si="11"/>
        <v>16</v>
      </c>
      <c r="K91" s="40" t="str">
        <f t="shared" si="10"/>
        <v>ERIKSSON Lina (56)</v>
      </c>
    </row>
    <row r="92" spans="1:12" s="40" customFormat="1">
      <c r="A92" s="51">
        <f>IFERROR(TIMEVALUE(IF(D92="förlorare",TEXT(F21+$D$72,"mm:ss.000"),F21)),"-")</f>
        <v>1.0069444444444444E-3</v>
      </c>
      <c r="B92" s="40" t="str">
        <f t="shared" si="9"/>
        <v>LINDSTRÖM Agnes (59)</v>
      </c>
      <c r="C92" s="40" t="str">
        <f ca="1">IF(IFERROR(VLOOKUP($B92,$K$76:(INDIRECT("$K"&amp;($D$73+75))),1,FALSE),"-") = "-","Nej","Ja")</f>
        <v>Nej</v>
      </c>
      <c r="D92" s="47"/>
      <c r="E92" s="47"/>
      <c r="J92" s="40">
        <f t="shared" si="11"/>
        <v>17</v>
      </c>
      <c r="K92" s="40" t="str">
        <f t="shared" si="10"/>
        <v>LINDSTRÖM Agnes (59)</v>
      </c>
    </row>
    <row r="93" spans="1:12" s="40" customFormat="1">
      <c r="A93" s="51">
        <f t="shared" si="8"/>
        <v>1.0090277777777777E-3</v>
      </c>
      <c r="B93" s="40" t="str">
        <f t="shared" si="9"/>
        <v>NÄSHOLM Selma (58)</v>
      </c>
      <c r="C93" s="40" t="str">
        <f ca="1">IF(IFERROR(VLOOKUP($B93,$K$76:(INDIRECT("$K"&amp;($D$73+75))),1,FALSE),"-") = "-","Nej","Ja")</f>
        <v>Nej</v>
      </c>
      <c r="D93" s="47"/>
      <c r="E93" s="47"/>
      <c r="J93" s="40">
        <f t="shared" si="11"/>
        <v>18</v>
      </c>
      <c r="K93" s="40" t="str">
        <f t="shared" si="10"/>
        <v>NÄSHOLM Selma (58)</v>
      </c>
    </row>
    <row r="94" spans="1:12" s="40" customFormat="1">
      <c r="A94" s="51">
        <f t="shared" si="8"/>
        <v>1.0092592592592592E-3</v>
      </c>
      <c r="B94" s="40" t="str">
        <f t="shared" si="9"/>
        <v>ERIKSSON Clara (62)</v>
      </c>
      <c r="C94" s="40" t="str">
        <f ca="1">IF(IFERROR(VLOOKUP($B94,$K$76:(INDIRECT("$K"&amp;($D$73+75))),1,FALSE),"-") = "-","Nej","Ja")</f>
        <v>Nej</v>
      </c>
      <c r="D94" s="47"/>
      <c r="E94" s="47"/>
      <c r="J94" s="40">
        <f t="shared" si="11"/>
        <v>19</v>
      </c>
      <c r="K94" s="40" t="str">
        <f t="shared" si="10"/>
        <v>ERIKSSON Clara (62)</v>
      </c>
    </row>
    <row r="95" spans="1:12" s="40" customFormat="1">
      <c r="A95" s="51">
        <f t="shared" si="8"/>
        <v>1.0193287037037037E-3</v>
      </c>
      <c r="B95" s="40" t="str">
        <f t="shared" si="9"/>
        <v>BENGTSSON Linnea (60)</v>
      </c>
      <c r="C95" s="40" t="str">
        <f ca="1">IF(IFERROR(VLOOKUP($B95,$K$76:(INDIRECT("$K"&amp;($D$73+75))),1,FALSE),"-") = "-","Nej","Ja")</f>
        <v>Nej</v>
      </c>
      <c r="D95" s="47"/>
      <c r="E95" s="47"/>
      <c r="J95" s="40">
        <f t="shared" si="11"/>
        <v>20</v>
      </c>
      <c r="K95" s="40" t="str">
        <f t="shared" si="10"/>
        <v>BENGTSSON Linnea (60)</v>
      </c>
    </row>
    <row r="96" spans="1:12" s="40" customFormat="1">
      <c r="A96" s="51">
        <f t="shared" si="8"/>
        <v>1.0216435185185185E-3</v>
      </c>
      <c r="B96" s="40" t="str">
        <f t="shared" si="9"/>
        <v>BENGTSSON Hilda (61)</v>
      </c>
      <c r="C96" s="40" t="str">
        <f ca="1">IF(IFERROR(VLOOKUP($B96,$K$76:(INDIRECT("$K"&amp;($D$73+75))),1,FALSE),"-") = "-","Nej","Ja")</f>
        <v>Nej</v>
      </c>
      <c r="D96" s="47"/>
      <c r="E96" s="47"/>
      <c r="J96" s="40">
        <f t="shared" si="11"/>
        <v>21</v>
      </c>
      <c r="K96" s="40" t="str">
        <f t="shared" si="10"/>
        <v>BENGTSSON Hilda (61)</v>
      </c>
    </row>
    <row r="97" spans="1:11" s="40" customFormat="1">
      <c r="A97" s="51">
        <f t="shared" si="8"/>
        <v>1.0332175925925927E-3</v>
      </c>
      <c r="B97" s="40" t="str">
        <f t="shared" si="9"/>
        <v>SÖDERBERG Agnes (63)</v>
      </c>
      <c r="C97" s="40" t="str">
        <f ca="1">IF(IFERROR(VLOOKUP($B97,$K$76:(INDIRECT("$K"&amp;($D$73+75))),1,FALSE),"-") = "-","Nej","Ja")</f>
        <v>Nej</v>
      </c>
      <c r="D97" s="47"/>
      <c r="E97" s="47"/>
      <c r="J97" s="40">
        <f t="shared" si="11"/>
        <v>22</v>
      </c>
      <c r="K97" s="40" t="str">
        <f t="shared" si="10"/>
        <v>SÖDERBERG Agnes (63)</v>
      </c>
    </row>
    <row r="98" spans="1:11" s="40" customFormat="1">
      <c r="A98" s="51">
        <f t="shared" si="8"/>
        <v>1.0375E-3</v>
      </c>
      <c r="B98" s="40" t="str">
        <f t="shared" si="9"/>
        <v>UPPLING Tilde (69)</v>
      </c>
      <c r="C98" s="40" t="str">
        <f ca="1">IF(IFERROR(VLOOKUP($B98,$K$76:(INDIRECT("$K"&amp;($D$73+75))),1,FALSE),"-") = "-","Nej","Ja")</f>
        <v>Nej</v>
      </c>
      <c r="D98" s="47"/>
      <c r="E98" s="47"/>
      <c r="J98" s="40">
        <f t="shared" si="11"/>
        <v>23</v>
      </c>
      <c r="K98" s="40" t="str">
        <f t="shared" si="10"/>
        <v>UPPLING Tilde (69)</v>
      </c>
    </row>
    <row r="99" spans="1:11" s="40" customFormat="1">
      <c r="A99" s="51">
        <f t="shared" si="8"/>
        <v>1.0547453703703704E-3</v>
      </c>
      <c r="B99" s="40" t="str">
        <f t="shared" si="9"/>
        <v>BYLUND Elin (68)</v>
      </c>
      <c r="C99" s="40" t="str">
        <f ca="1">IF(IFERROR(VLOOKUP($B99,$K$76:(INDIRECT("$K"&amp;($D$73+75))),1,FALSE),"-") = "-","Nej","Ja")</f>
        <v>Nej</v>
      </c>
      <c r="D99" s="47"/>
      <c r="E99" s="47"/>
      <c r="J99" s="40">
        <f t="shared" si="11"/>
        <v>24</v>
      </c>
      <c r="K99" s="40" t="str">
        <f t="shared" si="10"/>
        <v>BYLUND Elin (68)</v>
      </c>
    </row>
    <row r="100" spans="1:11" s="40" customFormat="1">
      <c r="A100" s="51">
        <f t="shared" si="8"/>
        <v>1.057638888888889E-3</v>
      </c>
      <c r="B100" s="40" t="str">
        <f t="shared" si="9"/>
        <v>SJÖSTRÖM-JONSSON Matilda (64)</v>
      </c>
      <c r="C100" s="40" t="str">
        <f ca="1">IF(IFERROR(VLOOKUP($B100,$K$76:(INDIRECT("$K"&amp;($D$73+75))),1,FALSE),"-") = "-","Nej","Ja")</f>
        <v>Nej</v>
      </c>
      <c r="D100" s="47"/>
      <c r="E100" s="47"/>
      <c r="J100" s="40">
        <f t="shared" si="11"/>
        <v>25</v>
      </c>
      <c r="K100" s="40" t="str">
        <f t="shared" si="10"/>
        <v>SJÖSTRÖM-JONSSON Matilda (64)</v>
      </c>
    </row>
    <row r="101" spans="1:11" s="40" customFormat="1">
      <c r="A101" s="51">
        <f t="shared" si="8"/>
        <v>1.0645833333333334E-3</v>
      </c>
      <c r="B101" s="40" t="str">
        <f t="shared" si="9"/>
        <v>FRENGEN Maja (71)</v>
      </c>
      <c r="C101" s="40" t="str">
        <f ca="1">IF(IFERROR(VLOOKUP($B101,$K$76:(INDIRECT("$K"&amp;($D$73+75))),1,FALSE),"-") = "-","Nej","Ja")</f>
        <v>Nej</v>
      </c>
      <c r="D101" s="47"/>
      <c r="E101" s="47"/>
      <c r="J101" s="40">
        <f t="shared" si="11"/>
        <v>26</v>
      </c>
      <c r="K101" s="40" t="str">
        <f t="shared" si="10"/>
        <v>FRENGEN Maja (71)</v>
      </c>
    </row>
    <row r="102" spans="1:11" s="40" customFormat="1">
      <c r="A102" s="51">
        <f t="shared" si="8"/>
        <v>1.0798611111111111E-3</v>
      </c>
      <c r="B102" s="40" t="str">
        <f t="shared" si="9"/>
        <v>HAGSTRÖM Angelica (70)</v>
      </c>
      <c r="C102" s="40" t="str">
        <f ca="1">IF(IFERROR(VLOOKUP($B102,$K$76:(INDIRECT("$K"&amp;($D$73+75))),1,FALSE),"-") = "-","Nej","Ja")</f>
        <v>Nej</v>
      </c>
      <c r="D102" s="47"/>
      <c r="E102" s="47"/>
      <c r="J102" s="40">
        <f t="shared" si="11"/>
        <v>27</v>
      </c>
      <c r="K102" s="40" t="str">
        <f t="shared" si="10"/>
        <v>HAGSTRÖM Angelica (70)</v>
      </c>
    </row>
    <row r="103" spans="1:11" s="40" customFormat="1">
      <c r="A103" s="51">
        <f t="shared" si="8"/>
        <v>1.0881944444444446E-3</v>
      </c>
      <c r="B103" s="40" t="str">
        <f t="shared" si="9"/>
        <v>LUNDSTRÖM Sarah (72)</v>
      </c>
      <c r="C103" s="40" t="str">
        <f ca="1">IF(IFERROR(VLOOKUP($B103,$K$76:(INDIRECT("$K"&amp;($D$73+75))),1,FALSE),"-") = "-","Nej","Ja")</f>
        <v>Nej</v>
      </c>
      <c r="D103" s="47"/>
      <c r="E103" s="47"/>
      <c r="J103" s="40">
        <f t="shared" si="11"/>
        <v>28</v>
      </c>
      <c r="K103" s="40" t="str">
        <f t="shared" si="10"/>
        <v>LUNDSTRÖM Sarah (72)</v>
      </c>
    </row>
    <row r="104" spans="1:11" s="40" customFormat="1">
      <c r="A104" s="51">
        <f t="shared" si="8"/>
        <v>1.1371527777777777E-3</v>
      </c>
      <c r="B104" s="40" t="str">
        <f t="shared" si="9"/>
        <v>VON REEDTZ Johanna</v>
      </c>
      <c r="C104" s="40" t="str">
        <f ca="1">IF(IFERROR(VLOOKUP($B104,$K$76:(INDIRECT("$K"&amp;($D$73+75))),1,FALSE),"-") = "-","Nej","Ja")</f>
        <v>Nej</v>
      </c>
      <c r="D104" s="47"/>
      <c r="E104" s="47"/>
      <c r="J104" s="40">
        <f t="shared" si="11"/>
        <v>29</v>
      </c>
      <c r="K104" s="40" t="str">
        <f t="shared" si="10"/>
        <v>VON REEDTZ Johanna</v>
      </c>
    </row>
    <row r="105" spans="1:11" s="40" customFormat="1">
      <c r="A105" s="51">
        <f t="shared" si="8"/>
        <v>1.1504629629629629E-3</v>
      </c>
      <c r="B105" s="40" t="str">
        <f t="shared" si="9"/>
        <v>LEVIN Olivia</v>
      </c>
      <c r="C105" s="40" t="str">
        <f ca="1">IF(IFERROR(VLOOKUP($B105,$K$76:(INDIRECT("$K"&amp;($D$73+75))),1,FALSE),"-") = "-","Nej","Ja")</f>
        <v>Nej</v>
      </c>
      <c r="D105" s="47"/>
      <c r="E105" s="47"/>
      <c r="J105" s="40">
        <f t="shared" si="11"/>
        <v>30</v>
      </c>
      <c r="K105" s="40" t="str">
        <f t="shared" si="10"/>
        <v>LEVIN Olivia</v>
      </c>
    </row>
    <row r="106" spans="1:11" s="40" customFormat="1">
      <c r="A106" s="51">
        <f t="shared" si="8"/>
        <v>1.1681712962962963E-3</v>
      </c>
      <c r="B106" s="40" t="str">
        <f t="shared" si="9"/>
        <v>ANDERSSON Klara</v>
      </c>
      <c r="C106" s="40" t="str">
        <f ca="1">IF(IFERROR(VLOOKUP($B106,$K$76:(INDIRECT("$K"&amp;($D$73+75))),1,FALSE),"-") = "-","Nej","Ja")</f>
        <v>Nej</v>
      </c>
      <c r="D106" s="47"/>
      <c r="E106" s="47"/>
      <c r="J106" s="40">
        <f t="shared" si="11"/>
        <v>31</v>
      </c>
      <c r="K106" s="40" t="str">
        <f t="shared" si="10"/>
        <v>ANDERSSON Klara</v>
      </c>
    </row>
    <row r="107" spans="1:11" s="40" customFormat="1">
      <c r="A107" s="51">
        <f t="shared" si="8"/>
        <v>1.1931712962962966E-3</v>
      </c>
      <c r="B107" s="40" t="str">
        <f t="shared" si="9"/>
        <v>GÖRANSSON Linnéa</v>
      </c>
      <c r="C107" s="40" t="str">
        <f ca="1">IF(IFERROR(VLOOKUP($B107,$K$76:(INDIRECT("$K"&amp;($D$73+75))),1,FALSE),"-") = "-","Nej","Ja")</f>
        <v>Nej</v>
      </c>
      <c r="D107" s="47"/>
      <c r="E107" s="47"/>
      <c r="J107" s="40">
        <f t="shared" si="11"/>
        <v>32</v>
      </c>
      <c r="K107" s="40" t="str">
        <f t="shared" si="10"/>
        <v>GÖRANSSON Linnéa</v>
      </c>
    </row>
    <row r="108" spans="1:11" s="40" customFormat="1">
      <c r="A108" s="51" t="str">
        <f t="shared" si="8"/>
        <v>-</v>
      </c>
      <c r="B108" s="40" t="str">
        <f t="shared" si="9"/>
        <v>HÄGGLUND Clara (66)</v>
      </c>
      <c r="C108" s="40" t="str">
        <f ca="1">IF(IFERROR(VLOOKUP($B108,$K$76:(INDIRECT("$K"&amp;($D$73+75))),1,FALSE),"-") = "-","Nej","Ja")</f>
        <v>Nej</v>
      </c>
      <c r="D108" s="47"/>
      <c r="E108" s="47"/>
      <c r="J108" s="40">
        <f t="shared" si="11"/>
        <v>33</v>
      </c>
      <c r="K108" s="40" t="str">
        <f t="shared" si="10"/>
        <v>-</v>
      </c>
    </row>
    <row r="109" spans="1:11" s="40" customFormat="1">
      <c r="A109" s="51" t="str">
        <f t="shared" si="8"/>
        <v>-</v>
      </c>
      <c r="B109" s="40" t="str">
        <f t="shared" si="9"/>
        <v>MICKELSSON Lisa (65)</v>
      </c>
      <c r="C109" s="40" t="str">
        <f ca="1">IF(IFERROR(VLOOKUP($B109,$K$76:(INDIRECT("$K"&amp;($D$73+75))),1,FALSE),"-") = "-","Nej","Ja")</f>
        <v>Nej</v>
      </c>
      <c r="D109" s="47"/>
      <c r="E109" s="47"/>
      <c r="J109" s="40">
        <f t="shared" si="11"/>
        <v>34</v>
      </c>
      <c r="K109" s="40" t="str">
        <f t="shared" si="10"/>
        <v>-</v>
      </c>
    </row>
    <row r="110" spans="1:11" s="40" customFormat="1">
      <c r="A110" s="51" t="str">
        <f t="shared" si="8"/>
        <v>-</v>
      </c>
      <c r="B110" s="40" t="str">
        <f t="shared" si="9"/>
        <v>NORBERG Sanna (57)</v>
      </c>
      <c r="C110" s="40" t="str">
        <f ca="1">IF(IFERROR(VLOOKUP($B110,$K$76:(INDIRECT("$K"&amp;($D$73+75))),1,FALSE),"-") = "-","Nej","Ja")</f>
        <v>Nej</v>
      </c>
      <c r="D110" s="47"/>
      <c r="E110" s="47"/>
      <c r="J110" s="40">
        <f t="shared" si="11"/>
        <v>35</v>
      </c>
      <c r="K110" s="40" t="str">
        <f t="shared" si="10"/>
        <v>-</v>
      </c>
    </row>
    <row r="111" spans="1:11" s="40" customFormat="1">
      <c r="A111" s="51" t="str">
        <f t="shared" si="8"/>
        <v>-</v>
      </c>
      <c r="B111" s="40" t="str">
        <f t="shared" si="9"/>
        <v>ÖIEN Iris (67)</v>
      </c>
      <c r="C111" s="40" t="str">
        <f ca="1">IF(IFERROR(VLOOKUP($B111,$K$76:(INDIRECT("$K"&amp;($D$73+75))),1,FALSE),"-") = "-","Nej","Ja")</f>
        <v>Nej</v>
      </c>
      <c r="D111" s="47"/>
      <c r="E111" s="47"/>
      <c r="J111" s="40">
        <f t="shared" si="11"/>
        <v>36</v>
      </c>
      <c r="K111" s="40" t="str">
        <f t="shared" si="10"/>
        <v>-</v>
      </c>
    </row>
    <row r="112" spans="1:11" s="40" customFormat="1">
      <c r="A112" s="51" t="str">
        <f t="shared" si="8"/>
        <v>-</v>
      </c>
      <c r="B112" s="40" t="str">
        <f t="shared" si="9"/>
        <v/>
      </c>
      <c r="C112" s="40" t="str">
        <f ca="1">IF(IFERROR(VLOOKUP($B112,$K$76:(INDIRECT("$K"&amp;($D$73+75))),1,FALSE),"-") = "-","Nej","Ja")</f>
        <v>Nej</v>
      </c>
      <c r="D112" s="47"/>
      <c r="E112" s="47"/>
      <c r="J112" s="40">
        <f t="shared" si="11"/>
        <v>37</v>
      </c>
      <c r="K112" s="40" t="str">
        <f t="shared" si="10"/>
        <v>-</v>
      </c>
    </row>
    <row r="113" spans="1:11" s="40" customFormat="1">
      <c r="A113" s="51" t="str">
        <f t="shared" si="8"/>
        <v>-</v>
      </c>
      <c r="B113" s="40" t="str">
        <f t="shared" si="9"/>
        <v/>
      </c>
      <c r="C113" s="40" t="str">
        <f ca="1">IF(IFERROR(VLOOKUP($B113,$K$76:(INDIRECT("$K"&amp;($D$73+75))),1,FALSE),"-") = "-","Nej","Ja")</f>
        <v>Nej</v>
      </c>
      <c r="D113" s="47"/>
      <c r="E113" s="47"/>
      <c r="J113" s="40">
        <f t="shared" si="11"/>
        <v>38</v>
      </c>
      <c r="K113" s="40" t="str">
        <f t="shared" si="10"/>
        <v>-</v>
      </c>
    </row>
    <row r="114" spans="1:11" s="40" customFormat="1">
      <c r="A114" s="51" t="str">
        <f t="shared" si="8"/>
        <v>-</v>
      </c>
      <c r="B114" s="40" t="str">
        <f t="shared" si="9"/>
        <v/>
      </c>
      <c r="C114" s="40" t="str">
        <f ca="1">IF(IFERROR(VLOOKUP($B114,$K$76:(INDIRECT("$K"&amp;($D$73+75))),1,FALSE),"-") = "-","Nej","Ja")</f>
        <v>Nej</v>
      </c>
      <c r="D114" s="47"/>
      <c r="E114" s="47"/>
      <c r="J114" s="40">
        <f t="shared" si="11"/>
        <v>39</v>
      </c>
      <c r="K114" s="40" t="str">
        <f t="shared" si="10"/>
        <v>-</v>
      </c>
    </row>
    <row r="115" spans="1:11" s="40" customFormat="1">
      <c r="A115" s="51" t="str">
        <f t="shared" si="8"/>
        <v>-</v>
      </c>
      <c r="B115" s="40" t="str">
        <f t="shared" si="9"/>
        <v/>
      </c>
      <c r="C115" s="40" t="str">
        <f ca="1">IF(IFERROR(VLOOKUP($B115,$K$76:(INDIRECT("$K"&amp;($D$73+75))),1,FALSE),"-") = "-","Nej","Ja")</f>
        <v>Nej</v>
      </c>
      <c r="D115" s="47"/>
      <c r="E115" s="47"/>
      <c r="J115" s="40">
        <f t="shared" si="11"/>
        <v>40</v>
      </c>
      <c r="K115" s="40" t="str">
        <f t="shared" si="10"/>
        <v>-</v>
      </c>
    </row>
    <row r="116" spans="1:11" s="40" customFormat="1">
      <c r="A116" s="51" t="str">
        <f t="shared" si="8"/>
        <v>-</v>
      </c>
      <c r="B116" s="40" t="str">
        <f t="shared" si="9"/>
        <v/>
      </c>
      <c r="C116" s="40" t="str">
        <f ca="1">IF(IFERROR(VLOOKUP($B116,$K$76:(INDIRECT("$K"&amp;($D$73+75))),1,FALSE),"-") = "-","Nej","Ja")</f>
        <v>Nej</v>
      </c>
      <c r="D116" s="47"/>
      <c r="E116" s="47"/>
      <c r="J116" s="40">
        <f t="shared" si="11"/>
        <v>41</v>
      </c>
      <c r="K116" s="40" t="str">
        <f t="shared" si="10"/>
        <v>-</v>
      </c>
    </row>
    <row r="117" spans="1:11" s="40" customFormat="1">
      <c r="A117" s="51" t="str">
        <f t="shared" si="8"/>
        <v>-</v>
      </c>
      <c r="B117" s="40" t="str">
        <f t="shared" si="9"/>
        <v/>
      </c>
      <c r="C117" s="40" t="str">
        <f ca="1">IF(IFERROR(VLOOKUP($B117,$K$76:(INDIRECT("$K"&amp;($D$73+75))),1,FALSE),"-") = "-","Nej","Ja")</f>
        <v>Nej</v>
      </c>
      <c r="D117" s="47"/>
      <c r="E117" s="47"/>
      <c r="J117" s="40">
        <f t="shared" si="11"/>
        <v>42</v>
      </c>
      <c r="K117" s="40" t="str">
        <f t="shared" si="10"/>
        <v>-</v>
      </c>
    </row>
    <row r="118" spans="1:11" s="40" customFormat="1">
      <c r="A118" s="51" t="str">
        <f t="shared" si="8"/>
        <v>-</v>
      </c>
      <c r="B118" s="40" t="str">
        <f t="shared" si="9"/>
        <v/>
      </c>
      <c r="C118" s="40" t="str">
        <f ca="1">IF(IFERROR(VLOOKUP($B118,$K$76:(INDIRECT("$K"&amp;($D$73+75))),1,FALSE),"-") = "-","Nej","Ja")</f>
        <v>Nej</v>
      </c>
      <c r="D118" s="47"/>
      <c r="E118" s="47"/>
      <c r="J118" s="40">
        <f t="shared" si="11"/>
        <v>43</v>
      </c>
      <c r="K118" s="40" t="str">
        <f t="shared" si="10"/>
        <v>-</v>
      </c>
    </row>
    <row r="119" spans="1:11" s="40" customFormat="1">
      <c r="A119" s="51" t="str">
        <f t="shared" si="8"/>
        <v>-</v>
      </c>
      <c r="B119" s="40" t="str">
        <f t="shared" si="9"/>
        <v/>
      </c>
      <c r="C119" s="40" t="str">
        <f ca="1">IF(IFERROR(VLOOKUP($B119,$K$76:(INDIRECT("$K"&amp;($D$73+75))),1,FALSE),"-") = "-","Nej","Ja")</f>
        <v>Nej</v>
      </c>
      <c r="D119" s="47"/>
      <c r="E119" s="47"/>
      <c r="J119" s="40">
        <f t="shared" si="11"/>
        <v>44</v>
      </c>
      <c r="K119" s="40" t="str">
        <f t="shared" si="10"/>
        <v>-</v>
      </c>
    </row>
    <row r="120" spans="1:11" s="40" customFormat="1">
      <c r="A120" s="51" t="str">
        <f t="shared" si="8"/>
        <v>-</v>
      </c>
      <c r="B120" s="40" t="str">
        <f t="shared" si="9"/>
        <v/>
      </c>
      <c r="C120" s="40" t="str">
        <f ca="1">IF(IFERROR(VLOOKUP($B120,$K$76:(INDIRECT("$K"&amp;($D$73+75))),1,FALSE),"-") = "-","Nej","Ja")</f>
        <v>Nej</v>
      </c>
      <c r="D120" s="47"/>
      <c r="E120" s="47"/>
      <c r="J120" s="40">
        <f t="shared" si="11"/>
        <v>45</v>
      </c>
      <c r="K120" s="40" t="str">
        <f t="shared" si="10"/>
        <v>-</v>
      </c>
    </row>
    <row r="121" spans="1:11" s="40" customFormat="1">
      <c r="A121" s="51" t="str">
        <f t="shared" si="8"/>
        <v>-</v>
      </c>
      <c r="B121" s="40" t="str">
        <f t="shared" si="9"/>
        <v/>
      </c>
      <c r="C121" s="40" t="str">
        <f ca="1">IF(IFERROR(VLOOKUP($B121,$K$76:(INDIRECT("$K"&amp;($D$73+75))),1,FALSE),"-") = "-","Nej","Ja")</f>
        <v>Nej</v>
      </c>
      <c r="D121" s="47"/>
      <c r="E121" s="47"/>
      <c r="J121" s="40">
        <f t="shared" si="11"/>
        <v>46</v>
      </c>
      <c r="K121" s="40" t="str">
        <f t="shared" si="10"/>
        <v>-</v>
      </c>
    </row>
    <row r="122" spans="1:11" s="40" customFormat="1">
      <c r="A122" s="51" t="str">
        <f t="shared" si="8"/>
        <v>-</v>
      </c>
      <c r="B122" s="40" t="str">
        <f t="shared" si="9"/>
        <v/>
      </c>
      <c r="C122" s="40" t="str">
        <f ca="1">IF(IFERROR(VLOOKUP($B122,$K$76:(INDIRECT("$K"&amp;($D$73+75))),1,FALSE),"-") = "-","Nej","Ja")</f>
        <v>Nej</v>
      </c>
      <c r="D122" s="47"/>
      <c r="E122" s="47"/>
      <c r="J122" s="40">
        <f t="shared" si="11"/>
        <v>47</v>
      </c>
      <c r="K122" s="40" t="str">
        <f t="shared" si="10"/>
        <v>-</v>
      </c>
    </row>
    <row r="123" spans="1:11" s="40" customFormat="1">
      <c r="A123" s="51" t="str">
        <f t="shared" si="8"/>
        <v>-</v>
      </c>
      <c r="B123" s="40" t="str">
        <f t="shared" si="9"/>
        <v/>
      </c>
      <c r="C123" s="40" t="str">
        <f ca="1">IF(IFERROR(VLOOKUP($B123,$K$76:(INDIRECT("$K"&amp;($D$73+75))),1,FALSE),"-") = "-","Nej","Ja")</f>
        <v>Nej</v>
      </c>
      <c r="D123" s="47"/>
      <c r="E123" s="47"/>
      <c r="J123" s="40">
        <f t="shared" si="11"/>
        <v>48</v>
      </c>
      <c r="K123" s="40" t="str">
        <f t="shared" si="10"/>
        <v>-</v>
      </c>
    </row>
    <row r="124" spans="1:11" s="40" customFormat="1">
      <c r="A124" s="51" t="str">
        <f t="shared" si="8"/>
        <v>-</v>
      </c>
      <c r="B124" s="40" t="str">
        <f t="shared" si="9"/>
        <v/>
      </c>
      <c r="C124" s="40" t="str">
        <f ca="1">IF(IFERROR(VLOOKUP($B124,$K$76:(INDIRECT("$K"&amp;($D$73+75))),1,FALSE),"-") = "-","Nej","Ja")</f>
        <v>Nej</v>
      </c>
      <c r="D124" s="47"/>
      <c r="E124" s="47"/>
      <c r="J124" s="40">
        <f t="shared" si="11"/>
        <v>49</v>
      </c>
      <c r="K124" s="40" t="str">
        <f t="shared" si="10"/>
        <v>-</v>
      </c>
    </row>
    <row r="125" spans="1:11" s="40" customFormat="1">
      <c r="A125" s="51" t="str">
        <f t="shared" si="8"/>
        <v>-</v>
      </c>
      <c r="B125" s="40" t="str">
        <f t="shared" si="9"/>
        <v/>
      </c>
      <c r="C125" s="40" t="str">
        <f ca="1">IF(IFERROR(VLOOKUP($B125,$K$76:(INDIRECT("$K"&amp;($D$73+75))),1,FALSE),"-") = "-","Nej","Ja")</f>
        <v>Nej</v>
      </c>
      <c r="D125" s="47"/>
      <c r="E125" s="47"/>
      <c r="J125" s="40">
        <f t="shared" si="11"/>
        <v>50</v>
      </c>
      <c r="K125" s="40" t="str">
        <f t="shared" si="10"/>
        <v>-</v>
      </c>
    </row>
    <row r="126" spans="1:11" s="40" customFormat="1">
      <c r="A126" s="51" t="str">
        <f t="shared" si="8"/>
        <v>-</v>
      </c>
      <c r="B126" s="40" t="str">
        <f t="shared" si="9"/>
        <v/>
      </c>
      <c r="C126" s="40" t="str">
        <f ca="1">IF(IFERROR(VLOOKUP($B126,$K$76:(INDIRECT("$K"&amp;($D$73+75))),1,FALSE),"-") = "-","Nej","Ja")</f>
        <v>Nej</v>
      </c>
      <c r="D126" s="47"/>
      <c r="E126" s="47"/>
      <c r="J126" s="40">
        <f t="shared" si="11"/>
        <v>51</v>
      </c>
      <c r="K126" s="40" t="str">
        <f t="shared" si="10"/>
        <v>-</v>
      </c>
    </row>
    <row r="127" spans="1:11" s="40" customFormat="1">
      <c r="A127" s="51" t="str">
        <f t="shared" si="8"/>
        <v>-</v>
      </c>
      <c r="B127" s="40" t="str">
        <f t="shared" si="9"/>
        <v/>
      </c>
      <c r="C127" s="40" t="str">
        <f ca="1">IF(IFERROR(VLOOKUP($B127,$K$76:(INDIRECT("$K"&amp;($D$73+75))),1,FALSE),"-") = "-","Nej","Ja")</f>
        <v>Nej</v>
      </c>
      <c r="D127" s="47"/>
      <c r="E127" s="47"/>
      <c r="J127" s="40">
        <f t="shared" si="11"/>
        <v>52</v>
      </c>
      <c r="K127" s="40" t="str">
        <f t="shared" si="10"/>
        <v>-</v>
      </c>
    </row>
    <row r="128" spans="1:11" s="40" customFormat="1">
      <c r="A128" s="51" t="str">
        <f t="shared" si="8"/>
        <v>-</v>
      </c>
      <c r="B128" s="40" t="str">
        <f t="shared" si="9"/>
        <v/>
      </c>
      <c r="C128" s="40" t="str">
        <f ca="1">IF(IFERROR(VLOOKUP($B128,$K$76:(INDIRECT("$K"&amp;($D$73+75))),1,FALSE),"-") = "-","Nej","Ja")</f>
        <v>Nej</v>
      </c>
      <c r="D128" s="47"/>
      <c r="E128" s="47"/>
      <c r="J128" s="40">
        <f t="shared" si="11"/>
        <v>53</v>
      </c>
      <c r="K128" s="40" t="str">
        <f t="shared" si="10"/>
        <v>-</v>
      </c>
    </row>
    <row r="129" spans="1:11" s="40" customFormat="1">
      <c r="A129" s="51" t="str">
        <f t="shared" si="8"/>
        <v>-</v>
      </c>
      <c r="B129" s="40" t="str">
        <f t="shared" si="9"/>
        <v/>
      </c>
      <c r="C129" s="40" t="str">
        <f ca="1">IF(IFERROR(VLOOKUP($B129,$K$76:(INDIRECT("$K"&amp;($D$73+75))),1,FALSE),"-") = "-","Nej","Ja")</f>
        <v>Nej</v>
      </c>
      <c r="D129" s="47"/>
      <c r="E129" s="47"/>
      <c r="J129" s="40">
        <f t="shared" si="11"/>
        <v>54</v>
      </c>
      <c r="K129" s="40" t="str">
        <f t="shared" si="10"/>
        <v>-</v>
      </c>
    </row>
    <row r="130" spans="1:11" s="40" customFormat="1">
      <c r="A130" s="51" t="str">
        <f t="shared" si="8"/>
        <v>-</v>
      </c>
      <c r="B130" s="40" t="str">
        <f t="shared" si="9"/>
        <v/>
      </c>
      <c r="C130" s="40" t="str">
        <f ca="1">IF(IFERROR(VLOOKUP($B130,$K$76:(INDIRECT("$K"&amp;($D$73+75))),1,FALSE),"-") = "-","Nej","Ja")</f>
        <v>Nej</v>
      </c>
      <c r="D130" s="47"/>
      <c r="E130" s="47"/>
      <c r="J130" s="40">
        <f t="shared" si="11"/>
        <v>55</v>
      </c>
      <c r="K130" s="40" t="str">
        <f t="shared" si="10"/>
        <v>-</v>
      </c>
    </row>
    <row r="131" spans="1:11" s="40" customFormat="1">
      <c r="A131" s="51" t="str">
        <f t="shared" si="8"/>
        <v>-</v>
      </c>
      <c r="B131" s="40" t="str">
        <f t="shared" si="9"/>
        <v/>
      </c>
      <c r="C131" s="40" t="str">
        <f ca="1">IF(IFERROR(VLOOKUP($B131,$K$76:(INDIRECT("$K"&amp;($D$73+75))),1,FALSE),"-") = "-","Nej","Ja")</f>
        <v>Nej</v>
      </c>
      <c r="D131" s="47"/>
      <c r="E131" s="47"/>
      <c r="J131" s="40">
        <f t="shared" si="11"/>
        <v>56</v>
      </c>
      <c r="K131" s="40" t="str">
        <f t="shared" si="10"/>
        <v>-</v>
      </c>
    </row>
    <row r="132" spans="1:11" s="40" customFormat="1">
      <c r="A132" s="51" t="str">
        <f t="shared" si="8"/>
        <v>-</v>
      </c>
      <c r="B132" s="40" t="str">
        <f t="shared" si="9"/>
        <v/>
      </c>
      <c r="C132" s="40" t="str">
        <f ca="1">IF(IFERROR(VLOOKUP($B132,$K$76:(INDIRECT("$K"&amp;($D$73+75))),1,FALSE),"-") = "-","Nej","Ja")</f>
        <v>Nej</v>
      </c>
      <c r="D132" s="47"/>
      <c r="E132" s="47"/>
      <c r="J132" s="40">
        <f t="shared" si="11"/>
        <v>57</v>
      </c>
      <c r="K132" s="40" t="str">
        <f t="shared" si="10"/>
        <v>-</v>
      </c>
    </row>
    <row r="133" spans="1:11" s="40" customFormat="1">
      <c r="A133" s="51" t="str">
        <f t="shared" si="8"/>
        <v>-</v>
      </c>
      <c r="B133" s="40" t="str">
        <f t="shared" si="9"/>
        <v/>
      </c>
      <c r="C133" s="40" t="str">
        <f ca="1">IF(IFERROR(VLOOKUP($B133,$K$76:(INDIRECT("$K"&amp;($D$73+75))),1,FALSE),"-") = "-","Nej","Ja")</f>
        <v>Nej</v>
      </c>
      <c r="D133" s="47"/>
      <c r="E133" s="47"/>
      <c r="J133" s="40">
        <f t="shared" si="11"/>
        <v>58</v>
      </c>
      <c r="K133" s="40" t="str">
        <f t="shared" si="10"/>
        <v>-</v>
      </c>
    </row>
    <row r="134" spans="1:11" s="40" customFormat="1">
      <c r="A134" s="51" t="str">
        <f t="shared" si="8"/>
        <v>-</v>
      </c>
      <c r="B134" s="40" t="str">
        <f t="shared" si="9"/>
        <v/>
      </c>
      <c r="C134" s="40" t="str">
        <f ca="1">IF(IFERROR(VLOOKUP($B134,$K$76:(INDIRECT("$K"&amp;($D$73+75))),1,FALSE),"-") = "-","Nej","Ja")</f>
        <v>Nej</v>
      </c>
      <c r="D134" s="47"/>
      <c r="E134" s="47"/>
      <c r="J134" s="40">
        <f t="shared" si="11"/>
        <v>59</v>
      </c>
      <c r="K134" s="40" t="str">
        <f t="shared" si="10"/>
        <v>-</v>
      </c>
    </row>
    <row r="135" spans="1:11" s="40" customFormat="1">
      <c r="A135" s="51" t="str">
        <f t="shared" si="8"/>
        <v>-</v>
      </c>
      <c r="B135" s="40" t="str">
        <f t="shared" si="9"/>
        <v/>
      </c>
      <c r="C135" s="40" t="str">
        <f ca="1">IF(IFERROR(VLOOKUP($B135,$K$76:(INDIRECT("$K"&amp;($D$73+75))),1,FALSE),"-") = "-","Nej","Ja")</f>
        <v>Nej</v>
      </c>
      <c r="D135" s="47"/>
      <c r="E135" s="47"/>
      <c r="J135" s="40">
        <f t="shared" si="11"/>
        <v>60</v>
      </c>
      <c r="K135" s="40" t="str">
        <f t="shared" si="10"/>
        <v>-</v>
      </c>
    </row>
    <row r="136" spans="1:11" s="40" customFormat="1">
      <c r="A136" s="51" t="str">
        <f t="shared" si="8"/>
        <v>-</v>
      </c>
      <c r="B136" s="40" t="str">
        <f t="shared" si="9"/>
        <v/>
      </c>
      <c r="C136" s="40" t="str">
        <f ca="1">IF(IFERROR(VLOOKUP($B136,$K$76:(INDIRECT("$K"&amp;($D$73+75))),1,FALSE),"-") = "-","Nej","Ja")</f>
        <v>Nej</v>
      </c>
      <c r="D136" s="47"/>
      <c r="E136" s="47"/>
      <c r="J136" s="40">
        <f t="shared" si="11"/>
        <v>61</v>
      </c>
      <c r="K136" s="40" t="str">
        <f t="shared" si="10"/>
        <v>-</v>
      </c>
    </row>
    <row r="137" spans="1:11" s="40" customFormat="1">
      <c r="A137" s="51" t="str">
        <f t="shared" si="8"/>
        <v>-</v>
      </c>
      <c r="B137" s="40" t="str">
        <f t="shared" si="9"/>
        <v/>
      </c>
      <c r="C137" s="40" t="str">
        <f ca="1">IF(IFERROR(VLOOKUP($B137,$K$76:(INDIRECT("$K"&amp;($D$73+75))),1,FALSE),"-") = "-","Nej","Ja")</f>
        <v>Nej</v>
      </c>
      <c r="D137" s="47"/>
      <c r="E137" s="47"/>
      <c r="J137" s="40">
        <f t="shared" si="11"/>
        <v>62</v>
      </c>
      <c r="K137" s="40" t="str">
        <f t="shared" si="10"/>
        <v>-</v>
      </c>
    </row>
    <row r="138" spans="1:11" s="40" customFormat="1">
      <c r="A138" s="51" t="str">
        <f t="shared" si="8"/>
        <v>-</v>
      </c>
      <c r="B138" s="40" t="str">
        <f t="shared" si="9"/>
        <v/>
      </c>
      <c r="C138" s="40" t="str">
        <f ca="1">IF(IFERROR(VLOOKUP($B138,$K$76:(INDIRECT("$K"&amp;($D$73+75))),1,FALSE),"-") = "-","Nej","Ja")</f>
        <v>Nej</v>
      </c>
      <c r="D138" s="47"/>
      <c r="E138" s="47"/>
      <c r="J138" s="40">
        <f t="shared" si="11"/>
        <v>63</v>
      </c>
      <c r="K138" s="40" t="str">
        <f t="shared" si="10"/>
        <v>-</v>
      </c>
    </row>
    <row r="139" spans="1:11" s="40" customFormat="1"/>
    <row r="140" spans="1:11" s="52" customFormat="1"/>
    <row r="141" spans="1:11" s="40" customFormat="1"/>
    <row r="142" spans="1:11" s="40" customFormat="1">
      <c r="A142" s="50" t="s">
        <v>49</v>
      </c>
    </row>
    <row r="143" spans="1:11" s="40" customFormat="1">
      <c r="C143" s="57" t="s">
        <v>41</v>
      </c>
      <c r="D143" s="80">
        <v>8</v>
      </c>
      <c r="J143" s="50" t="s">
        <v>50</v>
      </c>
    </row>
    <row r="144" spans="1:11" s="40" customFormat="1">
      <c r="A144" s="41" t="s">
        <v>42</v>
      </c>
      <c r="J144" s="50"/>
      <c r="K144" s="41" t="s">
        <v>43</v>
      </c>
    </row>
    <row r="145" spans="1:12" s="40" customFormat="1">
      <c r="A145" s="42" t="s">
        <v>51</v>
      </c>
      <c r="B145" s="42" t="s">
        <v>31</v>
      </c>
      <c r="C145" s="42" t="s">
        <v>45</v>
      </c>
      <c r="D145" s="42" t="s">
        <v>46</v>
      </c>
      <c r="E145" s="42" t="s">
        <v>47</v>
      </c>
      <c r="J145" s="42" t="s">
        <v>52</v>
      </c>
      <c r="K145" s="42" t="s">
        <v>31</v>
      </c>
    </row>
    <row r="146" spans="1:12" s="40" customFormat="1">
      <c r="A146" s="51" t="str">
        <f ca="1">IF(ISBLANK(D5),"-",IF(C76="Nej",TIMEVALUE(IF(D146="förlorare",TEXT(D5+$D$72,"mm:ss.000"),TEXT(D5,"mm:ss.000"))),"Redan rankad"))</f>
        <v>Redan rankad</v>
      </c>
      <c r="B146" s="40" t="str">
        <f>IF(ISBLANK(B5),"",B5)</f>
        <v>DE BRITO Tomasine (41)</v>
      </c>
      <c r="C146" s="40" t="str">
        <f ca="1">IF(C76="Ja","Ja",(IF(IFERROR(VLOOKUP(B146,$K$146:(INDIRECT("$K"&amp;($D$143+145))),1,FALSE),"-") &lt;&gt; "-","Ja","Nej")))</f>
        <v>Ja</v>
      </c>
      <c r="D146" s="47"/>
      <c r="E146" s="47"/>
      <c r="J146" s="40">
        <v>1</v>
      </c>
      <c r="K146" s="40" t="str">
        <f ca="1">IFERROR(VLOOKUP(SMALL($A$146:$A$208,$J146),$A$146:$B$208,2,FALSE),"-")</f>
        <v>NORBERG Sanna (57)</v>
      </c>
      <c r="L146" s="41"/>
    </row>
    <row r="147" spans="1:12" s="40" customFormat="1">
      <c r="A147" s="51" t="str">
        <f t="shared" ref="A147:A208" ca="1" si="12">IF(ISBLANK(D6),"-",IF(C77="Nej",TIMEVALUE(IF(D147="förlorare",TEXT(D6+$D$72,"mm:ss.000"),TEXT(D6,"mm:ss.000"))),"Redan rankad"))</f>
        <v>Redan rankad</v>
      </c>
      <c r="B147" s="40" t="str">
        <f t="shared" ref="B147:B208" si="13">IF(ISBLANK(B6),"",B6)</f>
        <v>OLOWS Tindra (42)</v>
      </c>
      <c r="C147" s="40" t="str">
        <f ca="1">IF(C77="Ja","Ja",(IF(IFERROR(VLOOKUP(B147,$K$146:(INDIRECT("$K"&amp;($D$143+145))),1,FALSE),"-") &lt;&gt; "-","Ja","Nej")))</f>
        <v>Ja</v>
      </c>
      <c r="D147" s="47"/>
      <c r="E147" s="47"/>
      <c r="J147" s="40">
        <f>J146+1</f>
        <v>2</v>
      </c>
      <c r="K147" s="40" t="str">
        <f t="shared" ref="K147:K208" ca="1" si="14">IFERROR(VLOOKUP(SMALL($A$146:$A$208,$J147),$A$146:$B$208,2,FALSE),"-")</f>
        <v>NÄSHOLM Selma (58)</v>
      </c>
    </row>
    <row r="148" spans="1:12" s="40" customFormat="1">
      <c r="A148" s="51" t="str">
        <f t="shared" ca="1" si="12"/>
        <v>Redan rankad</v>
      </c>
      <c r="B148" s="40" t="str">
        <f t="shared" si="13"/>
        <v>ADSTEN Amber (43)</v>
      </c>
      <c r="C148" s="40" t="str">
        <f ca="1">IF(C78="Ja","Ja",(IF(IFERROR(VLOOKUP(B148,$K$146:(INDIRECT("$K"&amp;($D$143+145))),1,FALSE),"-") &lt;&gt; "-","Ja","Nej")))</f>
        <v>Ja</v>
      </c>
      <c r="D148" s="47"/>
      <c r="E148" s="47"/>
      <c r="J148" s="40">
        <f t="shared" ref="J148:J208" si="15">J147+1</f>
        <v>3</v>
      </c>
      <c r="K148" s="40" t="str">
        <f t="shared" ca="1" si="14"/>
        <v>LINDSTRÖM Agnes (59)</v>
      </c>
    </row>
    <row r="149" spans="1:12" s="40" customFormat="1">
      <c r="A149" s="51" t="str">
        <f t="shared" ca="1" si="12"/>
        <v>Redan rankad</v>
      </c>
      <c r="B149" s="40" t="str">
        <f t="shared" si="13"/>
        <v>ÖHLUND Cornelia (44)</v>
      </c>
      <c r="C149" s="40" t="str">
        <f ca="1">IF(C79="Ja","Ja",(IF(IFERROR(VLOOKUP(B149,$K$146:(INDIRECT("$K"&amp;($D$143+145))),1,FALSE),"-") &lt;&gt; "-","Ja","Nej")))</f>
        <v>Ja</v>
      </c>
      <c r="D149" s="47"/>
      <c r="E149" s="47"/>
      <c r="J149" s="40">
        <f t="shared" si="15"/>
        <v>4</v>
      </c>
      <c r="K149" s="40" t="str">
        <f t="shared" ca="1" si="14"/>
        <v>BENGTSSON Linnea (60)</v>
      </c>
    </row>
    <row r="150" spans="1:12" s="40" customFormat="1">
      <c r="A150" s="51" t="str">
        <f t="shared" ca="1" si="12"/>
        <v>Redan rankad</v>
      </c>
      <c r="B150" s="40" t="str">
        <f t="shared" si="13"/>
        <v>WILSBY Lif (45)</v>
      </c>
      <c r="C150" s="40" t="str">
        <f ca="1">IF(C80="Ja","Ja",(IF(IFERROR(VLOOKUP(B150,$K$146:(INDIRECT("$K"&amp;($D$143+145))),1,FALSE),"-") &lt;&gt; "-","Ja","Nej")))</f>
        <v>Ja</v>
      </c>
      <c r="D150" s="47"/>
      <c r="E150" s="47"/>
      <c r="J150" s="40">
        <f t="shared" si="15"/>
        <v>5</v>
      </c>
      <c r="K150" s="40" t="str">
        <f t="shared" ca="1" si="14"/>
        <v>BENGTSSON Hilda (61)</v>
      </c>
    </row>
    <row r="151" spans="1:12" s="40" customFormat="1">
      <c r="A151" s="51" t="str">
        <f t="shared" ca="1" si="12"/>
        <v>Redan rankad</v>
      </c>
      <c r="B151" s="40" t="str">
        <f t="shared" si="13"/>
        <v>HÄGGLUND Emma (46)</v>
      </c>
      <c r="C151" s="40" t="str">
        <f ca="1">IF(C81="Ja","Ja",(IF(IFERROR(VLOOKUP(B151,$K$146:(INDIRECT("$K"&amp;($D$143+145))),1,FALSE),"-") &lt;&gt; "-","Ja","Nej")))</f>
        <v>Ja</v>
      </c>
      <c r="D151" s="47"/>
      <c r="E151" s="47"/>
      <c r="J151" s="40">
        <f t="shared" si="15"/>
        <v>6</v>
      </c>
      <c r="K151" s="40" t="str">
        <f t="shared" ca="1" si="14"/>
        <v>ERIKSSON Clara (62)</v>
      </c>
    </row>
    <row r="152" spans="1:12" s="40" customFormat="1">
      <c r="A152" s="51" t="str">
        <f t="shared" ca="1" si="12"/>
        <v>Redan rankad</v>
      </c>
      <c r="B152" s="40" t="str">
        <f t="shared" si="13"/>
        <v>BACKLUND Liza (47)</v>
      </c>
      <c r="C152" s="40" t="str">
        <f ca="1">IF(C82="Ja","Ja",(IF(IFERROR(VLOOKUP(B152,$K$146:(INDIRECT("$K"&amp;($D$143+145))),1,FALSE),"-") &lt;&gt; "-","Ja","Nej")))</f>
        <v>Ja</v>
      </c>
      <c r="D152" s="47"/>
      <c r="E152" s="47"/>
      <c r="J152" s="40">
        <f t="shared" si="15"/>
        <v>7</v>
      </c>
      <c r="K152" s="40" t="str">
        <f t="shared" ca="1" si="14"/>
        <v>SÖDERBERG Agnes (63)</v>
      </c>
    </row>
    <row r="153" spans="1:12" s="40" customFormat="1">
      <c r="A153" s="51" t="str">
        <f t="shared" ca="1" si="12"/>
        <v>Redan rankad</v>
      </c>
      <c r="B153" s="40" t="str">
        <f t="shared" si="13"/>
        <v>NORDBERG Esther (48)</v>
      </c>
      <c r="C153" s="40" t="str">
        <f ca="1">IF(C83="Ja","Ja",(IF(IFERROR(VLOOKUP(B153,$K$146:(INDIRECT("$K"&amp;($D$143+145))),1,FALSE),"-") &lt;&gt; "-","Ja","Nej")))</f>
        <v>Ja</v>
      </c>
      <c r="D153" s="47"/>
      <c r="E153" s="47"/>
      <c r="J153" s="40">
        <f t="shared" si="15"/>
        <v>8</v>
      </c>
      <c r="K153" s="40" t="str">
        <f t="shared" ca="1" si="14"/>
        <v>SJÖSTRÖM-JONSSON Matilda (64)</v>
      </c>
    </row>
    <row r="154" spans="1:12" s="40" customFormat="1">
      <c r="A154" s="51" t="str">
        <f t="shared" ca="1" si="12"/>
        <v>Redan rankad</v>
      </c>
      <c r="B154" s="40" t="str">
        <f t="shared" si="13"/>
        <v>THORSANDER Jonna (49)</v>
      </c>
      <c r="C154" s="40" t="str">
        <f ca="1">IF(C84="Ja","Ja",(IF(IFERROR(VLOOKUP(B154,$K$146:(INDIRECT("$K"&amp;($D$143+145))),1,FALSE),"-") &lt;&gt; "-","Ja","Nej")))</f>
        <v>Ja</v>
      </c>
      <c r="D154" s="47"/>
      <c r="E154" s="47"/>
      <c r="J154" s="40">
        <f t="shared" si="15"/>
        <v>9</v>
      </c>
      <c r="K154" s="40" t="str">
        <f t="shared" ca="1" si="14"/>
        <v>UPPLING Tilde (69)</v>
      </c>
    </row>
    <row r="155" spans="1:12" s="40" customFormat="1">
      <c r="A155" s="51" t="str">
        <f t="shared" ca="1" si="12"/>
        <v>Redan rankad</v>
      </c>
      <c r="B155" s="40" t="str">
        <f t="shared" si="13"/>
        <v>SILFWERPLATZ Edith (50)</v>
      </c>
      <c r="C155" s="40" t="str">
        <f ca="1">IF(C85="Ja","Ja",(IF(IFERROR(VLOOKUP(B155,$K$146:(INDIRECT("$K"&amp;($D$143+145))),1,FALSE),"-") &lt;&gt; "-","Ja","Nej")))</f>
        <v>Ja</v>
      </c>
      <c r="D155" s="47"/>
      <c r="E155" s="47"/>
      <c r="J155" s="40">
        <f t="shared" si="15"/>
        <v>10</v>
      </c>
      <c r="K155" s="40" t="str">
        <f t="shared" ca="1" si="14"/>
        <v>FRENGEN Maja (71)</v>
      </c>
    </row>
    <row r="156" spans="1:12" s="40" customFormat="1">
      <c r="A156" s="51" t="str">
        <f t="shared" ca="1" si="12"/>
        <v>Redan rankad</v>
      </c>
      <c r="B156" s="40" t="str">
        <f t="shared" si="13"/>
        <v>LARSEN Ida (51)</v>
      </c>
      <c r="C156" s="40" t="str">
        <f ca="1">IF(C86="Ja","Ja",(IF(IFERROR(VLOOKUP(B156,$K$146:(INDIRECT("$K"&amp;($D$143+145))),1,FALSE),"-") &lt;&gt; "-","Ja","Nej")))</f>
        <v>Ja</v>
      </c>
      <c r="D156" s="47"/>
      <c r="E156" s="47"/>
      <c r="J156" s="40">
        <f t="shared" si="15"/>
        <v>11</v>
      </c>
      <c r="K156" s="40" t="str">
        <f t="shared" ca="1" si="14"/>
        <v>BYLUND Elin (68)</v>
      </c>
    </row>
    <row r="157" spans="1:12" s="40" customFormat="1">
      <c r="A157" s="51" t="str">
        <f t="shared" ca="1" si="12"/>
        <v>Redan rankad</v>
      </c>
      <c r="B157" s="40" t="str">
        <f t="shared" si="13"/>
        <v>TYRÉN Klara (52 )</v>
      </c>
      <c r="C157" s="40" t="str">
        <f ca="1">IF(C87="Ja","Ja",(IF(IFERROR(VLOOKUP(B157,$K$146:(INDIRECT("$K"&amp;($D$143+145))),1,FALSE),"-") &lt;&gt; "-","Ja","Nej")))</f>
        <v>Ja</v>
      </c>
      <c r="D157" s="47"/>
      <c r="E157" s="47"/>
      <c r="J157" s="40">
        <f t="shared" si="15"/>
        <v>12</v>
      </c>
      <c r="K157" s="40" t="str">
        <f t="shared" ca="1" si="14"/>
        <v>HAGSTRÖM Angelica (70)</v>
      </c>
    </row>
    <row r="158" spans="1:12" s="40" customFormat="1">
      <c r="A158" s="51" t="str">
        <f t="shared" ca="1" si="12"/>
        <v>Redan rankad</v>
      </c>
      <c r="B158" s="40" t="str">
        <f t="shared" si="13"/>
        <v>MOBERG Ebba (53)</v>
      </c>
      <c r="C158" s="40" t="str">
        <f ca="1">IF(C88="Ja","Ja",(IF(IFERROR(VLOOKUP(B158,$K$146:(INDIRECT("$K"&amp;($D$143+145))),1,FALSE),"-") &lt;&gt; "-","Ja","Nej")))</f>
        <v>Ja</v>
      </c>
      <c r="D158" s="47"/>
      <c r="E158" s="47"/>
      <c r="J158" s="40">
        <f t="shared" si="15"/>
        <v>13</v>
      </c>
      <c r="K158" s="40" t="str">
        <f t="shared" ca="1" si="14"/>
        <v>LUNDSTRÖM Sarah (72)</v>
      </c>
    </row>
    <row r="159" spans="1:12" s="40" customFormat="1">
      <c r="A159" s="51" t="str">
        <f ca="1">IF(ISBLANK(D18),"-",IF(C89="Nej",TIMEVALUE(IF(D159="förlorare",TEXT(D18+$D$72,"mm:ss.000"),TEXT(D18,"mm:ss.000"))),"Redan rankad"))</f>
        <v>Redan rankad</v>
      </c>
      <c r="B159" s="40" t="str">
        <f t="shared" si="13"/>
        <v>SANDBERG Lovisa (54)</v>
      </c>
      <c r="C159" s="40" t="str">
        <f ca="1">IF(C89="Ja","Ja",(IF(IFERROR(VLOOKUP(B159,$K$146:(INDIRECT("$K"&amp;($D$143+145))),1,FALSE),"-") &lt;&gt; "-","Ja","Nej")))</f>
        <v>Ja</v>
      </c>
      <c r="D159" s="47"/>
      <c r="E159" s="47"/>
      <c r="J159" s="40">
        <f t="shared" si="15"/>
        <v>14</v>
      </c>
      <c r="K159" s="40" t="str">
        <f t="shared" ca="1" si="14"/>
        <v>VON REEDTZ Johanna</v>
      </c>
    </row>
    <row r="160" spans="1:12" s="40" customFormat="1">
      <c r="A160" s="51" t="str">
        <f t="shared" ca="1" si="12"/>
        <v>Redan rankad</v>
      </c>
      <c r="B160" s="40" t="str">
        <f t="shared" si="13"/>
        <v>ÅBERG Linn (55)</v>
      </c>
      <c r="C160" s="40" t="str">
        <f ca="1">IF(C90="Ja","Ja",(IF(IFERROR(VLOOKUP(B160,$K$146:(INDIRECT("$K"&amp;($D$143+145))),1,FALSE),"-") &lt;&gt; "-","Ja","Nej")))</f>
        <v>Ja</v>
      </c>
      <c r="D160" s="47"/>
      <c r="E160" s="47"/>
      <c r="J160" s="40">
        <f t="shared" si="15"/>
        <v>15</v>
      </c>
      <c r="K160" s="40" t="str">
        <f t="shared" ca="1" si="14"/>
        <v>LEVIN Olivia</v>
      </c>
    </row>
    <row r="161" spans="1:11" s="40" customFormat="1">
      <c r="A161" s="51" t="str">
        <f ca="1">IF(ISBLANK(D20),"-",IF(C91="Nej",TIMEVALUE(IF(D161="förlorare",TEXT(D20+$D$72,"mm:ss.000"),TEXT(D20,"mm:ss.000"))),"Redan rankad"))</f>
        <v>Redan rankad</v>
      </c>
      <c r="B161" s="40" t="str">
        <f t="shared" si="13"/>
        <v>ERIKSSON Lina (56)</v>
      </c>
      <c r="C161" s="40" t="str">
        <f ca="1">IF(C91="Ja","Ja",(IF(IFERROR(VLOOKUP(B161,$K$146:(INDIRECT("$K"&amp;($D$143+145))),1,FALSE),"-") &lt;&gt; "-","Ja","Nej")))</f>
        <v>Ja</v>
      </c>
      <c r="D161" s="47"/>
      <c r="E161" s="47"/>
      <c r="J161" s="40">
        <f t="shared" si="15"/>
        <v>16</v>
      </c>
      <c r="K161" s="40" t="str">
        <f t="shared" ca="1" si="14"/>
        <v>ANDERSSON Klara</v>
      </c>
    </row>
    <row r="162" spans="1:11" s="40" customFormat="1">
      <c r="A162" s="51">
        <f ca="1">IF(ISBLANK(D21),"-",IF(C92="Nej",TIMEVALUE(IF(D162="förlorare",TEXT(D21+$D$72,"mm:ss.000"),TEXT(D21,"mm:ss.000"))),"Redan rankad"))</f>
        <v>4.9687500000000003E-4</v>
      </c>
      <c r="B162" s="40" t="str">
        <f t="shared" si="13"/>
        <v>LINDSTRÖM Agnes (59)</v>
      </c>
      <c r="C162" s="40" t="str">
        <f ca="1">IF(C92="Ja","Ja",(IF(IFERROR(VLOOKUP(B162,$K$146:(INDIRECT("$K"&amp;($D$143+145))),1,FALSE),"-") &lt;&gt; "-","Ja","Nej")))</f>
        <v>Ja</v>
      </c>
      <c r="D162" s="47"/>
      <c r="E162" s="47"/>
      <c r="J162" s="40">
        <f t="shared" si="15"/>
        <v>17</v>
      </c>
      <c r="K162" s="40" t="str">
        <f t="shared" ca="1" si="14"/>
        <v>GÖRANSSON Linnéa</v>
      </c>
    </row>
    <row r="163" spans="1:11" s="40" customFormat="1">
      <c r="A163" s="51">
        <f t="shared" ca="1" si="12"/>
        <v>4.9479166666666671E-4</v>
      </c>
      <c r="B163" s="40" t="str">
        <f t="shared" si="13"/>
        <v>NÄSHOLM Selma (58)</v>
      </c>
      <c r="C163" s="40" t="str">
        <f ca="1">IF(C93="Ja","Ja",(IF(IFERROR(VLOOKUP(B163,$K$146:(INDIRECT("$K"&amp;($D$143+145))),1,FALSE),"-") &lt;&gt; "-","Ja","Nej")))</f>
        <v>Ja</v>
      </c>
      <c r="D163" s="47"/>
      <c r="E163" s="47"/>
      <c r="J163" s="40">
        <f t="shared" si="15"/>
        <v>18</v>
      </c>
      <c r="K163" s="40" t="str">
        <f t="shared" ca="1" si="14"/>
        <v>-</v>
      </c>
    </row>
    <row r="164" spans="1:11" s="40" customFormat="1">
      <c r="A164" s="51">
        <f t="shared" ca="1" si="12"/>
        <v>5.0428240740740739E-4</v>
      </c>
      <c r="B164" s="40" t="str">
        <f t="shared" si="13"/>
        <v>ERIKSSON Clara (62)</v>
      </c>
      <c r="C164" s="40" t="str">
        <f ca="1">IF(C94="Ja","Ja",(IF(IFERROR(VLOOKUP(B164,$K$146:(INDIRECT("$K"&amp;($D$143+145))),1,FALSE),"-") &lt;&gt; "-","Ja","Nej")))</f>
        <v>Ja</v>
      </c>
      <c r="D164" s="47"/>
      <c r="E164" s="47"/>
      <c r="J164" s="40">
        <f t="shared" si="15"/>
        <v>19</v>
      </c>
      <c r="K164" s="40" t="str">
        <f t="shared" ca="1" si="14"/>
        <v>-</v>
      </c>
    </row>
    <row r="165" spans="1:11" s="40" customFormat="1">
      <c r="A165" s="51">
        <f t="shared" ca="1" si="12"/>
        <v>5.0046296296296297E-4</v>
      </c>
      <c r="B165" s="40" t="str">
        <f t="shared" si="13"/>
        <v>BENGTSSON Linnea (60)</v>
      </c>
      <c r="C165" s="40" t="str">
        <f ca="1">IF(C95="Ja","Ja",(IF(IFERROR(VLOOKUP(B165,$K$146:(INDIRECT("$K"&amp;($D$143+145))),1,FALSE),"-") &lt;&gt; "-","Ja","Nej")))</f>
        <v>Ja</v>
      </c>
      <c r="D165" s="47"/>
      <c r="E165" s="47"/>
      <c r="J165" s="40">
        <f t="shared" si="15"/>
        <v>20</v>
      </c>
      <c r="K165" s="40" t="str">
        <f t="shared" ca="1" si="14"/>
        <v>-</v>
      </c>
    </row>
    <row r="166" spans="1:11" s="40" customFormat="1">
      <c r="A166" s="51">
        <f t="shared" ca="1" si="12"/>
        <v>5.0324074074074062E-4</v>
      </c>
      <c r="B166" s="40" t="str">
        <f t="shared" si="13"/>
        <v>BENGTSSON Hilda (61)</v>
      </c>
      <c r="C166" s="40" t="str">
        <f ca="1">IF(C96="Ja","Ja",(IF(IFERROR(VLOOKUP(B166,$K$146:(INDIRECT("$K"&amp;($D$143+145))),1,FALSE),"-") &lt;&gt; "-","Ja","Nej")))</f>
        <v>Ja</v>
      </c>
      <c r="D166" s="47"/>
      <c r="E166" s="47"/>
      <c r="J166" s="40">
        <f t="shared" si="15"/>
        <v>21</v>
      </c>
      <c r="K166" s="40" t="str">
        <f t="shared" ca="1" si="14"/>
        <v>-</v>
      </c>
    </row>
    <row r="167" spans="1:11" s="40" customFormat="1">
      <c r="A167" s="51">
        <f t="shared" ca="1" si="12"/>
        <v>5.0775462962962959E-4</v>
      </c>
      <c r="B167" s="40" t="str">
        <f t="shared" si="13"/>
        <v>SÖDERBERG Agnes (63)</v>
      </c>
      <c r="C167" s="40" t="str">
        <f ca="1">IF(C97="Ja","Ja",(IF(IFERROR(VLOOKUP(B167,$K$146:(INDIRECT("$K"&amp;($D$143+145))),1,FALSE),"-") &lt;&gt; "-","Ja","Nej")))</f>
        <v>Ja</v>
      </c>
      <c r="D167" s="47"/>
      <c r="E167" s="47"/>
      <c r="J167" s="40">
        <f t="shared" si="15"/>
        <v>22</v>
      </c>
      <c r="K167" s="40" t="str">
        <f t="shared" ca="1" si="14"/>
        <v>-</v>
      </c>
    </row>
    <row r="168" spans="1:11" s="40" customFormat="1">
      <c r="A168" s="51">
        <f t="shared" ca="1" si="12"/>
        <v>5.1018518518518524E-4</v>
      </c>
      <c r="B168" s="40" t="str">
        <f t="shared" si="13"/>
        <v>UPPLING Tilde (69)</v>
      </c>
      <c r="C168" s="40" t="str">
        <f ca="1">IF(C98="Ja","Ja",(IF(IFERROR(VLOOKUP(B168,$K$146:(INDIRECT("$K"&amp;($D$143+145))),1,FALSE),"-") &lt;&gt; "-","Ja","Nej")))</f>
        <v>Nej</v>
      </c>
      <c r="D168" s="47"/>
      <c r="E168" s="47"/>
      <c r="J168" s="40">
        <f t="shared" si="15"/>
        <v>23</v>
      </c>
      <c r="K168" s="40" t="str">
        <f t="shared" ca="1" si="14"/>
        <v>-</v>
      </c>
    </row>
    <row r="169" spans="1:11" s="40" customFormat="1">
      <c r="A169" s="51">
        <f t="shared" ca="1" si="12"/>
        <v>5.3414351851851854E-4</v>
      </c>
      <c r="B169" s="40" t="str">
        <f t="shared" si="13"/>
        <v>BYLUND Elin (68)</v>
      </c>
      <c r="C169" s="40" t="str">
        <f ca="1">IF(C99="Ja","Ja",(IF(IFERROR(VLOOKUP(B169,$K$146:(INDIRECT("$K"&amp;($D$143+145))),1,FALSE),"-") &lt;&gt; "-","Ja","Nej")))</f>
        <v>Nej</v>
      </c>
      <c r="D169" s="47"/>
      <c r="E169" s="47"/>
      <c r="J169" s="40">
        <f t="shared" si="15"/>
        <v>24</v>
      </c>
      <c r="K169" s="40" t="str">
        <f t="shared" ca="1" si="14"/>
        <v>-</v>
      </c>
    </row>
    <row r="170" spans="1:11" s="40" customFormat="1">
      <c r="A170" s="51">
        <f t="shared" ca="1" si="12"/>
        <v>5.0844907407407403E-4</v>
      </c>
      <c r="B170" s="40" t="str">
        <f t="shared" si="13"/>
        <v>SJÖSTRÖM-JONSSON Matilda (64)</v>
      </c>
      <c r="C170" s="40" t="str">
        <f ca="1">IF(C100="Ja","Ja",(IF(IFERROR(VLOOKUP(B170,$K$146:(INDIRECT("$K"&amp;($D$143+145))),1,FALSE),"-") &lt;&gt; "-","Ja","Nej")))</f>
        <v>Ja</v>
      </c>
      <c r="D170" s="47"/>
      <c r="E170" s="47"/>
      <c r="J170" s="40">
        <f t="shared" si="15"/>
        <v>25</v>
      </c>
      <c r="K170" s="40" t="str">
        <f t="shared" ca="1" si="14"/>
        <v>-</v>
      </c>
    </row>
    <row r="171" spans="1:11" s="40" customFormat="1">
      <c r="A171" s="51">
        <f t="shared" ca="1" si="12"/>
        <v>5.2025462962962973E-4</v>
      </c>
      <c r="B171" s="40" t="str">
        <f t="shared" si="13"/>
        <v>FRENGEN Maja (71)</v>
      </c>
      <c r="C171" s="40" t="str">
        <f ca="1">IF(C101="Ja","Ja",(IF(IFERROR(VLOOKUP(B171,$K$146:(INDIRECT("$K"&amp;($D$143+145))),1,FALSE),"-") &lt;&gt; "-","Ja","Nej")))</f>
        <v>Nej</v>
      </c>
      <c r="D171" s="47"/>
      <c r="E171" s="47"/>
      <c r="J171" s="40">
        <f t="shared" si="15"/>
        <v>26</v>
      </c>
      <c r="K171" s="40" t="str">
        <f t="shared" ca="1" si="14"/>
        <v>-</v>
      </c>
    </row>
    <row r="172" spans="1:11" s="40" customFormat="1">
      <c r="A172" s="51">
        <f t="shared" ca="1" si="12"/>
        <v>5.3796296296296296E-4</v>
      </c>
      <c r="B172" s="40" t="str">
        <f t="shared" si="13"/>
        <v>HAGSTRÖM Angelica (70)</v>
      </c>
      <c r="C172" s="40" t="str">
        <f ca="1">IF(C102="Ja","Ja",(IF(IFERROR(VLOOKUP(B172,$K$146:(INDIRECT("$K"&amp;($D$143+145))),1,FALSE),"-") &lt;&gt; "-","Ja","Nej")))</f>
        <v>Nej</v>
      </c>
      <c r="D172" s="47"/>
      <c r="E172" s="47"/>
      <c r="J172" s="40">
        <f t="shared" si="15"/>
        <v>27</v>
      </c>
      <c r="K172" s="40" t="str">
        <f t="shared" ca="1" si="14"/>
        <v>-</v>
      </c>
    </row>
    <row r="173" spans="1:11" s="40" customFormat="1">
      <c r="A173" s="51">
        <f t="shared" ca="1" si="12"/>
        <v>5.3912037037037036E-4</v>
      </c>
      <c r="B173" s="40" t="str">
        <f t="shared" si="13"/>
        <v>LUNDSTRÖM Sarah (72)</v>
      </c>
      <c r="C173" s="40" t="str">
        <f ca="1">IF(C103="Ja","Ja",(IF(IFERROR(VLOOKUP(B173,$K$146:(INDIRECT("$K"&amp;($D$143+145))),1,FALSE),"-") &lt;&gt; "-","Ja","Nej")))</f>
        <v>Nej</v>
      </c>
      <c r="D173" s="47"/>
      <c r="E173" s="47"/>
      <c r="J173" s="40">
        <f t="shared" si="15"/>
        <v>28</v>
      </c>
      <c r="K173" s="40" t="str">
        <f t="shared" ca="1" si="14"/>
        <v>-</v>
      </c>
    </row>
    <row r="174" spans="1:11" s="40" customFormat="1">
      <c r="A174" s="51">
        <f t="shared" ca="1" si="12"/>
        <v>5.5844907407407416E-4</v>
      </c>
      <c r="B174" s="40" t="str">
        <f t="shared" si="13"/>
        <v>VON REEDTZ Johanna</v>
      </c>
      <c r="C174" s="40" t="str">
        <f ca="1">IF(C104="Ja","Ja",(IF(IFERROR(VLOOKUP(B174,$K$146:(INDIRECT("$K"&amp;($D$143+145))),1,FALSE),"-") &lt;&gt; "-","Ja","Nej")))</f>
        <v>Nej</v>
      </c>
      <c r="D174" s="47"/>
      <c r="E174" s="47"/>
      <c r="J174" s="40">
        <f t="shared" si="15"/>
        <v>29</v>
      </c>
      <c r="K174" s="40" t="str">
        <f t="shared" ca="1" si="14"/>
        <v>-</v>
      </c>
    </row>
    <row r="175" spans="1:11" s="40" customFormat="1">
      <c r="A175" s="51">
        <f t="shared" ca="1" si="12"/>
        <v>5.614583333333333E-4</v>
      </c>
      <c r="B175" s="40" t="str">
        <f t="shared" si="13"/>
        <v>LEVIN Olivia</v>
      </c>
      <c r="C175" s="40" t="str">
        <f ca="1">IF(C105="Ja","Ja",(IF(IFERROR(VLOOKUP(B175,$K$146:(INDIRECT("$K"&amp;($D$143+145))),1,FALSE),"-") &lt;&gt; "-","Ja","Nej")))</f>
        <v>Nej</v>
      </c>
      <c r="D175" s="47"/>
      <c r="E175" s="47"/>
      <c r="J175" s="40">
        <f t="shared" si="15"/>
        <v>30</v>
      </c>
      <c r="K175" s="40" t="str">
        <f t="shared" ca="1" si="14"/>
        <v>-</v>
      </c>
    </row>
    <row r="176" spans="1:11" s="40" customFormat="1">
      <c r="A176" s="51">
        <f t="shared" ca="1" si="12"/>
        <v>5.7349537037037037E-4</v>
      </c>
      <c r="B176" s="40" t="str">
        <f t="shared" si="13"/>
        <v>ANDERSSON Klara</v>
      </c>
      <c r="C176" s="40" t="str">
        <f ca="1">IF(C106="Ja","Ja",(IF(IFERROR(VLOOKUP(B176,$K$146:(INDIRECT("$K"&amp;($D$143+145))),1,FALSE),"-") &lt;&gt; "-","Ja","Nej")))</f>
        <v>Nej</v>
      </c>
      <c r="D176" s="47"/>
      <c r="E176" s="47"/>
      <c r="J176" s="40">
        <f t="shared" si="15"/>
        <v>31</v>
      </c>
      <c r="K176" s="40" t="str">
        <f t="shared" ca="1" si="14"/>
        <v>-</v>
      </c>
    </row>
    <row r="177" spans="1:11" s="40" customFormat="1">
      <c r="A177" s="51">
        <f t="shared" ca="1" si="12"/>
        <v>5.7662037037037046E-4</v>
      </c>
      <c r="B177" s="40" t="str">
        <f t="shared" si="13"/>
        <v>GÖRANSSON Linnéa</v>
      </c>
      <c r="C177" s="40" t="str">
        <f ca="1">IF(C107="Ja","Ja",(IF(IFERROR(VLOOKUP(B177,$K$146:(INDIRECT("$K"&amp;($D$143+145))),1,FALSE),"-") &lt;&gt; "-","Ja","Nej")))</f>
        <v>Nej</v>
      </c>
      <c r="D177" s="47"/>
      <c r="E177" s="47"/>
      <c r="J177" s="40">
        <f t="shared" si="15"/>
        <v>32</v>
      </c>
      <c r="K177" s="40" t="str">
        <f t="shared" ca="1" si="14"/>
        <v>-</v>
      </c>
    </row>
    <row r="178" spans="1:11" s="40" customFormat="1">
      <c r="A178" s="51" t="str">
        <f t="shared" si="12"/>
        <v>-</v>
      </c>
      <c r="B178" s="40" t="str">
        <f t="shared" si="13"/>
        <v>HÄGGLUND Clara (66)</v>
      </c>
      <c r="C178" s="40" t="str">
        <f ca="1">IF(C108="Ja","Ja",(IF(IFERROR(VLOOKUP(B178,$K$146:(INDIRECT("$K"&amp;($D$143+145))),1,FALSE),"-") &lt;&gt; "-","Ja","Nej")))</f>
        <v>Nej</v>
      </c>
      <c r="D178" s="47"/>
      <c r="E178" s="47"/>
      <c r="J178" s="40">
        <f t="shared" si="15"/>
        <v>33</v>
      </c>
      <c r="K178" s="40" t="str">
        <f t="shared" ca="1" si="14"/>
        <v>-</v>
      </c>
    </row>
    <row r="179" spans="1:11" s="40" customFormat="1">
      <c r="A179" s="51" t="str">
        <f t="shared" si="12"/>
        <v>-</v>
      </c>
      <c r="B179" s="40" t="str">
        <f t="shared" si="13"/>
        <v>MICKELSSON Lisa (65)</v>
      </c>
      <c r="C179" s="40" t="str">
        <f ca="1">IF(C109="Ja","Ja",(IF(IFERROR(VLOOKUP(B179,$K$146:(INDIRECT("$K"&amp;($D$143+145))),1,FALSE),"-") &lt;&gt; "-","Ja","Nej")))</f>
        <v>Nej</v>
      </c>
      <c r="D179" s="47"/>
      <c r="E179" s="47"/>
      <c r="J179" s="40">
        <f t="shared" si="15"/>
        <v>34</v>
      </c>
      <c r="K179" s="40" t="str">
        <f t="shared" ca="1" si="14"/>
        <v>-</v>
      </c>
    </row>
    <row r="180" spans="1:11" s="40" customFormat="1">
      <c r="A180" s="51">
        <f t="shared" ca="1" si="12"/>
        <v>4.8530092592592592E-4</v>
      </c>
      <c r="B180" s="40" t="str">
        <f t="shared" si="13"/>
        <v>NORBERG Sanna (57)</v>
      </c>
      <c r="C180" s="40" t="str">
        <f ca="1">IF(C110="Ja","Ja",(IF(IFERROR(VLOOKUP(B180,$K$146:(INDIRECT("$K"&amp;($D$143+145))),1,FALSE),"-") &lt;&gt; "-","Ja","Nej")))</f>
        <v>Ja</v>
      </c>
      <c r="D180" s="47"/>
      <c r="E180" s="47"/>
      <c r="J180" s="40">
        <f t="shared" si="15"/>
        <v>35</v>
      </c>
      <c r="K180" s="40" t="str">
        <f t="shared" ca="1" si="14"/>
        <v>-</v>
      </c>
    </row>
    <row r="181" spans="1:11" s="40" customFormat="1">
      <c r="A181" s="51" t="str">
        <f t="shared" si="12"/>
        <v>-</v>
      </c>
      <c r="B181" s="40" t="str">
        <f t="shared" si="13"/>
        <v>ÖIEN Iris (67)</v>
      </c>
      <c r="C181" s="40" t="str">
        <f ca="1">IF(C111="Ja","Ja",(IF(IFERROR(VLOOKUP(B181,$K$146:(INDIRECT("$K"&amp;($D$143+145))),1,FALSE),"-") &lt;&gt; "-","Ja","Nej")))</f>
        <v>Nej</v>
      </c>
      <c r="D181" s="47"/>
      <c r="E181" s="47"/>
      <c r="J181" s="40">
        <f t="shared" si="15"/>
        <v>36</v>
      </c>
      <c r="K181" s="40" t="str">
        <f t="shared" ca="1" si="14"/>
        <v>-</v>
      </c>
    </row>
    <row r="182" spans="1:11" s="40" customFormat="1">
      <c r="A182" s="51" t="str">
        <f t="shared" si="12"/>
        <v>-</v>
      </c>
      <c r="B182" s="40" t="str">
        <f t="shared" si="13"/>
        <v/>
      </c>
      <c r="C182" s="40" t="str">
        <f ca="1">IF(C112="Ja","Ja",(IF(IFERROR(VLOOKUP(B182,$K$146:(INDIRECT("$K"&amp;($D$143+145))),1,FALSE),"-") &lt;&gt; "-","Ja","Nej")))</f>
        <v>Nej</v>
      </c>
      <c r="D182" s="47"/>
      <c r="E182" s="47"/>
      <c r="J182" s="40">
        <f t="shared" si="15"/>
        <v>37</v>
      </c>
      <c r="K182" s="40" t="str">
        <f t="shared" ca="1" si="14"/>
        <v>-</v>
      </c>
    </row>
    <row r="183" spans="1:11" s="40" customFormat="1">
      <c r="A183" s="51" t="str">
        <f t="shared" si="12"/>
        <v>-</v>
      </c>
      <c r="B183" s="40" t="str">
        <f t="shared" si="13"/>
        <v/>
      </c>
      <c r="C183" s="40" t="str">
        <f ca="1">IF(C113="Ja","Ja",(IF(IFERROR(VLOOKUP(B183,$K$146:(INDIRECT("$K"&amp;($D$143+145))),1,FALSE),"-") &lt;&gt; "-","Ja","Nej")))</f>
        <v>Nej</v>
      </c>
      <c r="D183" s="47"/>
      <c r="E183" s="47"/>
      <c r="J183" s="40">
        <f t="shared" si="15"/>
        <v>38</v>
      </c>
      <c r="K183" s="40" t="str">
        <f t="shared" ca="1" si="14"/>
        <v>-</v>
      </c>
    </row>
    <row r="184" spans="1:11" s="40" customFormat="1">
      <c r="A184" s="51" t="str">
        <f t="shared" si="12"/>
        <v>-</v>
      </c>
      <c r="B184" s="40" t="str">
        <f t="shared" si="13"/>
        <v/>
      </c>
      <c r="C184" s="40" t="str">
        <f ca="1">IF(C114="Ja","Ja",(IF(IFERROR(VLOOKUP(B184,$K$146:(INDIRECT("$K"&amp;($D$143+145))),1,FALSE),"-") &lt;&gt; "-","Ja","Nej")))</f>
        <v>Nej</v>
      </c>
      <c r="D184" s="47"/>
      <c r="E184" s="47"/>
      <c r="J184" s="40">
        <f t="shared" si="15"/>
        <v>39</v>
      </c>
      <c r="K184" s="40" t="str">
        <f t="shared" ca="1" si="14"/>
        <v>-</v>
      </c>
    </row>
    <row r="185" spans="1:11" s="40" customFormat="1">
      <c r="A185" s="51" t="str">
        <f t="shared" si="12"/>
        <v>-</v>
      </c>
      <c r="B185" s="40" t="str">
        <f t="shared" si="13"/>
        <v/>
      </c>
      <c r="C185" s="40" t="str">
        <f ca="1">IF(C115="Ja","Ja",(IF(IFERROR(VLOOKUP(B185,$K$146:(INDIRECT("$K"&amp;($D$143+145))),1,FALSE),"-") &lt;&gt; "-","Ja","Nej")))</f>
        <v>Nej</v>
      </c>
      <c r="D185" s="47"/>
      <c r="E185" s="47"/>
      <c r="J185" s="40">
        <f t="shared" si="15"/>
        <v>40</v>
      </c>
      <c r="K185" s="40" t="str">
        <f t="shared" ca="1" si="14"/>
        <v>-</v>
      </c>
    </row>
    <row r="186" spans="1:11" s="40" customFormat="1">
      <c r="A186" s="51" t="str">
        <f t="shared" si="12"/>
        <v>-</v>
      </c>
      <c r="B186" s="40" t="str">
        <f t="shared" si="13"/>
        <v/>
      </c>
      <c r="C186" s="40" t="str">
        <f ca="1">IF(C116="Ja","Ja",(IF(IFERROR(VLOOKUP(B186,$K$146:(INDIRECT("$K"&amp;($D$143+145))),1,FALSE),"-") &lt;&gt; "-","Ja","Nej")))</f>
        <v>Nej</v>
      </c>
      <c r="D186" s="47"/>
      <c r="E186" s="47"/>
      <c r="J186" s="40">
        <f t="shared" si="15"/>
        <v>41</v>
      </c>
      <c r="K186" s="40" t="str">
        <f t="shared" ca="1" si="14"/>
        <v>-</v>
      </c>
    </row>
    <row r="187" spans="1:11" s="40" customFormat="1">
      <c r="A187" s="51" t="str">
        <f t="shared" si="12"/>
        <v>-</v>
      </c>
      <c r="B187" s="40" t="str">
        <f t="shared" si="13"/>
        <v/>
      </c>
      <c r="C187" s="40" t="str">
        <f ca="1">IF(C117="Ja","Ja",(IF(IFERROR(VLOOKUP(B187,$K$146:(INDIRECT("$K"&amp;($D$143+145))),1,FALSE),"-") &lt;&gt; "-","Ja","Nej")))</f>
        <v>Nej</v>
      </c>
      <c r="D187" s="47"/>
      <c r="E187" s="47"/>
      <c r="J187" s="40">
        <f t="shared" si="15"/>
        <v>42</v>
      </c>
      <c r="K187" s="40" t="str">
        <f t="shared" ca="1" si="14"/>
        <v>-</v>
      </c>
    </row>
    <row r="188" spans="1:11" s="40" customFormat="1">
      <c r="A188" s="51" t="str">
        <f t="shared" si="12"/>
        <v>-</v>
      </c>
      <c r="B188" s="40" t="str">
        <f t="shared" si="13"/>
        <v/>
      </c>
      <c r="C188" s="40" t="str">
        <f ca="1">IF(C118="Ja","Ja",(IF(IFERROR(VLOOKUP(B188,$K$146:(INDIRECT("$K"&amp;($D$143+145))),1,FALSE),"-") &lt;&gt; "-","Ja","Nej")))</f>
        <v>Nej</v>
      </c>
      <c r="D188" s="47"/>
      <c r="E188" s="47"/>
      <c r="J188" s="40">
        <f t="shared" si="15"/>
        <v>43</v>
      </c>
      <c r="K188" s="40" t="str">
        <f t="shared" ca="1" si="14"/>
        <v>-</v>
      </c>
    </row>
    <row r="189" spans="1:11" s="40" customFormat="1">
      <c r="A189" s="51" t="str">
        <f t="shared" si="12"/>
        <v>-</v>
      </c>
      <c r="B189" s="40" t="str">
        <f t="shared" si="13"/>
        <v/>
      </c>
      <c r="C189" s="40" t="str">
        <f ca="1">IF(C119="Ja","Ja",(IF(IFERROR(VLOOKUP(B189,$K$146:(INDIRECT("$K"&amp;($D$143+145))),1,FALSE),"-") &lt;&gt; "-","Ja","Nej")))</f>
        <v>Nej</v>
      </c>
      <c r="D189" s="47"/>
      <c r="E189" s="47"/>
      <c r="J189" s="40">
        <f t="shared" si="15"/>
        <v>44</v>
      </c>
      <c r="K189" s="40" t="str">
        <f t="shared" ca="1" si="14"/>
        <v>-</v>
      </c>
    </row>
    <row r="190" spans="1:11" s="40" customFormat="1">
      <c r="A190" s="51" t="str">
        <f t="shared" si="12"/>
        <v>-</v>
      </c>
      <c r="B190" s="40" t="str">
        <f t="shared" si="13"/>
        <v/>
      </c>
      <c r="C190" s="40" t="str">
        <f ca="1">IF(C120="Ja","Ja",(IF(IFERROR(VLOOKUP(B190,$K$146:(INDIRECT("$K"&amp;($D$143+145))),1,FALSE),"-") &lt;&gt; "-","Ja","Nej")))</f>
        <v>Nej</v>
      </c>
      <c r="D190" s="47"/>
      <c r="E190" s="47"/>
      <c r="J190" s="40">
        <f t="shared" si="15"/>
        <v>45</v>
      </c>
      <c r="K190" s="40" t="str">
        <f t="shared" ca="1" si="14"/>
        <v>-</v>
      </c>
    </row>
    <row r="191" spans="1:11" s="40" customFormat="1">
      <c r="A191" s="51" t="str">
        <f t="shared" si="12"/>
        <v>-</v>
      </c>
      <c r="B191" s="40" t="str">
        <f t="shared" si="13"/>
        <v/>
      </c>
      <c r="C191" s="40" t="str">
        <f ca="1">IF(C121="Ja","Ja",(IF(IFERROR(VLOOKUP(B191,$K$146:(INDIRECT("$K"&amp;($D$143+145))),1,FALSE),"-") &lt;&gt; "-","Ja","Nej")))</f>
        <v>Nej</v>
      </c>
      <c r="D191" s="47"/>
      <c r="E191" s="47"/>
      <c r="J191" s="40">
        <f t="shared" si="15"/>
        <v>46</v>
      </c>
      <c r="K191" s="40" t="str">
        <f t="shared" ca="1" si="14"/>
        <v>-</v>
      </c>
    </row>
    <row r="192" spans="1:11" s="40" customFormat="1">
      <c r="A192" s="51" t="str">
        <f t="shared" si="12"/>
        <v>-</v>
      </c>
      <c r="B192" s="40" t="str">
        <f t="shared" si="13"/>
        <v/>
      </c>
      <c r="C192" s="40" t="str">
        <f ca="1">IF(C122="Ja","Ja",(IF(IFERROR(VLOOKUP(B192,$K$146:(INDIRECT("$K"&amp;($D$143+145))),1,FALSE),"-") &lt;&gt; "-","Ja","Nej")))</f>
        <v>Nej</v>
      </c>
      <c r="D192" s="47"/>
      <c r="E192" s="47"/>
      <c r="J192" s="40">
        <f t="shared" si="15"/>
        <v>47</v>
      </c>
      <c r="K192" s="40" t="str">
        <f t="shared" ca="1" si="14"/>
        <v>-</v>
      </c>
    </row>
    <row r="193" spans="1:11" s="40" customFormat="1">
      <c r="A193" s="51" t="str">
        <f t="shared" si="12"/>
        <v>-</v>
      </c>
      <c r="B193" s="40" t="str">
        <f t="shared" si="13"/>
        <v/>
      </c>
      <c r="C193" s="40" t="str">
        <f ca="1">IF(C123="Ja","Ja",(IF(IFERROR(VLOOKUP(B193,$K$146:(INDIRECT("$K"&amp;($D$143+145))),1,FALSE),"-") &lt;&gt; "-","Ja","Nej")))</f>
        <v>Nej</v>
      </c>
      <c r="D193" s="47"/>
      <c r="E193" s="47"/>
      <c r="J193" s="40">
        <f t="shared" si="15"/>
        <v>48</v>
      </c>
      <c r="K193" s="40" t="str">
        <f t="shared" ca="1" si="14"/>
        <v>-</v>
      </c>
    </row>
    <row r="194" spans="1:11" s="40" customFormat="1">
      <c r="A194" s="51" t="str">
        <f t="shared" si="12"/>
        <v>-</v>
      </c>
      <c r="B194" s="40" t="str">
        <f t="shared" si="13"/>
        <v/>
      </c>
      <c r="C194" s="40" t="str">
        <f ca="1">IF(C124="Ja","Ja",(IF(IFERROR(VLOOKUP(B194,$K$146:(INDIRECT("$K"&amp;($D$143+145))),1,FALSE),"-") &lt;&gt; "-","Ja","Nej")))</f>
        <v>Nej</v>
      </c>
      <c r="D194" s="47"/>
      <c r="E194" s="47"/>
      <c r="J194" s="40">
        <f t="shared" si="15"/>
        <v>49</v>
      </c>
      <c r="K194" s="40" t="str">
        <f t="shared" ca="1" si="14"/>
        <v>-</v>
      </c>
    </row>
    <row r="195" spans="1:11" s="40" customFormat="1">
      <c r="A195" s="51" t="str">
        <f t="shared" si="12"/>
        <v>-</v>
      </c>
      <c r="B195" s="40" t="str">
        <f t="shared" si="13"/>
        <v/>
      </c>
      <c r="C195" s="40" t="str">
        <f ca="1">IF(C125="Ja","Ja",(IF(IFERROR(VLOOKUP(B195,$K$146:(INDIRECT("$K"&amp;($D$143+145))),1,FALSE),"-") &lt;&gt; "-","Ja","Nej")))</f>
        <v>Nej</v>
      </c>
      <c r="D195" s="47"/>
      <c r="E195" s="47"/>
      <c r="J195" s="40">
        <f t="shared" si="15"/>
        <v>50</v>
      </c>
      <c r="K195" s="40" t="str">
        <f t="shared" ca="1" si="14"/>
        <v>-</v>
      </c>
    </row>
    <row r="196" spans="1:11" s="40" customFormat="1">
      <c r="A196" s="51" t="str">
        <f t="shared" si="12"/>
        <v>-</v>
      </c>
      <c r="B196" s="40" t="str">
        <f t="shared" si="13"/>
        <v/>
      </c>
      <c r="C196" s="40" t="str">
        <f ca="1">IF(C126="Ja","Ja",(IF(IFERROR(VLOOKUP(B196,$K$146:(INDIRECT("$K"&amp;($D$143+145))),1,FALSE),"-") &lt;&gt; "-","Ja","Nej")))</f>
        <v>Nej</v>
      </c>
      <c r="D196" s="47"/>
      <c r="E196" s="47"/>
      <c r="J196" s="40">
        <f t="shared" si="15"/>
        <v>51</v>
      </c>
      <c r="K196" s="40" t="str">
        <f t="shared" ca="1" si="14"/>
        <v>-</v>
      </c>
    </row>
    <row r="197" spans="1:11" s="40" customFormat="1">
      <c r="A197" s="51" t="str">
        <f t="shared" si="12"/>
        <v>-</v>
      </c>
      <c r="B197" s="40" t="str">
        <f t="shared" si="13"/>
        <v/>
      </c>
      <c r="C197" s="40" t="str">
        <f ca="1">IF(C127="Ja","Ja",(IF(IFERROR(VLOOKUP(B197,$K$146:(INDIRECT("$K"&amp;($D$143+145))),1,FALSE),"-") &lt;&gt; "-","Ja","Nej")))</f>
        <v>Nej</v>
      </c>
      <c r="D197" s="47"/>
      <c r="E197" s="47"/>
      <c r="J197" s="40">
        <f t="shared" si="15"/>
        <v>52</v>
      </c>
      <c r="K197" s="40" t="str">
        <f t="shared" ca="1" si="14"/>
        <v>-</v>
      </c>
    </row>
    <row r="198" spans="1:11" s="40" customFormat="1">
      <c r="A198" s="51" t="str">
        <f t="shared" si="12"/>
        <v>-</v>
      </c>
      <c r="B198" s="40" t="str">
        <f t="shared" si="13"/>
        <v/>
      </c>
      <c r="C198" s="40" t="str">
        <f ca="1">IF(C128="Ja","Ja",(IF(IFERROR(VLOOKUP(B198,$K$146:(INDIRECT("$K"&amp;($D$143+145))),1,FALSE),"-") &lt;&gt; "-","Ja","Nej")))</f>
        <v>Nej</v>
      </c>
      <c r="D198" s="47"/>
      <c r="E198" s="47"/>
      <c r="J198" s="40">
        <f t="shared" si="15"/>
        <v>53</v>
      </c>
      <c r="K198" s="40" t="str">
        <f t="shared" ca="1" si="14"/>
        <v>-</v>
      </c>
    </row>
    <row r="199" spans="1:11" s="40" customFormat="1">
      <c r="A199" s="51" t="str">
        <f t="shared" si="12"/>
        <v>-</v>
      </c>
      <c r="B199" s="40" t="str">
        <f t="shared" si="13"/>
        <v/>
      </c>
      <c r="C199" s="40" t="str">
        <f ca="1">IF(C129="Ja","Ja",(IF(IFERROR(VLOOKUP(B199,$K$146:(INDIRECT("$K"&amp;($D$143+145))),1,FALSE),"-") &lt;&gt; "-","Ja","Nej")))</f>
        <v>Nej</v>
      </c>
      <c r="D199" s="47"/>
      <c r="E199" s="47"/>
      <c r="J199" s="40">
        <f t="shared" si="15"/>
        <v>54</v>
      </c>
      <c r="K199" s="40" t="str">
        <f t="shared" ca="1" si="14"/>
        <v>-</v>
      </c>
    </row>
    <row r="200" spans="1:11" s="40" customFormat="1">
      <c r="A200" s="51" t="str">
        <f t="shared" si="12"/>
        <v>-</v>
      </c>
      <c r="B200" s="40" t="str">
        <f t="shared" si="13"/>
        <v/>
      </c>
      <c r="C200" s="40" t="str">
        <f ca="1">IF(C130="Ja","Ja",(IF(IFERROR(VLOOKUP(B200,$K$146:(INDIRECT("$K"&amp;($D$143+145))),1,FALSE),"-") &lt;&gt; "-","Ja","Nej")))</f>
        <v>Nej</v>
      </c>
      <c r="D200" s="47"/>
      <c r="E200" s="47"/>
      <c r="J200" s="40">
        <f t="shared" si="15"/>
        <v>55</v>
      </c>
      <c r="K200" s="40" t="str">
        <f t="shared" ca="1" si="14"/>
        <v>-</v>
      </c>
    </row>
    <row r="201" spans="1:11" s="40" customFormat="1">
      <c r="A201" s="51" t="str">
        <f t="shared" si="12"/>
        <v>-</v>
      </c>
      <c r="B201" s="40" t="str">
        <f t="shared" si="13"/>
        <v/>
      </c>
      <c r="C201" s="40" t="str">
        <f ca="1">IF(C131="Ja","Ja",(IF(IFERROR(VLOOKUP(B201,$K$146:(INDIRECT("$K"&amp;($D$143+145))),1,FALSE),"-") &lt;&gt; "-","Ja","Nej")))</f>
        <v>Nej</v>
      </c>
      <c r="D201" s="47"/>
      <c r="E201" s="47"/>
      <c r="J201" s="40">
        <f t="shared" si="15"/>
        <v>56</v>
      </c>
      <c r="K201" s="40" t="str">
        <f t="shared" ca="1" si="14"/>
        <v>-</v>
      </c>
    </row>
    <row r="202" spans="1:11" s="40" customFormat="1">
      <c r="A202" s="51" t="str">
        <f t="shared" si="12"/>
        <v>-</v>
      </c>
      <c r="B202" s="40" t="str">
        <f t="shared" si="13"/>
        <v/>
      </c>
      <c r="C202" s="40" t="str">
        <f ca="1">IF(C132="Ja","Ja",(IF(IFERROR(VLOOKUP(B202,$K$146:(INDIRECT("$K"&amp;($D$143+145))),1,FALSE),"-") &lt;&gt; "-","Ja","Nej")))</f>
        <v>Nej</v>
      </c>
      <c r="D202" s="47"/>
      <c r="E202" s="47"/>
      <c r="J202" s="40">
        <f t="shared" si="15"/>
        <v>57</v>
      </c>
      <c r="K202" s="40" t="str">
        <f t="shared" ca="1" si="14"/>
        <v>-</v>
      </c>
    </row>
    <row r="203" spans="1:11" s="40" customFormat="1">
      <c r="A203" s="51" t="str">
        <f t="shared" si="12"/>
        <v>-</v>
      </c>
      <c r="B203" s="40" t="str">
        <f t="shared" si="13"/>
        <v/>
      </c>
      <c r="C203" s="40" t="str">
        <f ca="1">IF(C133="Ja","Ja",(IF(IFERROR(VLOOKUP(B203,$K$146:(INDIRECT("$K"&amp;($D$143+145))),1,FALSE),"-") &lt;&gt; "-","Ja","Nej")))</f>
        <v>Nej</v>
      </c>
      <c r="D203" s="47"/>
      <c r="E203" s="47"/>
      <c r="J203" s="40">
        <f t="shared" si="15"/>
        <v>58</v>
      </c>
      <c r="K203" s="40" t="str">
        <f t="shared" ca="1" si="14"/>
        <v>-</v>
      </c>
    </row>
    <row r="204" spans="1:11" s="40" customFormat="1">
      <c r="A204" s="51" t="str">
        <f t="shared" si="12"/>
        <v>-</v>
      </c>
      <c r="B204" s="40" t="str">
        <f t="shared" si="13"/>
        <v/>
      </c>
      <c r="C204" s="40" t="str">
        <f ca="1">IF(C134="Ja","Ja",(IF(IFERROR(VLOOKUP(B204,$K$146:(INDIRECT("$K"&amp;($D$143+145))),1,FALSE),"-") &lt;&gt; "-","Ja","Nej")))</f>
        <v>Nej</v>
      </c>
      <c r="D204" s="47"/>
      <c r="E204" s="47"/>
      <c r="J204" s="40">
        <f t="shared" si="15"/>
        <v>59</v>
      </c>
      <c r="K204" s="40" t="str">
        <f t="shared" ca="1" si="14"/>
        <v>-</v>
      </c>
    </row>
    <row r="205" spans="1:11" s="40" customFormat="1">
      <c r="A205" s="51" t="str">
        <f t="shared" si="12"/>
        <v>-</v>
      </c>
      <c r="B205" s="40" t="str">
        <f t="shared" si="13"/>
        <v/>
      </c>
      <c r="C205" s="40" t="str">
        <f ca="1">IF(C135="Ja","Ja",(IF(IFERROR(VLOOKUP(B205,$K$146:(INDIRECT("$K"&amp;($D$143+145))),1,FALSE),"-") &lt;&gt; "-","Ja","Nej")))</f>
        <v>Nej</v>
      </c>
      <c r="D205" s="47"/>
      <c r="E205" s="47"/>
      <c r="J205" s="40">
        <f t="shared" si="15"/>
        <v>60</v>
      </c>
      <c r="K205" s="40" t="str">
        <f t="shared" ca="1" si="14"/>
        <v>-</v>
      </c>
    </row>
    <row r="206" spans="1:11" s="40" customFormat="1">
      <c r="A206" s="51" t="str">
        <f t="shared" si="12"/>
        <v>-</v>
      </c>
      <c r="B206" s="40" t="str">
        <f t="shared" si="13"/>
        <v/>
      </c>
      <c r="C206" s="40" t="str">
        <f ca="1">IF(C136="Ja","Ja",(IF(IFERROR(VLOOKUP(B206,$K$146:(INDIRECT("$K"&amp;($D$143+145))),1,FALSE),"-") &lt;&gt; "-","Ja","Nej")))</f>
        <v>Nej</v>
      </c>
      <c r="D206" s="47"/>
      <c r="E206" s="47"/>
      <c r="J206" s="40">
        <f t="shared" si="15"/>
        <v>61</v>
      </c>
      <c r="K206" s="40" t="str">
        <f t="shared" ca="1" si="14"/>
        <v>-</v>
      </c>
    </row>
    <row r="207" spans="1:11" s="40" customFormat="1">
      <c r="A207" s="51" t="str">
        <f t="shared" si="12"/>
        <v>-</v>
      </c>
      <c r="B207" s="40" t="str">
        <f t="shared" si="13"/>
        <v/>
      </c>
      <c r="C207" s="40" t="str">
        <f ca="1">IF(C137="Ja","Ja",(IF(IFERROR(VLOOKUP(B207,$K$146:(INDIRECT("$K"&amp;($D$143+145))),1,FALSE),"-") &lt;&gt; "-","Ja","Nej")))</f>
        <v>Nej</v>
      </c>
      <c r="D207" s="47"/>
      <c r="E207" s="47"/>
      <c r="J207" s="40">
        <f t="shared" si="15"/>
        <v>62</v>
      </c>
      <c r="K207" s="40" t="str">
        <f t="shared" ca="1" si="14"/>
        <v>-</v>
      </c>
    </row>
    <row r="208" spans="1:11" s="40" customFormat="1">
      <c r="A208" s="51" t="str">
        <f t="shared" si="12"/>
        <v>-</v>
      </c>
      <c r="B208" s="40" t="str">
        <f t="shared" si="13"/>
        <v/>
      </c>
      <c r="C208" s="40" t="str">
        <f ca="1">IF(C138="Ja","Ja",(IF(IFERROR(VLOOKUP(B208,$K$146:(INDIRECT("$K"&amp;($D$143+145))),1,FALSE),"-") &lt;&gt; "-","Ja","Nej")))</f>
        <v>Nej</v>
      </c>
      <c r="D208" s="47"/>
      <c r="E208" s="47"/>
      <c r="J208" s="40">
        <f t="shared" si="15"/>
        <v>63</v>
      </c>
      <c r="K208" s="40" t="str">
        <f t="shared" ca="1" si="14"/>
        <v>-</v>
      </c>
    </row>
    <row r="209" spans="1:12" s="40" customFormat="1"/>
    <row r="210" spans="1:12" s="52" customFormat="1"/>
    <row r="211" spans="1:12" s="40" customFormat="1"/>
    <row r="212" spans="1:12" s="40" customFormat="1">
      <c r="A212" s="50" t="s">
        <v>53</v>
      </c>
    </row>
    <row r="213" spans="1:12" s="40" customFormat="1">
      <c r="C213" s="57" t="s">
        <v>41</v>
      </c>
      <c r="D213" s="80">
        <v>8</v>
      </c>
      <c r="J213" s="50" t="s">
        <v>50</v>
      </c>
    </row>
    <row r="214" spans="1:12" s="40" customFormat="1">
      <c r="A214" s="41" t="s">
        <v>42</v>
      </c>
      <c r="J214" s="50"/>
      <c r="K214" s="41" t="s">
        <v>43</v>
      </c>
    </row>
    <row r="215" spans="1:12" s="40" customFormat="1">
      <c r="A215" s="42" t="s">
        <v>54</v>
      </c>
      <c r="B215" s="42" t="s">
        <v>31</v>
      </c>
      <c r="C215" s="42" t="s">
        <v>45</v>
      </c>
      <c r="D215" s="42" t="s">
        <v>46</v>
      </c>
      <c r="E215" s="42" t="s">
        <v>47</v>
      </c>
      <c r="J215" s="42" t="s">
        <v>55</v>
      </c>
      <c r="K215" s="42" t="s">
        <v>31</v>
      </c>
    </row>
    <row r="216" spans="1:12" s="40" customFormat="1">
      <c r="A216" s="51" t="str">
        <f ca="1">IF(C146="Ja","Redan rankad",IF(ISBLANK(E5),"-",TIMEVALUE(IF(D216="förlorare",TEXT(E5+$D$72,"mm:ss.000"),TEXT(E5,"mm:ss.000")))))</f>
        <v>Redan rankad</v>
      </c>
      <c r="B216" s="40" t="str">
        <f>IF(ISBLANK(B5),"",B5)</f>
        <v>DE BRITO Tomasine (41)</v>
      </c>
      <c r="C216" s="40" t="str">
        <f ca="1">IF(C146="Ja","Ja",(IF(IFERROR(VLOOKUP(B216,$K$216:(INDIRECT("$K"&amp;($D$213+215))),1,FALSE),"-") &lt;&gt; "-","Ja","Nej")))</f>
        <v>Ja</v>
      </c>
      <c r="D216" s="47"/>
      <c r="E216" s="47"/>
      <c r="J216" s="40">
        <v>1</v>
      </c>
      <c r="K216" s="56" t="str">
        <f ca="1">IFERROR(VLOOKUP(SMALL($A$216:$A$278,$J216),$A$216:$B$278,2,FALSE),"-")</f>
        <v>MICKELSSON Lisa (65)</v>
      </c>
      <c r="L216" s="41"/>
    </row>
    <row r="217" spans="1:12" s="40" customFormat="1">
      <c r="A217" s="51" t="str">
        <f t="shared" ref="A217:A278" ca="1" si="16">IF(C147="Ja","Redan rankad",IF(ISBLANK(E6),"-",TIMEVALUE(IF(D217="förlorare",TEXT(E6+$D$72,"mm:ss.000"),TEXT(E6,"mm:ss.000")))))</f>
        <v>Redan rankad</v>
      </c>
      <c r="B217" s="40" t="str">
        <f t="shared" ref="B217:B278" si="17">IF(ISBLANK(B6),"",B6)</f>
        <v>OLOWS Tindra (42)</v>
      </c>
      <c r="C217" s="40" t="str">
        <f ca="1">IF(C147="Ja","Ja",(IF(IFERROR(VLOOKUP(B217,$K$216:(INDIRECT("$K"&amp;($D$213+215))),1,FALSE),"-") &lt;&gt; "-","Ja","Nej")))</f>
        <v>Ja</v>
      </c>
      <c r="D217" s="47"/>
      <c r="E217" s="47"/>
      <c r="J217" s="40">
        <f>J216+1</f>
        <v>2</v>
      </c>
      <c r="K217" s="56" t="str">
        <f t="shared" ref="K217:K278" ca="1" si="18">IFERROR(VLOOKUP(SMALL($A$216:$A$278,$J217),$A$216:$B$278,2,FALSE),"-")</f>
        <v>HÄGGLUND Clara (66)</v>
      </c>
    </row>
    <row r="218" spans="1:12" s="40" customFormat="1">
      <c r="A218" s="51" t="str">
        <f t="shared" ca="1" si="16"/>
        <v>Redan rankad</v>
      </c>
      <c r="B218" s="40" t="str">
        <f t="shared" si="17"/>
        <v>ADSTEN Amber (43)</v>
      </c>
      <c r="C218" s="40" t="str">
        <f ca="1">IF(C148="Ja","Ja",(IF(IFERROR(VLOOKUP(B218,$K$216:(INDIRECT("$K"&amp;($D$213+215))),1,FALSE),"-") &lt;&gt; "-","Ja","Nej")))</f>
        <v>Ja</v>
      </c>
      <c r="D218" s="47"/>
      <c r="E218" s="47"/>
      <c r="J218" s="40">
        <f t="shared" ref="J218:J278" si="19">J217+1</f>
        <v>3</v>
      </c>
      <c r="K218" s="56" t="str">
        <f t="shared" ca="1" si="18"/>
        <v>ÖIEN Iris (67)</v>
      </c>
    </row>
    <row r="219" spans="1:12" s="40" customFormat="1">
      <c r="A219" s="51" t="str">
        <f t="shared" ca="1" si="16"/>
        <v>Redan rankad</v>
      </c>
      <c r="B219" s="40" t="str">
        <f t="shared" si="17"/>
        <v>ÖHLUND Cornelia (44)</v>
      </c>
      <c r="C219" s="40" t="str">
        <f ca="1">IF(C149="Ja","Ja",(IF(IFERROR(VLOOKUP(B219,$K$216:(INDIRECT("$K"&amp;($D$213+215))),1,FALSE),"-") &lt;&gt; "-","Ja","Nej")))</f>
        <v>Ja</v>
      </c>
      <c r="D219" s="47"/>
      <c r="E219" s="47"/>
      <c r="J219" s="40">
        <f t="shared" si="19"/>
        <v>4</v>
      </c>
      <c r="K219" s="56" t="str">
        <f t="shared" ca="1" si="18"/>
        <v>BYLUND Elin (68)</v>
      </c>
    </row>
    <row r="220" spans="1:12" s="40" customFormat="1">
      <c r="A220" s="51" t="str">
        <f t="shared" ca="1" si="16"/>
        <v>Redan rankad</v>
      </c>
      <c r="B220" s="40" t="str">
        <f t="shared" si="17"/>
        <v>WILSBY Lif (45)</v>
      </c>
      <c r="C220" s="40" t="str">
        <f ca="1">IF(C150="Ja","Ja",(IF(IFERROR(VLOOKUP(B220,$K$216:(INDIRECT("$K"&amp;($D$213+215))),1,FALSE),"-") &lt;&gt; "-","Ja","Nej")))</f>
        <v>Ja</v>
      </c>
      <c r="D220" s="47"/>
      <c r="E220" s="47"/>
      <c r="J220" s="40">
        <f t="shared" si="19"/>
        <v>5</v>
      </c>
      <c r="K220" s="56" t="str">
        <f t="shared" ca="1" si="18"/>
        <v>UPPLING Tilde (69)</v>
      </c>
    </row>
    <row r="221" spans="1:12" s="40" customFormat="1">
      <c r="A221" s="51" t="str">
        <f t="shared" ca="1" si="16"/>
        <v>Redan rankad</v>
      </c>
      <c r="B221" s="40" t="str">
        <f t="shared" si="17"/>
        <v>HÄGGLUND Emma (46)</v>
      </c>
      <c r="C221" s="40" t="str">
        <f ca="1">IF(C151="Ja","Ja",(IF(IFERROR(VLOOKUP(B221,$K$216:(INDIRECT("$K"&amp;($D$213+215))),1,FALSE),"-") &lt;&gt; "-","Ja","Nej")))</f>
        <v>Ja</v>
      </c>
      <c r="D221" s="47"/>
      <c r="E221" s="47"/>
      <c r="J221" s="40">
        <f t="shared" si="19"/>
        <v>6</v>
      </c>
      <c r="K221" s="56" t="str">
        <f t="shared" ca="1" si="18"/>
        <v>HAGSTRÖM Angelica (70)</v>
      </c>
    </row>
    <row r="222" spans="1:12" s="40" customFormat="1">
      <c r="A222" s="51" t="str">
        <f t="shared" ca="1" si="16"/>
        <v>Redan rankad</v>
      </c>
      <c r="B222" s="40" t="str">
        <f t="shared" si="17"/>
        <v>BACKLUND Liza (47)</v>
      </c>
      <c r="C222" s="40" t="str">
        <f ca="1">IF(C152="Ja","Ja",(IF(IFERROR(VLOOKUP(B222,$K$216:(INDIRECT("$K"&amp;($D$213+215))),1,FALSE),"-") &lt;&gt; "-","Ja","Nej")))</f>
        <v>Ja</v>
      </c>
      <c r="D222" s="47"/>
      <c r="E222" s="47"/>
      <c r="J222" s="40">
        <f t="shared" si="19"/>
        <v>7</v>
      </c>
      <c r="K222" s="56" t="str">
        <f t="shared" ca="1" si="18"/>
        <v>FRENGEN Maja (71)</v>
      </c>
    </row>
    <row r="223" spans="1:12" s="40" customFormat="1">
      <c r="A223" s="51" t="str">
        <f t="shared" ca="1" si="16"/>
        <v>Redan rankad</v>
      </c>
      <c r="B223" s="40" t="str">
        <f t="shared" si="17"/>
        <v>NORDBERG Esther (48)</v>
      </c>
      <c r="C223" s="40" t="str">
        <f ca="1">IF(C153="Ja","Ja",(IF(IFERROR(VLOOKUP(B223,$K$216:(INDIRECT("$K"&amp;($D$213+215))),1,FALSE),"-") &lt;&gt; "-","Ja","Nej")))</f>
        <v>Ja</v>
      </c>
      <c r="D223" s="47"/>
      <c r="E223" s="47"/>
      <c r="J223" s="40">
        <f t="shared" si="19"/>
        <v>8</v>
      </c>
      <c r="K223" s="56" t="str">
        <f t="shared" ca="1" si="18"/>
        <v>LUNDSTRÖM Sarah (72)</v>
      </c>
    </row>
    <row r="224" spans="1:12" s="40" customFormat="1">
      <c r="A224" s="51" t="str">
        <f t="shared" ca="1" si="16"/>
        <v>Redan rankad</v>
      </c>
      <c r="B224" s="40" t="str">
        <f t="shared" si="17"/>
        <v>THORSANDER Jonna (49)</v>
      </c>
      <c r="C224" s="40" t="str">
        <f ca="1">IF(C154="Ja","Ja",(IF(IFERROR(VLOOKUP(B224,$K$216:(INDIRECT("$K"&amp;($D$213+215))),1,FALSE),"-") &lt;&gt; "-","Ja","Nej")))</f>
        <v>Ja</v>
      </c>
      <c r="D224" s="47"/>
      <c r="E224" s="47"/>
      <c r="J224" s="40">
        <f t="shared" si="19"/>
        <v>9</v>
      </c>
      <c r="K224" s="56" t="str">
        <f t="shared" ca="1" si="18"/>
        <v>VON REEDTZ Johanna</v>
      </c>
    </row>
    <row r="225" spans="1:11" s="40" customFormat="1">
      <c r="A225" s="51" t="str">
        <f t="shared" ca="1" si="16"/>
        <v>Redan rankad</v>
      </c>
      <c r="B225" s="40" t="str">
        <f t="shared" si="17"/>
        <v>SILFWERPLATZ Edith (50)</v>
      </c>
      <c r="C225" s="40" t="str">
        <f ca="1">IF(C155="Ja","Ja",(IF(IFERROR(VLOOKUP(B225,$K$216:(INDIRECT("$K"&amp;($D$213+215))),1,FALSE),"-") &lt;&gt; "-","Ja","Nej")))</f>
        <v>Ja</v>
      </c>
      <c r="D225" s="47"/>
      <c r="E225" s="47"/>
      <c r="J225" s="40">
        <f t="shared" si="19"/>
        <v>10</v>
      </c>
      <c r="K225" s="56" t="str">
        <f t="shared" ca="1" si="18"/>
        <v>LEVIN Olivia</v>
      </c>
    </row>
    <row r="226" spans="1:11" s="40" customFormat="1">
      <c r="A226" s="51" t="str">
        <f t="shared" ca="1" si="16"/>
        <v>Redan rankad</v>
      </c>
      <c r="B226" s="40" t="str">
        <f t="shared" si="17"/>
        <v>LARSEN Ida (51)</v>
      </c>
      <c r="C226" s="40" t="str">
        <f ca="1">IF(C156="Ja","Ja",(IF(IFERROR(VLOOKUP(B226,$K$216:(INDIRECT("$K"&amp;($D$213+215))),1,FALSE),"-") &lt;&gt; "-","Ja","Nej")))</f>
        <v>Ja</v>
      </c>
      <c r="D226" s="47"/>
      <c r="E226" s="47"/>
      <c r="J226" s="40">
        <f t="shared" si="19"/>
        <v>11</v>
      </c>
      <c r="K226" s="56" t="str">
        <f t="shared" ca="1" si="18"/>
        <v>ANDERSSON Klara</v>
      </c>
    </row>
    <row r="227" spans="1:11" s="40" customFormat="1">
      <c r="A227" s="51" t="str">
        <f t="shared" ca="1" si="16"/>
        <v>Redan rankad</v>
      </c>
      <c r="B227" s="40" t="str">
        <f t="shared" si="17"/>
        <v>TYRÉN Klara (52 )</v>
      </c>
      <c r="C227" s="40" t="str">
        <f ca="1">IF(C157="Ja","Ja",(IF(IFERROR(VLOOKUP(B227,$K$216:(INDIRECT("$K"&amp;($D$213+215))),1,FALSE),"-") &lt;&gt; "-","Ja","Nej")))</f>
        <v>Ja</v>
      </c>
      <c r="D227" s="47"/>
      <c r="E227" s="47"/>
      <c r="J227" s="40">
        <f t="shared" si="19"/>
        <v>12</v>
      </c>
      <c r="K227" s="56" t="str">
        <f t="shared" ca="1" si="18"/>
        <v>GÖRANSSON Linnéa</v>
      </c>
    </row>
    <row r="228" spans="1:11" s="40" customFormat="1">
      <c r="A228" s="51" t="str">
        <f t="shared" ca="1" si="16"/>
        <v>Redan rankad</v>
      </c>
      <c r="B228" s="40" t="str">
        <f t="shared" si="17"/>
        <v>MOBERG Ebba (53)</v>
      </c>
      <c r="C228" s="40" t="str">
        <f ca="1">IF(C158="Ja","Ja",(IF(IFERROR(VLOOKUP(B228,$K$216:(INDIRECT("$K"&amp;($D$213+215))),1,FALSE),"-") &lt;&gt; "-","Ja","Nej")))</f>
        <v>Ja</v>
      </c>
      <c r="D228" s="47"/>
      <c r="E228" s="47"/>
      <c r="J228" s="40">
        <f t="shared" si="19"/>
        <v>13</v>
      </c>
      <c r="K228" s="56" t="str">
        <f t="shared" ca="1" si="18"/>
        <v>-</v>
      </c>
    </row>
    <row r="229" spans="1:11" s="40" customFormat="1">
      <c r="A229" s="51" t="str">
        <f ca="1">IF(C159="Ja","Redan rankad",IF(ISBLANK(E18),"-",TIMEVALUE(IF(D229="förlorare",TEXT(E18+$D$72,"mm:ss.000"),TEXT(E18,"mm:ss.000")))))</f>
        <v>Redan rankad</v>
      </c>
      <c r="B229" s="40" t="str">
        <f t="shared" si="17"/>
        <v>SANDBERG Lovisa (54)</v>
      </c>
      <c r="C229" s="40" t="str">
        <f ca="1">IF(C159="Ja","Ja",(IF(IFERROR(VLOOKUP(B229,$K$216:(INDIRECT("$K"&amp;($D$213+215))),1,FALSE),"-") &lt;&gt; "-","Ja","Nej")))</f>
        <v>Ja</v>
      </c>
      <c r="D229" s="47"/>
      <c r="E229" s="47"/>
      <c r="J229" s="40">
        <f t="shared" si="19"/>
        <v>14</v>
      </c>
      <c r="K229" s="56" t="str">
        <f t="shared" ca="1" si="18"/>
        <v>-</v>
      </c>
    </row>
    <row r="230" spans="1:11" s="40" customFormat="1">
      <c r="A230" s="51" t="str">
        <f t="shared" ca="1" si="16"/>
        <v>Redan rankad</v>
      </c>
      <c r="B230" s="40" t="str">
        <f t="shared" si="17"/>
        <v>ÅBERG Linn (55)</v>
      </c>
      <c r="C230" s="40" t="str">
        <f ca="1">IF(C160="Ja","Ja",(IF(IFERROR(VLOOKUP(B230,$K$216:(INDIRECT("$K"&amp;($D$213+215))),1,FALSE),"-") &lt;&gt; "-","Ja","Nej")))</f>
        <v>Ja</v>
      </c>
      <c r="D230" s="47"/>
      <c r="E230" s="47"/>
      <c r="J230" s="40">
        <f t="shared" si="19"/>
        <v>15</v>
      </c>
      <c r="K230" s="56" t="str">
        <f t="shared" ca="1" si="18"/>
        <v>-</v>
      </c>
    </row>
    <row r="231" spans="1:11" s="40" customFormat="1">
      <c r="A231" s="51" t="str">
        <f ca="1">IF(C161="Ja","Redan rankad",IF(ISBLANK(E20),"-",TIMEVALUE(IF(D231="förlorare",TEXT(E20+$D$72,"mm:ss.000"),TEXT(E20,"mm:ss.000")))))</f>
        <v>Redan rankad</v>
      </c>
      <c r="B231" s="40" t="str">
        <f t="shared" si="17"/>
        <v>ERIKSSON Lina (56)</v>
      </c>
      <c r="C231" s="40" t="str">
        <f ca="1">IF(C161="Ja","Ja",(IF(IFERROR(VLOOKUP(B231,$K$216:(INDIRECT("$K"&amp;($D$213+215))),1,FALSE),"-") &lt;&gt; "-","Ja","Nej")))</f>
        <v>Ja</v>
      </c>
      <c r="D231" s="47"/>
      <c r="E231" s="47"/>
      <c r="J231" s="40">
        <f t="shared" si="19"/>
        <v>16</v>
      </c>
      <c r="K231" s="56" t="str">
        <f t="shared" ca="1" si="18"/>
        <v>-</v>
      </c>
    </row>
    <row r="232" spans="1:11" s="40" customFormat="1">
      <c r="A232" s="51" t="str">
        <f ca="1">IF(C162="Ja","Redan rankad",IF(ISBLANK(E21),"-",TIMEVALUE(IF(D232="förlorare",TEXT(E21+$D$72,"mm:ss.000"),TEXT(E21,"mm:ss.000")))))</f>
        <v>Redan rankad</v>
      </c>
      <c r="B232" s="40" t="str">
        <f t="shared" si="17"/>
        <v>LINDSTRÖM Agnes (59)</v>
      </c>
      <c r="C232" s="40" t="str">
        <f ca="1">IF(C162="Ja","Ja",(IF(IFERROR(VLOOKUP(B232,$K$216:(INDIRECT("$K"&amp;($D$213+215))),1,FALSE),"-") &lt;&gt; "-","Ja","Nej")))</f>
        <v>Ja</v>
      </c>
      <c r="D232" s="47"/>
      <c r="E232" s="47"/>
      <c r="J232" s="40">
        <f t="shared" si="19"/>
        <v>17</v>
      </c>
      <c r="K232" s="56" t="str">
        <f t="shared" ca="1" si="18"/>
        <v>-</v>
      </c>
    </row>
    <row r="233" spans="1:11" s="40" customFormat="1">
      <c r="A233" s="51" t="str">
        <f t="shared" ca="1" si="16"/>
        <v>Redan rankad</v>
      </c>
      <c r="B233" s="40" t="str">
        <f t="shared" si="17"/>
        <v>NÄSHOLM Selma (58)</v>
      </c>
      <c r="C233" s="40" t="str">
        <f ca="1">IF(C163="Ja","Ja",(IF(IFERROR(VLOOKUP(B233,$K$216:(INDIRECT("$K"&amp;($D$213+215))),1,FALSE),"-") &lt;&gt; "-","Ja","Nej")))</f>
        <v>Ja</v>
      </c>
      <c r="D233" s="47"/>
      <c r="E233" s="47"/>
      <c r="J233" s="40">
        <f t="shared" si="19"/>
        <v>18</v>
      </c>
      <c r="K233" s="56" t="str">
        <f t="shared" ca="1" si="18"/>
        <v>-</v>
      </c>
    </row>
    <row r="234" spans="1:11" s="40" customFormat="1">
      <c r="A234" s="51" t="str">
        <f t="shared" ca="1" si="16"/>
        <v>Redan rankad</v>
      </c>
      <c r="B234" s="40" t="str">
        <f t="shared" si="17"/>
        <v>ERIKSSON Clara (62)</v>
      </c>
      <c r="C234" s="40" t="str">
        <f ca="1">IF(C164="Ja","Ja",(IF(IFERROR(VLOOKUP(B234,$K$216:(INDIRECT("$K"&amp;($D$213+215))),1,FALSE),"-") &lt;&gt; "-","Ja","Nej")))</f>
        <v>Ja</v>
      </c>
      <c r="D234" s="47"/>
      <c r="E234" s="47"/>
      <c r="J234" s="40">
        <f t="shared" si="19"/>
        <v>19</v>
      </c>
      <c r="K234" s="56" t="str">
        <f t="shared" ca="1" si="18"/>
        <v>-</v>
      </c>
    </row>
    <row r="235" spans="1:11" s="40" customFormat="1">
      <c r="A235" s="51" t="str">
        <f t="shared" ca="1" si="16"/>
        <v>Redan rankad</v>
      </c>
      <c r="B235" s="40" t="str">
        <f t="shared" si="17"/>
        <v>BENGTSSON Linnea (60)</v>
      </c>
      <c r="C235" s="40" t="str">
        <f ca="1">IF(C165="Ja","Ja",(IF(IFERROR(VLOOKUP(B235,$K$216:(INDIRECT("$K"&amp;($D$213+215))),1,FALSE),"-") &lt;&gt; "-","Ja","Nej")))</f>
        <v>Ja</v>
      </c>
      <c r="D235" s="47"/>
      <c r="E235" s="47"/>
      <c r="J235" s="40">
        <f t="shared" si="19"/>
        <v>20</v>
      </c>
      <c r="K235" s="56" t="str">
        <f t="shared" ca="1" si="18"/>
        <v>-</v>
      </c>
    </row>
    <row r="236" spans="1:11" s="40" customFormat="1">
      <c r="A236" s="51" t="str">
        <f t="shared" ca="1" si="16"/>
        <v>Redan rankad</v>
      </c>
      <c r="B236" s="40" t="str">
        <f t="shared" si="17"/>
        <v>BENGTSSON Hilda (61)</v>
      </c>
      <c r="C236" s="40" t="str">
        <f ca="1">IF(C166="Ja","Ja",(IF(IFERROR(VLOOKUP(B236,$K$216:(INDIRECT("$K"&amp;($D$213+215))),1,FALSE),"-") &lt;&gt; "-","Ja","Nej")))</f>
        <v>Ja</v>
      </c>
      <c r="D236" s="47"/>
      <c r="E236" s="47"/>
      <c r="J236" s="40">
        <f t="shared" si="19"/>
        <v>21</v>
      </c>
      <c r="K236" s="56" t="str">
        <f t="shared" ca="1" si="18"/>
        <v>-</v>
      </c>
    </row>
    <row r="237" spans="1:11" s="40" customFormat="1">
      <c r="A237" s="51" t="str">
        <f t="shared" ca="1" si="16"/>
        <v>Redan rankad</v>
      </c>
      <c r="B237" s="40" t="str">
        <f t="shared" si="17"/>
        <v>SÖDERBERG Agnes (63)</v>
      </c>
      <c r="C237" s="40" t="str">
        <f ca="1">IF(C167="Ja","Ja",(IF(IFERROR(VLOOKUP(B237,$K$216:(INDIRECT("$K"&amp;($D$213+215))),1,FALSE),"-") &lt;&gt; "-","Ja","Nej")))</f>
        <v>Ja</v>
      </c>
      <c r="D237" s="47"/>
      <c r="E237" s="47"/>
      <c r="J237" s="40">
        <f t="shared" si="19"/>
        <v>22</v>
      </c>
      <c r="K237" s="56" t="str">
        <f t="shared" ca="1" si="18"/>
        <v>-</v>
      </c>
    </row>
    <row r="238" spans="1:11" s="40" customFormat="1">
      <c r="A238" s="51">
        <f t="shared" ca="1" si="16"/>
        <v>5.2731481481481488E-4</v>
      </c>
      <c r="B238" s="40" t="str">
        <f t="shared" si="17"/>
        <v>UPPLING Tilde (69)</v>
      </c>
      <c r="C238" s="40" t="str">
        <f ca="1">IF(C168="Ja","Ja",(IF(IFERROR(VLOOKUP(B238,$K$216:(INDIRECT("$K"&amp;($D$213+215))),1,FALSE),"-") &lt;&gt; "-","Ja","Nej")))</f>
        <v>Ja</v>
      </c>
      <c r="D238" s="47"/>
      <c r="E238" s="47"/>
      <c r="J238" s="40">
        <f t="shared" si="19"/>
        <v>23</v>
      </c>
      <c r="K238" s="56" t="str">
        <f t="shared" ca="1" si="18"/>
        <v>-</v>
      </c>
    </row>
    <row r="239" spans="1:11" s="40" customFormat="1">
      <c r="A239" s="51">
        <f t="shared" ca="1" si="16"/>
        <v>5.2060185185185185E-4</v>
      </c>
      <c r="B239" s="40" t="str">
        <f t="shared" si="17"/>
        <v>BYLUND Elin (68)</v>
      </c>
      <c r="C239" s="40" t="str">
        <f ca="1">IF(C169="Ja","Ja",(IF(IFERROR(VLOOKUP(B239,$K$216:(INDIRECT("$K"&amp;($D$213+215))),1,FALSE),"-") &lt;&gt; "-","Ja","Nej")))</f>
        <v>Ja</v>
      </c>
      <c r="D239" s="47"/>
      <c r="E239" s="47"/>
      <c r="J239" s="40">
        <f t="shared" si="19"/>
        <v>24</v>
      </c>
      <c r="K239" s="56" t="str">
        <f t="shared" ca="1" si="18"/>
        <v>-</v>
      </c>
    </row>
    <row r="240" spans="1:11" s="40" customFormat="1">
      <c r="A240" s="51" t="str">
        <f t="shared" ca="1" si="16"/>
        <v>Redan rankad</v>
      </c>
      <c r="B240" s="40" t="str">
        <f t="shared" si="17"/>
        <v>SJÖSTRÖM-JONSSON Matilda (64)</v>
      </c>
      <c r="C240" s="40" t="str">
        <f ca="1">IF(C170="Ja","Ja",(IF(IFERROR(VLOOKUP(B240,$K$216:(INDIRECT("$K"&amp;($D$213+215))),1,FALSE),"-") &lt;&gt; "-","Ja","Nej")))</f>
        <v>Ja</v>
      </c>
      <c r="D240" s="47"/>
      <c r="E240" s="47"/>
      <c r="J240" s="40">
        <f t="shared" si="19"/>
        <v>25</v>
      </c>
      <c r="K240" s="56" t="str">
        <f t="shared" ca="1" si="18"/>
        <v>-</v>
      </c>
    </row>
    <row r="241" spans="1:11" s="40" customFormat="1">
      <c r="A241" s="51">
        <f t="shared" ca="1" si="16"/>
        <v>5.4432870370370377E-4</v>
      </c>
      <c r="B241" s="40" t="str">
        <f t="shared" si="17"/>
        <v>FRENGEN Maja (71)</v>
      </c>
      <c r="C241" s="40" t="str">
        <f ca="1">IF(C171="Ja","Ja",(IF(IFERROR(VLOOKUP(B241,$K$216:(INDIRECT("$K"&amp;($D$213+215))),1,FALSE),"-") &lt;&gt; "-","Ja","Nej")))</f>
        <v>Ja</v>
      </c>
      <c r="D241" s="47"/>
      <c r="E241" s="47"/>
      <c r="J241" s="40">
        <f t="shared" si="19"/>
        <v>26</v>
      </c>
      <c r="K241" s="56" t="str">
        <f t="shared" ca="1" si="18"/>
        <v>-</v>
      </c>
    </row>
    <row r="242" spans="1:11" s="40" customFormat="1">
      <c r="A242" s="51">
        <f t="shared" ca="1" si="16"/>
        <v>5.4189814814814812E-4</v>
      </c>
      <c r="B242" s="40" t="str">
        <f t="shared" si="17"/>
        <v>HAGSTRÖM Angelica (70)</v>
      </c>
      <c r="C242" s="40" t="str">
        <f ca="1">IF(C172="Ja","Ja",(IF(IFERROR(VLOOKUP(B242,$K$216:(INDIRECT("$K"&amp;($D$213+215))),1,FALSE),"-") &lt;&gt; "-","Ja","Nej")))</f>
        <v>Ja</v>
      </c>
      <c r="D242" s="47"/>
      <c r="E242" s="47"/>
      <c r="J242" s="40">
        <f t="shared" si="19"/>
        <v>27</v>
      </c>
      <c r="K242" s="56" t="str">
        <f t="shared" ca="1" si="18"/>
        <v>-</v>
      </c>
    </row>
    <row r="243" spans="1:11" s="40" customFormat="1">
      <c r="A243" s="51">
        <f t="shared" ca="1" si="16"/>
        <v>5.4907407407407411E-4</v>
      </c>
      <c r="B243" s="40" t="str">
        <f t="shared" si="17"/>
        <v>LUNDSTRÖM Sarah (72)</v>
      </c>
      <c r="C243" s="40" t="str">
        <f ca="1">IF(C173="Ja","Ja",(IF(IFERROR(VLOOKUP(B243,$K$216:(INDIRECT("$K"&amp;($D$213+215))),1,FALSE),"-") &lt;&gt; "-","Ja","Nej")))</f>
        <v>Ja</v>
      </c>
      <c r="D243" s="47"/>
      <c r="E243" s="47"/>
      <c r="J243" s="40">
        <f t="shared" si="19"/>
        <v>28</v>
      </c>
      <c r="K243" s="56" t="str">
        <f t="shared" ca="1" si="18"/>
        <v>-</v>
      </c>
    </row>
    <row r="244" spans="1:11" s="40" customFormat="1">
      <c r="A244" s="51">
        <f t="shared" ca="1" si="16"/>
        <v>5.7870370370370378E-4</v>
      </c>
      <c r="B244" s="40" t="str">
        <f t="shared" si="17"/>
        <v>VON REEDTZ Johanna</v>
      </c>
      <c r="C244" s="40" t="str">
        <f ca="1">IF(C174="Ja","Ja",(IF(IFERROR(VLOOKUP(B244,$K$216:(INDIRECT("$K"&amp;($D$213+215))),1,FALSE),"-") &lt;&gt; "-","Ja","Nej")))</f>
        <v>Nej</v>
      </c>
      <c r="D244" s="47"/>
      <c r="E244" s="47"/>
      <c r="J244" s="40">
        <f t="shared" si="19"/>
        <v>29</v>
      </c>
      <c r="K244" s="56" t="str">
        <f t="shared" ca="1" si="18"/>
        <v>-</v>
      </c>
    </row>
    <row r="245" spans="1:11" s="40" customFormat="1">
      <c r="A245" s="51">
        <f t="shared" ca="1" si="16"/>
        <v>5.8900462962962954E-4</v>
      </c>
      <c r="B245" s="40" t="str">
        <f t="shared" si="17"/>
        <v>LEVIN Olivia</v>
      </c>
      <c r="C245" s="40" t="str">
        <f ca="1">IF(C175="Ja","Ja",(IF(IFERROR(VLOOKUP(B245,$K$216:(INDIRECT("$K"&amp;($D$213+215))),1,FALSE),"-") &lt;&gt; "-","Ja","Nej")))</f>
        <v>Nej</v>
      </c>
      <c r="D245" s="47"/>
      <c r="E245" s="47"/>
      <c r="J245" s="40">
        <f t="shared" si="19"/>
        <v>30</v>
      </c>
      <c r="K245" s="56" t="str">
        <f t="shared" ca="1" si="18"/>
        <v>-</v>
      </c>
    </row>
    <row r="246" spans="1:11" s="40" customFormat="1">
      <c r="A246" s="51">
        <f t="shared" ca="1" si="16"/>
        <v>5.9467592592592591E-4</v>
      </c>
      <c r="B246" s="40" t="str">
        <f t="shared" si="17"/>
        <v>ANDERSSON Klara</v>
      </c>
      <c r="C246" s="40" t="str">
        <f ca="1">IF(C176="Ja","Ja",(IF(IFERROR(VLOOKUP(B246,$K$216:(INDIRECT("$K"&amp;($D$213+215))),1,FALSE),"-") &lt;&gt; "-","Ja","Nej")))</f>
        <v>Nej</v>
      </c>
      <c r="D246" s="47"/>
      <c r="E246" s="47"/>
      <c r="J246" s="40">
        <f t="shared" si="19"/>
        <v>31</v>
      </c>
      <c r="K246" s="56" t="str">
        <f t="shared" ca="1" si="18"/>
        <v>-</v>
      </c>
    </row>
    <row r="247" spans="1:11" s="40" customFormat="1">
      <c r="A247" s="51">
        <f t="shared" ca="1" si="16"/>
        <v>6.1655092592592588E-4</v>
      </c>
      <c r="B247" s="40" t="str">
        <f t="shared" si="17"/>
        <v>GÖRANSSON Linnéa</v>
      </c>
      <c r="C247" s="40" t="str">
        <f ca="1">IF(C177="Ja","Ja",(IF(IFERROR(VLOOKUP(B247,$K$216:(INDIRECT("$K"&amp;($D$213+215))),1,FALSE),"-") &lt;&gt; "-","Ja","Nej")))</f>
        <v>Nej</v>
      </c>
      <c r="D247" s="47"/>
      <c r="E247" s="47"/>
      <c r="J247" s="40">
        <f t="shared" si="19"/>
        <v>32</v>
      </c>
      <c r="K247" s="56" t="str">
        <f t="shared" ca="1" si="18"/>
        <v>-</v>
      </c>
    </row>
    <row r="248" spans="1:11" s="40" customFormat="1">
      <c r="A248" s="51">
        <f t="shared" ca="1" si="16"/>
        <v>5.0023148148148138E-4</v>
      </c>
      <c r="B248" s="40" t="str">
        <f t="shared" si="17"/>
        <v>HÄGGLUND Clara (66)</v>
      </c>
      <c r="C248" s="40" t="str">
        <f ca="1">IF(C178="Ja","Ja",(IF(IFERROR(VLOOKUP(B248,$K$216:(INDIRECT("$K"&amp;($D$213+215))),1,FALSE),"-") &lt;&gt; "-","Ja","Nej")))</f>
        <v>Ja</v>
      </c>
      <c r="D248" s="47"/>
      <c r="E248" s="47"/>
      <c r="J248" s="40">
        <f t="shared" si="19"/>
        <v>33</v>
      </c>
      <c r="K248" s="56" t="str">
        <f t="shared" ca="1" si="18"/>
        <v>-</v>
      </c>
    </row>
    <row r="249" spans="1:11" s="40" customFormat="1">
      <c r="A249" s="51">
        <f t="shared" ca="1" si="16"/>
        <v>4.8888888888888897E-4</v>
      </c>
      <c r="B249" s="40" t="str">
        <f t="shared" si="17"/>
        <v>MICKELSSON Lisa (65)</v>
      </c>
      <c r="C249" s="40" t="str">
        <f ca="1">IF(C179="Ja","Ja",(IF(IFERROR(VLOOKUP(B249,$K$216:(INDIRECT("$K"&amp;($D$213+215))),1,FALSE),"-") &lt;&gt; "-","Ja","Nej")))</f>
        <v>Ja</v>
      </c>
      <c r="D249" s="47"/>
      <c r="E249" s="47"/>
      <c r="J249" s="40">
        <f t="shared" si="19"/>
        <v>34</v>
      </c>
      <c r="K249" s="56" t="str">
        <f t="shared" ca="1" si="18"/>
        <v>-</v>
      </c>
    </row>
    <row r="250" spans="1:11" s="40" customFormat="1">
      <c r="A250" s="51" t="str">
        <f t="shared" ca="1" si="16"/>
        <v>Redan rankad</v>
      </c>
      <c r="B250" s="40" t="str">
        <f t="shared" si="17"/>
        <v>NORBERG Sanna (57)</v>
      </c>
      <c r="C250" s="40" t="str">
        <f ca="1">IF(C180="Ja","Ja",(IF(IFERROR(VLOOKUP(B250,$K$216:(INDIRECT("$K"&amp;($D$213+215))),1,FALSE),"-") &lt;&gt; "-","Ja","Nej")))</f>
        <v>Ja</v>
      </c>
      <c r="D250" s="47"/>
      <c r="E250" s="47"/>
      <c r="J250" s="40">
        <f t="shared" si="19"/>
        <v>35</v>
      </c>
      <c r="K250" s="56" t="str">
        <f t="shared" ca="1" si="18"/>
        <v>-</v>
      </c>
    </row>
    <row r="251" spans="1:11" s="40" customFormat="1">
      <c r="A251" s="51">
        <f t="shared" ca="1" si="16"/>
        <v>5.1250000000000004E-4</v>
      </c>
      <c r="B251" s="40" t="str">
        <f t="shared" si="17"/>
        <v>ÖIEN Iris (67)</v>
      </c>
      <c r="C251" s="40" t="str">
        <f ca="1">IF(C181="Ja","Ja",(IF(IFERROR(VLOOKUP(B251,$K$216:(INDIRECT("$K"&amp;($D$213+215))),1,FALSE),"-") &lt;&gt; "-","Ja","Nej")))</f>
        <v>Ja</v>
      </c>
      <c r="D251" s="47"/>
      <c r="E251" s="47"/>
      <c r="J251" s="40">
        <f t="shared" si="19"/>
        <v>36</v>
      </c>
      <c r="K251" s="56" t="str">
        <f t="shared" ca="1" si="18"/>
        <v>-</v>
      </c>
    </row>
    <row r="252" spans="1:11" s="40" customFormat="1">
      <c r="A252" s="51" t="str">
        <f t="shared" ca="1" si="16"/>
        <v>-</v>
      </c>
      <c r="B252" s="40" t="str">
        <f t="shared" si="17"/>
        <v/>
      </c>
      <c r="C252" s="40" t="str">
        <f ca="1">IF(C182="Ja","Ja",(IF(IFERROR(VLOOKUP(B252,$K$216:(INDIRECT("$K"&amp;($D$213+215))),1,FALSE),"-") &lt;&gt; "-","Ja","Nej")))</f>
        <v>Nej</v>
      </c>
      <c r="D252" s="47"/>
      <c r="E252" s="47"/>
      <c r="J252" s="40">
        <f t="shared" si="19"/>
        <v>37</v>
      </c>
      <c r="K252" s="56" t="str">
        <f t="shared" ca="1" si="18"/>
        <v>-</v>
      </c>
    </row>
    <row r="253" spans="1:11" s="40" customFormat="1">
      <c r="A253" s="51" t="str">
        <f t="shared" ca="1" si="16"/>
        <v>-</v>
      </c>
      <c r="B253" s="40" t="str">
        <f t="shared" si="17"/>
        <v/>
      </c>
      <c r="C253" s="40" t="str">
        <f ca="1">IF(C183="Ja","Ja",(IF(IFERROR(VLOOKUP(B253,$K$216:(INDIRECT("$K"&amp;($D$213+215))),1,FALSE),"-") &lt;&gt; "-","Ja","Nej")))</f>
        <v>Nej</v>
      </c>
      <c r="D253" s="47"/>
      <c r="E253" s="47"/>
      <c r="J253" s="40">
        <f t="shared" si="19"/>
        <v>38</v>
      </c>
      <c r="K253" s="56" t="str">
        <f t="shared" ca="1" si="18"/>
        <v>-</v>
      </c>
    </row>
    <row r="254" spans="1:11" s="40" customFormat="1">
      <c r="A254" s="51" t="str">
        <f t="shared" ca="1" si="16"/>
        <v>-</v>
      </c>
      <c r="B254" s="40" t="str">
        <f t="shared" si="17"/>
        <v/>
      </c>
      <c r="C254" s="40" t="str">
        <f ca="1">IF(C184="Ja","Ja",(IF(IFERROR(VLOOKUP(B254,$K$216:(INDIRECT("$K"&amp;($D$213+215))),1,FALSE),"-") &lt;&gt; "-","Ja","Nej")))</f>
        <v>Nej</v>
      </c>
      <c r="D254" s="47"/>
      <c r="E254" s="47"/>
      <c r="J254" s="40">
        <f t="shared" si="19"/>
        <v>39</v>
      </c>
      <c r="K254" s="56" t="str">
        <f t="shared" ca="1" si="18"/>
        <v>-</v>
      </c>
    </row>
    <row r="255" spans="1:11" s="40" customFormat="1">
      <c r="A255" s="51" t="str">
        <f t="shared" ca="1" si="16"/>
        <v>-</v>
      </c>
      <c r="B255" s="40" t="str">
        <f t="shared" si="17"/>
        <v/>
      </c>
      <c r="C255" s="40" t="str">
        <f ca="1">IF(C185="Ja","Ja",(IF(IFERROR(VLOOKUP(B255,$K$216:(INDIRECT("$K"&amp;($D$213+215))),1,FALSE),"-") &lt;&gt; "-","Ja","Nej")))</f>
        <v>Nej</v>
      </c>
      <c r="D255" s="47"/>
      <c r="E255" s="47"/>
      <c r="J255" s="40">
        <f t="shared" si="19"/>
        <v>40</v>
      </c>
      <c r="K255" s="56" t="str">
        <f t="shared" ca="1" si="18"/>
        <v>-</v>
      </c>
    </row>
    <row r="256" spans="1:11" s="40" customFormat="1">
      <c r="A256" s="51" t="str">
        <f t="shared" ca="1" si="16"/>
        <v>-</v>
      </c>
      <c r="B256" s="40" t="str">
        <f t="shared" si="17"/>
        <v/>
      </c>
      <c r="C256" s="40" t="str">
        <f ca="1">IF(C186="Ja","Ja",(IF(IFERROR(VLOOKUP(B256,$K$216:(INDIRECT("$K"&amp;($D$213+215))),1,FALSE),"-") &lt;&gt; "-","Ja","Nej")))</f>
        <v>Nej</v>
      </c>
      <c r="D256" s="47"/>
      <c r="E256" s="47"/>
      <c r="J256" s="40">
        <f t="shared" si="19"/>
        <v>41</v>
      </c>
      <c r="K256" s="56" t="str">
        <f t="shared" ca="1" si="18"/>
        <v>-</v>
      </c>
    </row>
    <row r="257" spans="1:11" s="40" customFormat="1">
      <c r="A257" s="51" t="str">
        <f t="shared" ca="1" si="16"/>
        <v>-</v>
      </c>
      <c r="B257" s="40" t="str">
        <f t="shared" si="17"/>
        <v/>
      </c>
      <c r="C257" s="40" t="str">
        <f ca="1">IF(C187="Ja","Ja",(IF(IFERROR(VLOOKUP(B257,$K$216:(INDIRECT("$K"&amp;($D$213+215))),1,FALSE),"-") &lt;&gt; "-","Ja","Nej")))</f>
        <v>Nej</v>
      </c>
      <c r="D257" s="47"/>
      <c r="E257" s="47"/>
      <c r="J257" s="40">
        <f t="shared" si="19"/>
        <v>42</v>
      </c>
      <c r="K257" s="56" t="str">
        <f t="shared" ca="1" si="18"/>
        <v>-</v>
      </c>
    </row>
    <row r="258" spans="1:11" s="40" customFormat="1">
      <c r="A258" s="51" t="str">
        <f t="shared" ca="1" si="16"/>
        <v>-</v>
      </c>
      <c r="B258" s="40" t="str">
        <f t="shared" si="17"/>
        <v/>
      </c>
      <c r="C258" s="40" t="str">
        <f ca="1">IF(C188="Ja","Ja",(IF(IFERROR(VLOOKUP(B258,$K$216:(INDIRECT("$K"&amp;($D$213+215))),1,FALSE),"-") &lt;&gt; "-","Ja","Nej")))</f>
        <v>Nej</v>
      </c>
      <c r="D258" s="47"/>
      <c r="E258" s="47"/>
      <c r="J258" s="40">
        <f t="shared" si="19"/>
        <v>43</v>
      </c>
      <c r="K258" s="56" t="str">
        <f t="shared" ca="1" si="18"/>
        <v>-</v>
      </c>
    </row>
    <row r="259" spans="1:11" s="40" customFormat="1">
      <c r="A259" s="51" t="str">
        <f t="shared" ca="1" si="16"/>
        <v>-</v>
      </c>
      <c r="B259" s="40" t="str">
        <f t="shared" si="17"/>
        <v/>
      </c>
      <c r="C259" s="40" t="str">
        <f ca="1">IF(C189="Ja","Ja",(IF(IFERROR(VLOOKUP(B259,$K$216:(INDIRECT("$K"&amp;($D$213+215))),1,FALSE),"-") &lt;&gt; "-","Ja","Nej")))</f>
        <v>Nej</v>
      </c>
      <c r="D259" s="47"/>
      <c r="E259" s="47"/>
      <c r="J259" s="40">
        <f t="shared" si="19"/>
        <v>44</v>
      </c>
      <c r="K259" s="56" t="str">
        <f t="shared" ca="1" si="18"/>
        <v>-</v>
      </c>
    </row>
    <row r="260" spans="1:11" s="40" customFormat="1">
      <c r="A260" s="51" t="str">
        <f t="shared" ca="1" si="16"/>
        <v>-</v>
      </c>
      <c r="B260" s="40" t="str">
        <f t="shared" si="17"/>
        <v/>
      </c>
      <c r="C260" s="40" t="str">
        <f ca="1">IF(C190="Ja","Ja",(IF(IFERROR(VLOOKUP(B260,$K$216:(INDIRECT("$K"&amp;($D$213+215))),1,FALSE),"-") &lt;&gt; "-","Ja","Nej")))</f>
        <v>Nej</v>
      </c>
      <c r="D260" s="47"/>
      <c r="E260" s="47"/>
      <c r="J260" s="40">
        <f t="shared" si="19"/>
        <v>45</v>
      </c>
      <c r="K260" s="56" t="str">
        <f t="shared" ca="1" si="18"/>
        <v>-</v>
      </c>
    </row>
    <row r="261" spans="1:11" s="40" customFormat="1">
      <c r="A261" s="51" t="str">
        <f t="shared" ca="1" si="16"/>
        <v>-</v>
      </c>
      <c r="B261" s="40" t="str">
        <f t="shared" si="17"/>
        <v/>
      </c>
      <c r="C261" s="40" t="str">
        <f ca="1">IF(C191="Ja","Ja",(IF(IFERROR(VLOOKUP(B261,$K$216:(INDIRECT("$K"&amp;($D$213+215))),1,FALSE),"-") &lt;&gt; "-","Ja","Nej")))</f>
        <v>Nej</v>
      </c>
      <c r="D261" s="47"/>
      <c r="E261" s="47"/>
      <c r="J261" s="40">
        <f t="shared" si="19"/>
        <v>46</v>
      </c>
      <c r="K261" s="56" t="str">
        <f t="shared" ca="1" si="18"/>
        <v>-</v>
      </c>
    </row>
    <row r="262" spans="1:11" s="40" customFormat="1">
      <c r="A262" s="51" t="str">
        <f t="shared" ca="1" si="16"/>
        <v>-</v>
      </c>
      <c r="B262" s="40" t="str">
        <f t="shared" si="17"/>
        <v/>
      </c>
      <c r="C262" s="40" t="str">
        <f ca="1">IF(C192="Ja","Ja",(IF(IFERROR(VLOOKUP(B262,$K$216:(INDIRECT("$K"&amp;($D$213+215))),1,FALSE),"-") &lt;&gt; "-","Ja","Nej")))</f>
        <v>Nej</v>
      </c>
      <c r="D262" s="47"/>
      <c r="E262" s="47"/>
      <c r="J262" s="40">
        <f t="shared" si="19"/>
        <v>47</v>
      </c>
      <c r="K262" s="56" t="str">
        <f t="shared" ca="1" si="18"/>
        <v>-</v>
      </c>
    </row>
    <row r="263" spans="1:11" s="40" customFormat="1">
      <c r="A263" s="51" t="str">
        <f t="shared" ca="1" si="16"/>
        <v>-</v>
      </c>
      <c r="B263" s="40" t="str">
        <f t="shared" si="17"/>
        <v/>
      </c>
      <c r="C263" s="40" t="str">
        <f ca="1">IF(C193="Ja","Ja",(IF(IFERROR(VLOOKUP(B263,$K$216:(INDIRECT("$K"&amp;($D$213+215))),1,FALSE),"-") &lt;&gt; "-","Ja","Nej")))</f>
        <v>Nej</v>
      </c>
      <c r="D263" s="47"/>
      <c r="E263" s="47"/>
      <c r="J263" s="40">
        <f t="shared" si="19"/>
        <v>48</v>
      </c>
      <c r="K263" s="56" t="str">
        <f t="shared" ca="1" si="18"/>
        <v>-</v>
      </c>
    </row>
    <row r="264" spans="1:11" s="40" customFormat="1">
      <c r="A264" s="51" t="str">
        <f t="shared" ca="1" si="16"/>
        <v>-</v>
      </c>
      <c r="B264" s="40" t="str">
        <f t="shared" si="17"/>
        <v/>
      </c>
      <c r="C264" s="40" t="str">
        <f ca="1">IF(C194="Ja","Ja",(IF(IFERROR(VLOOKUP(B264,$K$216:(INDIRECT("$K"&amp;($D$213+215))),1,FALSE),"-") &lt;&gt; "-","Ja","Nej")))</f>
        <v>Nej</v>
      </c>
      <c r="D264" s="47"/>
      <c r="E264" s="47"/>
      <c r="J264" s="40">
        <f t="shared" si="19"/>
        <v>49</v>
      </c>
      <c r="K264" s="56" t="str">
        <f t="shared" ca="1" si="18"/>
        <v>-</v>
      </c>
    </row>
    <row r="265" spans="1:11" s="40" customFormat="1">
      <c r="A265" s="51" t="str">
        <f t="shared" ca="1" si="16"/>
        <v>-</v>
      </c>
      <c r="B265" s="40" t="str">
        <f t="shared" si="17"/>
        <v/>
      </c>
      <c r="C265" s="40" t="str">
        <f ca="1">IF(C195="Ja","Ja",(IF(IFERROR(VLOOKUP(B265,$K$216:(INDIRECT("$K"&amp;($D$213+215))),1,FALSE),"-") &lt;&gt; "-","Ja","Nej")))</f>
        <v>Nej</v>
      </c>
      <c r="D265" s="47"/>
      <c r="E265" s="47"/>
      <c r="J265" s="40">
        <f t="shared" si="19"/>
        <v>50</v>
      </c>
      <c r="K265" s="56" t="str">
        <f t="shared" ca="1" si="18"/>
        <v>-</v>
      </c>
    </row>
    <row r="266" spans="1:11" s="40" customFormat="1">
      <c r="A266" s="51" t="str">
        <f t="shared" ca="1" si="16"/>
        <v>-</v>
      </c>
      <c r="B266" s="40" t="str">
        <f t="shared" si="17"/>
        <v/>
      </c>
      <c r="C266" s="40" t="str">
        <f ca="1">IF(C196="Ja","Ja",(IF(IFERROR(VLOOKUP(B266,$K$216:(INDIRECT("$K"&amp;($D$213+215))),1,FALSE),"-") &lt;&gt; "-","Ja","Nej")))</f>
        <v>Nej</v>
      </c>
      <c r="D266" s="47"/>
      <c r="E266" s="47"/>
      <c r="J266" s="40">
        <f t="shared" si="19"/>
        <v>51</v>
      </c>
      <c r="K266" s="56" t="str">
        <f t="shared" ca="1" si="18"/>
        <v>-</v>
      </c>
    </row>
    <row r="267" spans="1:11" s="40" customFormat="1">
      <c r="A267" s="51" t="str">
        <f t="shared" ca="1" si="16"/>
        <v>-</v>
      </c>
      <c r="B267" s="40" t="str">
        <f t="shared" si="17"/>
        <v/>
      </c>
      <c r="C267" s="40" t="str">
        <f ca="1">IF(C197="Ja","Ja",(IF(IFERROR(VLOOKUP(B267,$K$216:(INDIRECT("$K"&amp;($D$213+215))),1,FALSE),"-") &lt;&gt; "-","Ja","Nej")))</f>
        <v>Nej</v>
      </c>
      <c r="D267" s="47"/>
      <c r="E267" s="47"/>
      <c r="J267" s="40">
        <f t="shared" si="19"/>
        <v>52</v>
      </c>
      <c r="K267" s="56" t="str">
        <f t="shared" ca="1" si="18"/>
        <v>-</v>
      </c>
    </row>
    <row r="268" spans="1:11" s="40" customFormat="1">
      <c r="A268" s="51" t="str">
        <f t="shared" ca="1" si="16"/>
        <v>-</v>
      </c>
      <c r="B268" s="40" t="str">
        <f t="shared" si="17"/>
        <v/>
      </c>
      <c r="C268" s="40" t="str">
        <f ca="1">IF(C198="Ja","Ja",(IF(IFERROR(VLOOKUP(B268,$K$216:(INDIRECT("$K"&amp;($D$213+215))),1,FALSE),"-") &lt;&gt; "-","Ja","Nej")))</f>
        <v>Nej</v>
      </c>
      <c r="D268" s="47"/>
      <c r="E268" s="47"/>
      <c r="J268" s="40">
        <f t="shared" si="19"/>
        <v>53</v>
      </c>
      <c r="K268" s="56" t="str">
        <f t="shared" ca="1" si="18"/>
        <v>-</v>
      </c>
    </row>
    <row r="269" spans="1:11" s="40" customFormat="1">
      <c r="A269" s="51" t="str">
        <f t="shared" ca="1" si="16"/>
        <v>-</v>
      </c>
      <c r="B269" s="40" t="str">
        <f t="shared" si="17"/>
        <v/>
      </c>
      <c r="C269" s="40" t="str">
        <f ca="1">IF(C199="Ja","Ja",(IF(IFERROR(VLOOKUP(B269,$K$216:(INDIRECT("$K"&amp;($D$213+215))),1,FALSE),"-") &lt;&gt; "-","Ja","Nej")))</f>
        <v>Nej</v>
      </c>
      <c r="D269" s="47"/>
      <c r="E269" s="47"/>
      <c r="J269" s="40">
        <f t="shared" si="19"/>
        <v>54</v>
      </c>
      <c r="K269" s="56" t="str">
        <f t="shared" ca="1" si="18"/>
        <v>-</v>
      </c>
    </row>
    <row r="270" spans="1:11" s="40" customFormat="1">
      <c r="A270" s="51" t="str">
        <f t="shared" ca="1" si="16"/>
        <v>-</v>
      </c>
      <c r="B270" s="40" t="str">
        <f t="shared" si="17"/>
        <v/>
      </c>
      <c r="C270" s="40" t="str">
        <f ca="1">IF(C200="Ja","Ja",(IF(IFERROR(VLOOKUP(B270,$K$216:(INDIRECT("$K"&amp;($D$213+215))),1,FALSE),"-") &lt;&gt; "-","Ja","Nej")))</f>
        <v>Nej</v>
      </c>
      <c r="D270" s="47"/>
      <c r="E270" s="47"/>
      <c r="J270" s="40">
        <f t="shared" si="19"/>
        <v>55</v>
      </c>
      <c r="K270" s="56" t="str">
        <f t="shared" ca="1" si="18"/>
        <v>-</v>
      </c>
    </row>
    <row r="271" spans="1:11" s="40" customFormat="1">
      <c r="A271" s="51" t="str">
        <f t="shared" ca="1" si="16"/>
        <v>-</v>
      </c>
      <c r="B271" s="40" t="str">
        <f t="shared" si="17"/>
        <v/>
      </c>
      <c r="C271" s="40" t="str">
        <f ca="1">IF(C201="Ja","Ja",(IF(IFERROR(VLOOKUP(B271,$K$216:(INDIRECT("$K"&amp;($D$213+215))),1,FALSE),"-") &lt;&gt; "-","Ja","Nej")))</f>
        <v>Nej</v>
      </c>
      <c r="D271" s="47"/>
      <c r="E271" s="47"/>
      <c r="J271" s="40">
        <f t="shared" si="19"/>
        <v>56</v>
      </c>
      <c r="K271" s="56" t="str">
        <f t="shared" ca="1" si="18"/>
        <v>-</v>
      </c>
    </row>
    <row r="272" spans="1:11" s="40" customFormat="1">
      <c r="A272" s="51" t="str">
        <f t="shared" ca="1" si="16"/>
        <v>-</v>
      </c>
      <c r="B272" s="40" t="str">
        <f t="shared" si="17"/>
        <v/>
      </c>
      <c r="C272" s="40" t="str">
        <f ca="1">IF(C202="Ja","Ja",(IF(IFERROR(VLOOKUP(B272,$K$216:(INDIRECT("$K"&amp;($D$213+215))),1,FALSE),"-") &lt;&gt; "-","Ja","Nej")))</f>
        <v>Nej</v>
      </c>
      <c r="D272" s="47"/>
      <c r="E272" s="47"/>
      <c r="J272" s="40">
        <f t="shared" si="19"/>
        <v>57</v>
      </c>
      <c r="K272" s="56" t="str">
        <f t="shared" ca="1" si="18"/>
        <v>-</v>
      </c>
    </row>
    <row r="273" spans="1:11" s="40" customFormat="1">
      <c r="A273" s="51" t="str">
        <f t="shared" ca="1" si="16"/>
        <v>-</v>
      </c>
      <c r="B273" s="40" t="str">
        <f t="shared" si="17"/>
        <v/>
      </c>
      <c r="C273" s="40" t="str">
        <f ca="1">IF(C203="Ja","Ja",(IF(IFERROR(VLOOKUP(B273,$K$216:(INDIRECT("$K"&amp;($D$213+215))),1,FALSE),"-") &lt;&gt; "-","Ja","Nej")))</f>
        <v>Nej</v>
      </c>
      <c r="D273" s="47"/>
      <c r="E273" s="47"/>
      <c r="J273" s="40">
        <f t="shared" si="19"/>
        <v>58</v>
      </c>
      <c r="K273" s="56" t="str">
        <f t="shared" ca="1" si="18"/>
        <v>-</v>
      </c>
    </row>
    <row r="274" spans="1:11" s="40" customFormat="1">
      <c r="A274" s="51" t="str">
        <f t="shared" ca="1" si="16"/>
        <v>-</v>
      </c>
      <c r="B274" s="40" t="str">
        <f t="shared" si="17"/>
        <v/>
      </c>
      <c r="C274" s="40" t="str">
        <f ca="1">IF(C204="Ja","Ja",(IF(IFERROR(VLOOKUP(B274,$K$216:(INDIRECT("$K"&amp;($D$213+215))),1,FALSE),"-") &lt;&gt; "-","Ja","Nej")))</f>
        <v>Nej</v>
      </c>
      <c r="D274" s="47"/>
      <c r="E274" s="47"/>
      <c r="J274" s="40">
        <f t="shared" si="19"/>
        <v>59</v>
      </c>
      <c r="K274" s="56" t="str">
        <f t="shared" ca="1" si="18"/>
        <v>-</v>
      </c>
    </row>
    <row r="275" spans="1:11" s="40" customFormat="1">
      <c r="A275" s="51" t="str">
        <f t="shared" ca="1" si="16"/>
        <v>-</v>
      </c>
      <c r="B275" s="40" t="str">
        <f t="shared" si="17"/>
        <v/>
      </c>
      <c r="C275" s="40" t="str">
        <f ca="1">IF(C205="Ja","Ja",(IF(IFERROR(VLOOKUP(B275,$K$216:(INDIRECT("$K"&amp;($D$213+215))),1,FALSE),"-") &lt;&gt; "-","Ja","Nej")))</f>
        <v>Nej</v>
      </c>
      <c r="D275" s="47"/>
      <c r="E275" s="47"/>
      <c r="J275" s="40">
        <f t="shared" si="19"/>
        <v>60</v>
      </c>
      <c r="K275" s="56" t="str">
        <f t="shared" ca="1" si="18"/>
        <v>-</v>
      </c>
    </row>
    <row r="276" spans="1:11" s="40" customFormat="1">
      <c r="A276" s="51" t="str">
        <f t="shared" ca="1" si="16"/>
        <v>-</v>
      </c>
      <c r="B276" s="40" t="str">
        <f t="shared" si="17"/>
        <v/>
      </c>
      <c r="C276" s="40" t="str">
        <f ca="1">IF(C206="Ja","Ja",(IF(IFERROR(VLOOKUP(B276,$K$216:(INDIRECT("$K"&amp;($D$213+215))),1,FALSE),"-") &lt;&gt; "-","Ja","Nej")))</f>
        <v>Nej</v>
      </c>
      <c r="D276" s="47"/>
      <c r="E276" s="47"/>
      <c r="J276" s="40">
        <f t="shared" si="19"/>
        <v>61</v>
      </c>
      <c r="K276" s="56" t="str">
        <f t="shared" ca="1" si="18"/>
        <v>-</v>
      </c>
    </row>
    <row r="277" spans="1:11" s="40" customFormat="1">
      <c r="A277" s="51" t="str">
        <f t="shared" ca="1" si="16"/>
        <v>-</v>
      </c>
      <c r="B277" s="40" t="str">
        <f t="shared" si="17"/>
        <v/>
      </c>
      <c r="C277" s="40" t="str">
        <f ca="1">IF(C207="Ja","Ja",(IF(IFERROR(VLOOKUP(B277,$K$216:(INDIRECT("$K"&amp;($D$213+215))),1,FALSE),"-") &lt;&gt; "-","Ja","Nej")))</f>
        <v>Nej</v>
      </c>
      <c r="D277" s="47"/>
      <c r="E277" s="47"/>
      <c r="J277" s="40">
        <f t="shared" si="19"/>
        <v>62</v>
      </c>
      <c r="K277" s="56" t="str">
        <f t="shared" ca="1" si="18"/>
        <v>-</v>
      </c>
    </row>
    <row r="278" spans="1:11" s="40" customFormat="1">
      <c r="A278" s="51" t="str">
        <f t="shared" ca="1" si="16"/>
        <v>-</v>
      </c>
      <c r="B278" s="40" t="str">
        <f t="shared" si="17"/>
        <v/>
      </c>
      <c r="C278" s="40" t="str">
        <f ca="1">IF(C208="Ja","Ja",(IF(IFERROR(VLOOKUP(B278,$K$216:(INDIRECT("$K"&amp;($D$213+215))),1,FALSE),"-") &lt;&gt; "-","Ja","Nej")))</f>
        <v>Nej</v>
      </c>
      <c r="D278" s="47"/>
      <c r="E278" s="47"/>
      <c r="J278" s="40">
        <f t="shared" si="19"/>
        <v>63</v>
      </c>
      <c r="K278" s="56" t="str">
        <f t="shared" ca="1" si="18"/>
        <v>-</v>
      </c>
    </row>
    <row r="279" spans="1:11" s="40" customFormat="1"/>
    <row r="280" spans="1:11" s="52" customFormat="1"/>
  </sheetData>
  <conditionalFormatting sqref="K146:K208">
    <cfRule type="duplicateValues" dxfId="83" priority="2"/>
    <cfRule type="expression" dxfId="82" priority="3">
      <formula>(ROW()&lt;(ROW($K$146)+$D$143))</formula>
    </cfRule>
  </conditionalFormatting>
  <conditionalFormatting sqref="K5:K36">
    <cfRule type="duplicateValues" dxfId="81" priority="4"/>
  </conditionalFormatting>
  <conditionalFormatting sqref="K76:K138">
    <cfRule type="duplicateValues" dxfId="80" priority="1"/>
    <cfRule type="expression" dxfId="79" priority="5">
      <formula>(ROW()&lt;(ROW($K$76)+$D$73))</formula>
    </cfRule>
  </conditionalFormatting>
  <conditionalFormatting sqref="A76:A138">
    <cfRule type="duplicateValues" dxfId="78" priority="6"/>
  </conditionalFormatting>
  <conditionalFormatting sqref="A146:A208">
    <cfRule type="containsText" dxfId="77" priority="7" operator="containsText" text="Redan rankad">
      <formula>NOT(ISERROR(SEARCH("Redan rankad",A146)))</formula>
    </cfRule>
    <cfRule type="duplicateValues" dxfId="76" priority="8"/>
  </conditionalFormatting>
  <conditionalFormatting sqref="B146:B208">
    <cfRule type="duplicateValues" dxfId="75" priority="9"/>
  </conditionalFormatting>
  <conditionalFormatting sqref="A216:A278">
    <cfRule type="containsText" dxfId="74" priority="10" operator="containsText" text="Redan rankad">
      <formula>NOT(ISERROR(SEARCH("Redan rankad",A216)))</formula>
    </cfRule>
    <cfRule type="duplicateValues" dxfId="73" priority="11"/>
  </conditionalFormatting>
  <conditionalFormatting sqref="B216:B278">
    <cfRule type="duplicateValues" dxfId="72" priority="12"/>
  </conditionalFormatting>
  <conditionalFormatting sqref="K216:K278">
    <cfRule type="duplicateValues" dxfId="71" priority="13"/>
    <cfRule type="expression" dxfId="70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B7" zoomScale="90" zoomScaleNormal="90" workbookViewId="0">
      <selection activeCell="B29" sqref="B29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RankingH12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189</v>
      </c>
      <c r="C5" s="161" t="s">
        <v>70</v>
      </c>
      <c r="D5" s="45">
        <v>4.4571759259259255E-4</v>
      </c>
      <c r="E5" s="45">
        <v>4.6018518518518517E-4</v>
      </c>
      <c r="F5" s="40" t="str">
        <f>IF(OR(ISBLANK(D5),ISBLANK(E5)),"",TEXT(D5+E5,"mm:ss.000"))</f>
        <v>01:18.270</v>
      </c>
      <c r="J5" s="40">
        <v>1</v>
      </c>
      <c r="K5" s="46" t="str">
        <f t="shared" ref="K5:K10" si="0">K76</f>
        <v>ISAKSSON Aaron (71)</v>
      </c>
      <c r="L5" s="40" t="str">
        <f t="shared" ref="L5:L36" si="1">IFERROR(VLOOKUP($K5,$B$5:$C$67,2,FALSE),"-")</f>
        <v>Östersund-Frösö SLK</v>
      </c>
      <c r="M5" s="47">
        <v>1</v>
      </c>
    </row>
    <row r="6" spans="1:13" s="40" customFormat="1">
      <c r="A6" s="40">
        <f>A5+1</f>
        <v>2</v>
      </c>
      <c r="B6" s="161" t="s">
        <v>190</v>
      </c>
      <c r="C6" s="161" t="s">
        <v>62</v>
      </c>
      <c r="D6" s="45">
        <v>4.4664351851851858E-4</v>
      </c>
      <c r="E6" s="45">
        <v>4.6006944444444443E-4</v>
      </c>
      <c r="F6" s="40" t="str">
        <f t="shared" ref="F6:F67" si="2">IF(OR(ISBLANK(D6),ISBLANK(E6)),"",TEXT(D6+E6,"mm:ss.000"))</f>
        <v>01:18.340</v>
      </c>
      <c r="J6" s="40">
        <f>J5+1</f>
        <v>2</v>
      </c>
      <c r="K6" s="46" t="str">
        <f t="shared" si="0"/>
        <v>SVELANDER Simon (72)</v>
      </c>
      <c r="L6" s="40" t="str">
        <f t="shared" si="1"/>
        <v>Sundsvalls SLK</v>
      </c>
      <c r="M6" s="47">
        <v>2</v>
      </c>
    </row>
    <row r="7" spans="1:13" s="40" customFormat="1">
      <c r="A7" s="40">
        <f>A6+1</f>
        <v>3</v>
      </c>
      <c r="B7" s="161" t="s">
        <v>191</v>
      </c>
      <c r="C7" s="161" t="s">
        <v>104</v>
      </c>
      <c r="D7" s="45">
        <v>4.5023148148148152E-4</v>
      </c>
      <c r="E7" s="45">
        <v>4.6435185185185186E-4</v>
      </c>
      <c r="F7" s="40" t="str">
        <f t="shared" si="2"/>
        <v>01:19.020</v>
      </c>
      <c r="J7" s="40">
        <f t="shared" ref="J7:J36" si="3">J6+1</f>
        <v>3</v>
      </c>
      <c r="K7" s="46" t="str">
        <f t="shared" si="0"/>
        <v>WISSTING Gustav (73)</v>
      </c>
      <c r="L7" s="40" t="str">
        <f t="shared" si="1"/>
        <v>Lycksele IF</v>
      </c>
      <c r="M7" s="47">
        <v>3</v>
      </c>
    </row>
    <row r="8" spans="1:13" s="40" customFormat="1">
      <c r="A8" s="40">
        <f t="shared" ref="A8:A67" si="4">A7+1</f>
        <v>4</v>
      </c>
      <c r="B8" s="161" t="s">
        <v>192</v>
      </c>
      <c r="C8" s="161" t="s">
        <v>61</v>
      </c>
      <c r="D8" s="45">
        <v>4.5532407407407414E-4</v>
      </c>
      <c r="E8" s="45">
        <v>4.6018518518518517E-4</v>
      </c>
      <c r="F8" s="40" t="str">
        <f t="shared" si="2"/>
        <v>01:19.100</v>
      </c>
      <c r="J8" s="40">
        <f t="shared" si="3"/>
        <v>4</v>
      </c>
      <c r="K8" s="46" t="str">
        <f t="shared" si="0"/>
        <v>JERNKROK Carl-Isac (74)</v>
      </c>
      <c r="L8" s="40" t="str">
        <f t="shared" si="1"/>
        <v>Bollnäs AK</v>
      </c>
      <c r="M8" s="47">
        <v>4</v>
      </c>
    </row>
    <row r="9" spans="1:13" s="40" customFormat="1">
      <c r="A9" s="40">
        <f t="shared" si="4"/>
        <v>5</v>
      </c>
      <c r="B9" s="161" t="s">
        <v>193</v>
      </c>
      <c r="C9" s="161" t="s">
        <v>84</v>
      </c>
      <c r="D9" s="45">
        <v>4.604166666666667E-4</v>
      </c>
      <c r="E9" s="45">
        <v>4.7407407407407402E-4</v>
      </c>
      <c r="F9" s="40" t="str">
        <f t="shared" si="2"/>
        <v>01:20.740</v>
      </c>
      <c r="J9" s="40">
        <f t="shared" si="3"/>
        <v>5</v>
      </c>
      <c r="K9" s="46" t="str">
        <f t="shared" si="0"/>
        <v>KÄSER Leo (75)</v>
      </c>
      <c r="L9" s="40" t="str">
        <f t="shared" si="1"/>
        <v>IFK Lidingö Slalomklubb</v>
      </c>
      <c r="M9" s="47">
        <v>5</v>
      </c>
    </row>
    <row r="10" spans="1:13" s="40" customFormat="1">
      <c r="A10" s="40">
        <f t="shared" si="4"/>
        <v>6</v>
      </c>
      <c r="B10" s="161" t="s">
        <v>194</v>
      </c>
      <c r="C10" s="161" t="s">
        <v>87</v>
      </c>
      <c r="D10" s="45">
        <v>4.6469907407407414E-4</v>
      </c>
      <c r="E10" s="45">
        <v>4.7499999999999994E-4</v>
      </c>
      <c r="F10" s="40" t="str">
        <f t="shared" si="2"/>
        <v>01:21.190</v>
      </c>
      <c r="J10" s="40">
        <f t="shared" si="3"/>
        <v>6</v>
      </c>
      <c r="K10" s="46" t="str">
        <f t="shared" si="0"/>
        <v>FREDRIKSON Edvin (76)</v>
      </c>
      <c r="L10" s="40" t="str">
        <f t="shared" si="1"/>
        <v>Åre SLK</v>
      </c>
      <c r="M10" s="47">
        <v>6</v>
      </c>
    </row>
    <row r="11" spans="1:13" s="40" customFormat="1">
      <c r="A11" s="40">
        <f t="shared" si="4"/>
        <v>7</v>
      </c>
      <c r="B11" s="161" t="s">
        <v>195</v>
      </c>
      <c r="C11" s="161" t="s">
        <v>73</v>
      </c>
      <c r="D11" s="45">
        <v>4.6724537037037031E-4</v>
      </c>
      <c r="E11" s="45">
        <v>4.8067129629629632E-4</v>
      </c>
      <c r="F11" s="40" t="str">
        <f t="shared" si="2"/>
        <v>01:21.900</v>
      </c>
      <c r="J11" s="40">
        <f t="shared" si="3"/>
        <v>7</v>
      </c>
      <c r="K11" s="46" t="str">
        <f>K82</f>
        <v>SVED Nils (77)</v>
      </c>
      <c r="L11" s="40" t="str">
        <f t="shared" si="1"/>
        <v>IF Hudik Alpin</v>
      </c>
      <c r="M11" s="47">
        <v>7</v>
      </c>
    </row>
    <row r="12" spans="1:13" s="40" customFormat="1">
      <c r="A12" s="40">
        <f t="shared" si="4"/>
        <v>8</v>
      </c>
      <c r="B12" s="161" t="s">
        <v>196</v>
      </c>
      <c r="C12" s="161" t="s">
        <v>62</v>
      </c>
      <c r="D12" s="45">
        <v>4.686342592592593E-4</v>
      </c>
      <c r="E12" s="45">
        <v>4.796296296296296E-4</v>
      </c>
      <c r="F12" s="40" t="str">
        <f t="shared" si="2"/>
        <v>01:21.930</v>
      </c>
      <c r="J12" s="40">
        <f t="shared" si="3"/>
        <v>8</v>
      </c>
      <c r="K12" s="46" t="str">
        <f t="shared" ref="K12:K24" si="5">K83</f>
        <v>JONASSON Viktor (78)</v>
      </c>
      <c r="L12" s="40" t="str">
        <f t="shared" si="1"/>
        <v>Sundsvalls SLK</v>
      </c>
      <c r="M12" s="47">
        <v>8</v>
      </c>
    </row>
    <row r="13" spans="1:13" s="40" customFormat="1">
      <c r="A13" s="40">
        <f t="shared" si="4"/>
        <v>9</v>
      </c>
      <c r="B13" s="161" t="s">
        <v>197</v>
      </c>
      <c r="C13" s="161" t="s">
        <v>105</v>
      </c>
      <c r="D13" s="45">
        <v>4.7592592592592587E-4</v>
      </c>
      <c r="E13" s="45">
        <v>4.8425925925925931E-4</v>
      </c>
      <c r="F13" s="40" t="str">
        <f t="shared" si="2"/>
        <v>01:22.960</v>
      </c>
      <c r="J13" s="40">
        <f t="shared" si="3"/>
        <v>9</v>
      </c>
      <c r="K13" s="46" t="str">
        <f t="shared" si="5"/>
        <v>WAHLBERG David (79)</v>
      </c>
      <c r="L13" s="40" t="str">
        <f t="shared" si="1"/>
        <v>IFK Falun</v>
      </c>
      <c r="M13" s="47">
        <v>9</v>
      </c>
    </row>
    <row r="14" spans="1:13" s="40" customFormat="1">
      <c r="A14" s="40">
        <f t="shared" si="4"/>
        <v>10</v>
      </c>
      <c r="B14" s="161" t="s">
        <v>198</v>
      </c>
      <c r="C14" s="161" t="s">
        <v>62</v>
      </c>
      <c r="D14" s="45">
        <v>4.8738425925925924E-4</v>
      </c>
      <c r="E14" s="45">
        <v>4.8252314814814816E-4</v>
      </c>
      <c r="F14" s="40" t="str">
        <f t="shared" si="2"/>
        <v>01:23.800</v>
      </c>
      <c r="J14" s="40">
        <f t="shared" si="3"/>
        <v>10</v>
      </c>
      <c r="K14" s="46" t="str">
        <f t="shared" si="5"/>
        <v>SILFER Leopold (80)</v>
      </c>
      <c r="L14" s="40" t="str">
        <f t="shared" si="1"/>
        <v>Sundsvalls SLK</v>
      </c>
      <c r="M14" s="47">
        <v>10</v>
      </c>
    </row>
    <row r="15" spans="1:13" s="40" customFormat="1">
      <c r="A15" s="40">
        <f t="shared" si="4"/>
        <v>11</v>
      </c>
      <c r="B15" s="161" t="s">
        <v>199</v>
      </c>
      <c r="C15" s="161" t="s">
        <v>73</v>
      </c>
      <c r="D15" s="45">
        <v>4.6643518518518518E-4</v>
      </c>
      <c r="E15" s="45">
        <v>5.1053240740740735E-4</v>
      </c>
      <c r="F15" s="40" t="str">
        <f t="shared" si="2"/>
        <v>01:24.410</v>
      </c>
      <c r="J15" s="40">
        <f t="shared" si="3"/>
        <v>11</v>
      </c>
      <c r="K15" s="46" t="str">
        <f t="shared" si="5"/>
        <v>DAHLIN Carl (81)</v>
      </c>
      <c r="L15" s="40" t="str">
        <f t="shared" si="1"/>
        <v>IF Hudik Alpin</v>
      </c>
      <c r="M15" s="47">
        <v>11</v>
      </c>
    </row>
    <row r="16" spans="1:13" s="40" customFormat="1">
      <c r="A16" s="40">
        <f t="shared" si="4"/>
        <v>12</v>
      </c>
      <c r="B16" s="161" t="s">
        <v>200</v>
      </c>
      <c r="C16" s="161" t="s">
        <v>62</v>
      </c>
      <c r="D16" s="45">
        <v>4.6168981481481489E-4</v>
      </c>
      <c r="E16" s="45">
        <v>5.1550925925925928E-4</v>
      </c>
      <c r="F16" s="40" t="str">
        <f t="shared" si="2"/>
        <v>01:24.430</v>
      </c>
      <c r="J16" s="40">
        <f t="shared" si="3"/>
        <v>12</v>
      </c>
      <c r="K16" s="46" t="str">
        <f t="shared" si="5"/>
        <v>MALKER Filip (82)</v>
      </c>
      <c r="L16" s="40" t="str">
        <f t="shared" si="1"/>
        <v>Sundsvalls SLK</v>
      </c>
      <c r="M16" s="47">
        <v>12</v>
      </c>
    </row>
    <row r="17" spans="1:13" s="40" customFormat="1">
      <c r="A17" s="40">
        <f t="shared" si="4"/>
        <v>13</v>
      </c>
      <c r="B17" s="161" t="s">
        <v>201</v>
      </c>
      <c r="C17" s="161" t="s">
        <v>72</v>
      </c>
      <c r="D17" s="45">
        <v>5.5046296296296299E-4</v>
      </c>
      <c r="E17" s="45">
        <v>4.3946759259259264E-4</v>
      </c>
      <c r="F17" s="40" t="str">
        <f t="shared" si="2"/>
        <v>01:25.530</v>
      </c>
      <c r="J17" s="40">
        <f t="shared" si="3"/>
        <v>13</v>
      </c>
      <c r="K17" s="46" t="str">
        <f t="shared" si="5"/>
        <v>CANDERT Joel (83)</v>
      </c>
      <c r="L17" s="40" t="str">
        <f t="shared" si="1"/>
        <v>Täby SLK</v>
      </c>
      <c r="M17" s="47">
        <v>13</v>
      </c>
    </row>
    <row r="18" spans="1:13" s="40" customFormat="1">
      <c r="A18" s="40">
        <f t="shared" si="4"/>
        <v>14</v>
      </c>
      <c r="B18" s="161" t="s">
        <v>202</v>
      </c>
      <c r="C18" s="161" t="s">
        <v>74</v>
      </c>
      <c r="D18" s="45">
        <v>4.9085648148148144E-4</v>
      </c>
      <c r="E18" s="45">
        <v>4.9988425925925927E-4</v>
      </c>
      <c r="F18" s="40" t="str">
        <f t="shared" si="2"/>
        <v>01:25.600</v>
      </c>
      <c r="J18" s="40">
        <f t="shared" si="3"/>
        <v>14</v>
      </c>
      <c r="K18" s="46" t="str">
        <f t="shared" si="5"/>
        <v>AXELHED Pontus (84)</v>
      </c>
      <c r="L18" s="40" t="str">
        <f t="shared" si="1"/>
        <v>Mälaröarnas Alpina SK</v>
      </c>
      <c r="M18" s="47">
        <v>14</v>
      </c>
    </row>
    <row r="19" spans="1:13" s="40" customFormat="1">
      <c r="A19" s="40">
        <f t="shared" si="4"/>
        <v>15</v>
      </c>
      <c r="B19" s="161" t="s">
        <v>203</v>
      </c>
      <c r="C19" s="161" t="s">
        <v>102</v>
      </c>
      <c r="D19" s="45">
        <v>4.9965277777777779E-4</v>
      </c>
      <c r="E19" s="45">
        <v>4.9629629629629633E-4</v>
      </c>
      <c r="F19" s="40" t="str">
        <f t="shared" si="2"/>
        <v>01:26.050</v>
      </c>
      <c r="J19" s="40">
        <f t="shared" si="3"/>
        <v>15</v>
      </c>
      <c r="K19" s="46" t="str">
        <f t="shared" si="5"/>
        <v>DAMEN-BLAD Victor (85)</v>
      </c>
      <c r="L19" s="40" t="str">
        <f t="shared" si="1"/>
        <v>UHSK Umeå SK</v>
      </c>
      <c r="M19" s="47">
        <v>15</v>
      </c>
    </row>
    <row r="20" spans="1:13" s="40" customFormat="1">
      <c r="A20" s="40">
        <f t="shared" si="4"/>
        <v>16</v>
      </c>
      <c r="B20" s="161" t="s">
        <v>204</v>
      </c>
      <c r="C20" s="161" t="s">
        <v>70</v>
      </c>
      <c r="D20" s="45">
        <v>4.9733796296296299E-4</v>
      </c>
      <c r="E20" s="45">
        <v>5.1909722222222223E-4</v>
      </c>
      <c r="F20" s="40" t="str">
        <f t="shared" si="2"/>
        <v>01:27.820</v>
      </c>
      <c r="J20" s="40">
        <f t="shared" si="3"/>
        <v>16</v>
      </c>
      <c r="K20" s="46" t="str">
        <f t="shared" si="5"/>
        <v>MIKELSSON Olle (86)</v>
      </c>
      <c r="L20" s="40" t="str">
        <f t="shared" si="1"/>
        <v>Östersund-Frösö SLK</v>
      </c>
      <c r="M20" s="47">
        <v>16</v>
      </c>
    </row>
    <row r="21" spans="1:13" s="40" customFormat="1">
      <c r="A21" s="40">
        <f t="shared" si="4"/>
        <v>17</v>
      </c>
      <c r="B21" s="161" t="s">
        <v>205</v>
      </c>
      <c r="C21" s="161" t="s">
        <v>62</v>
      </c>
      <c r="D21" s="45">
        <v>5.1597222222222224E-4</v>
      </c>
      <c r="E21" s="45">
        <v>5.3703703703703704E-4</v>
      </c>
      <c r="F21" s="40" t="str">
        <f t="shared" si="2"/>
        <v>01:30.980</v>
      </c>
      <c r="J21" s="40">
        <f t="shared" si="3"/>
        <v>17</v>
      </c>
      <c r="K21" s="46" t="str">
        <f ca="1">K146</f>
        <v>SVENSSON Axel (87)</v>
      </c>
      <c r="L21" s="40" t="str">
        <f t="shared" ca="1" si="1"/>
        <v>Sundsvalls SLK</v>
      </c>
      <c r="M21" s="47">
        <v>17</v>
      </c>
    </row>
    <row r="22" spans="1:13" s="40" customFormat="1">
      <c r="A22" s="40">
        <f t="shared" si="4"/>
        <v>18</v>
      </c>
      <c r="B22" s="161" t="s">
        <v>206</v>
      </c>
      <c r="C22" s="161" t="s">
        <v>84</v>
      </c>
      <c r="D22" s="45">
        <v>5.2222222222222221E-4</v>
      </c>
      <c r="E22" s="45">
        <v>5.4212962962962971E-4</v>
      </c>
      <c r="F22" s="40" t="str">
        <f t="shared" si="2"/>
        <v>01:31.960</v>
      </c>
      <c r="J22" s="40">
        <f t="shared" si="3"/>
        <v>18</v>
      </c>
      <c r="K22" s="46" t="str">
        <f t="shared" ref="K22:K25" ca="1" si="6">K147</f>
        <v>WESTLUND Wilhelm (88)</v>
      </c>
      <c r="L22" s="40" t="str">
        <f t="shared" ca="1" si="1"/>
        <v>Sundsvalls SLK</v>
      </c>
      <c r="M22" s="47">
        <v>18</v>
      </c>
    </row>
    <row r="23" spans="1:13" s="40" customFormat="1">
      <c r="A23" s="40">
        <f t="shared" si="4"/>
        <v>19</v>
      </c>
      <c r="B23" s="161" t="s">
        <v>207</v>
      </c>
      <c r="C23" s="161" t="s">
        <v>107</v>
      </c>
      <c r="D23" s="45">
        <v>5.5173611111111113E-4</v>
      </c>
      <c r="E23" s="45">
        <v>5.3414351851851854E-4</v>
      </c>
      <c r="F23" s="40" t="str">
        <f t="shared" si="2"/>
        <v>01:33.820</v>
      </c>
      <c r="J23" s="40">
        <f t="shared" si="3"/>
        <v>19</v>
      </c>
      <c r="K23" s="46" t="str">
        <f t="shared" ca="1" si="6"/>
        <v>DAHLBORG Fred (89)</v>
      </c>
      <c r="L23" s="40" t="str">
        <f t="shared" ca="1" si="1"/>
        <v>IFK Lidingö Slalomklubb</v>
      </c>
      <c r="M23" s="47">
        <v>19</v>
      </c>
    </row>
    <row r="24" spans="1:13" s="40" customFormat="1">
      <c r="A24" s="40">
        <f t="shared" si="4"/>
        <v>20</v>
      </c>
      <c r="B24" s="161" t="s">
        <v>208</v>
      </c>
      <c r="C24" s="161" t="s">
        <v>62</v>
      </c>
      <c r="D24" s="45">
        <v>5.5173611111111113E-4</v>
      </c>
      <c r="E24" s="45">
        <v>5.5810185185185184E-4</v>
      </c>
      <c r="F24" s="40" t="str">
        <f t="shared" si="2"/>
        <v>01:35.890</v>
      </c>
      <c r="J24" s="40">
        <f t="shared" si="3"/>
        <v>20</v>
      </c>
      <c r="K24" s="46" t="str">
        <f t="shared" ca="1" si="6"/>
        <v>SCHEDIN Vilmer (90)</v>
      </c>
      <c r="L24" s="40" t="str">
        <f t="shared" ca="1" si="1"/>
        <v>Sundsvalls SLK</v>
      </c>
      <c r="M24" s="47">
        <v>20</v>
      </c>
    </row>
    <row r="25" spans="1:13" s="40" customFormat="1">
      <c r="A25" s="40">
        <f t="shared" si="4"/>
        <v>21</v>
      </c>
      <c r="B25" s="161" t="s">
        <v>209</v>
      </c>
      <c r="C25" s="161" t="s">
        <v>83</v>
      </c>
      <c r="D25" s="45">
        <v>6.0000000000000006E-4</v>
      </c>
      <c r="E25" s="45">
        <v>5.5335648148148149E-4</v>
      </c>
      <c r="F25" s="40" t="str">
        <f t="shared" si="2"/>
        <v>01:39.650</v>
      </c>
      <c r="J25" s="40">
        <f t="shared" si="3"/>
        <v>21</v>
      </c>
      <c r="K25" s="46" t="str">
        <f t="shared" ca="1" si="6"/>
        <v>NICOLOSI Marcus (91)</v>
      </c>
      <c r="L25" s="40" t="str">
        <f t="shared" ca="1" si="1"/>
        <v>Djurgårdens IF AF</v>
      </c>
      <c r="M25" s="47">
        <v>21</v>
      </c>
    </row>
    <row r="26" spans="1:13" s="40" customFormat="1">
      <c r="A26" s="40">
        <f t="shared" si="4"/>
        <v>22</v>
      </c>
      <c r="B26" s="161" t="s">
        <v>210</v>
      </c>
      <c r="C26" s="161" t="s">
        <v>63</v>
      </c>
      <c r="D26" s="45"/>
      <c r="E26" s="45">
        <v>4.8298611111111106E-4</v>
      </c>
      <c r="F26" s="40" t="str">
        <f t="shared" si="2"/>
        <v/>
      </c>
      <c r="J26" s="40">
        <f t="shared" si="3"/>
        <v>22</v>
      </c>
      <c r="K26" s="40" t="str">
        <f ca="1">K216</f>
        <v>OREDSSON Elias (92)</v>
      </c>
      <c r="L26" s="40" t="str">
        <f t="shared" ca="1" si="1"/>
        <v>IFK Lidingö Slalomklubb</v>
      </c>
      <c r="M26" s="47">
        <v>22</v>
      </c>
    </row>
    <row r="27" spans="1:13" s="40" customFormat="1">
      <c r="A27" s="40">
        <f t="shared" si="4"/>
        <v>23</v>
      </c>
      <c r="B27" s="47" t="s">
        <v>211</v>
      </c>
      <c r="C27" s="47" t="s">
        <v>62</v>
      </c>
      <c r="D27" s="45"/>
      <c r="E27" s="45">
        <v>4.884259259259259E-4</v>
      </c>
      <c r="F27" s="40" t="str">
        <f t="shared" si="2"/>
        <v/>
      </c>
      <c r="J27" s="40">
        <f t="shared" si="3"/>
        <v>23</v>
      </c>
      <c r="K27" s="40" t="str">
        <f t="shared" ref="K27:K29" ca="1" si="7">K217</f>
        <v>ÅBERG Malte (93)</v>
      </c>
      <c r="L27" s="40" t="str">
        <f t="shared" ca="1" si="1"/>
        <v>Nolby Alpina SK</v>
      </c>
      <c r="M27" s="47">
        <v>23</v>
      </c>
    </row>
    <row r="28" spans="1:13" s="40" customFormat="1">
      <c r="A28" s="40">
        <f t="shared" si="4"/>
        <v>24</v>
      </c>
      <c r="B28" s="47" t="s">
        <v>212</v>
      </c>
      <c r="C28" s="47" t="s">
        <v>84</v>
      </c>
      <c r="D28" s="45"/>
      <c r="E28" s="45">
        <v>4.7141203703703706E-4</v>
      </c>
      <c r="F28" s="40" t="str">
        <f t="shared" si="2"/>
        <v/>
      </c>
      <c r="J28" s="40">
        <f t="shared" si="3"/>
        <v>24</v>
      </c>
      <c r="K28" s="40" t="str">
        <f t="shared" ca="1" si="7"/>
        <v>BERGGREN Tim (94)</v>
      </c>
      <c r="L28" s="40" t="str">
        <f t="shared" ca="1" si="1"/>
        <v>Sundsvalls SLK</v>
      </c>
      <c r="M28" s="47">
        <v>24</v>
      </c>
    </row>
    <row r="29" spans="1:13" s="40" customFormat="1">
      <c r="A29" s="40">
        <f t="shared" si="4"/>
        <v>25</v>
      </c>
      <c r="B29" s="47" t="s">
        <v>213</v>
      </c>
      <c r="C29" s="47" t="s">
        <v>62</v>
      </c>
      <c r="D29" s="45">
        <v>4.8043981481481478E-4</v>
      </c>
      <c r="E29" s="45"/>
      <c r="F29" s="40" t="str">
        <f t="shared" si="2"/>
        <v/>
      </c>
      <c r="J29" s="40">
        <f t="shared" si="3"/>
        <v>25</v>
      </c>
      <c r="K29" s="40" t="str">
        <f t="shared" ca="1" si="7"/>
        <v>KEMHAGEN Bille (95)</v>
      </c>
      <c r="L29" s="40" t="str">
        <f t="shared" ca="1" si="1"/>
        <v>Norrköpings SK</v>
      </c>
      <c r="M29" s="47">
        <v>25</v>
      </c>
    </row>
    <row r="30" spans="1:13" s="40" customFormat="1">
      <c r="A30" s="40">
        <f t="shared" si="4"/>
        <v>26</v>
      </c>
      <c r="B30" s="44"/>
      <c r="C30" s="44"/>
      <c r="D30" s="45"/>
      <c r="E30" s="45"/>
      <c r="F30" s="40" t="str">
        <f t="shared" si="2"/>
        <v/>
      </c>
      <c r="J30" s="40">
        <f t="shared" si="3"/>
        <v>26</v>
      </c>
      <c r="L30" s="40" t="str">
        <f t="shared" si="1"/>
        <v>-</v>
      </c>
      <c r="M30" s="47">
        <v>26</v>
      </c>
    </row>
    <row r="31" spans="1:13" s="40" customFormat="1">
      <c r="A31" s="40">
        <f t="shared" si="4"/>
        <v>27</v>
      </c>
      <c r="B31" s="44"/>
      <c r="C31" s="44"/>
      <c r="D31" s="45"/>
      <c r="E31" s="45"/>
      <c r="F31" s="40" t="str">
        <f t="shared" si="2"/>
        <v/>
      </c>
      <c r="J31" s="40">
        <f t="shared" si="3"/>
        <v>27</v>
      </c>
      <c r="L31" s="40" t="str">
        <f t="shared" si="1"/>
        <v>-</v>
      </c>
      <c r="M31" s="47">
        <v>27</v>
      </c>
    </row>
    <row r="32" spans="1:13" s="40" customFormat="1">
      <c r="A32" s="40">
        <f t="shared" si="4"/>
        <v>28</v>
      </c>
      <c r="B32" s="44"/>
      <c r="C32" s="44"/>
      <c r="D32" s="45"/>
      <c r="E32" s="45"/>
      <c r="F32" s="40" t="str">
        <f t="shared" si="2"/>
        <v/>
      </c>
      <c r="J32" s="40">
        <f t="shared" si="3"/>
        <v>28</v>
      </c>
      <c r="L32" s="40" t="str">
        <f t="shared" si="1"/>
        <v>-</v>
      </c>
      <c r="M32" s="47">
        <v>28</v>
      </c>
    </row>
    <row r="33" spans="1:13" s="40" customFormat="1">
      <c r="A33" s="40">
        <f t="shared" si="4"/>
        <v>29</v>
      </c>
      <c r="B33" s="44"/>
      <c r="C33" s="44"/>
      <c r="D33" s="45"/>
      <c r="E33" s="45"/>
      <c r="F33" s="40" t="str">
        <f t="shared" si="2"/>
        <v/>
      </c>
      <c r="J33" s="40">
        <f t="shared" si="3"/>
        <v>29</v>
      </c>
      <c r="L33" s="40" t="str">
        <f t="shared" si="1"/>
        <v>-</v>
      </c>
      <c r="M33" s="47">
        <v>29</v>
      </c>
    </row>
    <row r="34" spans="1:13" s="40" customFormat="1">
      <c r="A34" s="40">
        <f t="shared" si="4"/>
        <v>30</v>
      </c>
      <c r="B34" s="44"/>
      <c r="C34" s="44"/>
      <c r="D34" s="45"/>
      <c r="E34" s="45"/>
      <c r="F34" s="40" t="str">
        <f t="shared" si="2"/>
        <v/>
      </c>
      <c r="J34" s="40">
        <f t="shared" si="3"/>
        <v>30</v>
      </c>
      <c r="L34" s="40" t="str">
        <f t="shared" si="1"/>
        <v>-</v>
      </c>
      <c r="M34" s="47">
        <v>30</v>
      </c>
    </row>
    <row r="35" spans="1:13" s="40" customFormat="1">
      <c r="A35" s="40">
        <f t="shared" si="4"/>
        <v>31</v>
      </c>
      <c r="B35" s="44"/>
      <c r="C35" s="44"/>
      <c r="D35" s="45"/>
      <c r="E35" s="45"/>
      <c r="F35" s="40" t="str">
        <f t="shared" si="2"/>
        <v/>
      </c>
      <c r="J35" s="40">
        <f t="shared" si="3"/>
        <v>31</v>
      </c>
      <c r="L35" s="40" t="str">
        <f t="shared" si="1"/>
        <v>-</v>
      </c>
      <c r="M35" s="47">
        <v>31</v>
      </c>
    </row>
    <row r="36" spans="1:13" s="40" customFormat="1">
      <c r="A36" s="40">
        <f t="shared" si="4"/>
        <v>32</v>
      </c>
      <c r="B36" s="44"/>
      <c r="C36" s="44"/>
      <c r="D36" s="45"/>
      <c r="E36" s="45"/>
      <c r="F36" s="40" t="str">
        <f t="shared" si="2"/>
        <v/>
      </c>
      <c r="J36" s="40">
        <f t="shared" si="3"/>
        <v>32</v>
      </c>
      <c r="L36" s="40" t="str">
        <f t="shared" si="1"/>
        <v>-</v>
      </c>
      <c r="M36" s="47">
        <v>32</v>
      </c>
    </row>
    <row r="37" spans="1:13" s="40" customFormat="1">
      <c r="A37" s="40">
        <f t="shared" si="4"/>
        <v>33</v>
      </c>
      <c r="B37" s="44"/>
      <c r="C37" s="44"/>
      <c r="D37" s="45"/>
      <c r="E37" s="45"/>
      <c r="F37" s="40" t="str">
        <f t="shared" si="2"/>
        <v/>
      </c>
    </row>
    <row r="38" spans="1:13" s="40" customFormat="1">
      <c r="A38" s="40">
        <f t="shared" si="4"/>
        <v>34</v>
      </c>
      <c r="B38" s="44"/>
      <c r="C38" s="44"/>
      <c r="D38" s="45"/>
      <c r="E38" s="45"/>
      <c r="F38" s="40" t="str">
        <f t="shared" si="2"/>
        <v/>
      </c>
    </row>
    <row r="39" spans="1:13" s="40" customFormat="1">
      <c r="A39" s="40">
        <f t="shared" si="4"/>
        <v>35</v>
      </c>
      <c r="B39" s="44"/>
      <c r="C39" s="44"/>
      <c r="D39" s="45"/>
      <c r="E39" s="45"/>
      <c r="F39" s="40" t="str">
        <f t="shared" si="2"/>
        <v/>
      </c>
    </row>
    <row r="40" spans="1:13" s="40" customFormat="1">
      <c r="A40" s="40">
        <f t="shared" si="4"/>
        <v>36</v>
      </c>
      <c r="B40" s="44"/>
      <c r="C40" s="44"/>
      <c r="D40" s="45"/>
      <c r="E40" s="45"/>
      <c r="F40" s="40" t="str">
        <f t="shared" si="2"/>
        <v/>
      </c>
    </row>
    <row r="41" spans="1:13" s="40" customFormat="1">
      <c r="A41" s="40">
        <f t="shared" si="4"/>
        <v>37</v>
      </c>
      <c r="B41" s="44"/>
      <c r="C41" s="44"/>
      <c r="D41" s="45"/>
      <c r="E41" s="45"/>
      <c r="F41" s="40" t="str">
        <f t="shared" si="2"/>
        <v/>
      </c>
    </row>
    <row r="42" spans="1:13" s="40" customFormat="1">
      <c r="A42" s="40">
        <f t="shared" si="4"/>
        <v>38</v>
      </c>
      <c r="B42" s="44"/>
      <c r="C42" s="44"/>
      <c r="D42" s="45"/>
      <c r="E42" s="45"/>
      <c r="F42" s="40" t="str">
        <f t="shared" si="2"/>
        <v/>
      </c>
    </row>
    <row r="43" spans="1:13" s="40" customFormat="1">
      <c r="A43" s="40">
        <f t="shared" si="4"/>
        <v>39</v>
      </c>
      <c r="B43" s="44"/>
      <c r="C43" s="44"/>
      <c r="D43" s="45"/>
      <c r="E43" s="45"/>
      <c r="F43" s="40" t="str">
        <f t="shared" si="2"/>
        <v/>
      </c>
    </row>
    <row r="44" spans="1:13" s="40" customFormat="1">
      <c r="A44" s="40">
        <f t="shared" si="4"/>
        <v>40</v>
      </c>
      <c r="B44" s="44"/>
      <c r="C44" s="44"/>
      <c r="D44" s="45"/>
      <c r="E44" s="45"/>
      <c r="F44" s="40" t="str">
        <f t="shared" si="2"/>
        <v/>
      </c>
    </row>
    <row r="45" spans="1:13" s="40" customFormat="1">
      <c r="A45" s="40">
        <f t="shared" si="4"/>
        <v>41</v>
      </c>
      <c r="B45" s="44"/>
      <c r="C45" s="44"/>
      <c r="D45" s="45"/>
      <c r="E45" s="45"/>
      <c r="F45" s="40" t="str">
        <f t="shared" si="2"/>
        <v/>
      </c>
    </row>
    <row r="46" spans="1:13" s="40" customFormat="1">
      <c r="A46" s="40">
        <f t="shared" si="4"/>
        <v>42</v>
      </c>
      <c r="B46" s="44"/>
      <c r="C46" s="44"/>
      <c r="D46" s="45"/>
      <c r="E46" s="45"/>
      <c r="F46" s="40" t="str">
        <f t="shared" si="2"/>
        <v/>
      </c>
    </row>
    <row r="47" spans="1:13" s="40" customFormat="1">
      <c r="A47" s="40">
        <f t="shared" si="4"/>
        <v>43</v>
      </c>
      <c r="B47" s="44"/>
      <c r="C47" s="44"/>
      <c r="D47" s="45"/>
      <c r="E47" s="45"/>
      <c r="F47" s="40" t="str">
        <f t="shared" si="2"/>
        <v/>
      </c>
    </row>
    <row r="48" spans="1:13" s="40" customFormat="1">
      <c r="A48" s="40">
        <f t="shared" si="4"/>
        <v>44</v>
      </c>
      <c r="B48" s="44"/>
      <c r="C48" s="44"/>
      <c r="D48" s="45"/>
      <c r="E48" s="45"/>
      <c r="F48" s="40" t="str">
        <f t="shared" si="2"/>
        <v/>
      </c>
    </row>
    <row r="49" spans="1:6" s="40" customFormat="1">
      <c r="A49" s="40">
        <f t="shared" si="4"/>
        <v>45</v>
      </c>
      <c r="B49" s="44"/>
      <c r="C49" s="44"/>
      <c r="D49" s="45"/>
      <c r="E49" s="45"/>
      <c r="F49" s="40" t="str">
        <f t="shared" si="2"/>
        <v/>
      </c>
    </row>
    <row r="50" spans="1:6" s="40" customFormat="1">
      <c r="A50" s="40">
        <f t="shared" si="4"/>
        <v>46</v>
      </c>
      <c r="B50" s="44"/>
      <c r="C50" s="44"/>
      <c r="D50" s="45"/>
      <c r="E50" s="45"/>
      <c r="F50" s="40" t="str">
        <f t="shared" si="2"/>
        <v/>
      </c>
    </row>
    <row r="51" spans="1:6" s="40" customFormat="1">
      <c r="A51" s="40">
        <f t="shared" si="4"/>
        <v>47</v>
      </c>
      <c r="B51" s="44"/>
      <c r="C51" s="44"/>
      <c r="D51" s="45"/>
      <c r="E51" s="45"/>
      <c r="F51" s="40" t="str">
        <f t="shared" si="2"/>
        <v/>
      </c>
    </row>
    <row r="52" spans="1:6" s="40" customFormat="1">
      <c r="A52" s="40">
        <f t="shared" si="4"/>
        <v>48</v>
      </c>
      <c r="B52" s="44"/>
      <c r="C52" s="44"/>
      <c r="D52" s="45"/>
      <c r="E52" s="45"/>
      <c r="F52" s="40" t="str">
        <f t="shared" si="2"/>
        <v/>
      </c>
    </row>
    <row r="53" spans="1:6" s="40" customFormat="1">
      <c r="A53" s="40">
        <f t="shared" si="4"/>
        <v>49</v>
      </c>
      <c r="B53" s="44"/>
      <c r="C53" s="44"/>
      <c r="D53" s="45"/>
      <c r="E53" s="45"/>
      <c r="F53" s="40" t="str">
        <f t="shared" si="2"/>
        <v/>
      </c>
    </row>
    <row r="54" spans="1:6" s="40" customFormat="1">
      <c r="A54" s="40">
        <f t="shared" si="4"/>
        <v>50</v>
      </c>
      <c r="B54" s="44"/>
      <c r="C54" s="44"/>
      <c r="D54" s="45"/>
      <c r="E54" s="45"/>
      <c r="F54" s="40" t="str">
        <f t="shared" si="2"/>
        <v/>
      </c>
    </row>
    <row r="55" spans="1:6" s="40" customFormat="1">
      <c r="A55" s="40">
        <f t="shared" si="4"/>
        <v>51</v>
      </c>
      <c r="B55" s="44"/>
      <c r="C55" s="44"/>
      <c r="D55" s="45"/>
      <c r="E55" s="45"/>
      <c r="F55" s="40" t="str">
        <f t="shared" si="2"/>
        <v/>
      </c>
    </row>
    <row r="56" spans="1:6" s="40" customFormat="1">
      <c r="A56" s="40">
        <f t="shared" si="4"/>
        <v>52</v>
      </c>
      <c r="B56" s="44"/>
      <c r="C56" s="44"/>
      <c r="D56" s="45"/>
      <c r="E56" s="45"/>
      <c r="F56" s="40" t="str">
        <f t="shared" si="2"/>
        <v/>
      </c>
    </row>
    <row r="57" spans="1:6" s="40" customFormat="1">
      <c r="A57" s="40">
        <f t="shared" si="4"/>
        <v>53</v>
      </c>
      <c r="B57" s="44"/>
      <c r="C57" s="44"/>
      <c r="D57" s="45"/>
      <c r="E57" s="45"/>
      <c r="F57" s="40" t="str">
        <f t="shared" si="2"/>
        <v/>
      </c>
    </row>
    <row r="58" spans="1:6" s="40" customFormat="1">
      <c r="A58" s="40">
        <f t="shared" si="4"/>
        <v>54</v>
      </c>
      <c r="B58" s="44"/>
      <c r="C58" s="44"/>
      <c r="D58" s="45"/>
      <c r="E58" s="45"/>
      <c r="F58" s="40" t="str">
        <f t="shared" si="2"/>
        <v/>
      </c>
    </row>
    <row r="59" spans="1:6" s="40" customFormat="1">
      <c r="A59" s="40">
        <f t="shared" si="4"/>
        <v>55</v>
      </c>
      <c r="B59" s="44"/>
      <c r="C59" s="44"/>
      <c r="D59" s="45"/>
      <c r="E59" s="45"/>
      <c r="F59" s="40" t="str">
        <f t="shared" si="2"/>
        <v/>
      </c>
    </row>
    <row r="60" spans="1:6" s="40" customFormat="1">
      <c r="A60" s="40">
        <f t="shared" si="4"/>
        <v>56</v>
      </c>
      <c r="B60" s="44"/>
      <c r="C60" s="44"/>
      <c r="D60" s="45"/>
      <c r="E60" s="45"/>
      <c r="F60" s="40" t="str">
        <f t="shared" si="2"/>
        <v/>
      </c>
    </row>
    <row r="61" spans="1:6" s="40" customFormat="1">
      <c r="A61" s="40">
        <f t="shared" si="4"/>
        <v>57</v>
      </c>
      <c r="B61" s="44"/>
      <c r="C61" s="44"/>
      <c r="D61" s="45"/>
      <c r="E61" s="45"/>
      <c r="F61" s="40" t="str">
        <f t="shared" si="2"/>
        <v/>
      </c>
    </row>
    <row r="62" spans="1:6" s="40" customFormat="1">
      <c r="A62" s="40">
        <f t="shared" si="4"/>
        <v>58</v>
      </c>
      <c r="B62" s="44"/>
      <c r="C62" s="44"/>
      <c r="D62" s="45"/>
      <c r="E62" s="45"/>
      <c r="F62" s="40" t="str">
        <f t="shared" si="2"/>
        <v/>
      </c>
    </row>
    <row r="63" spans="1:6" s="40" customFormat="1">
      <c r="A63" s="40">
        <f t="shared" si="4"/>
        <v>59</v>
      </c>
      <c r="B63" s="44"/>
      <c r="C63" s="44"/>
      <c r="D63" s="45"/>
      <c r="E63" s="45"/>
      <c r="F63" s="40" t="str">
        <f t="shared" si="2"/>
        <v/>
      </c>
    </row>
    <row r="64" spans="1:6" s="40" customFormat="1">
      <c r="A64" s="40">
        <f t="shared" si="4"/>
        <v>60</v>
      </c>
      <c r="B64" s="44"/>
      <c r="C64" s="44"/>
      <c r="D64" s="45"/>
      <c r="E64" s="45"/>
      <c r="F64" s="40" t="str">
        <f t="shared" si="2"/>
        <v/>
      </c>
    </row>
    <row r="65" spans="1:11" s="40" customFormat="1">
      <c r="A65" s="40">
        <f t="shared" si="4"/>
        <v>61</v>
      </c>
      <c r="B65" s="44"/>
      <c r="C65" s="44"/>
      <c r="D65" s="45"/>
      <c r="E65" s="45"/>
      <c r="F65" s="40" t="str">
        <f t="shared" si="2"/>
        <v/>
      </c>
    </row>
    <row r="66" spans="1:11" s="40" customFormat="1">
      <c r="A66" s="40">
        <f t="shared" si="4"/>
        <v>62</v>
      </c>
      <c r="B66" s="44"/>
      <c r="C66" s="44"/>
      <c r="D66" s="45"/>
      <c r="E66" s="45"/>
      <c r="F66" s="40" t="str">
        <f t="shared" si="2"/>
        <v/>
      </c>
    </row>
    <row r="67" spans="1:11" s="40" customFormat="1">
      <c r="A67" s="40">
        <f t="shared" si="4"/>
        <v>63</v>
      </c>
      <c r="B67" s="44"/>
      <c r="C67" s="44"/>
      <c r="D67" s="45"/>
      <c r="E67" s="45"/>
      <c r="F67" s="40" t="str">
        <f t="shared" si="2"/>
        <v/>
      </c>
    </row>
    <row r="68" spans="1:11" s="40" customFormat="1"/>
    <row r="69" spans="1:11" s="40" customFormat="1"/>
    <row r="70" spans="1:11" s="49" customFormat="1">
      <c r="A70" s="48" t="s">
        <v>38</v>
      </c>
    </row>
    <row r="71" spans="1:11" s="40" customFormat="1"/>
    <row r="72" spans="1:11" s="40" customFormat="1">
      <c r="A72" s="50" t="s">
        <v>39</v>
      </c>
      <c r="C72" s="57" t="s">
        <v>40</v>
      </c>
      <c r="D72" s="81">
        <v>1.1574074074074076E-8</v>
      </c>
    </row>
    <row r="73" spans="1:11" s="40" customFormat="1">
      <c r="C73" s="57" t="s">
        <v>41</v>
      </c>
      <c r="D73" s="80">
        <v>16</v>
      </c>
      <c r="K73" s="41"/>
    </row>
    <row r="74" spans="1:11" s="40" customFormat="1">
      <c r="A74" s="41" t="s">
        <v>42</v>
      </c>
      <c r="K74" s="41" t="s">
        <v>43</v>
      </c>
    </row>
    <row r="75" spans="1:11" s="40" customFormat="1">
      <c r="A75" s="42" t="s">
        <v>44</v>
      </c>
      <c r="B75" s="42" t="s">
        <v>31</v>
      </c>
      <c r="C75" s="42" t="s">
        <v>45</v>
      </c>
      <c r="D75" s="42" t="s">
        <v>46</v>
      </c>
      <c r="E75" s="42" t="s">
        <v>47</v>
      </c>
      <c r="G75" s="51"/>
      <c r="J75" s="55" t="s">
        <v>48</v>
      </c>
      <c r="K75" s="42" t="s">
        <v>31</v>
      </c>
    </row>
    <row r="76" spans="1:11" s="40" customFormat="1">
      <c r="A76" s="51">
        <f>IFERROR(TIMEVALUE(IF(D76="förlorare",TEXT(F5+$D$72,"mm:ss.000"),F5)),"-")</f>
        <v>9.0590277777777772E-4</v>
      </c>
      <c r="B76" s="40" t="str">
        <f>IF(ISBLANK(B5),"",B5)</f>
        <v>ISAKSSON Aaron (71)</v>
      </c>
      <c r="C76" s="40" t="str">
        <f ca="1">IF(IFERROR(VLOOKUP($B76,$K$76:(INDIRECT("$K"&amp;($D$73+75))),1,FALSE),"-") = "-","Nej","Ja")</f>
        <v>Ja</v>
      </c>
      <c r="D76" s="47"/>
      <c r="E76" s="47"/>
      <c r="J76" s="40">
        <v>1</v>
      </c>
      <c r="K76" s="40" t="str">
        <f>IFERROR(VLOOKUP(SMALL($A$76:$A$138,$J76),$A$76:$B$138,2,FALSE),"-")</f>
        <v>ISAKSSON Aaron (71)</v>
      </c>
    </row>
    <row r="77" spans="1:11" s="40" customFormat="1">
      <c r="A77" s="51">
        <f t="shared" ref="A77:A138" si="8">IFERROR(TIMEVALUE(IF(D77="förlorare",TEXT(F6+$D$72,"mm:ss.000"),F6)),"-")</f>
        <v>9.0671296296296301E-4</v>
      </c>
      <c r="B77" s="40" t="str">
        <f t="shared" ref="B77:B138" si="9">IF(ISBLANK(B6),"",B6)</f>
        <v>SVELANDER Simon (72)</v>
      </c>
      <c r="C77" s="40" t="str">
        <f ca="1">IF(IFERROR(VLOOKUP($B77,$K$76:(INDIRECT("$K"&amp;($D$73+75))),1,FALSE),"-") = "-","Nej","Ja")</f>
        <v>Ja</v>
      </c>
      <c r="D77" s="47"/>
      <c r="E77" s="47"/>
      <c r="J77" s="40">
        <f>J76+1</f>
        <v>2</v>
      </c>
      <c r="K77" s="40" t="str">
        <f t="shared" ref="K77:K138" si="10">IFERROR(VLOOKUP(SMALL($A$76:$A$138,$J77),$A$76:$B$138,2,FALSE),"-")</f>
        <v>SVELANDER Simon (72)</v>
      </c>
    </row>
    <row r="78" spans="1:11" s="40" customFormat="1">
      <c r="A78" s="51">
        <f t="shared" si="8"/>
        <v>9.1458333333333333E-4</v>
      </c>
      <c r="B78" s="40" t="str">
        <f t="shared" si="9"/>
        <v>WISSTING Gustav (73)</v>
      </c>
      <c r="C78" s="40" t="str">
        <f ca="1">IF(IFERROR(VLOOKUP($B78,$K$76:(INDIRECT("$K"&amp;($D$73+75))),1,FALSE),"-") = "-","Nej","Ja")</f>
        <v>Ja</v>
      </c>
      <c r="D78" s="47"/>
      <c r="E78" s="47"/>
      <c r="J78" s="40">
        <f t="shared" ref="J78:J138" si="11">J77+1</f>
        <v>3</v>
      </c>
      <c r="K78" s="40" t="str">
        <f t="shared" si="10"/>
        <v>WISSTING Gustav (73)</v>
      </c>
    </row>
    <row r="79" spans="1:11" s="40" customFormat="1">
      <c r="A79" s="51">
        <f t="shared" si="8"/>
        <v>9.1550925925925925E-4</v>
      </c>
      <c r="B79" s="40" t="str">
        <f t="shared" si="9"/>
        <v>JERNKROK Carl-Isac (74)</v>
      </c>
      <c r="C79" s="40" t="str">
        <f ca="1">IF(IFERROR(VLOOKUP($B79,$K$76:(INDIRECT("$K"&amp;($D$73+75))),1,FALSE),"-") = "-","Nej","Ja")</f>
        <v>Ja</v>
      </c>
      <c r="D79" s="47"/>
      <c r="E79" s="47"/>
      <c r="J79" s="40">
        <f t="shared" si="11"/>
        <v>4</v>
      </c>
      <c r="K79" s="40" t="str">
        <f t="shared" si="10"/>
        <v>JERNKROK Carl-Isac (74)</v>
      </c>
    </row>
    <row r="80" spans="1:11" s="40" customFormat="1">
      <c r="A80" s="51">
        <f t="shared" si="8"/>
        <v>9.3449074074074062E-4</v>
      </c>
      <c r="B80" s="40" t="str">
        <f t="shared" si="9"/>
        <v>KÄSER Leo (75)</v>
      </c>
      <c r="C80" s="40" t="str">
        <f ca="1">IF(IFERROR(VLOOKUP($B80,$K$76:(INDIRECT("$K"&amp;($D$73+75))),1,FALSE),"-") = "-","Nej","Ja")</f>
        <v>Ja</v>
      </c>
      <c r="D80" s="47"/>
      <c r="E80" s="47"/>
      <c r="J80" s="40">
        <f t="shared" si="11"/>
        <v>5</v>
      </c>
      <c r="K80" s="40" t="str">
        <f t="shared" si="10"/>
        <v>KÄSER Leo (75)</v>
      </c>
    </row>
    <row r="81" spans="1:12" s="40" customFormat="1">
      <c r="A81" s="51">
        <f t="shared" si="8"/>
        <v>9.3969907407407403E-4</v>
      </c>
      <c r="B81" s="40" t="str">
        <f t="shared" si="9"/>
        <v>FREDRIKSON Edvin (76)</v>
      </c>
      <c r="C81" s="40" t="str">
        <f ca="1">IF(IFERROR(VLOOKUP($B81,$K$76:(INDIRECT("$K"&amp;($D$73+75))),1,FALSE),"-") = "-","Nej","Ja")</f>
        <v>Ja</v>
      </c>
      <c r="D81" s="47"/>
      <c r="E81" s="47"/>
      <c r="G81" s="51"/>
      <c r="J81" s="40">
        <f t="shared" si="11"/>
        <v>6</v>
      </c>
      <c r="K81" s="40" t="str">
        <f t="shared" si="10"/>
        <v>FREDRIKSON Edvin (76)</v>
      </c>
      <c r="L81" s="41"/>
    </row>
    <row r="82" spans="1:12" s="40" customFormat="1">
      <c r="A82" s="51">
        <f t="shared" si="8"/>
        <v>9.4791666666666668E-4</v>
      </c>
      <c r="B82" s="40" t="str">
        <f t="shared" si="9"/>
        <v>SVED Nils (77)</v>
      </c>
      <c r="C82" s="40" t="str">
        <f ca="1">IF(IFERROR(VLOOKUP($B82,$K$76:(INDIRECT("$K"&amp;($D$73+75))),1,FALSE),"-") = "-","Nej","Ja")</f>
        <v>Ja</v>
      </c>
      <c r="D82" s="47"/>
      <c r="E82" s="47"/>
      <c r="J82" s="40">
        <f t="shared" si="11"/>
        <v>7</v>
      </c>
      <c r="K82" s="40" t="str">
        <f t="shared" si="10"/>
        <v>SVED Nils (77)</v>
      </c>
    </row>
    <row r="83" spans="1:12" s="40" customFormat="1">
      <c r="A83" s="51">
        <f t="shared" si="8"/>
        <v>9.4826388888888879E-4</v>
      </c>
      <c r="B83" s="40" t="str">
        <f t="shared" si="9"/>
        <v>JONASSON Viktor (78)</v>
      </c>
      <c r="C83" s="40" t="str">
        <f ca="1">IF(IFERROR(VLOOKUP($B83,$K$76:(INDIRECT("$K"&amp;($D$73+75))),1,FALSE),"-") = "-","Nej","Ja")</f>
        <v>Ja</v>
      </c>
      <c r="D83" s="47"/>
      <c r="E83" s="47"/>
      <c r="J83" s="40">
        <f t="shared" si="11"/>
        <v>8</v>
      </c>
      <c r="K83" s="40" t="str">
        <f t="shared" si="10"/>
        <v>JONASSON Viktor (78)</v>
      </c>
    </row>
    <row r="84" spans="1:12" s="40" customFormat="1">
      <c r="A84" s="51">
        <f t="shared" si="8"/>
        <v>9.6018518518518512E-4</v>
      </c>
      <c r="B84" s="40" t="str">
        <f t="shared" si="9"/>
        <v>WAHLBERG David (79)</v>
      </c>
      <c r="C84" s="40" t="str">
        <f ca="1">IF(IFERROR(VLOOKUP($B84,$K$76:(INDIRECT("$K"&amp;($D$73+75))),1,FALSE),"-") = "-","Nej","Ja")</f>
        <v>Ja</v>
      </c>
      <c r="D84" s="47"/>
      <c r="E84" s="47"/>
      <c r="J84" s="40">
        <f t="shared" si="11"/>
        <v>9</v>
      </c>
      <c r="K84" s="40" t="str">
        <f t="shared" si="10"/>
        <v>WAHLBERG David (79)</v>
      </c>
    </row>
    <row r="85" spans="1:12" s="40" customFormat="1">
      <c r="A85" s="51">
        <f t="shared" si="8"/>
        <v>9.699074074074075E-4</v>
      </c>
      <c r="B85" s="40" t="str">
        <f t="shared" si="9"/>
        <v>SILFER Leopold (80)</v>
      </c>
      <c r="C85" s="40" t="str">
        <f ca="1">IF(IFERROR(VLOOKUP($B85,$K$76:(INDIRECT("$K"&amp;($D$73+75))),1,FALSE),"-") = "-","Nej","Ja")</f>
        <v>Ja</v>
      </c>
      <c r="D85" s="47"/>
      <c r="E85" s="47"/>
      <c r="J85" s="40">
        <f t="shared" si="11"/>
        <v>10</v>
      </c>
      <c r="K85" s="40" t="str">
        <f t="shared" si="10"/>
        <v>SILFER Leopold (80)</v>
      </c>
    </row>
    <row r="86" spans="1:12" s="40" customFormat="1">
      <c r="A86" s="51">
        <f t="shared" si="8"/>
        <v>9.7696759259259264E-4</v>
      </c>
      <c r="B86" s="40" t="str">
        <f t="shared" si="9"/>
        <v>DAHLIN Carl (81)</v>
      </c>
      <c r="C86" s="40" t="str">
        <f ca="1">IF(IFERROR(VLOOKUP($B86,$K$76:(INDIRECT("$K"&amp;($D$73+75))),1,FALSE),"-") = "-","Nej","Ja")</f>
        <v>Ja</v>
      </c>
      <c r="D86" s="47"/>
      <c r="E86" s="47"/>
      <c r="J86" s="40">
        <f t="shared" si="11"/>
        <v>11</v>
      </c>
      <c r="K86" s="40" t="str">
        <f t="shared" si="10"/>
        <v>DAHLIN Carl (81)</v>
      </c>
    </row>
    <row r="87" spans="1:12" s="40" customFormat="1">
      <c r="A87" s="51">
        <f t="shared" si="8"/>
        <v>9.7719907407407412E-4</v>
      </c>
      <c r="B87" s="40" t="str">
        <f t="shared" si="9"/>
        <v>MALKER Filip (82)</v>
      </c>
      <c r="C87" s="40" t="str">
        <f ca="1">IF(IFERROR(VLOOKUP($B87,$K$76:(INDIRECT("$K"&amp;($D$73+75))),1,FALSE),"-") = "-","Nej","Ja")</f>
        <v>Ja</v>
      </c>
      <c r="D87" s="47"/>
      <c r="E87" s="47"/>
      <c r="J87" s="40">
        <f t="shared" si="11"/>
        <v>12</v>
      </c>
      <c r="K87" s="40" t="str">
        <f t="shared" si="10"/>
        <v>MALKER Filip (82)</v>
      </c>
    </row>
    <row r="88" spans="1:12" s="40" customFormat="1">
      <c r="A88" s="51">
        <f t="shared" si="8"/>
        <v>9.8993055555555553E-4</v>
      </c>
      <c r="B88" s="40" t="str">
        <f t="shared" si="9"/>
        <v>CANDERT Joel (83)</v>
      </c>
      <c r="C88" s="40" t="str">
        <f ca="1">IF(IFERROR(VLOOKUP($B88,$K$76:(INDIRECT("$K"&amp;($D$73+75))),1,FALSE),"-") = "-","Nej","Ja")</f>
        <v>Ja</v>
      </c>
      <c r="D88" s="47"/>
      <c r="E88" s="47"/>
      <c r="J88" s="40">
        <f t="shared" si="11"/>
        <v>13</v>
      </c>
      <c r="K88" s="40" t="str">
        <f t="shared" si="10"/>
        <v>CANDERT Joel (83)</v>
      </c>
    </row>
    <row r="89" spans="1:12" s="40" customFormat="1">
      <c r="A89" s="51">
        <f t="shared" si="8"/>
        <v>9.9074074074074082E-4</v>
      </c>
      <c r="B89" s="40" t="str">
        <f t="shared" si="9"/>
        <v>AXELHED Pontus (84)</v>
      </c>
      <c r="C89" s="40" t="str">
        <f ca="1">IF(IFERROR(VLOOKUP($B89,$K$76:(INDIRECT("$K"&amp;($D$73+75))),1,FALSE),"-") = "-","Nej","Ja")</f>
        <v>Ja</v>
      </c>
      <c r="D89" s="47"/>
      <c r="E89" s="47"/>
      <c r="J89" s="40">
        <f t="shared" si="11"/>
        <v>14</v>
      </c>
      <c r="K89" s="40" t="str">
        <f t="shared" si="10"/>
        <v>AXELHED Pontus (84)</v>
      </c>
    </row>
    <row r="90" spans="1:12" s="40" customFormat="1">
      <c r="A90" s="51">
        <f t="shared" si="8"/>
        <v>9.9594907407407401E-4</v>
      </c>
      <c r="B90" s="40" t="str">
        <f t="shared" si="9"/>
        <v>DAMEN-BLAD Victor (85)</v>
      </c>
      <c r="C90" s="40" t="str">
        <f ca="1">IF(IFERROR(VLOOKUP($B90,$K$76:(INDIRECT("$K"&amp;($D$73+75))),1,FALSE),"-") = "-","Nej","Ja")</f>
        <v>Ja</v>
      </c>
      <c r="D90" s="47"/>
      <c r="E90" s="47"/>
      <c r="J90" s="40">
        <f t="shared" si="11"/>
        <v>15</v>
      </c>
      <c r="K90" s="40" t="str">
        <f t="shared" si="10"/>
        <v>DAMEN-BLAD Victor (85)</v>
      </c>
    </row>
    <row r="91" spans="1:12" s="40" customFormat="1">
      <c r="A91" s="51">
        <f t="shared" si="8"/>
        <v>1.0164351851851851E-3</v>
      </c>
      <c r="B91" s="40" t="str">
        <f t="shared" si="9"/>
        <v>MIKELSSON Olle (86)</v>
      </c>
      <c r="C91" s="40" t="str">
        <f ca="1">IF(IFERROR(VLOOKUP($B91,$K$76:(INDIRECT("$K"&amp;($D$73+75))),1,FALSE),"-") = "-","Nej","Ja")</f>
        <v>Ja</v>
      </c>
      <c r="D91" s="47"/>
      <c r="E91" s="47"/>
      <c r="J91" s="40">
        <f t="shared" si="11"/>
        <v>16</v>
      </c>
      <c r="K91" s="40" t="str">
        <f t="shared" si="10"/>
        <v>MIKELSSON Olle (86)</v>
      </c>
    </row>
    <row r="92" spans="1:12" s="40" customFormat="1">
      <c r="A92" s="51">
        <f t="shared" si="8"/>
        <v>1.0530092592592592E-3</v>
      </c>
      <c r="B92" s="40" t="str">
        <f t="shared" si="9"/>
        <v>WESTLUND Wilhelm (88)</v>
      </c>
      <c r="C92" s="40" t="str">
        <f ca="1">IF(IFERROR(VLOOKUP($B92,$K$76:(INDIRECT("$K"&amp;($D$73+75))),1,FALSE),"-") = "-","Nej","Ja")</f>
        <v>Nej</v>
      </c>
      <c r="D92" s="47"/>
      <c r="E92" s="47"/>
      <c r="J92" s="40">
        <f t="shared" si="11"/>
        <v>17</v>
      </c>
      <c r="K92" s="40" t="str">
        <f t="shared" si="10"/>
        <v>WESTLUND Wilhelm (88)</v>
      </c>
    </row>
    <row r="93" spans="1:12" s="40" customFormat="1">
      <c r="A93" s="51">
        <f t="shared" si="8"/>
        <v>1.0643518518518517E-3</v>
      </c>
      <c r="B93" s="40" t="str">
        <f t="shared" si="9"/>
        <v>DAHLBORG Fred (89)</v>
      </c>
      <c r="C93" s="40" t="str">
        <f ca="1">IF(IFERROR(VLOOKUP($B93,$K$76:(INDIRECT("$K"&amp;($D$73+75))),1,FALSE),"-") = "-","Nej","Ja")</f>
        <v>Nej</v>
      </c>
      <c r="D93" s="47"/>
      <c r="E93" s="47"/>
      <c r="J93" s="40">
        <f t="shared" si="11"/>
        <v>18</v>
      </c>
      <c r="K93" s="40" t="str">
        <f t="shared" si="10"/>
        <v>DAHLBORG Fred (89)</v>
      </c>
    </row>
    <row r="94" spans="1:12" s="40" customFormat="1">
      <c r="A94" s="51">
        <f t="shared" si="8"/>
        <v>1.0858796296296296E-3</v>
      </c>
      <c r="B94" s="40" t="str">
        <f t="shared" si="9"/>
        <v>NICOLOSI Marcus (91)</v>
      </c>
      <c r="C94" s="40" t="str">
        <f ca="1">IF(IFERROR(VLOOKUP($B94,$K$76:(INDIRECT("$K"&amp;($D$73+75))),1,FALSE),"-") = "-","Nej","Ja")</f>
        <v>Nej</v>
      </c>
      <c r="D94" s="47"/>
      <c r="E94" s="47"/>
      <c r="J94" s="40">
        <f t="shared" si="11"/>
        <v>19</v>
      </c>
      <c r="K94" s="40" t="str">
        <f t="shared" si="10"/>
        <v>NICOLOSI Marcus (91)</v>
      </c>
    </row>
    <row r="95" spans="1:12" s="40" customFormat="1">
      <c r="A95" s="51">
        <f t="shared" si="8"/>
        <v>1.1098379629629631E-3</v>
      </c>
      <c r="B95" s="40" t="str">
        <f t="shared" si="9"/>
        <v>SCHEDIN Vilmer (90)</v>
      </c>
      <c r="C95" s="40" t="str">
        <f ca="1">IF(IFERROR(VLOOKUP($B95,$K$76:(INDIRECT("$K"&amp;($D$73+75))),1,FALSE),"-") = "-","Nej","Ja")</f>
        <v>Nej</v>
      </c>
      <c r="D95" s="47"/>
      <c r="E95" s="47"/>
      <c r="J95" s="40">
        <f t="shared" si="11"/>
        <v>20</v>
      </c>
      <c r="K95" s="40" t="str">
        <f t="shared" si="10"/>
        <v>SCHEDIN Vilmer (90)</v>
      </c>
    </row>
    <row r="96" spans="1:12" s="40" customFormat="1">
      <c r="A96" s="51">
        <f t="shared" si="8"/>
        <v>1.1533564814814813E-3</v>
      </c>
      <c r="B96" s="40" t="str">
        <f t="shared" si="9"/>
        <v>KEMHAGEN Bille (95)</v>
      </c>
      <c r="C96" s="40" t="str">
        <f ca="1">IF(IFERROR(VLOOKUP($B96,$K$76:(INDIRECT("$K"&amp;($D$73+75))),1,FALSE),"-") = "-","Nej","Ja")</f>
        <v>Nej</v>
      </c>
      <c r="D96" s="47"/>
      <c r="E96" s="47"/>
      <c r="J96" s="40">
        <f t="shared" si="11"/>
        <v>21</v>
      </c>
      <c r="K96" s="40" t="str">
        <f t="shared" si="10"/>
        <v>KEMHAGEN Bille (95)</v>
      </c>
    </row>
    <row r="97" spans="1:11" s="40" customFormat="1">
      <c r="A97" s="51" t="str">
        <f t="shared" si="8"/>
        <v>-</v>
      </c>
      <c r="B97" s="40" t="str">
        <f t="shared" si="9"/>
        <v>ÅBERG Malte (93)</v>
      </c>
      <c r="C97" s="40" t="str">
        <f ca="1">IF(IFERROR(VLOOKUP($B97,$K$76:(INDIRECT("$K"&amp;($D$73+75))),1,FALSE),"-") = "-","Nej","Ja")</f>
        <v>Nej</v>
      </c>
      <c r="D97" s="47"/>
      <c r="E97" s="47"/>
      <c r="J97" s="40">
        <f t="shared" si="11"/>
        <v>22</v>
      </c>
      <c r="K97" s="40" t="str">
        <f t="shared" si="10"/>
        <v>-</v>
      </c>
    </row>
    <row r="98" spans="1:11" s="40" customFormat="1">
      <c r="A98" s="51" t="str">
        <f t="shared" si="8"/>
        <v>-</v>
      </c>
      <c r="B98" s="40" t="str">
        <f t="shared" si="9"/>
        <v>BERGGREN Tim (94)</v>
      </c>
      <c r="C98" s="40" t="str">
        <f ca="1">IF(IFERROR(VLOOKUP($B98,$K$76:(INDIRECT("$K"&amp;($D$73+75))),1,FALSE),"-") = "-","Nej","Ja")</f>
        <v>Nej</v>
      </c>
      <c r="D98" s="47"/>
      <c r="E98" s="47"/>
      <c r="J98" s="40">
        <f t="shared" si="11"/>
        <v>23</v>
      </c>
      <c r="K98" s="40" t="str">
        <f t="shared" si="10"/>
        <v>-</v>
      </c>
    </row>
    <row r="99" spans="1:11" s="40" customFormat="1">
      <c r="A99" s="51" t="str">
        <f t="shared" si="8"/>
        <v>-</v>
      </c>
      <c r="B99" s="40" t="str">
        <f t="shared" si="9"/>
        <v>OREDSSON Elias (92)</v>
      </c>
      <c r="C99" s="40" t="str">
        <f ca="1">IF(IFERROR(VLOOKUP($B99,$K$76:(INDIRECT("$K"&amp;($D$73+75))),1,FALSE),"-") = "-","Nej","Ja")</f>
        <v>Nej</v>
      </c>
      <c r="D99" s="47"/>
      <c r="E99" s="47"/>
      <c r="J99" s="40">
        <f t="shared" si="11"/>
        <v>24</v>
      </c>
      <c r="K99" s="40" t="str">
        <f t="shared" si="10"/>
        <v>-</v>
      </c>
    </row>
    <row r="100" spans="1:11" s="40" customFormat="1">
      <c r="A100" s="51" t="str">
        <f t="shared" si="8"/>
        <v>-</v>
      </c>
      <c r="B100" s="40" t="str">
        <f t="shared" si="9"/>
        <v>SVENSSON Axel (87)</v>
      </c>
      <c r="C100" s="40" t="str">
        <f ca="1">IF(IFERROR(VLOOKUP($B100,$K$76:(INDIRECT("$K"&amp;($D$73+75))),1,FALSE),"-") = "-","Nej","Ja")</f>
        <v>Nej</v>
      </c>
      <c r="D100" s="47"/>
      <c r="E100" s="47"/>
      <c r="J100" s="40">
        <f t="shared" si="11"/>
        <v>25</v>
      </c>
      <c r="K100" s="40" t="str">
        <f t="shared" si="10"/>
        <v>-</v>
      </c>
    </row>
    <row r="101" spans="1:11" s="40" customFormat="1">
      <c r="A101" s="51" t="str">
        <f t="shared" si="8"/>
        <v>-</v>
      </c>
      <c r="B101" s="40" t="str">
        <f t="shared" si="9"/>
        <v/>
      </c>
      <c r="C101" s="40" t="str">
        <f ca="1">IF(IFERROR(VLOOKUP($B101,$K$76:(INDIRECT("$K"&amp;($D$73+75))),1,FALSE),"-") = "-","Nej","Ja")</f>
        <v>Nej</v>
      </c>
      <c r="D101" s="47"/>
      <c r="E101" s="47"/>
      <c r="J101" s="40">
        <f t="shared" si="11"/>
        <v>26</v>
      </c>
      <c r="K101" s="40" t="str">
        <f t="shared" si="10"/>
        <v>-</v>
      </c>
    </row>
    <row r="102" spans="1:11" s="40" customFormat="1">
      <c r="A102" s="51" t="str">
        <f t="shared" si="8"/>
        <v>-</v>
      </c>
      <c r="B102" s="40" t="str">
        <f t="shared" si="9"/>
        <v/>
      </c>
      <c r="C102" s="40" t="str">
        <f ca="1">IF(IFERROR(VLOOKUP($B102,$K$76:(INDIRECT("$K"&amp;($D$73+75))),1,FALSE),"-") = "-","Nej","Ja")</f>
        <v>Nej</v>
      </c>
      <c r="D102" s="47"/>
      <c r="E102" s="47"/>
      <c r="J102" s="40">
        <f t="shared" si="11"/>
        <v>27</v>
      </c>
      <c r="K102" s="40" t="str">
        <f t="shared" si="10"/>
        <v>-</v>
      </c>
    </row>
    <row r="103" spans="1:11" s="40" customFormat="1">
      <c r="A103" s="51" t="str">
        <f t="shared" si="8"/>
        <v>-</v>
      </c>
      <c r="B103" s="40" t="str">
        <f t="shared" si="9"/>
        <v/>
      </c>
      <c r="C103" s="40" t="str">
        <f ca="1">IF(IFERROR(VLOOKUP($B103,$K$76:(INDIRECT("$K"&amp;($D$73+75))),1,FALSE),"-") = "-","Nej","Ja")</f>
        <v>Nej</v>
      </c>
      <c r="D103" s="47"/>
      <c r="E103" s="47"/>
      <c r="J103" s="40">
        <f t="shared" si="11"/>
        <v>28</v>
      </c>
      <c r="K103" s="40" t="str">
        <f t="shared" si="10"/>
        <v>-</v>
      </c>
    </row>
    <row r="104" spans="1:11" s="40" customFormat="1">
      <c r="A104" s="51" t="str">
        <f t="shared" si="8"/>
        <v>-</v>
      </c>
      <c r="B104" s="40" t="str">
        <f t="shared" si="9"/>
        <v/>
      </c>
      <c r="C104" s="40" t="str">
        <f ca="1">IF(IFERROR(VLOOKUP($B104,$K$76:(INDIRECT("$K"&amp;($D$73+75))),1,FALSE),"-") = "-","Nej","Ja")</f>
        <v>Nej</v>
      </c>
      <c r="D104" s="47"/>
      <c r="E104" s="47"/>
      <c r="J104" s="40">
        <f t="shared" si="11"/>
        <v>29</v>
      </c>
      <c r="K104" s="40" t="str">
        <f t="shared" si="10"/>
        <v>-</v>
      </c>
    </row>
    <row r="105" spans="1:11" s="40" customFormat="1">
      <c r="A105" s="51" t="str">
        <f t="shared" si="8"/>
        <v>-</v>
      </c>
      <c r="B105" s="40" t="str">
        <f t="shared" si="9"/>
        <v/>
      </c>
      <c r="C105" s="40" t="str">
        <f ca="1">IF(IFERROR(VLOOKUP($B105,$K$76:(INDIRECT("$K"&amp;($D$73+75))),1,FALSE),"-") = "-","Nej","Ja")</f>
        <v>Nej</v>
      </c>
      <c r="D105" s="47"/>
      <c r="E105" s="47"/>
      <c r="J105" s="40">
        <f t="shared" si="11"/>
        <v>30</v>
      </c>
      <c r="K105" s="40" t="str">
        <f t="shared" si="10"/>
        <v>-</v>
      </c>
    </row>
    <row r="106" spans="1:11" s="40" customFormat="1">
      <c r="A106" s="51" t="str">
        <f t="shared" si="8"/>
        <v>-</v>
      </c>
      <c r="B106" s="40" t="str">
        <f t="shared" si="9"/>
        <v/>
      </c>
      <c r="C106" s="40" t="str">
        <f ca="1">IF(IFERROR(VLOOKUP($B106,$K$76:(INDIRECT("$K"&amp;($D$73+75))),1,FALSE),"-") = "-","Nej","Ja")</f>
        <v>Nej</v>
      </c>
      <c r="D106" s="47"/>
      <c r="E106" s="47"/>
      <c r="J106" s="40">
        <f t="shared" si="11"/>
        <v>31</v>
      </c>
      <c r="K106" s="40" t="str">
        <f t="shared" si="10"/>
        <v>-</v>
      </c>
    </row>
    <row r="107" spans="1:11" s="40" customFormat="1">
      <c r="A107" s="51" t="str">
        <f t="shared" si="8"/>
        <v>-</v>
      </c>
      <c r="B107" s="40" t="str">
        <f t="shared" si="9"/>
        <v/>
      </c>
      <c r="C107" s="40" t="str">
        <f ca="1">IF(IFERROR(VLOOKUP($B107,$K$76:(INDIRECT("$K"&amp;($D$73+75))),1,FALSE),"-") = "-","Nej","Ja")</f>
        <v>Nej</v>
      </c>
      <c r="D107" s="47"/>
      <c r="E107" s="47"/>
      <c r="J107" s="40">
        <f t="shared" si="11"/>
        <v>32</v>
      </c>
      <c r="K107" s="40" t="str">
        <f t="shared" si="10"/>
        <v>-</v>
      </c>
    </row>
    <row r="108" spans="1:11" s="40" customFormat="1">
      <c r="A108" s="51" t="str">
        <f t="shared" si="8"/>
        <v>-</v>
      </c>
      <c r="B108" s="40" t="str">
        <f t="shared" si="9"/>
        <v/>
      </c>
      <c r="C108" s="40" t="str">
        <f ca="1">IF(IFERROR(VLOOKUP($B108,$K$76:(INDIRECT("$K"&amp;($D$73+75))),1,FALSE),"-") = "-","Nej","Ja")</f>
        <v>Nej</v>
      </c>
      <c r="D108" s="47"/>
      <c r="E108" s="47"/>
      <c r="J108" s="40">
        <f t="shared" si="11"/>
        <v>33</v>
      </c>
      <c r="K108" s="40" t="str">
        <f t="shared" si="10"/>
        <v>-</v>
      </c>
    </row>
    <row r="109" spans="1:11" s="40" customFormat="1">
      <c r="A109" s="51" t="str">
        <f t="shared" si="8"/>
        <v>-</v>
      </c>
      <c r="B109" s="40" t="str">
        <f t="shared" si="9"/>
        <v/>
      </c>
      <c r="C109" s="40" t="str">
        <f ca="1">IF(IFERROR(VLOOKUP($B109,$K$76:(INDIRECT("$K"&amp;($D$73+75))),1,FALSE),"-") = "-","Nej","Ja")</f>
        <v>Nej</v>
      </c>
      <c r="D109" s="47"/>
      <c r="E109" s="47"/>
      <c r="J109" s="40">
        <f t="shared" si="11"/>
        <v>34</v>
      </c>
      <c r="K109" s="40" t="str">
        <f t="shared" si="10"/>
        <v>-</v>
      </c>
    </row>
    <row r="110" spans="1:11" s="40" customFormat="1">
      <c r="A110" s="51" t="str">
        <f t="shared" si="8"/>
        <v>-</v>
      </c>
      <c r="B110" s="40" t="str">
        <f t="shared" si="9"/>
        <v/>
      </c>
      <c r="C110" s="40" t="str">
        <f ca="1">IF(IFERROR(VLOOKUP($B110,$K$76:(INDIRECT("$K"&amp;($D$73+75))),1,FALSE),"-") = "-","Nej","Ja")</f>
        <v>Nej</v>
      </c>
      <c r="D110" s="47"/>
      <c r="E110" s="47"/>
      <c r="J110" s="40">
        <f t="shared" si="11"/>
        <v>35</v>
      </c>
      <c r="K110" s="40" t="str">
        <f t="shared" si="10"/>
        <v>-</v>
      </c>
    </row>
    <row r="111" spans="1:11" s="40" customFormat="1">
      <c r="A111" s="51" t="str">
        <f t="shared" si="8"/>
        <v>-</v>
      </c>
      <c r="B111" s="40" t="str">
        <f t="shared" si="9"/>
        <v/>
      </c>
      <c r="C111" s="40" t="str">
        <f ca="1">IF(IFERROR(VLOOKUP($B111,$K$76:(INDIRECT("$K"&amp;($D$73+75))),1,FALSE),"-") = "-","Nej","Ja")</f>
        <v>Nej</v>
      </c>
      <c r="D111" s="47"/>
      <c r="E111" s="47"/>
      <c r="J111" s="40">
        <f t="shared" si="11"/>
        <v>36</v>
      </c>
      <c r="K111" s="40" t="str">
        <f t="shared" si="10"/>
        <v>-</v>
      </c>
    </row>
    <row r="112" spans="1:11" s="40" customFormat="1">
      <c r="A112" s="51" t="str">
        <f t="shared" si="8"/>
        <v>-</v>
      </c>
      <c r="B112" s="40" t="str">
        <f t="shared" si="9"/>
        <v/>
      </c>
      <c r="C112" s="40" t="str">
        <f ca="1">IF(IFERROR(VLOOKUP($B112,$K$76:(INDIRECT("$K"&amp;($D$73+75))),1,FALSE),"-") = "-","Nej","Ja")</f>
        <v>Nej</v>
      </c>
      <c r="D112" s="47"/>
      <c r="E112" s="47"/>
      <c r="J112" s="40">
        <f t="shared" si="11"/>
        <v>37</v>
      </c>
      <c r="K112" s="40" t="str">
        <f t="shared" si="10"/>
        <v>-</v>
      </c>
    </row>
    <row r="113" spans="1:11" s="40" customFormat="1">
      <c r="A113" s="51" t="str">
        <f t="shared" si="8"/>
        <v>-</v>
      </c>
      <c r="B113" s="40" t="str">
        <f t="shared" si="9"/>
        <v/>
      </c>
      <c r="C113" s="40" t="str">
        <f ca="1">IF(IFERROR(VLOOKUP($B113,$K$76:(INDIRECT("$K"&amp;($D$73+75))),1,FALSE),"-") = "-","Nej","Ja")</f>
        <v>Nej</v>
      </c>
      <c r="D113" s="47"/>
      <c r="E113" s="47"/>
      <c r="J113" s="40">
        <f t="shared" si="11"/>
        <v>38</v>
      </c>
      <c r="K113" s="40" t="str">
        <f t="shared" si="10"/>
        <v>-</v>
      </c>
    </row>
    <row r="114" spans="1:11" s="40" customFormat="1">
      <c r="A114" s="51" t="str">
        <f t="shared" si="8"/>
        <v>-</v>
      </c>
      <c r="B114" s="40" t="str">
        <f t="shared" si="9"/>
        <v/>
      </c>
      <c r="C114" s="40" t="str">
        <f ca="1">IF(IFERROR(VLOOKUP($B114,$K$76:(INDIRECT("$K"&amp;($D$73+75))),1,FALSE),"-") = "-","Nej","Ja")</f>
        <v>Nej</v>
      </c>
      <c r="D114" s="47"/>
      <c r="E114" s="47"/>
      <c r="J114" s="40">
        <f t="shared" si="11"/>
        <v>39</v>
      </c>
      <c r="K114" s="40" t="str">
        <f t="shared" si="10"/>
        <v>-</v>
      </c>
    </row>
    <row r="115" spans="1:11" s="40" customFormat="1">
      <c r="A115" s="51" t="str">
        <f t="shared" si="8"/>
        <v>-</v>
      </c>
      <c r="B115" s="40" t="str">
        <f t="shared" si="9"/>
        <v/>
      </c>
      <c r="C115" s="40" t="str">
        <f ca="1">IF(IFERROR(VLOOKUP($B115,$K$76:(INDIRECT("$K"&amp;($D$73+75))),1,FALSE),"-") = "-","Nej","Ja")</f>
        <v>Nej</v>
      </c>
      <c r="D115" s="47"/>
      <c r="E115" s="47"/>
      <c r="J115" s="40">
        <f t="shared" si="11"/>
        <v>40</v>
      </c>
      <c r="K115" s="40" t="str">
        <f t="shared" si="10"/>
        <v>-</v>
      </c>
    </row>
    <row r="116" spans="1:11" s="40" customFormat="1">
      <c r="A116" s="51" t="str">
        <f t="shared" si="8"/>
        <v>-</v>
      </c>
      <c r="B116" s="40" t="str">
        <f t="shared" si="9"/>
        <v/>
      </c>
      <c r="C116" s="40" t="str">
        <f ca="1">IF(IFERROR(VLOOKUP($B116,$K$76:(INDIRECT("$K"&amp;($D$73+75))),1,FALSE),"-") = "-","Nej","Ja")</f>
        <v>Nej</v>
      </c>
      <c r="D116" s="47"/>
      <c r="E116" s="47"/>
      <c r="J116" s="40">
        <f t="shared" si="11"/>
        <v>41</v>
      </c>
      <c r="K116" s="40" t="str">
        <f t="shared" si="10"/>
        <v>-</v>
      </c>
    </row>
    <row r="117" spans="1:11" s="40" customFormat="1">
      <c r="A117" s="51" t="str">
        <f t="shared" si="8"/>
        <v>-</v>
      </c>
      <c r="B117" s="40" t="str">
        <f t="shared" si="9"/>
        <v/>
      </c>
      <c r="C117" s="40" t="str">
        <f ca="1">IF(IFERROR(VLOOKUP($B117,$K$76:(INDIRECT("$K"&amp;($D$73+75))),1,FALSE),"-") = "-","Nej","Ja")</f>
        <v>Nej</v>
      </c>
      <c r="D117" s="47"/>
      <c r="E117" s="47"/>
      <c r="J117" s="40">
        <f t="shared" si="11"/>
        <v>42</v>
      </c>
      <c r="K117" s="40" t="str">
        <f t="shared" si="10"/>
        <v>-</v>
      </c>
    </row>
    <row r="118" spans="1:11" s="40" customFormat="1">
      <c r="A118" s="51" t="str">
        <f t="shared" si="8"/>
        <v>-</v>
      </c>
      <c r="B118" s="40" t="str">
        <f t="shared" si="9"/>
        <v/>
      </c>
      <c r="C118" s="40" t="str">
        <f ca="1">IF(IFERROR(VLOOKUP($B118,$K$76:(INDIRECT("$K"&amp;($D$73+75))),1,FALSE),"-") = "-","Nej","Ja")</f>
        <v>Nej</v>
      </c>
      <c r="D118" s="47"/>
      <c r="E118" s="47"/>
      <c r="J118" s="40">
        <f t="shared" si="11"/>
        <v>43</v>
      </c>
      <c r="K118" s="40" t="str">
        <f t="shared" si="10"/>
        <v>-</v>
      </c>
    </row>
    <row r="119" spans="1:11" s="40" customFormat="1">
      <c r="A119" s="51" t="str">
        <f t="shared" si="8"/>
        <v>-</v>
      </c>
      <c r="B119" s="40" t="str">
        <f t="shared" si="9"/>
        <v/>
      </c>
      <c r="C119" s="40" t="str">
        <f ca="1">IF(IFERROR(VLOOKUP($B119,$K$76:(INDIRECT("$K"&amp;($D$73+75))),1,FALSE),"-") = "-","Nej","Ja")</f>
        <v>Nej</v>
      </c>
      <c r="D119" s="47"/>
      <c r="E119" s="47"/>
      <c r="J119" s="40">
        <f t="shared" si="11"/>
        <v>44</v>
      </c>
      <c r="K119" s="40" t="str">
        <f t="shared" si="10"/>
        <v>-</v>
      </c>
    </row>
    <row r="120" spans="1:11" s="40" customFormat="1">
      <c r="A120" s="51" t="str">
        <f t="shared" si="8"/>
        <v>-</v>
      </c>
      <c r="B120" s="40" t="str">
        <f t="shared" si="9"/>
        <v/>
      </c>
      <c r="C120" s="40" t="str">
        <f ca="1">IF(IFERROR(VLOOKUP($B120,$K$76:(INDIRECT("$K"&amp;($D$73+75))),1,FALSE),"-") = "-","Nej","Ja")</f>
        <v>Nej</v>
      </c>
      <c r="D120" s="47"/>
      <c r="E120" s="47"/>
      <c r="J120" s="40">
        <f t="shared" si="11"/>
        <v>45</v>
      </c>
      <c r="K120" s="40" t="str">
        <f t="shared" si="10"/>
        <v>-</v>
      </c>
    </row>
    <row r="121" spans="1:11" s="40" customFormat="1">
      <c r="A121" s="51" t="str">
        <f t="shared" si="8"/>
        <v>-</v>
      </c>
      <c r="B121" s="40" t="str">
        <f t="shared" si="9"/>
        <v/>
      </c>
      <c r="C121" s="40" t="str">
        <f ca="1">IF(IFERROR(VLOOKUP($B121,$K$76:(INDIRECT("$K"&amp;($D$73+75))),1,FALSE),"-") = "-","Nej","Ja")</f>
        <v>Nej</v>
      </c>
      <c r="D121" s="47"/>
      <c r="E121" s="47"/>
      <c r="J121" s="40">
        <f t="shared" si="11"/>
        <v>46</v>
      </c>
      <c r="K121" s="40" t="str">
        <f t="shared" si="10"/>
        <v>-</v>
      </c>
    </row>
    <row r="122" spans="1:11" s="40" customFormat="1">
      <c r="A122" s="51" t="str">
        <f t="shared" si="8"/>
        <v>-</v>
      </c>
      <c r="B122" s="40" t="str">
        <f t="shared" si="9"/>
        <v/>
      </c>
      <c r="C122" s="40" t="str">
        <f ca="1">IF(IFERROR(VLOOKUP($B122,$K$76:(INDIRECT("$K"&amp;($D$73+75))),1,FALSE),"-") = "-","Nej","Ja")</f>
        <v>Nej</v>
      </c>
      <c r="D122" s="47"/>
      <c r="E122" s="47"/>
      <c r="J122" s="40">
        <f t="shared" si="11"/>
        <v>47</v>
      </c>
      <c r="K122" s="40" t="str">
        <f t="shared" si="10"/>
        <v>-</v>
      </c>
    </row>
    <row r="123" spans="1:11" s="40" customFormat="1">
      <c r="A123" s="51" t="str">
        <f t="shared" si="8"/>
        <v>-</v>
      </c>
      <c r="B123" s="40" t="str">
        <f t="shared" si="9"/>
        <v/>
      </c>
      <c r="C123" s="40" t="str">
        <f ca="1">IF(IFERROR(VLOOKUP($B123,$K$76:(INDIRECT("$K"&amp;($D$73+75))),1,FALSE),"-") = "-","Nej","Ja")</f>
        <v>Nej</v>
      </c>
      <c r="D123" s="47"/>
      <c r="E123" s="47"/>
      <c r="J123" s="40">
        <f t="shared" si="11"/>
        <v>48</v>
      </c>
      <c r="K123" s="40" t="str">
        <f t="shared" si="10"/>
        <v>-</v>
      </c>
    </row>
    <row r="124" spans="1:11" s="40" customFormat="1">
      <c r="A124" s="51" t="str">
        <f t="shared" si="8"/>
        <v>-</v>
      </c>
      <c r="B124" s="40" t="str">
        <f t="shared" si="9"/>
        <v/>
      </c>
      <c r="C124" s="40" t="str">
        <f ca="1">IF(IFERROR(VLOOKUP($B124,$K$76:(INDIRECT("$K"&amp;($D$73+75))),1,FALSE),"-") = "-","Nej","Ja")</f>
        <v>Nej</v>
      </c>
      <c r="D124" s="47"/>
      <c r="E124" s="47"/>
      <c r="J124" s="40">
        <f t="shared" si="11"/>
        <v>49</v>
      </c>
      <c r="K124" s="40" t="str">
        <f t="shared" si="10"/>
        <v>-</v>
      </c>
    </row>
    <row r="125" spans="1:11" s="40" customFormat="1">
      <c r="A125" s="51" t="str">
        <f t="shared" si="8"/>
        <v>-</v>
      </c>
      <c r="B125" s="40" t="str">
        <f t="shared" si="9"/>
        <v/>
      </c>
      <c r="C125" s="40" t="str">
        <f ca="1">IF(IFERROR(VLOOKUP($B125,$K$76:(INDIRECT("$K"&amp;($D$73+75))),1,FALSE),"-") = "-","Nej","Ja")</f>
        <v>Nej</v>
      </c>
      <c r="D125" s="47"/>
      <c r="E125" s="47"/>
      <c r="J125" s="40">
        <f t="shared" si="11"/>
        <v>50</v>
      </c>
      <c r="K125" s="40" t="str">
        <f t="shared" si="10"/>
        <v>-</v>
      </c>
    </row>
    <row r="126" spans="1:11" s="40" customFormat="1">
      <c r="A126" s="51" t="str">
        <f t="shared" si="8"/>
        <v>-</v>
      </c>
      <c r="B126" s="40" t="str">
        <f t="shared" si="9"/>
        <v/>
      </c>
      <c r="C126" s="40" t="str">
        <f ca="1">IF(IFERROR(VLOOKUP($B126,$K$76:(INDIRECT("$K"&amp;($D$73+75))),1,FALSE),"-") = "-","Nej","Ja")</f>
        <v>Nej</v>
      </c>
      <c r="D126" s="47"/>
      <c r="E126" s="47"/>
      <c r="J126" s="40">
        <f t="shared" si="11"/>
        <v>51</v>
      </c>
      <c r="K126" s="40" t="str">
        <f t="shared" si="10"/>
        <v>-</v>
      </c>
    </row>
    <row r="127" spans="1:11" s="40" customFormat="1">
      <c r="A127" s="51" t="str">
        <f t="shared" si="8"/>
        <v>-</v>
      </c>
      <c r="B127" s="40" t="str">
        <f t="shared" si="9"/>
        <v/>
      </c>
      <c r="C127" s="40" t="str">
        <f ca="1">IF(IFERROR(VLOOKUP($B127,$K$76:(INDIRECT("$K"&amp;($D$73+75))),1,FALSE),"-") = "-","Nej","Ja")</f>
        <v>Nej</v>
      </c>
      <c r="D127" s="47"/>
      <c r="E127" s="47"/>
      <c r="J127" s="40">
        <f t="shared" si="11"/>
        <v>52</v>
      </c>
      <c r="K127" s="40" t="str">
        <f t="shared" si="10"/>
        <v>-</v>
      </c>
    </row>
    <row r="128" spans="1:11" s="40" customFormat="1">
      <c r="A128" s="51" t="str">
        <f t="shared" si="8"/>
        <v>-</v>
      </c>
      <c r="B128" s="40" t="str">
        <f t="shared" si="9"/>
        <v/>
      </c>
      <c r="C128" s="40" t="str">
        <f ca="1">IF(IFERROR(VLOOKUP($B128,$K$76:(INDIRECT("$K"&amp;($D$73+75))),1,FALSE),"-") = "-","Nej","Ja")</f>
        <v>Nej</v>
      </c>
      <c r="D128" s="47"/>
      <c r="E128" s="47"/>
      <c r="J128" s="40">
        <f t="shared" si="11"/>
        <v>53</v>
      </c>
      <c r="K128" s="40" t="str">
        <f t="shared" si="10"/>
        <v>-</v>
      </c>
    </row>
    <row r="129" spans="1:11" s="40" customFormat="1">
      <c r="A129" s="51" t="str">
        <f t="shared" si="8"/>
        <v>-</v>
      </c>
      <c r="B129" s="40" t="str">
        <f t="shared" si="9"/>
        <v/>
      </c>
      <c r="C129" s="40" t="str">
        <f ca="1">IF(IFERROR(VLOOKUP($B129,$K$76:(INDIRECT("$K"&amp;($D$73+75))),1,FALSE),"-") = "-","Nej","Ja")</f>
        <v>Nej</v>
      </c>
      <c r="D129" s="47"/>
      <c r="E129" s="47"/>
      <c r="J129" s="40">
        <f t="shared" si="11"/>
        <v>54</v>
      </c>
      <c r="K129" s="40" t="str">
        <f t="shared" si="10"/>
        <v>-</v>
      </c>
    </row>
    <row r="130" spans="1:11" s="40" customFormat="1">
      <c r="A130" s="51" t="str">
        <f t="shared" si="8"/>
        <v>-</v>
      </c>
      <c r="B130" s="40" t="str">
        <f t="shared" si="9"/>
        <v/>
      </c>
      <c r="C130" s="40" t="str">
        <f ca="1">IF(IFERROR(VLOOKUP($B130,$K$76:(INDIRECT("$K"&amp;($D$73+75))),1,FALSE),"-") = "-","Nej","Ja")</f>
        <v>Nej</v>
      </c>
      <c r="D130" s="47"/>
      <c r="E130" s="47"/>
      <c r="J130" s="40">
        <f t="shared" si="11"/>
        <v>55</v>
      </c>
      <c r="K130" s="40" t="str">
        <f t="shared" si="10"/>
        <v>-</v>
      </c>
    </row>
    <row r="131" spans="1:11" s="40" customFormat="1">
      <c r="A131" s="51" t="str">
        <f t="shared" si="8"/>
        <v>-</v>
      </c>
      <c r="B131" s="40" t="str">
        <f t="shared" si="9"/>
        <v/>
      </c>
      <c r="C131" s="40" t="str">
        <f ca="1">IF(IFERROR(VLOOKUP($B131,$K$76:(INDIRECT("$K"&amp;($D$73+75))),1,FALSE),"-") = "-","Nej","Ja")</f>
        <v>Nej</v>
      </c>
      <c r="D131" s="47"/>
      <c r="E131" s="47"/>
      <c r="J131" s="40">
        <f t="shared" si="11"/>
        <v>56</v>
      </c>
      <c r="K131" s="40" t="str">
        <f t="shared" si="10"/>
        <v>-</v>
      </c>
    </row>
    <row r="132" spans="1:11" s="40" customFormat="1">
      <c r="A132" s="51" t="str">
        <f t="shared" si="8"/>
        <v>-</v>
      </c>
      <c r="B132" s="40" t="str">
        <f t="shared" si="9"/>
        <v/>
      </c>
      <c r="C132" s="40" t="str">
        <f ca="1">IF(IFERROR(VLOOKUP($B132,$K$76:(INDIRECT("$K"&amp;($D$73+75))),1,FALSE),"-") = "-","Nej","Ja")</f>
        <v>Nej</v>
      </c>
      <c r="D132" s="47"/>
      <c r="E132" s="47"/>
      <c r="J132" s="40">
        <f t="shared" si="11"/>
        <v>57</v>
      </c>
      <c r="K132" s="40" t="str">
        <f t="shared" si="10"/>
        <v>-</v>
      </c>
    </row>
    <row r="133" spans="1:11" s="40" customFormat="1">
      <c r="A133" s="51" t="str">
        <f t="shared" si="8"/>
        <v>-</v>
      </c>
      <c r="B133" s="40" t="str">
        <f t="shared" si="9"/>
        <v/>
      </c>
      <c r="C133" s="40" t="str">
        <f ca="1">IF(IFERROR(VLOOKUP($B133,$K$76:(INDIRECT("$K"&amp;($D$73+75))),1,FALSE),"-") = "-","Nej","Ja")</f>
        <v>Nej</v>
      </c>
      <c r="D133" s="47"/>
      <c r="E133" s="47"/>
      <c r="J133" s="40">
        <f t="shared" si="11"/>
        <v>58</v>
      </c>
      <c r="K133" s="40" t="str">
        <f t="shared" si="10"/>
        <v>-</v>
      </c>
    </row>
    <row r="134" spans="1:11" s="40" customFormat="1">
      <c r="A134" s="51" t="str">
        <f t="shared" si="8"/>
        <v>-</v>
      </c>
      <c r="B134" s="40" t="str">
        <f t="shared" si="9"/>
        <v/>
      </c>
      <c r="C134" s="40" t="str">
        <f ca="1">IF(IFERROR(VLOOKUP($B134,$K$76:(INDIRECT("$K"&amp;($D$73+75))),1,FALSE),"-") = "-","Nej","Ja")</f>
        <v>Nej</v>
      </c>
      <c r="D134" s="47"/>
      <c r="E134" s="47"/>
      <c r="J134" s="40">
        <f t="shared" si="11"/>
        <v>59</v>
      </c>
      <c r="K134" s="40" t="str">
        <f t="shared" si="10"/>
        <v>-</v>
      </c>
    </row>
    <row r="135" spans="1:11" s="40" customFormat="1">
      <c r="A135" s="51" t="str">
        <f t="shared" si="8"/>
        <v>-</v>
      </c>
      <c r="B135" s="40" t="str">
        <f t="shared" si="9"/>
        <v/>
      </c>
      <c r="C135" s="40" t="str">
        <f ca="1">IF(IFERROR(VLOOKUP($B135,$K$76:(INDIRECT("$K"&amp;($D$73+75))),1,FALSE),"-") = "-","Nej","Ja")</f>
        <v>Nej</v>
      </c>
      <c r="D135" s="47"/>
      <c r="E135" s="47"/>
      <c r="J135" s="40">
        <f t="shared" si="11"/>
        <v>60</v>
      </c>
      <c r="K135" s="40" t="str">
        <f t="shared" si="10"/>
        <v>-</v>
      </c>
    </row>
    <row r="136" spans="1:11" s="40" customFormat="1">
      <c r="A136" s="51" t="str">
        <f t="shared" si="8"/>
        <v>-</v>
      </c>
      <c r="B136" s="40" t="str">
        <f t="shared" si="9"/>
        <v/>
      </c>
      <c r="C136" s="40" t="str">
        <f ca="1">IF(IFERROR(VLOOKUP($B136,$K$76:(INDIRECT("$K"&amp;($D$73+75))),1,FALSE),"-") = "-","Nej","Ja")</f>
        <v>Nej</v>
      </c>
      <c r="D136" s="47"/>
      <c r="E136" s="47"/>
      <c r="J136" s="40">
        <f t="shared" si="11"/>
        <v>61</v>
      </c>
      <c r="K136" s="40" t="str">
        <f t="shared" si="10"/>
        <v>-</v>
      </c>
    </row>
    <row r="137" spans="1:11" s="40" customFormat="1">
      <c r="A137" s="51" t="str">
        <f t="shared" si="8"/>
        <v>-</v>
      </c>
      <c r="B137" s="40" t="str">
        <f t="shared" si="9"/>
        <v/>
      </c>
      <c r="C137" s="40" t="str">
        <f ca="1">IF(IFERROR(VLOOKUP($B137,$K$76:(INDIRECT("$K"&amp;($D$73+75))),1,FALSE),"-") = "-","Nej","Ja")</f>
        <v>Nej</v>
      </c>
      <c r="D137" s="47"/>
      <c r="E137" s="47"/>
      <c r="J137" s="40">
        <f t="shared" si="11"/>
        <v>62</v>
      </c>
      <c r="K137" s="40" t="str">
        <f t="shared" si="10"/>
        <v>-</v>
      </c>
    </row>
    <row r="138" spans="1:11" s="40" customFormat="1">
      <c r="A138" s="51" t="str">
        <f t="shared" si="8"/>
        <v>-</v>
      </c>
      <c r="B138" s="40" t="str">
        <f t="shared" si="9"/>
        <v/>
      </c>
      <c r="C138" s="40" t="str">
        <f ca="1">IF(IFERROR(VLOOKUP($B138,$K$76:(INDIRECT("$K"&amp;($D$73+75))),1,FALSE),"-") = "-","Nej","Ja")</f>
        <v>Nej</v>
      </c>
      <c r="D138" s="47"/>
      <c r="E138" s="47"/>
      <c r="J138" s="40">
        <f t="shared" si="11"/>
        <v>63</v>
      </c>
      <c r="K138" s="40" t="str">
        <f t="shared" si="10"/>
        <v>-</v>
      </c>
    </row>
    <row r="139" spans="1:11" s="40" customFormat="1"/>
    <row r="140" spans="1:11" s="52" customFormat="1"/>
    <row r="141" spans="1:11" s="40" customFormat="1"/>
    <row r="142" spans="1:11" s="40" customFormat="1">
      <c r="A142" s="50" t="s">
        <v>49</v>
      </c>
    </row>
    <row r="143" spans="1:11" s="40" customFormat="1">
      <c r="C143" s="57" t="s">
        <v>41</v>
      </c>
      <c r="D143" s="80">
        <v>5</v>
      </c>
      <c r="J143" s="50" t="s">
        <v>50</v>
      </c>
    </row>
    <row r="144" spans="1:11" s="40" customFormat="1">
      <c r="A144" s="41" t="s">
        <v>42</v>
      </c>
      <c r="J144" s="50"/>
      <c r="K144" s="41" t="s">
        <v>43</v>
      </c>
    </row>
    <row r="145" spans="1:12" s="40" customFormat="1">
      <c r="A145" s="42" t="s">
        <v>51</v>
      </c>
      <c r="B145" s="42" t="s">
        <v>31</v>
      </c>
      <c r="C145" s="42" t="s">
        <v>45</v>
      </c>
      <c r="D145" s="42" t="s">
        <v>46</v>
      </c>
      <c r="E145" s="42" t="s">
        <v>47</v>
      </c>
      <c r="J145" s="42" t="s">
        <v>52</v>
      </c>
      <c r="K145" s="42" t="s">
        <v>31</v>
      </c>
    </row>
    <row r="146" spans="1:12" s="40" customFormat="1">
      <c r="A146" s="51" t="str">
        <f ca="1">IF(ISBLANK(D5),"-",IF(C76="Nej",TIMEVALUE(IF(D146="förlorare",TEXT(D5+$D$72,"mm:ss.000"),TEXT(D5,"mm:ss.000"))),"Redan rankad"))</f>
        <v>Redan rankad</v>
      </c>
      <c r="B146" s="40" t="str">
        <f>IF(ISBLANK(B5),"",B5)</f>
        <v>ISAKSSON Aaron (71)</v>
      </c>
      <c r="C146" s="40" t="str">
        <f ca="1">IF(C76="Ja","Ja",(IF(IFERROR(VLOOKUP(B146,$K$146:(INDIRECT("$K"&amp;($D$143+145))),1,FALSE),"-") &lt;&gt; "-","Ja","Nej")))</f>
        <v>Ja</v>
      </c>
      <c r="D146" s="47"/>
      <c r="E146" s="47"/>
      <c r="J146" s="40">
        <v>1</v>
      </c>
      <c r="K146" s="40" t="str">
        <f ca="1">IFERROR(VLOOKUP(SMALL($A$146:$A$208,$J146),$A$146:$B$208,2,FALSE),"-")</f>
        <v>SVENSSON Axel (87)</v>
      </c>
      <c r="L146" s="41"/>
    </row>
    <row r="147" spans="1:12" s="40" customFormat="1">
      <c r="A147" s="51" t="str">
        <f t="shared" ref="A147:A208" ca="1" si="12">IF(ISBLANK(D6),"-",IF(C77="Nej",TIMEVALUE(IF(D147="förlorare",TEXT(D6+$D$72,"mm:ss.000"),TEXT(D6,"mm:ss.000"))),"Redan rankad"))</f>
        <v>Redan rankad</v>
      </c>
      <c r="B147" s="40" t="str">
        <f t="shared" ref="B147:B208" si="13">IF(ISBLANK(B6),"",B6)</f>
        <v>SVELANDER Simon (72)</v>
      </c>
      <c r="C147" s="40" t="str">
        <f ca="1">IF(C77="Ja","Ja",(IF(IFERROR(VLOOKUP(B147,$K$146:(INDIRECT("$K"&amp;($D$143+145))),1,FALSE),"-") &lt;&gt; "-","Ja","Nej")))</f>
        <v>Ja</v>
      </c>
      <c r="D147" s="47"/>
      <c r="E147" s="47"/>
      <c r="J147" s="40">
        <f>J146+1</f>
        <v>2</v>
      </c>
      <c r="K147" s="40" t="str">
        <f t="shared" ref="K147:K208" ca="1" si="14">IFERROR(VLOOKUP(SMALL($A$146:$A$208,$J147),$A$146:$B$208,2,FALSE),"-")</f>
        <v>WESTLUND Wilhelm (88)</v>
      </c>
    </row>
    <row r="148" spans="1:12" s="40" customFormat="1">
      <c r="A148" s="51" t="str">
        <f t="shared" ca="1" si="12"/>
        <v>Redan rankad</v>
      </c>
      <c r="B148" s="40" t="str">
        <f t="shared" si="13"/>
        <v>WISSTING Gustav (73)</v>
      </c>
      <c r="C148" s="40" t="str">
        <f ca="1">IF(C78="Ja","Ja",(IF(IFERROR(VLOOKUP(B148,$K$146:(INDIRECT("$K"&amp;($D$143+145))),1,FALSE),"-") &lt;&gt; "-","Ja","Nej")))</f>
        <v>Ja</v>
      </c>
      <c r="D148" s="47"/>
      <c r="E148" s="47"/>
      <c r="J148" s="40">
        <f t="shared" ref="J148:J208" si="15">J147+1</f>
        <v>3</v>
      </c>
      <c r="K148" s="40" t="str">
        <f t="shared" ca="1" si="14"/>
        <v>DAHLBORG Fred (89)</v>
      </c>
    </row>
    <row r="149" spans="1:12" s="40" customFormat="1">
      <c r="A149" s="51" t="str">
        <f t="shared" ca="1" si="12"/>
        <v>Redan rankad</v>
      </c>
      <c r="B149" s="40" t="str">
        <f t="shared" si="13"/>
        <v>JERNKROK Carl-Isac (74)</v>
      </c>
      <c r="C149" s="40" t="str">
        <f ca="1">IF(C79="Ja","Ja",(IF(IFERROR(VLOOKUP(B149,$K$146:(INDIRECT("$K"&amp;($D$143+145))),1,FALSE),"-") &lt;&gt; "-","Ja","Nej")))</f>
        <v>Ja</v>
      </c>
      <c r="D149" s="47"/>
      <c r="E149" s="47"/>
      <c r="J149" s="40">
        <f t="shared" si="15"/>
        <v>4</v>
      </c>
      <c r="K149" s="40" t="str">
        <f t="shared" ca="1" si="14"/>
        <v>SCHEDIN Vilmer (90)</v>
      </c>
    </row>
    <row r="150" spans="1:12" s="40" customFormat="1">
      <c r="A150" s="51" t="str">
        <f t="shared" ca="1" si="12"/>
        <v>Redan rankad</v>
      </c>
      <c r="B150" s="40" t="str">
        <f t="shared" si="13"/>
        <v>KÄSER Leo (75)</v>
      </c>
      <c r="C150" s="40" t="str">
        <f ca="1">IF(C80="Ja","Ja",(IF(IFERROR(VLOOKUP(B150,$K$146:(INDIRECT("$K"&amp;($D$143+145))),1,FALSE),"-") &lt;&gt; "-","Ja","Nej")))</f>
        <v>Ja</v>
      </c>
      <c r="D150" s="47"/>
      <c r="E150" s="47"/>
      <c r="J150" s="40">
        <f t="shared" si="15"/>
        <v>5</v>
      </c>
      <c r="K150" s="40" t="str">
        <f t="shared" ca="1" si="14"/>
        <v>NICOLOSI Marcus (91)</v>
      </c>
    </row>
    <row r="151" spans="1:12" s="40" customFormat="1">
      <c r="A151" s="51" t="str">
        <f t="shared" ca="1" si="12"/>
        <v>Redan rankad</v>
      </c>
      <c r="B151" s="40" t="str">
        <f t="shared" si="13"/>
        <v>FREDRIKSON Edvin (76)</v>
      </c>
      <c r="C151" s="40" t="str">
        <f ca="1">IF(C81="Ja","Ja",(IF(IFERROR(VLOOKUP(B151,$K$146:(INDIRECT("$K"&amp;($D$143+145))),1,FALSE),"-") &lt;&gt; "-","Ja","Nej")))</f>
        <v>Ja</v>
      </c>
      <c r="D151" s="47"/>
      <c r="E151" s="47"/>
      <c r="J151" s="40">
        <f t="shared" si="15"/>
        <v>6</v>
      </c>
      <c r="K151" s="40" t="str">
        <f t="shared" ca="1" si="14"/>
        <v>KEMHAGEN Bille (95)</v>
      </c>
    </row>
    <row r="152" spans="1:12" s="40" customFormat="1">
      <c r="A152" s="51" t="str">
        <f t="shared" ca="1" si="12"/>
        <v>Redan rankad</v>
      </c>
      <c r="B152" s="40" t="str">
        <f t="shared" si="13"/>
        <v>SVED Nils (77)</v>
      </c>
      <c r="C152" s="40" t="str">
        <f ca="1">IF(C82="Ja","Ja",(IF(IFERROR(VLOOKUP(B152,$K$146:(INDIRECT("$K"&amp;($D$143+145))),1,FALSE),"-") &lt;&gt; "-","Ja","Nej")))</f>
        <v>Ja</v>
      </c>
      <c r="D152" s="47"/>
      <c r="E152" s="47"/>
      <c r="J152" s="40">
        <f t="shared" si="15"/>
        <v>7</v>
      </c>
      <c r="K152" s="40" t="str">
        <f t="shared" ca="1" si="14"/>
        <v>-</v>
      </c>
    </row>
    <row r="153" spans="1:12" s="40" customFormat="1">
      <c r="A153" s="51" t="str">
        <f t="shared" ca="1" si="12"/>
        <v>Redan rankad</v>
      </c>
      <c r="B153" s="40" t="str">
        <f t="shared" si="13"/>
        <v>JONASSON Viktor (78)</v>
      </c>
      <c r="C153" s="40" t="str">
        <f ca="1">IF(C83="Ja","Ja",(IF(IFERROR(VLOOKUP(B153,$K$146:(INDIRECT("$K"&amp;($D$143+145))),1,FALSE),"-") &lt;&gt; "-","Ja","Nej")))</f>
        <v>Ja</v>
      </c>
      <c r="D153" s="47"/>
      <c r="E153" s="47"/>
      <c r="J153" s="40">
        <f t="shared" si="15"/>
        <v>8</v>
      </c>
      <c r="K153" s="40" t="str">
        <f t="shared" ca="1" si="14"/>
        <v>-</v>
      </c>
    </row>
    <row r="154" spans="1:12" s="40" customFormat="1">
      <c r="A154" s="51" t="str">
        <f t="shared" ca="1" si="12"/>
        <v>Redan rankad</v>
      </c>
      <c r="B154" s="40" t="str">
        <f t="shared" si="13"/>
        <v>WAHLBERG David (79)</v>
      </c>
      <c r="C154" s="40" t="str">
        <f ca="1">IF(C84="Ja","Ja",(IF(IFERROR(VLOOKUP(B154,$K$146:(INDIRECT("$K"&amp;($D$143+145))),1,FALSE),"-") &lt;&gt; "-","Ja","Nej")))</f>
        <v>Ja</v>
      </c>
      <c r="D154" s="47"/>
      <c r="E154" s="47"/>
      <c r="J154" s="40">
        <f t="shared" si="15"/>
        <v>9</v>
      </c>
      <c r="K154" s="40" t="str">
        <f t="shared" ca="1" si="14"/>
        <v>-</v>
      </c>
    </row>
    <row r="155" spans="1:12" s="40" customFormat="1">
      <c r="A155" s="51" t="str">
        <f t="shared" ca="1" si="12"/>
        <v>Redan rankad</v>
      </c>
      <c r="B155" s="40" t="str">
        <f t="shared" si="13"/>
        <v>SILFER Leopold (80)</v>
      </c>
      <c r="C155" s="40" t="str">
        <f ca="1">IF(C85="Ja","Ja",(IF(IFERROR(VLOOKUP(B155,$K$146:(INDIRECT("$K"&amp;($D$143+145))),1,FALSE),"-") &lt;&gt; "-","Ja","Nej")))</f>
        <v>Ja</v>
      </c>
      <c r="D155" s="47"/>
      <c r="E155" s="47"/>
      <c r="J155" s="40">
        <f t="shared" si="15"/>
        <v>10</v>
      </c>
      <c r="K155" s="40" t="str">
        <f t="shared" ca="1" si="14"/>
        <v>-</v>
      </c>
    </row>
    <row r="156" spans="1:12" s="40" customFormat="1">
      <c r="A156" s="51" t="str">
        <f t="shared" ca="1" si="12"/>
        <v>Redan rankad</v>
      </c>
      <c r="B156" s="40" t="str">
        <f t="shared" si="13"/>
        <v>DAHLIN Carl (81)</v>
      </c>
      <c r="C156" s="40" t="str">
        <f ca="1">IF(C86="Ja","Ja",(IF(IFERROR(VLOOKUP(B156,$K$146:(INDIRECT("$K"&amp;($D$143+145))),1,FALSE),"-") &lt;&gt; "-","Ja","Nej")))</f>
        <v>Ja</v>
      </c>
      <c r="D156" s="47"/>
      <c r="E156" s="47"/>
      <c r="J156" s="40">
        <f t="shared" si="15"/>
        <v>11</v>
      </c>
      <c r="K156" s="40" t="str">
        <f t="shared" ca="1" si="14"/>
        <v>-</v>
      </c>
    </row>
    <row r="157" spans="1:12" s="40" customFormat="1">
      <c r="A157" s="51" t="str">
        <f t="shared" ca="1" si="12"/>
        <v>Redan rankad</v>
      </c>
      <c r="B157" s="40" t="str">
        <f t="shared" si="13"/>
        <v>MALKER Filip (82)</v>
      </c>
      <c r="C157" s="40" t="str">
        <f ca="1">IF(C87="Ja","Ja",(IF(IFERROR(VLOOKUP(B157,$K$146:(INDIRECT("$K"&amp;($D$143+145))),1,FALSE),"-") &lt;&gt; "-","Ja","Nej")))</f>
        <v>Ja</v>
      </c>
      <c r="D157" s="47"/>
      <c r="E157" s="47"/>
      <c r="J157" s="40">
        <f t="shared" si="15"/>
        <v>12</v>
      </c>
      <c r="K157" s="40" t="str">
        <f t="shared" ca="1" si="14"/>
        <v>-</v>
      </c>
    </row>
    <row r="158" spans="1:12" s="40" customFormat="1">
      <c r="A158" s="51" t="str">
        <f t="shared" ca="1" si="12"/>
        <v>Redan rankad</v>
      </c>
      <c r="B158" s="40" t="str">
        <f t="shared" si="13"/>
        <v>CANDERT Joel (83)</v>
      </c>
      <c r="C158" s="40" t="str">
        <f ca="1">IF(C88="Ja","Ja",(IF(IFERROR(VLOOKUP(B158,$K$146:(INDIRECT("$K"&amp;($D$143+145))),1,FALSE),"-") &lt;&gt; "-","Ja","Nej")))</f>
        <v>Ja</v>
      </c>
      <c r="D158" s="47"/>
      <c r="E158" s="47"/>
      <c r="J158" s="40">
        <f t="shared" si="15"/>
        <v>13</v>
      </c>
      <c r="K158" s="40" t="str">
        <f t="shared" ca="1" si="14"/>
        <v>-</v>
      </c>
    </row>
    <row r="159" spans="1:12" s="40" customFormat="1">
      <c r="A159" s="51" t="str">
        <f t="shared" ca="1" si="12"/>
        <v>Redan rankad</v>
      </c>
      <c r="B159" s="40" t="str">
        <f t="shared" si="13"/>
        <v>AXELHED Pontus (84)</v>
      </c>
      <c r="C159" s="40" t="str">
        <f ca="1">IF(C89="Ja","Ja",(IF(IFERROR(VLOOKUP(B159,$K$146:(INDIRECT("$K"&amp;($D$143+145))),1,FALSE),"-") &lt;&gt; "-","Ja","Nej")))</f>
        <v>Ja</v>
      </c>
      <c r="D159" s="47"/>
      <c r="E159" s="47"/>
      <c r="J159" s="40">
        <f t="shared" si="15"/>
        <v>14</v>
      </c>
      <c r="K159" s="40" t="str">
        <f t="shared" ca="1" si="14"/>
        <v>-</v>
      </c>
    </row>
    <row r="160" spans="1:12" s="40" customFormat="1">
      <c r="A160" s="51" t="str">
        <f t="shared" ca="1" si="12"/>
        <v>Redan rankad</v>
      </c>
      <c r="B160" s="40" t="str">
        <f t="shared" si="13"/>
        <v>DAMEN-BLAD Victor (85)</v>
      </c>
      <c r="C160" s="40" t="str">
        <f ca="1">IF(C90="Ja","Ja",(IF(IFERROR(VLOOKUP(B160,$K$146:(INDIRECT("$K"&amp;($D$143+145))),1,FALSE),"-") &lt;&gt; "-","Ja","Nej")))</f>
        <v>Ja</v>
      </c>
      <c r="D160" s="47"/>
      <c r="E160" s="47"/>
      <c r="J160" s="40">
        <f t="shared" si="15"/>
        <v>15</v>
      </c>
      <c r="K160" s="40" t="str">
        <f t="shared" ca="1" si="14"/>
        <v>-</v>
      </c>
    </row>
    <row r="161" spans="1:11" s="40" customFormat="1">
      <c r="A161" s="51" t="str">
        <f t="shared" ca="1" si="12"/>
        <v>Redan rankad</v>
      </c>
      <c r="B161" s="40" t="str">
        <f t="shared" si="13"/>
        <v>MIKELSSON Olle (86)</v>
      </c>
      <c r="C161" s="40" t="str">
        <f ca="1">IF(C91="Ja","Ja",(IF(IFERROR(VLOOKUP(B161,$K$146:(INDIRECT("$K"&amp;($D$143+145))),1,FALSE),"-") &lt;&gt; "-","Ja","Nej")))</f>
        <v>Ja</v>
      </c>
      <c r="D161" s="47"/>
      <c r="E161" s="47"/>
      <c r="J161" s="40">
        <f t="shared" si="15"/>
        <v>16</v>
      </c>
      <c r="K161" s="40" t="str">
        <f t="shared" ca="1" si="14"/>
        <v>-</v>
      </c>
    </row>
    <row r="162" spans="1:11" s="40" customFormat="1">
      <c r="A162" s="51">
        <f t="shared" ca="1" si="12"/>
        <v>5.1597222222222224E-4</v>
      </c>
      <c r="B162" s="40" t="str">
        <f t="shared" si="13"/>
        <v>WESTLUND Wilhelm (88)</v>
      </c>
      <c r="C162" s="40" t="str">
        <f ca="1">IF(C92="Ja","Ja",(IF(IFERROR(VLOOKUP(B162,$K$146:(INDIRECT("$K"&amp;($D$143+145))),1,FALSE),"-") &lt;&gt; "-","Ja","Nej")))</f>
        <v>Ja</v>
      </c>
      <c r="D162" s="47"/>
      <c r="E162" s="47"/>
      <c r="J162" s="40">
        <f t="shared" si="15"/>
        <v>17</v>
      </c>
      <c r="K162" s="40" t="str">
        <f t="shared" ca="1" si="14"/>
        <v>-</v>
      </c>
    </row>
    <row r="163" spans="1:11" s="40" customFormat="1">
      <c r="A163" s="51">
        <f t="shared" ca="1" si="12"/>
        <v>5.2222222222222221E-4</v>
      </c>
      <c r="B163" s="40" t="str">
        <f t="shared" si="13"/>
        <v>DAHLBORG Fred (89)</v>
      </c>
      <c r="C163" s="40" t="str">
        <f ca="1">IF(C93="Ja","Ja",(IF(IFERROR(VLOOKUP(B163,$K$146:(INDIRECT("$K"&amp;($D$143+145))),1,FALSE),"-") &lt;&gt; "-","Ja","Nej")))</f>
        <v>Ja</v>
      </c>
      <c r="D163" s="47"/>
      <c r="E163" s="47"/>
      <c r="J163" s="40">
        <f t="shared" si="15"/>
        <v>18</v>
      </c>
      <c r="K163" s="40" t="str">
        <f t="shared" ca="1" si="14"/>
        <v>-</v>
      </c>
    </row>
    <row r="164" spans="1:11" s="40" customFormat="1">
      <c r="A164" s="51">
        <f t="shared" ca="1" si="12"/>
        <v>5.5174768518518518E-4</v>
      </c>
      <c r="B164" s="40" t="str">
        <f t="shared" si="13"/>
        <v>NICOLOSI Marcus (91)</v>
      </c>
      <c r="C164" s="40" t="str">
        <f ca="1">IF(C94="Ja","Ja",(IF(IFERROR(VLOOKUP(B164,$K$146:(INDIRECT("$K"&amp;($D$143+145))),1,FALSE),"-") &lt;&gt; "-","Ja","Nej")))</f>
        <v>Ja</v>
      </c>
      <c r="D164" s="47" t="s">
        <v>69</v>
      </c>
      <c r="E164" s="47" t="s">
        <v>108</v>
      </c>
      <c r="J164" s="40">
        <f t="shared" si="15"/>
        <v>19</v>
      </c>
      <c r="K164" s="40" t="str">
        <f t="shared" ca="1" si="14"/>
        <v>-</v>
      </c>
    </row>
    <row r="165" spans="1:11" s="40" customFormat="1">
      <c r="A165" s="51">
        <f t="shared" ca="1" si="12"/>
        <v>5.5173611111111113E-4</v>
      </c>
      <c r="B165" s="40" t="str">
        <f t="shared" si="13"/>
        <v>SCHEDIN Vilmer (90)</v>
      </c>
      <c r="C165" s="40" t="str">
        <f ca="1">IF(C95="Ja","Ja",(IF(IFERROR(VLOOKUP(B165,$K$146:(INDIRECT("$K"&amp;($D$143+145))),1,FALSE),"-") &lt;&gt; "-","Ja","Nej")))</f>
        <v>Ja</v>
      </c>
      <c r="D165" s="47" t="s">
        <v>68</v>
      </c>
      <c r="E165" s="47" t="s">
        <v>106</v>
      </c>
      <c r="J165" s="40">
        <f t="shared" si="15"/>
        <v>20</v>
      </c>
      <c r="K165" s="40" t="str">
        <f t="shared" ca="1" si="14"/>
        <v>-</v>
      </c>
    </row>
    <row r="166" spans="1:11" s="40" customFormat="1">
      <c r="A166" s="51">
        <f t="shared" ca="1" si="12"/>
        <v>6.0000000000000006E-4</v>
      </c>
      <c r="B166" s="40" t="str">
        <f t="shared" si="13"/>
        <v>KEMHAGEN Bille (95)</v>
      </c>
      <c r="C166" s="40" t="str">
        <f ca="1">IF(C96="Ja","Ja",(IF(IFERROR(VLOOKUP(B166,$K$146:(INDIRECT("$K"&amp;($D$143+145))),1,FALSE),"-") &lt;&gt; "-","Ja","Nej")))</f>
        <v>Nej</v>
      </c>
      <c r="D166" s="47"/>
      <c r="E166" s="47"/>
      <c r="J166" s="40">
        <f t="shared" si="15"/>
        <v>21</v>
      </c>
      <c r="K166" s="40" t="str">
        <f t="shared" ca="1" si="14"/>
        <v>-</v>
      </c>
    </row>
    <row r="167" spans="1:11" s="40" customFormat="1">
      <c r="A167" s="51" t="str">
        <f t="shared" si="12"/>
        <v>-</v>
      </c>
      <c r="B167" s="40" t="str">
        <f t="shared" si="13"/>
        <v>ÅBERG Malte (93)</v>
      </c>
      <c r="C167" s="40" t="str">
        <f ca="1">IF(C97="Ja","Ja",(IF(IFERROR(VLOOKUP(B167,$K$146:(INDIRECT("$K"&amp;($D$143+145))),1,FALSE),"-") &lt;&gt; "-","Ja","Nej")))</f>
        <v>Nej</v>
      </c>
      <c r="D167" s="47"/>
      <c r="E167" s="47"/>
      <c r="J167" s="40">
        <f t="shared" si="15"/>
        <v>22</v>
      </c>
      <c r="K167" s="40" t="str">
        <f t="shared" ca="1" si="14"/>
        <v>-</v>
      </c>
    </row>
    <row r="168" spans="1:11" s="40" customFormat="1">
      <c r="A168" s="51" t="str">
        <f t="shared" si="12"/>
        <v>-</v>
      </c>
      <c r="B168" s="40" t="str">
        <f t="shared" si="13"/>
        <v>BERGGREN Tim (94)</v>
      </c>
      <c r="C168" s="40" t="str">
        <f ca="1">IF(C98="Ja","Ja",(IF(IFERROR(VLOOKUP(B168,$K$146:(INDIRECT("$K"&amp;($D$143+145))),1,FALSE),"-") &lt;&gt; "-","Ja","Nej")))</f>
        <v>Nej</v>
      </c>
      <c r="D168" s="47"/>
      <c r="E168" s="47"/>
      <c r="J168" s="40">
        <f t="shared" si="15"/>
        <v>23</v>
      </c>
      <c r="K168" s="40" t="str">
        <f t="shared" ca="1" si="14"/>
        <v>-</v>
      </c>
    </row>
    <row r="169" spans="1:11" s="40" customFormat="1">
      <c r="A169" s="51" t="str">
        <f t="shared" si="12"/>
        <v>-</v>
      </c>
      <c r="B169" s="40" t="str">
        <f t="shared" si="13"/>
        <v>OREDSSON Elias (92)</v>
      </c>
      <c r="C169" s="40" t="str">
        <f ca="1">IF(C99="Ja","Ja",(IF(IFERROR(VLOOKUP(B169,$K$146:(INDIRECT("$K"&amp;($D$143+145))),1,FALSE),"-") &lt;&gt; "-","Ja","Nej")))</f>
        <v>Nej</v>
      </c>
      <c r="D169" s="47"/>
      <c r="E169" s="47"/>
      <c r="J169" s="40">
        <f t="shared" si="15"/>
        <v>24</v>
      </c>
      <c r="K169" s="40" t="str">
        <f t="shared" ca="1" si="14"/>
        <v>-</v>
      </c>
    </row>
    <row r="170" spans="1:11" s="40" customFormat="1">
      <c r="A170" s="51">
        <f t="shared" ca="1" si="12"/>
        <v>4.8043981481481478E-4</v>
      </c>
      <c r="B170" s="40" t="str">
        <f t="shared" si="13"/>
        <v>SVENSSON Axel (87)</v>
      </c>
      <c r="C170" s="40" t="str">
        <f ca="1">IF(C100="Ja","Ja",(IF(IFERROR(VLOOKUP(B170,$K$146:(INDIRECT("$K"&amp;($D$143+145))),1,FALSE),"-") &lt;&gt; "-","Ja","Nej")))</f>
        <v>Ja</v>
      </c>
      <c r="D170" s="47"/>
      <c r="E170" s="47"/>
      <c r="J170" s="40">
        <f t="shared" si="15"/>
        <v>25</v>
      </c>
      <c r="K170" s="40" t="str">
        <f t="shared" ca="1" si="14"/>
        <v>-</v>
      </c>
    </row>
    <row r="171" spans="1:11" s="40" customFormat="1">
      <c r="A171" s="51" t="str">
        <f t="shared" si="12"/>
        <v>-</v>
      </c>
      <c r="B171" s="40" t="str">
        <f t="shared" si="13"/>
        <v/>
      </c>
      <c r="C171" s="40" t="str">
        <f ca="1">IF(C101="Ja","Ja",(IF(IFERROR(VLOOKUP(B171,$K$146:(INDIRECT("$K"&amp;($D$143+145))),1,FALSE),"-") &lt;&gt; "-","Ja","Nej")))</f>
        <v>Nej</v>
      </c>
      <c r="D171" s="47"/>
      <c r="E171" s="47"/>
      <c r="J171" s="40">
        <f t="shared" si="15"/>
        <v>26</v>
      </c>
      <c r="K171" s="40" t="str">
        <f t="shared" ca="1" si="14"/>
        <v>-</v>
      </c>
    </row>
    <row r="172" spans="1:11" s="40" customFormat="1">
      <c r="A172" s="51" t="str">
        <f t="shared" si="12"/>
        <v>-</v>
      </c>
      <c r="B172" s="40" t="str">
        <f t="shared" si="13"/>
        <v/>
      </c>
      <c r="C172" s="40" t="str">
        <f ca="1">IF(C102="Ja","Ja",(IF(IFERROR(VLOOKUP(B172,$K$146:(INDIRECT("$K"&amp;($D$143+145))),1,FALSE),"-") &lt;&gt; "-","Ja","Nej")))</f>
        <v>Nej</v>
      </c>
      <c r="D172" s="47"/>
      <c r="E172" s="47"/>
      <c r="J172" s="40">
        <f t="shared" si="15"/>
        <v>27</v>
      </c>
      <c r="K172" s="40" t="str">
        <f t="shared" ca="1" si="14"/>
        <v>-</v>
      </c>
    </row>
    <row r="173" spans="1:11" s="40" customFormat="1">
      <c r="A173" s="51" t="str">
        <f t="shared" si="12"/>
        <v>-</v>
      </c>
      <c r="B173" s="40" t="str">
        <f t="shared" si="13"/>
        <v/>
      </c>
      <c r="C173" s="40" t="str">
        <f ca="1">IF(C103="Ja","Ja",(IF(IFERROR(VLOOKUP(B173,$K$146:(INDIRECT("$K"&amp;($D$143+145))),1,FALSE),"-") &lt;&gt; "-","Ja","Nej")))</f>
        <v>Nej</v>
      </c>
      <c r="D173" s="47"/>
      <c r="E173" s="47"/>
      <c r="J173" s="40">
        <f t="shared" si="15"/>
        <v>28</v>
      </c>
      <c r="K173" s="40" t="str">
        <f t="shared" ca="1" si="14"/>
        <v>-</v>
      </c>
    </row>
    <row r="174" spans="1:11" s="40" customFormat="1">
      <c r="A174" s="51" t="str">
        <f t="shared" si="12"/>
        <v>-</v>
      </c>
      <c r="B174" s="40" t="str">
        <f t="shared" si="13"/>
        <v/>
      </c>
      <c r="C174" s="40" t="str">
        <f ca="1">IF(C104="Ja","Ja",(IF(IFERROR(VLOOKUP(B174,$K$146:(INDIRECT("$K"&amp;($D$143+145))),1,FALSE),"-") &lt;&gt; "-","Ja","Nej")))</f>
        <v>Nej</v>
      </c>
      <c r="D174" s="47"/>
      <c r="E174" s="47"/>
      <c r="J174" s="40">
        <f t="shared" si="15"/>
        <v>29</v>
      </c>
      <c r="K174" s="40" t="str">
        <f t="shared" ca="1" si="14"/>
        <v>-</v>
      </c>
    </row>
    <row r="175" spans="1:11" s="40" customFormat="1">
      <c r="A175" s="51" t="str">
        <f t="shared" si="12"/>
        <v>-</v>
      </c>
      <c r="B175" s="40" t="str">
        <f t="shared" si="13"/>
        <v/>
      </c>
      <c r="C175" s="40" t="str">
        <f ca="1">IF(C105="Ja","Ja",(IF(IFERROR(VLOOKUP(B175,$K$146:(INDIRECT("$K"&amp;($D$143+145))),1,FALSE),"-") &lt;&gt; "-","Ja","Nej")))</f>
        <v>Nej</v>
      </c>
      <c r="D175" s="47"/>
      <c r="E175" s="47"/>
      <c r="J175" s="40">
        <f t="shared" si="15"/>
        <v>30</v>
      </c>
      <c r="K175" s="40" t="str">
        <f t="shared" ca="1" si="14"/>
        <v>-</v>
      </c>
    </row>
    <row r="176" spans="1:11" s="40" customFormat="1">
      <c r="A176" s="51" t="str">
        <f t="shared" si="12"/>
        <v>-</v>
      </c>
      <c r="B176" s="40" t="str">
        <f t="shared" si="13"/>
        <v/>
      </c>
      <c r="C176" s="40" t="str">
        <f ca="1">IF(C106="Ja","Ja",(IF(IFERROR(VLOOKUP(B176,$K$146:(INDIRECT("$K"&amp;($D$143+145))),1,FALSE),"-") &lt;&gt; "-","Ja","Nej")))</f>
        <v>Nej</v>
      </c>
      <c r="D176" s="47"/>
      <c r="E176" s="47"/>
      <c r="J176" s="40">
        <f t="shared" si="15"/>
        <v>31</v>
      </c>
      <c r="K176" s="40" t="str">
        <f t="shared" ca="1" si="14"/>
        <v>-</v>
      </c>
    </row>
    <row r="177" spans="1:11" s="40" customFormat="1">
      <c r="A177" s="51" t="str">
        <f t="shared" si="12"/>
        <v>-</v>
      </c>
      <c r="B177" s="40" t="str">
        <f t="shared" si="13"/>
        <v/>
      </c>
      <c r="C177" s="40" t="str">
        <f ca="1">IF(C107="Ja","Ja",(IF(IFERROR(VLOOKUP(B177,$K$146:(INDIRECT("$K"&amp;($D$143+145))),1,FALSE),"-") &lt;&gt; "-","Ja","Nej")))</f>
        <v>Nej</v>
      </c>
      <c r="D177" s="47"/>
      <c r="E177" s="47"/>
      <c r="J177" s="40">
        <f t="shared" si="15"/>
        <v>32</v>
      </c>
      <c r="K177" s="40" t="str">
        <f t="shared" ca="1" si="14"/>
        <v>-</v>
      </c>
    </row>
    <row r="178" spans="1:11" s="40" customFormat="1">
      <c r="A178" s="51" t="str">
        <f t="shared" si="12"/>
        <v>-</v>
      </c>
      <c r="B178" s="40" t="str">
        <f t="shared" si="13"/>
        <v/>
      </c>
      <c r="C178" s="40" t="str">
        <f ca="1">IF(C108="Ja","Ja",(IF(IFERROR(VLOOKUP(B178,$K$146:(INDIRECT("$K"&amp;($D$143+145))),1,FALSE),"-") &lt;&gt; "-","Ja","Nej")))</f>
        <v>Nej</v>
      </c>
      <c r="D178" s="47"/>
      <c r="E178" s="47"/>
      <c r="J178" s="40">
        <f t="shared" si="15"/>
        <v>33</v>
      </c>
      <c r="K178" s="40" t="str">
        <f t="shared" ca="1" si="14"/>
        <v>-</v>
      </c>
    </row>
    <row r="179" spans="1:11" s="40" customFormat="1">
      <c r="A179" s="51" t="str">
        <f t="shared" si="12"/>
        <v>-</v>
      </c>
      <c r="B179" s="40" t="str">
        <f t="shared" si="13"/>
        <v/>
      </c>
      <c r="C179" s="40" t="str">
        <f ca="1">IF(C109="Ja","Ja",(IF(IFERROR(VLOOKUP(B179,$K$146:(INDIRECT("$K"&amp;($D$143+145))),1,FALSE),"-") &lt;&gt; "-","Ja","Nej")))</f>
        <v>Nej</v>
      </c>
      <c r="D179" s="47"/>
      <c r="E179" s="47"/>
      <c r="J179" s="40">
        <f t="shared" si="15"/>
        <v>34</v>
      </c>
      <c r="K179" s="40" t="str">
        <f t="shared" ca="1" si="14"/>
        <v>-</v>
      </c>
    </row>
    <row r="180" spans="1:11" s="40" customFormat="1">
      <c r="A180" s="51" t="str">
        <f t="shared" si="12"/>
        <v>-</v>
      </c>
      <c r="B180" s="40" t="str">
        <f t="shared" si="13"/>
        <v/>
      </c>
      <c r="C180" s="40" t="str">
        <f ca="1">IF(C110="Ja","Ja",(IF(IFERROR(VLOOKUP(B180,$K$146:(INDIRECT("$K"&amp;($D$143+145))),1,FALSE),"-") &lt;&gt; "-","Ja","Nej")))</f>
        <v>Nej</v>
      </c>
      <c r="D180" s="47"/>
      <c r="E180" s="47"/>
      <c r="J180" s="40">
        <f t="shared" si="15"/>
        <v>35</v>
      </c>
      <c r="K180" s="40" t="str">
        <f t="shared" ca="1" si="14"/>
        <v>-</v>
      </c>
    </row>
    <row r="181" spans="1:11" s="40" customFormat="1">
      <c r="A181" s="51" t="str">
        <f t="shared" si="12"/>
        <v>-</v>
      </c>
      <c r="B181" s="40" t="str">
        <f t="shared" si="13"/>
        <v/>
      </c>
      <c r="C181" s="40" t="str">
        <f ca="1">IF(C111="Ja","Ja",(IF(IFERROR(VLOOKUP(B181,$K$146:(INDIRECT("$K"&amp;($D$143+145))),1,FALSE),"-") &lt;&gt; "-","Ja","Nej")))</f>
        <v>Nej</v>
      </c>
      <c r="D181" s="47"/>
      <c r="E181" s="47"/>
      <c r="J181" s="40">
        <f t="shared" si="15"/>
        <v>36</v>
      </c>
      <c r="K181" s="40" t="str">
        <f t="shared" ca="1" si="14"/>
        <v>-</v>
      </c>
    </row>
    <row r="182" spans="1:11" s="40" customFormat="1">
      <c r="A182" s="51" t="str">
        <f t="shared" si="12"/>
        <v>-</v>
      </c>
      <c r="B182" s="40" t="str">
        <f t="shared" si="13"/>
        <v/>
      </c>
      <c r="C182" s="40" t="str">
        <f ca="1">IF(C112="Ja","Ja",(IF(IFERROR(VLOOKUP(B182,$K$146:(INDIRECT("$K"&amp;($D$143+145))),1,FALSE),"-") &lt;&gt; "-","Ja","Nej")))</f>
        <v>Nej</v>
      </c>
      <c r="D182" s="47"/>
      <c r="E182" s="47"/>
      <c r="J182" s="40">
        <f t="shared" si="15"/>
        <v>37</v>
      </c>
      <c r="K182" s="40" t="str">
        <f t="shared" ca="1" si="14"/>
        <v>-</v>
      </c>
    </row>
    <row r="183" spans="1:11" s="40" customFormat="1">
      <c r="A183" s="51" t="str">
        <f t="shared" si="12"/>
        <v>-</v>
      </c>
      <c r="B183" s="40" t="str">
        <f t="shared" si="13"/>
        <v/>
      </c>
      <c r="C183" s="40" t="str">
        <f ca="1">IF(C113="Ja","Ja",(IF(IFERROR(VLOOKUP(B183,$K$146:(INDIRECT("$K"&amp;($D$143+145))),1,FALSE),"-") &lt;&gt; "-","Ja","Nej")))</f>
        <v>Nej</v>
      </c>
      <c r="D183" s="47"/>
      <c r="E183" s="47"/>
      <c r="J183" s="40">
        <f t="shared" si="15"/>
        <v>38</v>
      </c>
      <c r="K183" s="40" t="str">
        <f t="shared" ca="1" si="14"/>
        <v>-</v>
      </c>
    </row>
    <row r="184" spans="1:11" s="40" customFormat="1">
      <c r="A184" s="51" t="str">
        <f t="shared" si="12"/>
        <v>-</v>
      </c>
      <c r="B184" s="40" t="str">
        <f t="shared" si="13"/>
        <v/>
      </c>
      <c r="C184" s="40" t="str">
        <f ca="1">IF(C114="Ja","Ja",(IF(IFERROR(VLOOKUP(B184,$K$146:(INDIRECT("$K"&amp;($D$143+145))),1,FALSE),"-") &lt;&gt; "-","Ja","Nej")))</f>
        <v>Nej</v>
      </c>
      <c r="D184" s="47"/>
      <c r="E184" s="47"/>
      <c r="J184" s="40">
        <f t="shared" si="15"/>
        <v>39</v>
      </c>
      <c r="K184" s="40" t="str">
        <f t="shared" ca="1" si="14"/>
        <v>-</v>
      </c>
    </row>
    <row r="185" spans="1:11" s="40" customFormat="1">
      <c r="A185" s="51" t="str">
        <f t="shared" si="12"/>
        <v>-</v>
      </c>
      <c r="B185" s="40" t="str">
        <f t="shared" si="13"/>
        <v/>
      </c>
      <c r="C185" s="40" t="str">
        <f ca="1">IF(C115="Ja","Ja",(IF(IFERROR(VLOOKUP(B185,$K$146:(INDIRECT("$K"&amp;($D$143+145))),1,FALSE),"-") &lt;&gt; "-","Ja","Nej")))</f>
        <v>Nej</v>
      </c>
      <c r="D185" s="47"/>
      <c r="E185" s="47"/>
      <c r="J185" s="40">
        <f t="shared" si="15"/>
        <v>40</v>
      </c>
      <c r="K185" s="40" t="str">
        <f t="shared" ca="1" si="14"/>
        <v>-</v>
      </c>
    </row>
    <row r="186" spans="1:11" s="40" customFormat="1">
      <c r="A186" s="51" t="str">
        <f t="shared" si="12"/>
        <v>-</v>
      </c>
      <c r="B186" s="40" t="str">
        <f t="shared" si="13"/>
        <v/>
      </c>
      <c r="C186" s="40" t="str">
        <f ca="1">IF(C116="Ja","Ja",(IF(IFERROR(VLOOKUP(B186,$K$146:(INDIRECT("$K"&amp;($D$143+145))),1,FALSE),"-") &lt;&gt; "-","Ja","Nej")))</f>
        <v>Nej</v>
      </c>
      <c r="D186" s="47"/>
      <c r="E186" s="47"/>
      <c r="J186" s="40">
        <f t="shared" si="15"/>
        <v>41</v>
      </c>
      <c r="K186" s="40" t="str">
        <f t="shared" ca="1" si="14"/>
        <v>-</v>
      </c>
    </row>
    <row r="187" spans="1:11" s="40" customFormat="1">
      <c r="A187" s="51" t="str">
        <f t="shared" si="12"/>
        <v>-</v>
      </c>
      <c r="B187" s="40" t="str">
        <f t="shared" si="13"/>
        <v/>
      </c>
      <c r="C187" s="40" t="str">
        <f ca="1">IF(C117="Ja","Ja",(IF(IFERROR(VLOOKUP(B187,$K$146:(INDIRECT("$K"&amp;($D$143+145))),1,FALSE),"-") &lt;&gt; "-","Ja","Nej")))</f>
        <v>Nej</v>
      </c>
      <c r="D187" s="47"/>
      <c r="E187" s="47"/>
      <c r="J187" s="40">
        <f t="shared" si="15"/>
        <v>42</v>
      </c>
      <c r="K187" s="40" t="str">
        <f t="shared" ca="1" si="14"/>
        <v>-</v>
      </c>
    </row>
    <row r="188" spans="1:11" s="40" customFormat="1">
      <c r="A188" s="51" t="str">
        <f t="shared" si="12"/>
        <v>-</v>
      </c>
      <c r="B188" s="40" t="str">
        <f t="shared" si="13"/>
        <v/>
      </c>
      <c r="C188" s="40" t="str">
        <f ca="1">IF(C118="Ja","Ja",(IF(IFERROR(VLOOKUP(B188,$K$146:(INDIRECT("$K"&amp;($D$143+145))),1,FALSE),"-") &lt;&gt; "-","Ja","Nej")))</f>
        <v>Nej</v>
      </c>
      <c r="D188" s="47"/>
      <c r="E188" s="47"/>
      <c r="J188" s="40">
        <f t="shared" si="15"/>
        <v>43</v>
      </c>
      <c r="K188" s="40" t="str">
        <f t="shared" ca="1" si="14"/>
        <v>-</v>
      </c>
    </row>
    <row r="189" spans="1:11" s="40" customFormat="1">
      <c r="A189" s="51" t="str">
        <f t="shared" si="12"/>
        <v>-</v>
      </c>
      <c r="B189" s="40" t="str">
        <f t="shared" si="13"/>
        <v/>
      </c>
      <c r="C189" s="40" t="str">
        <f ca="1">IF(C119="Ja","Ja",(IF(IFERROR(VLOOKUP(B189,$K$146:(INDIRECT("$K"&amp;($D$143+145))),1,FALSE),"-") &lt;&gt; "-","Ja","Nej")))</f>
        <v>Nej</v>
      </c>
      <c r="D189" s="47"/>
      <c r="E189" s="47"/>
      <c r="J189" s="40">
        <f t="shared" si="15"/>
        <v>44</v>
      </c>
      <c r="K189" s="40" t="str">
        <f t="shared" ca="1" si="14"/>
        <v>-</v>
      </c>
    </row>
    <row r="190" spans="1:11" s="40" customFormat="1">
      <c r="A190" s="51" t="str">
        <f t="shared" si="12"/>
        <v>-</v>
      </c>
      <c r="B190" s="40" t="str">
        <f t="shared" si="13"/>
        <v/>
      </c>
      <c r="C190" s="40" t="str">
        <f ca="1">IF(C120="Ja","Ja",(IF(IFERROR(VLOOKUP(B190,$K$146:(INDIRECT("$K"&amp;($D$143+145))),1,FALSE),"-") &lt;&gt; "-","Ja","Nej")))</f>
        <v>Nej</v>
      </c>
      <c r="D190" s="47"/>
      <c r="E190" s="47"/>
      <c r="J190" s="40">
        <f t="shared" si="15"/>
        <v>45</v>
      </c>
      <c r="K190" s="40" t="str">
        <f t="shared" ca="1" si="14"/>
        <v>-</v>
      </c>
    </row>
    <row r="191" spans="1:11" s="40" customFormat="1">
      <c r="A191" s="51" t="str">
        <f t="shared" si="12"/>
        <v>-</v>
      </c>
      <c r="B191" s="40" t="str">
        <f t="shared" si="13"/>
        <v/>
      </c>
      <c r="C191" s="40" t="str">
        <f ca="1">IF(C121="Ja","Ja",(IF(IFERROR(VLOOKUP(B191,$K$146:(INDIRECT("$K"&amp;($D$143+145))),1,FALSE),"-") &lt;&gt; "-","Ja","Nej")))</f>
        <v>Nej</v>
      </c>
      <c r="D191" s="47"/>
      <c r="E191" s="47"/>
      <c r="J191" s="40">
        <f t="shared" si="15"/>
        <v>46</v>
      </c>
      <c r="K191" s="40" t="str">
        <f t="shared" ca="1" si="14"/>
        <v>-</v>
      </c>
    </row>
    <row r="192" spans="1:11" s="40" customFormat="1">
      <c r="A192" s="51" t="str">
        <f t="shared" si="12"/>
        <v>-</v>
      </c>
      <c r="B192" s="40" t="str">
        <f t="shared" si="13"/>
        <v/>
      </c>
      <c r="C192" s="40" t="str">
        <f ca="1">IF(C122="Ja","Ja",(IF(IFERROR(VLOOKUP(B192,$K$146:(INDIRECT("$K"&amp;($D$143+145))),1,FALSE),"-") &lt;&gt; "-","Ja","Nej")))</f>
        <v>Nej</v>
      </c>
      <c r="D192" s="47"/>
      <c r="E192" s="47"/>
      <c r="J192" s="40">
        <f t="shared" si="15"/>
        <v>47</v>
      </c>
      <c r="K192" s="40" t="str">
        <f t="shared" ca="1" si="14"/>
        <v>-</v>
      </c>
    </row>
    <row r="193" spans="1:11" s="40" customFormat="1">
      <c r="A193" s="51" t="str">
        <f t="shared" si="12"/>
        <v>-</v>
      </c>
      <c r="B193" s="40" t="str">
        <f t="shared" si="13"/>
        <v/>
      </c>
      <c r="C193" s="40" t="str">
        <f ca="1">IF(C123="Ja","Ja",(IF(IFERROR(VLOOKUP(B193,$K$146:(INDIRECT("$K"&amp;($D$143+145))),1,FALSE),"-") &lt;&gt; "-","Ja","Nej")))</f>
        <v>Nej</v>
      </c>
      <c r="D193" s="47"/>
      <c r="E193" s="47"/>
      <c r="J193" s="40">
        <f t="shared" si="15"/>
        <v>48</v>
      </c>
      <c r="K193" s="40" t="str">
        <f t="shared" ca="1" si="14"/>
        <v>-</v>
      </c>
    </row>
    <row r="194" spans="1:11" s="40" customFormat="1">
      <c r="A194" s="51" t="str">
        <f t="shared" si="12"/>
        <v>-</v>
      </c>
      <c r="B194" s="40" t="str">
        <f t="shared" si="13"/>
        <v/>
      </c>
      <c r="C194" s="40" t="str">
        <f ca="1">IF(C124="Ja","Ja",(IF(IFERROR(VLOOKUP(B194,$K$146:(INDIRECT("$K"&amp;($D$143+145))),1,FALSE),"-") &lt;&gt; "-","Ja","Nej")))</f>
        <v>Nej</v>
      </c>
      <c r="D194" s="47"/>
      <c r="E194" s="47"/>
      <c r="J194" s="40">
        <f t="shared" si="15"/>
        <v>49</v>
      </c>
      <c r="K194" s="40" t="str">
        <f t="shared" ca="1" si="14"/>
        <v>-</v>
      </c>
    </row>
    <row r="195" spans="1:11" s="40" customFormat="1">
      <c r="A195" s="51" t="str">
        <f t="shared" si="12"/>
        <v>-</v>
      </c>
      <c r="B195" s="40" t="str">
        <f t="shared" si="13"/>
        <v/>
      </c>
      <c r="C195" s="40" t="str">
        <f ca="1">IF(C125="Ja","Ja",(IF(IFERROR(VLOOKUP(B195,$K$146:(INDIRECT("$K"&amp;($D$143+145))),1,FALSE),"-") &lt;&gt; "-","Ja","Nej")))</f>
        <v>Nej</v>
      </c>
      <c r="D195" s="47"/>
      <c r="E195" s="47"/>
      <c r="J195" s="40">
        <f t="shared" si="15"/>
        <v>50</v>
      </c>
      <c r="K195" s="40" t="str">
        <f t="shared" ca="1" si="14"/>
        <v>-</v>
      </c>
    </row>
    <row r="196" spans="1:11" s="40" customFormat="1">
      <c r="A196" s="51" t="str">
        <f t="shared" si="12"/>
        <v>-</v>
      </c>
      <c r="B196" s="40" t="str">
        <f t="shared" si="13"/>
        <v/>
      </c>
      <c r="C196" s="40" t="str">
        <f ca="1">IF(C126="Ja","Ja",(IF(IFERROR(VLOOKUP(B196,$K$146:(INDIRECT("$K"&amp;($D$143+145))),1,FALSE),"-") &lt;&gt; "-","Ja","Nej")))</f>
        <v>Nej</v>
      </c>
      <c r="D196" s="47"/>
      <c r="E196" s="47"/>
      <c r="J196" s="40">
        <f t="shared" si="15"/>
        <v>51</v>
      </c>
      <c r="K196" s="40" t="str">
        <f t="shared" ca="1" si="14"/>
        <v>-</v>
      </c>
    </row>
    <row r="197" spans="1:11" s="40" customFormat="1">
      <c r="A197" s="51" t="str">
        <f t="shared" si="12"/>
        <v>-</v>
      </c>
      <c r="B197" s="40" t="str">
        <f t="shared" si="13"/>
        <v/>
      </c>
      <c r="C197" s="40" t="str">
        <f ca="1">IF(C127="Ja","Ja",(IF(IFERROR(VLOOKUP(B197,$K$146:(INDIRECT("$K"&amp;($D$143+145))),1,FALSE),"-") &lt;&gt; "-","Ja","Nej")))</f>
        <v>Nej</v>
      </c>
      <c r="D197" s="47"/>
      <c r="E197" s="47"/>
      <c r="J197" s="40">
        <f t="shared" si="15"/>
        <v>52</v>
      </c>
      <c r="K197" s="40" t="str">
        <f t="shared" ca="1" si="14"/>
        <v>-</v>
      </c>
    </row>
    <row r="198" spans="1:11" s="40" customFormat="1">
      <c r="A198" s="51" t="str">
        <f t="shared" si="12"/>
        <v>-</v>
      </c>
      <c r="B198" s="40" t="str">
        <f t="shared" si="13"/>
        <v/>
      </c>
      <c r="C198" s="40" t="str">
        <f ca="1">IF(C128="Ja","Ja",(IF(IFERROR(VLOOKUP(B198,$K$146:(INDIRECT("$K"&amp;($D$143+145))),1,FALSE),"-") &lt;&gt; "-","Ja","Nej")))</f>
        <v>Nej</v>
      </c>
      <c r="D198" s="47"/>
      <c r="E198" s="47"/>
      <c r="J198" s="40">
        <f t="shared" si="15"/>
        <v>53</v>
      </c>
      <c r="K198" s="40" t="str">
        <f t="shared" ca="1" si="14"/>
        <v>-</v>
      </c>
    </row>
    <row r="199" spans="1:11" s="40" customFormat="1">
      <c r="A199" s="51" t="str">
        <f t="shared" si="12"/>
        <v>-</v>
      </c>
      <c r="B199" s="40" t="str">
        <f t="shared" si="13"/>
        <v/>
      </c>
      <c r="C199" s="40" t="str">
        <f ca="1">IF(C129="Ja","Ja",(IF(IFERROR(VLOOKUP(B199,$K$146:(INDIRECT("$K"&amp;($D$143+145))),1,FALSE),"-") &lt;&gt; "-","Ja","Nej")))</f>
        <v>Nej</v>
      </c>
      <c r="D199" s="47"/>
      <c r="E199" s="47"/>
      <c r="J199" s="40">
        <f t="shared" si="15"/>
        <v>54</v>
      </c>
      <c r="K199" s="40" t="str">
        <f t="shared" ca="1" si="14"/>
        <v>-</v>
      </c>
    </row>
    <row r="200" spans="1:11" s="40" customFormat="1">
      <c r="A200" s="51" t="str">
        <f t="shared" si="12"/>
        <v>-</v>
      </c>
      <c r="B200" s="40" t="str">
        <f t="shared" si="13"/>
        <v/>
      </c>
      <c r="C200" s="40" t="str">
        <f ca="1">IF(C130="Ja","Ja",(IF(IFERROR(VLOOKUP(B200,$K$146:(INDIRECT("$K"&amp;($D$143+145))),1,FALSE),"-") &lt;&gt; "-","Ja","Nej")))</f>
        <v>Nej</v>
      </c>
      <c r="D200" s="47"/>
      <c r="E200" s="47"/>
      <c r="J200" s="40">
        <f t="shared" si="15"/>
        <v>55</v>
      </c>
      <c r="K200" s="40" t="str">
        <f t="shared" ca="1" si="14"/>
        <v>-</v>
      </c>
    </row>
    <row r="201" spans="1:11" s="40" customFormat="1">
      <c r="A201" s="51" t="str">
        <f t="shared" si="12"/>
        <v>-</v>
      </c>
      <c r="B201" s="40" t="str">
        <f t="shared" si="13"/>
        <v/>
      </c>
      <c r="C201" s="40" t="str">
        <f ca="1">IF(C131="Ja","Ja",(IF(IFERROR(VLOOKUP(B201,$K$146:(INDIRECT("$K"&amp;($D$143+145))),1,FALSE),"-") &lt;&gt; "-","Ja","Nej")))</f>
        <v>Nej</v>
      </c>
      <c r="D201" s="47"/>
      <c r="E201" s="47"/>
      <c r="J201" s="40">
        <f t="shared" si="15"/>
        <v>56</v>
      </c>
      <c r="K201" s="40" t="str">
        <f t="shared" ca="1" si="14"/>
        <v>-</v>
      </c>
    </row>
    <row r="202" spans="1:11" s="40" customFormat="1">
      <c r="A202" s="51" t="str">
        <f t="shared" si="12"/>
        <v>-</v>
      </c>
      <c r="B202" s="40" t="str">
        <f t="shared" si="13"/>
        <v/>
      </c>
      <c r="C202" s="40" t="str">
        <f ca="1">IF(C132="Ja","Ja",(IF(IFERROR(VLOOKUP(B202,$K$146:(INDIRECT("$K"&amp;($D$143+145))),1,FALSE),"-") &lt;&gt; "-","Ja","Nej")))</f>
        <v>Nej</v>
      </c>
      <c r="D202" s="47"/>
      <c r="E202" s="47"/>
      <c r="J202" s="40">
        <f t="shared" si="15"/>
        <v>57</v>
      </c>
      <c r="K202" s="40" t="str">
        <f t="shared" ca="1" si="14"/>
        <v>-</v>
      </c>
    </row>
    <row r="203" spans="1:11" s="40" customFormat="1">
      <c r="A203" s="51" t="str">
        <f t="shared" si="12"/>
        <v>-</v>
      </c>
      <c r="B203" s="40" t="str">
        <f t="shared" si="13"/>
        <v/>
      </c>
      <c r="C203" s="40" t="str">
        <f ca="1">IF(C133="Ja","Ja",(IF(IFERROR(VLOOKUP(B203,$K$146:(INDIRECT("$K"&amp;($D$143+145))),1,FALSE),"-") &lt;&gt; "-","Ja","Nej")))</f>
        <v>Nej</v>
      </c>
      <c r="D203" s="47"/>
      <c r="E203" s="47"/>
      <c r="J203" s="40">
        <f t="shared" si="15"/>
        <v>58</v>
      </c>
      <c r="K203" s="40" t="str">
        <f t="shared" ca="1" si="14"/>
        <v>-</v>
      </c>
    </row>
    <row r="204" spans="1:11" s="40" customFormat="1">
      <c r="A204" s="51" t="str">
        <f t="shared" si="12"/>
        <v>-</v>
      </c>
      <c r="B204" s="40" t="str">
        <f t="shared" si="13"/>
        <v/>
      </c>
      <c r="C204" s="40" t="str">
        <f ca="1">IF(C134="Ja","Ja",(IF(IFERROR(VLOOKUP(B204,$K$146:(INDIRECT("$K"&amp;($D$143+145))),1,FALSE),"-") &lt;&gt; "-","Ja","Nej")))</f>
        <v>Nej</v>
      </c>
      <c r="D204" s="47"/>
      <c r="E204" s="47"/>
      <c r="J204" s="40">
        <f t="shared" si="15"/>
        <v>59</v>
      </c>
      <c r="K204" s="40" t="str">
        <f t="shared" ca="1" si="14"/>
        <v>-</v>
      </c>
    </row>
    <row r="205" spans="1:11" s="40" customFormat="1">
      <c r="A205" s="51" t="str">
        <f t="shared" si="12"/>
        <v>-</v>
      </c>
      <c r="B205" s="40" t="str">
        <f t="shared" si="13"/>
        <v/>
      </c>
      <c r="C205" s="40" t="str">
        <f ca="1">IF(C135="Ja","Ja",(IF(IFERROR(VLOOKUP(B205,$K$146:(INDIRECT("$K"&amp;($D$143+145))),1,FALSE),"-") &lt;&gt; "-","Ja","Nej")))</f>
        <v>Nej</v>
      </c>
      <c r="D205" s="47"/>
      <c r="E205" s="47"/>
      <c r="J205" s="40">
        <f t="shared" si="15"/>
        <v>60</v>
      </c>
      <c r="K205" s="40" t="str">
        <f t="shared" ca="1" si="14"/>
        <v>-</v>
      </c>
    </row>
    <row r="206" spans="1:11" s="40" customFormat="1">
      <c r="A206" s="51" t="str">
        <f t="shared" si="12"/>
        <v>-</v>
      </c>
      <c r="B206" s="40" t="str">
        <f t="shared" si="13"/>
        <v/>
      </c>
      <c r="C206" s="40" t="str">
        <f ca="1">IF(C136="Ja","Ja",(IF(IFERROR(VLOOKUP(B206,$K$146:(INDIRECT("$K"&amp;($D$143+145))),1,FALSE),"-") &lt;&gt; "-","Ja","Nej")))</f>
        <v>Nej</v>
      </c>
      <c r="D206" s="47"/>
      <c r="E206" s="47"/>
      <c r="J206" s="40">
        <f t="shared" si="15"/>
        <v>61</v>
      </c>
      <c r="K206" s="40" t="str">
        <f t="shared" ca="1" si="14"/>
        <v>-</v>
      </c>
    </row>
    <row r="207" spans="1:11" s="40" customFormat="1">
      <c r="A207" s="51" t="str">
        <f t="shared" si="12"/>
        <v>-</v>
      </c>
      <c r="B207" s="40" t="str">
        <f t="shared" si="13"/>
        <v/>
      </c>
      <c r="C207" s="40" t="str">
        <f ca="1">IF(C137="Ja","Ja",(IF(IFERROR(VLOOKUP(B207,$K$146:(INDIRECT("$K"&amp;($D$143+145))),1,FALSE),"-") &lt;&gt; "-","Ja","Nej")))</f>
        <v>Nej</v>
      </c>
      <c r="D207" s="47"/>
      <c r="E207" s="47"/>
      <c r="J207" s="40">
        <f t="shared" si="15"/>
        <v>62</v>
      </c>
      <c r="K207" s="40" t="str">
        <f t="shared" ca="1" si="14"/>
        <v>-</v>
      </c>
    </row>
    <row r="208" spans="1:11" s="40" customFormat="1">
      <c r="A208" s="51" t="str">
        <f t="shared" si="12"/>
        <v>-</v>
      </c>
      <c r="B208" s="40" t="str">
        <f t="shared" si="13"/>
        <v/>
      </c>
      <c r="C208" s="40" t="str">
        <f ca="1">IF(C138="Ja","Ja",(IF(IFERROR(VLOOKUP(B208,$K$146:(INDIRECT("$K"&amp;($D$143+145))),1,FALSE),"-") &lt;&gt; "-","Ja","Nej")))</f>
        <v>Nej</v>
      </c>
      <c r="D208" s="47"/>
      <c r="E208" s="47"/>
      <c r="J208" s="40">
        <f t="shared" si="15"/>
        <v>63</v>
      </c>
      <c r="K208" s="40" t="str">
        <f t="shared" ca="1" si="14"/>
        <v>-</v>
      </c>
    </row>
    <row r="209" spans="1:12" s="40" customFormat="1"/>
    <row r="210" spans="1:12" s="52" customFormat="1"/>
    <row r="211" spans="1:12" s="40" customFormat="1"/>
    <row r="212" spans="1:12" s="40" customFormat="1">
      <c r="A212" s="50" t="s">
        <v>53</v>
      </c>
    </row>
    <row r="213" spans="1:12" s="40" customFormat="1">
      <c r="C213" s="57" t="s">
        <v>41</v>
      </c>
      <c r="D213" s="80">
        <v>4</v>
      </c>
      <c r="J213" s="50" t="s">
        <v>50</v>
      </c>
    </row>
    <row r="214" spans="1:12" s="40" customFormat="1">
      <c r="A214" s="41" t="s">
        <v>42</v>
      </c>
      <c r="J214" s="50"/>
      <c r="K214" s="41" t="s">
        <v>43</v>
      </c>
    </row>
    <row r="215" spans="1:12" s="40" customFormat="1">
      <c r="A215" s="42" t="s">
        <v>54</v>
      </c>
      <c r="B215" s="42" t="s">
        <v>31</v>
      </c>
      <c r="C215" s="42" t="s">
        <v>45</v>
      </c>
      <c r="D215" s="42" t="s">
        <v>46</v>
      </c>
      <c r="E215" s="42" t="s">
        <v>47</v>
      </c>
      <c r="J215" s="42" t="s">
        <v>55</v>
      </c>
      <c r="K215" s="42" t="s">
        <v>31</v>
      </c>
    </row>
    <row r="216" spans="1:12" s="40" customFormat="1">
      <c r="A216" s="51" t="str">
        <f ca="1">IF(C146="Ja","Redan rankad",IF(ISBLANK(E5),"-",TIMEVALUE(IF(D216="förlorare",TEXT(E5+$D$72,"mm:ss.000"),TEXT(E5,"mm:ss.000")))))</f>
        <v>Redan rankad</v>
      </c>
      <c r="B216" s="40" t="str">
        <f>IF(ISBLANK(B5),"",B5)</f>
        <v>ISAKSSON Aaron (71)</v>
      </c>
      <c r="C216" s="40" t="str">
        <f ca="1">IF(C146="Ja","Ja",(IF(IFERROR(VLOOKUP(B216,$K$216:(INDIRECT("$K"&amp;($D$213+215))),1,FALSE),"-") &lt;&gt; "-","Ja","Nej")))</f>
        <v>Ja</v>
      </c>
      <c r="D216" s="47"/>
      <c r="E216" s="47"/>
      <c r="J216" s="40">
        <v>1</v>
      </c>
      <c r="K216" s="56" t="str">
        <f ca="1">IFERROR(VLOOKUP(SMALL($A$216:$A$278,$J216),$A$216:$B$278,2,FALSE),"-")</f>
        <v>OREDSSON Elias (92)</v>
      </c>
      <c r="L216" s="41"/>
    </row>
    <row r="217" spans="1:12" s="40" customFormat="1">
      <c r="A217" s="51" t="str">
        <f t="shared" ref="A217:A278" ca="1" si="16">IF(C147="Ja","Redan rankad",IF(ISBLANK(E6),"-",TIMEVALUE(IF(D217="förlorare",TEXT(E6+$D$72,"mm:ss.000"),TEXT(E6,"mm:ss.000")))))</f>
        <v>Redan rankad</v>
      </c>
      <c r="B217" s="40" t="str">
        <f t="shared" ref="B217:B278" si="17">IF(ISBLANK(B6),"",B6)</f>
        <v>SVELANDER Simon (72)</v>
      </c>
      <c r="C217" s="40" t="str">
        <f ca="1">IF(C147="Ja","Ja",(IF(IFERROR(VLOOKUP(B217,$K$216:(INDIRECT("$K"&amp;($D$213+215))),1,FALSE),"-") &lt;&gt; "-","Ja","Nej")))</f>
        <v>Ja</v>
      </c>
      <c r="D217" s="47"/>
      <c r="E217" s="47"/>
      <c r="J217" s="40">
        <f>J216+1</f>
        <v>2</v>
      </c>
      <c r="K217" s="56" t="str">
        <f t="shared" ref="K217:K278" ca="1" si="18">IFERROR(VLOOKUP(SMALL($A$216:$A$278,$J217),$A$216:$B$278,2,FALSE),"-")</f>
        <v>ÅBERG Malte (93)</v>
      </c>
    </row>
    <row r="218" spans="1:12" s="40" customFormat="1">
      <c r="A218" s="51" t="str">
        <f t="shared" ca="1" si="16"/>
        <v>Redan rankad</v>
      </c>
      <c r="B218" s="40" t="str">
        <f t="shared" si="17"/>
        <v>WISSTING Gustav (73)</v>
      </c>
      <c r="C218" s="40" t="str">
        <f ca="1">IF(C148="Ja","Ja",(IF(IFERROR(VLOOKUP(B218,$K$216:(INDIRECT("$K"&amp;($D$213+215))),1,FALSE),"-") &lt;&gt; "-","Ja","Nej")))</f>
        <v>Ja</v>
      </c>
      <c r="D218" s="47"/>
      <c r="E218" s="47"/>
      <c r="J218" s="40">
        <f t="shared" ref="J218:J278" si="19">J217+1</f>
        <v>3</v>
      </c>
      <c r="K218" s="56" t="str">
        <f t="shared" ca="1" si="18"/>
        <v>BERGGREN Tim (94)</v>
      </c>
    </row>
    <row r="219" spans="1:12" s="40" customFormat="1">
      <c r="A219" s="51" t="str">
        <f t="shared" ca="1" si="16"/>
        <v>Redan rankad</v>
      </c>
      <c r="B219" s="40" t="str">
        <f t="shared" si="17"/>
        <v>JERNKROK Carl-Isac (74)</v>
      </c>
      <c r="C219" s="40" t="str">
        <f ca="1">IF(C149="Ja","Ja",(IF(IFERROR(VLOOKUP(B219,$K$216:(INDIRECT("$K"&amp;($D$213+215))),1,FALSE),"-") &lt;&gt; "-","Ja","Nej")))</f>
        <v>Ja</v>
      </c>
      <c r="D219" s="47"/>
      <c r="E219" s="47"/>
      <c r="J219" s="40">
        <f t="shared" si="19"/>
        <v>4</v>
      </c>
      <c r="K219" s="56" t="str">
        <f t="shared" ca="1" si="18"/>
        <v>KEMHAGEN Bille (95)</v>
      </c>
    </row>
    <row r="220" spans="1:12" s="40" customFormat="1">
      <c r="A220" s="51" t="str">
        <f t="shared" ca="1" si="16"/>
        <v>Redan rankad</v>
      </c>
      <c r="B220" s="40" t="str">
        <f t="shared" si="17"/>
        <v>KÄSER Leo (75)</v>
      </c>
      <c r="C220" s="40" t="str">
        <f ca="1">IF(C150="Ja","Ja",(IF(IFERROR(VLOOKUP(B220,$K$216:(INDIRECT("$K"&amp;($D$213+215))),1,FALSE),"-") &lt;&gt; "-","Ja","Nej")))</f>
        <v>Ja</v>
      </c>
      <c r="D220" s="47"/>
      <c r="E220" s="47"/>
      <c r="J220" s="40">
        <f t="shared" si="19"/>
        <v>5</v>
      </c>
      <c r="K220" s="56" t="str">
        <f t="shared" ca="1" si="18"/>
        <v>-</v>
      </c>
    </row>
    <row r="221" spans="1:12" s="40" customFormat="1">
      <c r="A221" s="51" t="str">
        <f t="shared" ca="1" si="16"/>
        <v>Redan rankad</v>
      </c>
      <c r="B221" s="40" t="str">
        <f t="shared" si="17"/>
        <v>FREDRIKSON Edvin (76)</v>
      </c>
      <c r="C221" s="40" t="str">
        <f ca="1">IF(C151="Ja","Ja",(IF(IFERROR(VLOOKUP(B221,$K$216:(INDIRECT("$K"&amp;($D$213+215))),1,FALSE),"-") &lt;&gt; "-","Ja","Nej")))</f>
        <v>Ja</v>
      </c>
      <c r="D221" s="47"/>
      <c r="E221" s="47"/>
      <c r="J221" s="40">
        <f t="shared" si="19"/>
        <v>6</v>
      </c>
      <c r="K221" s="56" t="str">
        <f t="shared" ca="1" si="18"/>
        <v>-</v>
      </c>
    </row>
    <row r="222" spans="1:12" s="40" customFormat="1">
      <c r="A222" s="51" t="str">
        <f t="shared" ca="1" si="16"/>
        <v>Redan rankad</v>
      </c>
      <c r="B222" s="40" t="str">
        <f t="shared" si="17"/>
        <v>SVED Nils (77)</v>
      </c>
      <c r="C222" s="40" t="str">
        <f ca="1">IF(C152="Ja","Ja",(IF(IFERROR(VLOOKUP(B222,$K$216:(INDIRECT("$K"&amp;($D$213+215))),1,FALSE),"-") &lt;&gt; "-","Ja","Nej")))</f>
        <v>Ja</v>
      </c>
      <c r="D222" s="47"/>
      <c r="E222" s="47"/>
      <c r="J222" s="40">
        <f t="shared" si="19"/>
        <v>7</v>
      </c>
      <c r="K222" s="56" t="str">
        <f t="shared" ca="1" si="18"/>
        <v>-</v>
      </c>
    </row>
    <row r="223" spans="1:12" s="40" customFormat="1">
      <c r="A223" s="51" t="str">
        <f t="shared" ca="1" si="16"/>
        <v>Redan rankad</v>
      </c>
      <c r="B223" s="40" t="str">
        <f t="shared" si="17"/>
        <v>JONASSON Viktor (78)</v>
      </c>
      <c r="C223" s="40" t="str">
        <f ca="1">IF(C153="Ja","Ja",(IF(IFERROR(VLOOKUP(B223,$K$216:(INDIRECT("$K"&amp;($D$213+215))),1,FALSE),"-") &lt;&gt; "-","Ja","Nej")))</f>
        <v>Ja</v>
      </c>
      <c r="D223" s="47"/>
      <c r="E223" s="47"/>
      <c r="J223" s="40">
        <f t="shared" si="19"/>
        <v>8</v>
      </c>
      <c r="K223" s="56" t="str">
        <f t="shared" ca="1" si="18"/>
        <v>-</v>
      </c>
    </row>
    <row r="224" spans="1:12" s="40" customFormat="1">
      <c r="A224" s="51" t="str">
        <f t="shared" ca="1" si="16"/>
        <v>Redan rankad</v>
      </c>
      <c r="B224" s="40" t="str">
        <f t="shared" si="17"/>
        <v>WAHLBERG David (79)</v>
      </c>
      <c r="C224" s="40" t="str">
        <f ca="1">IF(C154="Ja","Ja",(IF(IFERROR(VLOOKUP(B224,$K$216:(INDIRECT("$K"&amp;($D$213+215))),1,FALSE),"-") &lt;&gt; "-","Ja","Nej")))</f>
        <v>Ja</v>
      </c>
      <c r="D224" s="47"/>
      <c r="E224" s="47"/>
      <c r="J224" s="40">
        <f t="shared" si="19"/>
        <v>9</v>
      </c>
      <c r="K224" s="56" t="str">
        <f t="shared" ca="1" si="18"/>
        <v>-</v>
      </c>
    </row>
    <row r="225" spans="1:11" s="40" customFormat="1">
      <c r="A225" s="51" t="str">
        <f t="shared" ca="1" si="16"/>
        <v>Redan rankad</v>
      </c>
      <c r="B225" s="40" t="str">
        <f t="shared" si="17"/>
        <v>SILFER Leopold (80)</v>
      </c>
      <c r="C225" s="40" t="str">
        <f ca="1">IF(C155="Ja","Ja",(IF(IFERROR(VLOOKUP(B225,$K$216:(INDIRECT("$K"&amp;($D$213+215))),1,FALSE),"-") &lt;&gt; "-","Ja","Nej")))</f>
        <v>Ja</v>
      </c>
      <c r="D225" s="47"/>
      <c r="E225" s="47"/>
      <c r="J225" s="40">
        <f t="shared" si="19"/>
        <v>10</v>
      </c>
      <c r="K225" s="56" t="str">
        <f t="shared" ca="1" si="18"/>
        <v>-</v>
      </c>
    </row>
    <row r="226" spans="1:11" s="40" customFormat="1">
      <c r="A226" s="51" t="str">
        <f t="shared" ca="1" si="16"/>
        <v>Redan rankad</v>
      </c>
      <c r="B226" s="40" t="str">
        <f t="shared" si="17"/>
        <v>DAHLIN Carl (81)</v>
      </c>
      <c r="C226" s="40" t="str">
        <f ca="1">IF(C156="Ja","Ja",(IF(IFERROR(VLOOKUP(B226,$K$216:(INDIRECT("$K"&amp;($D$213+215))),1,FALSE),"-") &lt;&gt; "-","Ja","Nej")))</f>
        <v>Ja</v>
      </c>
      <c r="D226" s="47"/>
      <c r="E226" s="47"/>
      <c r="J226" s="40">
        <f t="shared" si="19"/>
        <v>11</v>
      </c>
      <c r="K226" s="56" t="str">
        <f t="shared" ca="1" si="18"/>
        <v>-</v>
      </c>
    </row>
    <row r="227" spans="1:11" s="40" customFormat="1">
      <c r="A227" s="51" t="str">
        <f t="shared" ca="1" si="16"/>
        <v>Redan rankad</v>
      </c>
      <c r="B227" s="40" t="str">
        <f t="shared" si="17"/>
        <v>MALKER Filip (82)</v>
      </c>
      <c r="C227" s="40" t="str">
        <f ca="1">IF(C157="Ja","Ja",(IF(IFERROR(VLOOKUP(B227,$K$216:(INDIRECT("$K"&amp;($D$213+215))),1,FALSE),"-") &lt;&gt; "-","Ja","Nej")))</f>
        <v>Ja</v>
      </c>
      <c r="D227" s="47"/>
      <c r="E227" s="47"/>
      <c r="J227" s="40">
        <f t="shared" si="19"/>
        <v>12</v>
      </c>
      <c r="K227" s="56" t="str">
        <f t="shared" ca="1" si="18"/>
        <v>-</v>
      </c>
    </row>
    <row r="228" spans="1:11" s="40" customFormat="1">
      <c r="A228" s="51" t="str">
        <f t="shared" ca="1" si="16"/>
        <v>Redan rankad</v>
      </c>
      <c r="B228" s="40" t="str">
        <f t="shared" si="17"/>
        <v>CANDERT Joel (83)</v>
      </c>
      <c r="C228" s="40" t="str">
        <f ca="1">IF(C158="Ja","Ja",(IF(IFERROR(VLOOKUP(B228,$K$216:(INDIRECT("$K"&amp;($D$213+215))),1,FALSE),"-") &lt;&gt; "-","Ja","Nej")))</f>
        <v>Ja</v>
      </c>
      <c r="D228" s="47"/>
      <c r="E228" s="47"/>
      <c r="J228" s="40">
        <f t="shared" si="19"/>
        <v>13</v>
      </c>
      <c r="K228" s="56" t="str">
        <f t="shared" ca="1" si="18"/>
        <v>-</v>
      </c>
    </row>
    <row r="229" spans="1:11" s="40" customFormat="1">
      <c r="A229" s="51" t="str">
        <f t="shared" ca="1" si="16"/>
        <v>Redan rankad</v>
      </c>
      <c r="B229" s="40" t="str">
        <f t="shared" si="17"/>
        <v>AXELHED Pontus (84)</v>
      </c>
      <c r="C229" s="40" t="str">
        <f ca="1">IF(C159="Ja","Ja",(IF(IFERROR(VLOOKUP(B229,$K$216:(INDIRECT("$K"&amp;($D$213+215))),1,FALSE),"-") &lt;&gt; "-","Ja","Nej")))</f>
        <v>Ja</v>
      </c>
      <c r="D229" s="47"/>
      <c r="E229" s="47"/>
      <c r="J229" s="40">
        <f t="shared" si="19"/>
        <v>14</v>
      </c>
      <c r="K229" s="56" t="str">
        <f t="shared" ca="1" si="18"/>
        <v>-</v>
      </c>
    </row>
    <row r="230" spans="1:11" s="40" customFormat="1">
      <c r="A230" s="51" t="str">
        <f t="shared" ca="1" si="16"/>
        <v>Redan rankad</v>
      </c>
      <c r="B230" s="40" t="str">
        <f t="shared" si="17"/>
        <v>DAMEN-BLAD Victor (85)</v>
      </c>
      <c r="C230" s="40" t="str">
        <f ca="1">IF(C160="Ja","Ja",(IF(IFERROR(VLOOKUP(B230,$K$216:(INDIRECT("$K"&amp;($D$213+215))),1,FALSE),"-") &lt;&gt; "-","Ja","Nej")))</f>
        <v>Ja</v>
      </c>
      <c r="D230" s="47"/>
      <c r="E230" s="47"/>
      <c r="J230" s="40">
        <f t="shared" si="19"/>
        <v>15</v>
      </c>
      <c r="K230" s="56" t="str">
        <f t="shared" ca="1" si="18"/>
        <v>-</v>
      </c>
    </row>
    <row r="231" spans="1:11" s="40" customFormat="1">
      <c r="A231" s="51" t="str">
        <f t="shared" ca="1" si="16"/>
        <v>Redan rankad</v>
      </c>
      <c r="B231" s="40" t="str">
        <f t="shared" si="17"/>
        <v>MIKELSSON Olle (86)</v>
      </c>
      <c r="C231" s="40" t="str">
        <f ca="1">IF(C161="Ja","Ja",(IF(IFERROR(VLOOKUP(B231,$K$216:(INDIRECT("$K"&amp;($D$213+215))),1,FALSE),"-") &lt;&gt; "-","Ja","Nej")))</f>
        <v>Ja</v>
      </c>
      <c r="D231" s="47"/>
      <c r="E231" s="47"/>
      <c r="J231" s="40">
        <f t="shared" si="19"/>
        <v>16</v>
      </c>
      <c r="K231" s="56" t="str">
        <f t="shared" ca="1" si="18"/>
        <v>-</v>
      </c>
    </row>
    <row r="232" spans="1:11" s="40" customFormat="1">
      <c r="A232" s="51" t="str">
        <f t="shared" ca="1" si="16"/>
        <v>Redan rankad</v>
      </c>
      <c r="B232" s="40" t="str">
        <f t="shared" si="17"/>
        <v>WESTLUND Wilhelm (88)</v>
      </c>
      <c r="C232" s="40" t="str">
        <f ca="1">IF(C162="Ja","Ja",(IF(IFERROR(VLOOKUP(B232,$K$216:(INDIRECT("$K"&amp;($D$213+215))),1,FALSE),"-") &lt;&gt; "-","Ja","Nej")))</f>
        <v>Ja</v>
      </c>
      <c r="D232" s="47"/>
      <c r="E232" s="47"/>
      <c r="J232" s="40">
        <f t="shared" si="19"/>
        <v>17</v>
      </c>
      <c r="K232" s="56" t="str">
        <f t="shared" ca="1" si="18"/>
        <v>-</v>
      </c>
    </row>
    <row r="233" spans="1:11" s="40" customFormat="1">
      <c r="A233" s="51" t="str">
        <f t="shared" ca="1" si="16"/>
        <v>Redan rankad</v>
      </c>
      <c r="B233" s="40" t="str">
        <f t="shared" si="17"/>
        <v>DAHLBORG Fred (89)</v>
      </c>
      <c r="C233" s="40" t="str">
        <f ca="1">IF(C163="Ja","Ja",(IF(IFERROR(VLOOKUP(B233,$K$216:(INDIRECT("$K"&amp;($D$213+215))),1,FALSE),"-") &lt;&gt; "-","Ja","Nej")))</f>
        <v>Ja</v>
      </c>
      <c r="D233" s="47"/>
      <c r="E233" s="47"/>
      <c r="J233" s="40">
        <f t="shared" si="19"/>
        <v>18</v>
      </c>
      <c r="K233" s="56" t="str">
        <f t="shared" ca="1" si="18"/>
        <v>-</v>
      </c>
    </row>
    <row r="234" spans="1:11" s="40" customFormat="1">
      <c r="A234" s="51" t="str">
        <f t="shared" ca="1" si="16"/>
        <v>Redan rankad</v>
      </c>
      <c r="B234" s="40" t="str">
        <f t="shared" si="17"/>
        <v>NICOLOSI Marcus (91)</v>
      </c>
      <c r="C234" s="40" t="str">
        <f ca="1">IF(C164="Ja","Ja",(IF(IFERROR(VLOOKUP(B234,$K$216:(INDIRECT("$K"&amp;($D$213+215))),1,FALSE),"-") &lt;&gt; "-","Ja","Nej")))</f>
        <v>Ja</v>
      </c>
      <c r="D234" s="47"/>
      <c r="E234" s="47"/>
      <c r="J234" s="40">
        <f t="shared" si="19"/>
        <v>19</v>
      </c>
      <c r="K234" s="56" t="str">
        <f t="shared" ca="1" si="18"/>
        <v>-</v>
      </c>
    </row>
    <row r="235" spans="1:11" s="40" customFormat="1">
      <c r="A235" s="51" t="str">
        <f t="shared" ca="1" si="16"/>
        <v>Redan rankad</v>
      </c>
      <c r="B235" s="40" t="str">
        <f t="shared" si="17"/>
        <v>SCHEDIN Vilmer (90)</v>
      </c>
      <c r="C235" s="40" t="str">
        <f ca="1">IF(C165="Ja","Ja",(IF(IFERROR(VLOOKUP(B235,$K$216:(INDIRECT("$K"&amp;($D$213+215))),1,FALSE),"-") &lt;&gt; "-","Ja","Nej")))</f>
        <v>Ja</v>
      </c>
      <c r="D235" s="47"/>
      <c r="E235" s="47"/>
      <c r="J235" s="40">
        <f t="shared" si="19"/>
        <v>20</v>
      </c>
      <c r="K235" s="56" t="str">
        <f t="shared" ca="1" si="18"/>
        <v>-</v>
      </c>
    </row>
    <row r="236" spans="1:11" s="40" customFormat="1">
      <c r="A236" s="51">
        <f t="shared" ca="1" si="16"/>
        <v>5.5335648148148149E-4</v>
      </c>
      <c r="B236" s="40" t="str">
        <f t="shared" si="17"/>
        <v>KEMHAGEN Bille (95)</v>
      </c>
      <c r="C236" s="40" t="str">
        <f ca="1">IF(C166="Ja","Ja",(IF(IFERROR(VLOOKUP(B236,$K$216:(INDIRECT("$K"&amp;($D$213+215))),1,FALSE),"-") &lt;&gt; "-","Ja","Nej")))</f>
        <v>Ja</v>
      </c>
      <c r="D236" s="47"/>
      <c r="E236" s="47"/>
      <c r="J236" s="40">
        <f t="shared" si="19"/>
        <v>21</v>
      </c>
      <c r="K236" s="56" t="str">
        <f t="shared" ca="1" si="18"/>
        <v>-</v>
      </c>
    </row>
    <row r="237" spans="1:11" s="40" customFormat="1">
      <c r="A237" s="51">
        <f t="shared" ca="1" si="16"/>
        <v>4.8298611111111106E-4</v>
      </c>
      <c r="B237" s="40" t="str">
        <f t="shared" si="17"/>
        <v>ÅBERG Malte (93)</v>
      </c>
      <c r="C237" s="40" t="str">
        <f ca="1">IF(C167="Ja","Ja",(IF(IFERROR(VLOOKUP(B237,$K$216:(INDIRECT("$K"&amp;($D$213+215))),1,FALSE),"-") &lt;&gt; "-","Ja","Nej")))</f>
        <v>Ja</v>
      </c>
      <c r="D237" s="47"/>
      <c r="E237" s="47"/>
      <c r="J237" s="40">
        <f t="shared" si="19"/>
        <v>22</v>
      </c>
      <c r="K237" s="56" t="str">
        <f t="shared" ca="1" si="18"/>
        <v>-</v>
      </c>
    </row>
    <row r="238" spans="1:11" s="40" customFormat="1">
      <c r="A238" s="51">
        <f t="shared" ca="1" si="16"/>
        <v>4.884259259259259E-4</v>
      </c>
      <c r="B238" s="40" t="str">
        <f t="shared" si="17"/>
        <v>BERGGREN Tim (94)</v>
      </c>
      <c r="C238" s="40" t="str">
        <f ca="1">IF(C168="Ja","Ja",(IF(IFERROR(VLOOKUP(B238,$K$216:(INDIRECT("$K"&amp;($D$213+215))),1,FALSE),"-") &lt;&gt; "-","Ja","Nej")))</f>
        <v>Ja</v>
      </c>
      <c r="D238" s="47"/>
      <c r="E238" s="47"/>
      <c r="J238" s="40">
        <f t="shared" si="19"/>
        <v>23</v>
      </c>
      <c r="K238" s="56" t="str">
        <f t="shared" ca="1" si="18"/>
        <v>-</v>
      </c>
    </row>
    <row r="239" spans="1:11" s="40" customFormat="1">
      <c r="A239" s="51">
        <f t="shared" ca="1" si="16"/>
        <v>4.7141203703703706E-4</v>
      </c>
      <c r="B239" s="40" t="str">
        <f t="shared" si="17"/>
        <v>OREDSSON Elias (92)</v>
      </c>
      <c r="C239" s="40" t="str">
        <f ca="1">IF(C169="Ja","Ja",(IF(IFERROR(VLOOKUP(B239,$K$216:(INDIRECT("$K"&amp;($D$213+215))),1,FALSE),"-") &lt;&gt; "-","Ja","Nej")))</f>
        <v>Ja</v>
      </c>
      <c r="D239" s="47"/>
      <c r="E239" s="47"/>
      <c r="J239" s="40">
        <f t="shared" si="19"/>
        <v>24</v>
      </c>
      <c r="K239" s="56" t="str">
        <f t="shared" ca="1" si="18"/>
        <v>-</v>
      </c>
    </row>
    <row r="240" spans="1:11" s="40" customFormat="1">
      <c r="A240" s="51" t="str">
        <f t="shared" ca="1" si="16"/>
        <v>Redan rankad</v>
      </c>
      <c r="B240" s="40" t="str">
        <f t="shared" si="17"/>
        <v>SVENSSON Axel (87)</v>
      </c>
      <c r="C240" s="40" t="str">
        <f ca="1">IF(C170="Ja","Ja",(IF(IFERROR(VLOOKUP(B240,$K$216:(INDIRECT("$K"&amp;($D$213+215))),1,FALSE),"-") &lt;&gt; "-","Ja","Nej")))</f>
        <v>Ja</v>
      </c>
      <c r="D240" s="47"/>
      <c r="E240" s="47"/>
      <c r="J240" s="40">
        <f t="shared" si="19"/>
        <v>25</v>
      </c>
      <c r="K240" s="56" t="str">
        <f t="shared" ca="1" si="18"/>
        <v>-</v>
      </c>
    </row>
    <row r="241" spans="1:11" s="40" customFormat="1">
      <c r="A241" s="51" t="str">
        <f t="shared" ca="1" si="16"/>
        <v>-</v>
      </c>
      <c r="B241" s="40" t="str">
        <f t="shared" si="17"/>
        <v/>
      </c>
      <c r="C241" s="40" t="str">
        <f ca="1">IF(C171="Ja","Ja",(IF(IFERROR(VLOOKUP(B241,$K$216:(INDIRECT("$K"&amp;($D$213+215))),1,FALSE),"-") &lt;&gt; "-","Ja","Nej")))</f>
        <v>Nej</v>
      </c>
      <c r="D241" s="47"/>
      <c r="E241" s="47"/>
      <c r="J241" s="40">
        <f t="shared" si="19"/>
        <v>26</v>
      </c>
      <c r="K241" s="56" t="str">
        <f t="shared" ca="1" si="18"/>
        <v>-</v>
      </c>
    </row>
    <row r="242" spans="1:11" s="40" customFormat="1">
      <c r="A242" s="51" t="str">
        <f t="shared" ca="1" si="16"/>
        <v>-</v>
      </c>
      <c r="B242" s="40" t="str">
        <f t="shared" si="17"/>
        <v/>
      </c>
      <c r="C242" s="40" t="str">
        <f ca="1">IF(C172="Ja","Ja",(IF(IFERROR(VLOOKUP(B242,$K$216:(INDIRECT("$K"&amp;($D$213+215))),1,FALSE),"-") &lt;&gt; "-","Ja","Nej")))</f>
        <v>Nej</v>
      </c>
      <c r="D242" s="47"/>
      <c r="E242" s="47"/>
      <c r="J242" s="40">
        <f t="shared" si="19"/>
        <v>27</v>
      </c>
      <c r="K242" s="56" t="str">
        <f t="shared" ca="1" si="18"/>
        <v>-</v>
      </c>
    </row>
    <row r="243" spans="1:11" s="40" customFormat="1">
      <c r="A243" s="51" t="str">
        <f t="shared" ca="1" si="16"/>
        <v>-</v>
      </c>
      <c r="B243" s="40" t="str">
        <f t="shared" si="17"/>
        <v/>
      </c>
      <c r="C243" s="40" t="str">
        <f ca="1">IF(C173="Ja","Ja",(IF(IFERROR(VLOOKUP(B243,$K$216:(INDIRECT("$K"&amp;($D$213+215))),1,FALSE),"-") &lt;&gt; "-","Ja","Nej")))</f>
        <v>Nej</v>
      </c>
      <c r="D243" s="47"/>
      <c r="E243" s="47"/>
      <c r="J243" s="40">
        <f t="shared" si="19"/>
        <v>28</v>
      </c>
      <c r="K243" s="56" t="str">
        <f t="shared" ca="1" si="18"/>
        <v>-</v>
      </c>
    </row>
    <row r="244" spans="1:11" s="40" customFormat="1">
      <c r="A244" s="51" t="str">
        <f t="shared" ca="1" si="16"/>
        <v>-</v>
      </c>
      <c r="B244" s="40" t="str">
        <f t="shared" si="17"/>
        <v/>
      </c>
      <c r="C244" s="40" t="str">
        <f ca="1">IF(C174="Ja","Ja",(IF(IFERROR(VLOOKUP(B244,$K$216:(INDIRECT("$K"&amp;($D$213+215))),1,FALSE),"-") &lt;&gt; "-","Ja","Nej")))</f>
        <v>Nej</v>
      </c>
      <c r="D244" s="47"/>
      <c r="E244" s="47"/>
      <c r="J244" s="40">
        <f t="shared" si="19"/>
        <v>29</v>
      </c>
      <c r="K244" s="56" t="str">
        <f t="shared" ca="1" si="18"/>
        <v>-</v>
      </c>
    </row>
    <row r="245" spans="1:11" s="40" customFormat="1">
      <c r="A245" s="51" t="str">
        <f t="shared" ca="1" si="16"/>
        <v>-</v>
      </c>
      <c r="B245" s="40" t="str">
        <f t="shared" si="17"/>
        <v/>
      </c>
      <c r="C245" s="40" t="str">
        <f ca="1">IF(C175="Ja","Ja",(IF(IFERROR(VLOOKUP(B245,$K$216:(INDIRECT("$K"&amp;($D$213+215))),1,FALSE),"-") &lt;&gt; "-","Ja","Nej")))</f>
        <v>Nej</v>
      </c>
      <c r="D245" s="47"/>
      <c r="E245" s="47"/>
      <c r="J245" s="40">
        <f t="shared" si="19"/>
        <v>30</v>
      </c>
      <c r="K245" s="56" t="str">
        <f t="shared" ca="1" si="18"/>
        <v>-</v>
      </c>
    </row>
    <row r="246" spans="1:11" s="40" customFormat="1">
      <c r="A246" s="51" t="str">
        <f t="shared" ca="1" si="16"/>
        <v>-</v>
      </c>
      <c r="B246" s="40" t="str">
        <f t="shared" si="17"/>
        <v/>
      </c>
      <c r="C246" s="40" t="str">
        <f ca="1">IF(C176="Ja","Ja",(IF(IFERROR(VLOOKUP(B246,$K$216:(INDIRECT("$K"&amp;($D$213+215))),1,FALSE),"-") &lt;&gt; "-","Ja","Nej")))</f>
        <v>Nej</v>
      </c>
      <c r="D246" s="47"/>
      <c r="E246" s="47"/>
      <c r="J246" s="40">
        <f t="shared" si="19"/>
        <v>31</v>
      </c>
      <c r="K246" s="56" t="str">
        <f t="shared" ca="1" si="18"/>
        <v>-</v>
      </c>
    </row>
    <row r="247" spans="1:11" s="40" customFormat="1">
      <c r="A247" s="51" t="str">
        <f t="shared" ca="1" si="16"/>
        <v>-</v>
      </c>
      <c r="B247" s="40" t="str">
        <f t="shared" si="17"/>
        <v/>
      </c>
      <c r="C247" s="40" t="str">
        <f ca="1">IF(C177="Ja","Ja",(IF(IFERROR(VLOOKUP(B247,$K$216:(INDIRECT("$K"&amp;($D$213+215))),1,FALSE),"-") &lt;&gt; "-","Ja","Nej")))</f>
        <v>Nej</v>
      </c>
      <c r="D247" s="47"/>
      <c r="E247" s="47"/>
      <c r="J247" s="40">
        <f t="shared" si="19"/>
        <v>32</v>
      </c>
      <c r="K247" s="56" t="str">
        <f t="shared" ca="1" si="18"/>
        <v>-</v>
      </c>
    </row>
    <row r="248" spans="1:11" s="40" customFormat="1">
      <c r="A248" s="51" t="str">
        <f t="shared" ca="1" si="16"/>
        <v>-</v>
      </c>
      <c r="B248" s="40" t="str">
        <f t="shared" si="17"/>
        <v/>
      </c>
      <c r="C248" s="40" t="str">
        <f ca="1">IF(C178="Ja","Ja",(IF(IFERROR(VLOOKUP(B248,$K$216:(INDIRECT("$K"&amp;($D$213+215))),1,FALSE),"-") &lt;&gt; "-","Ja","Nej")))</f>
        <v>Nej</v>
      </c>
      <c r="D248" s="47"/>
      <c r="E248" s="47"/>
      <c r="J248" s="40">
        <f t="shared" si="19"/>
        <v>33</v>
      </c>
      <c r="K248" s="56" t="str">
        <f t="shared" ca="1" si="18"/>
        <v>-</v>
      </c>
    </row>
    <row r="249" spans="1:11" s="40" customFormat="1">
      <c r="A249" s="51" t="str">
        <f t="shared" ca="1" si="16"/>
        <v>-</v>
      </c>
      <c r="B249" s="40" t="str">
        <f t="shared" si="17"/>
        <v/>
      </c>
      <c r="C249" s="40" t="str">
        <f ca="1">IF(C179="Ja","Ja",(IF(IFERROR(VLOOKUP(B249,$K$216:(INDIRECT("$K"&amp;($D$213+215))),1,FALSE),"-") &lt;&gt; "-","Ja","Nej")))</f>
        <v>Nej</v>
      </c>
      <c r="D249" s="47"/>
      <c r="E249" s="47"/>
      <c r="J249" s="40">
        <f t="shared" si="19"/>
        <v>34</v>
      </c>
      <c r="K249" s="56" t="str">
        <f t="shared" ca="1" si="18"/>
        <v>-</v>
      </c>
    </row>
    <row r="250" spans="1:11" s="40" customFormat="1">
      <c r="A250" s="51" t="str">
        <f t="shared" ca="1" si="16"/>
        <v>-</v>
      </c>
      <c r="B250" s="40" t="str">
        <f t="shared" si="17"/>
        <v/>
      </c>
      <c r="C250" s="40" t="str">
        <f ca="1">IF(C180="Ja","Ja",(IF(IFERROR(VLOOKUP(B250,$K$216:(INDIRECT("$K"&amp;($D$213+215))),1,FALSE),"-") &lt;&gt; "-","Ja","Nej")))</f>
        <v>Nej</v>
      </c>
      <c r="D250" s="47"/>
      <c r="E250" s="47"/>
      <c r="J250" s="40">
        <f t="shared" si="19"/>
        <v>35</v>
      </c>
      <c r="K250" s="56" t="str">
        <f t="shared" ca="1" si="18"/>
        <v>-</v>
      </c>
    </row>
    <row r="251" spans="1:11" s="40" customFormat="1">
      <c r="A251" s="51" t="str">
        <f t="shared" ca="1" si="16"/>
        <v>-</v>
      </c>
      <c r="B251" s="40" t="str">
        <f t="shared" si="17"/>
        <v/>
      </c>
      <c r="C251" s="40" t="str">
        <f ca="1">IF(C181="Ja","Ja",(IF(IFERROR(VLOOKUP(B251,$K$216:(INDIRECT("$K"&amp;($D$213+215))),1,FALSE),"-") &lt;&gt; "-","Ja","Nej")))</f>
        <v>Nej</v>
      </c>
      <c r="D251" s="47"/>
      <c r="E251" s="47"/>
      <c r="J251" s="40">
        <f t="shared" si="19"/>
        <v>36</v>
      </c>
      <c r="K251" s="56" t="str">
        <f t="shared" ca="1" si="18"/>
        <v>-</v>
      </c>
    </row>
    <row r="252" spans="1:11" s="40" customFormat="1">
      <c r="A252" s="51" t="str">
        <f t="shared" ca="1" si="16"/>
        <v>-</v>
      </c>
      <c r="B252" s="40" t="str">
        <f t="shared" si="17"/>
        <v/>
      </c>
      <c r="C252" s="40" t="str">
        <f ca="1">IF(C182="Ja","Ja",(IF(IFERROR(VLOOKUP(B252,$K$216:(INDIRECT("$K"&amp;($D$213+215))),1,FALSE),"-") &lt;&gt; "-","Ja","Nej")))</f>
        <v>Nej</v>
      </c>
      <c r="D252" s="47"/>
      <c r="E252" s="47"/>
      <c r="J252" s="40">
        <f t="shared" si="19"/>
        <v>37</v>
      </c>
      <c r="K252" s="56" t="str">
        <f t="shared" ca="1" si="18"/>
        <v>-</v>
      </c>
    </row>
    <row r="253" spans="1:11" s="40" customFormat="1">
      <c r="A253" s="51" t="str">
        <f t="shared" ca="1" si="16"/>
        <v>-</v>
      </c>
      <c r="B253" s="40" t="str">
        <f t="shared" si="17"/>
        <v/>
      </c>
      <c r="C253" s="40" t="str">
        <f ca="1">IF(C183="Ja","Ja",(IF(IFERROR(VLOOKUP(B253,$K$216:(INDIRECT("$K"&amp;($D$213+215))),1,FALSE),"-") &lt;&gt; "-","Ja","Nej")))</f>
        <v>Nej</v>
      </c>
      <c r="D253" s="47"/>
      <c r="E253" s="47"/>
      <c r="J253" s="40">
        <f t="shared" si="19"/>
        <v>38</v>
      </c>
      <c r="K253" s="56" t="str">
        <f t="shared" ca="1" si="18"/>
        <v>-</v>
      </c>
    </row>
    <row r="254" spans="1:11" s="40" customFormat="1">
      <c r="A254" s="51" t="str">
        <f t="shared" ca="1" si="16"/>
        <v>-</v>
      </c>
      <c r="B254" s="40" t="str">
        <f t="shared" si="17"/>
        <v/>
      </c>
      <c r="C254" s="40" t="str">
        <f ca="1">IF(C184="Ja","Ja",(IF(IFERROR(VLOOKUP(B254,$K$216:(INDIRECT("$K"&amp;($D$213+215))),1,FALSE),"-") &lt;&gt; "-","Ja","Nej")))</f>
        <v>Nej</v>
      </c>
      <c r="D254" s="47"/>
      <c r="E254" s="47"/>
      <c r="J254" s="40">
        <f t="shared" si="19"/>
        <v>39</v>
      </c>
      <c r="K254" s="56" t="str">
        <f t="shared" ca="1" si="18"/>
        <v>-</v>
      </c>
    </row>
    <row r="255" spans="1:11" s="40" customFormat="1">
      <c r="A255" s="51" t="str">
        <f t="shared" ca="1" si="16"/>
        <v>-</v>
      </c>
      <c r="B255" s="40" t="str">
        <f t="shared" si="17"/>
        <v/>
      </c>
      <c r="C255" s="40" t="str">
        <f ca="1">IF(C185="Ja","Ja",(IF(IFERROR(VLOOKUP(B255,$K$216:(INDIRECT("$K"&amp;($D$213+215))),1,FALSE),"-") &lt;&gt; "-","Ja","Nej")))</f>
        <v>Nej</v>
      </c>
      <c r="D255" s="47"/>
      <c r="E255" s="47"/>
      <c r="J255" s="40">
        <f t="shared" si="19"/>
        <v>40</v>
      </c>
      <c r="K255" s="56" t="str">
        <f t="shared" ca="1" si="18"/>
        <v>-</v>
      </c>
    </row>
    <row r="256" spans="1:11" s="40" customFormat="1">
      <c r="A256" s="51" t="str">
        <f t="shared" ca="1" si="16"/>
        <v>-</v>
      </c>
      <c r="B256" s="40" t="str">
        <f t="shared" si="17"/>
        <v/>
      </c>
      <c r="C256" s="40" t="str">
        <f ca="1">IF(C186="Ja","Ja",(IF(IFERROR(VLOOKUP(B256,$K$216:(INDIRECT("$K"&amp;($D$213+215))),1,FALSE),"-") &lt;&gt; "-","Ja","Nej")))</f>
        <v>Nej</v>
      </c>
      <c r="D256" s="47"/>
      <c r="E256" s="47"/>
      <c r="J256" s="40">
        <f t="shared" si="19"/>
        <v>41</v>
      </c>
      <c r="K256" s="56" t="str">
        <f t="shared" ca="1" si="18"/>
        <v>-</v>
      </c>
    </row>
    <row r="257" spans="1:11" s="40" customFormat="1">
      <c r="A257" s="51" t="str">
        <f t="shared" ca="1" si="16"/>
        <v>-</v>
      </c>
      <c r="B257" s="40" t="str">
        <f t="shared" si="17"/>
        <v/>
      </c>
      <c r="C257" s="40" t="str">
        <f ca="1">IF(C187="Ja","Ja",(IF(IFERROR(VLOOKUP(B257,$K$216:(INDIRECT("$K"&amp;($D$213+215))),1,FALSE),"-") &lt;&gt; "-","Ja","Nej")))</f>
        <v>Nej</v>
      </c>
      <c r="D257" s="47"/>
      <c r="E257" s="47"/>
      <c r="J257" s="40">
        <f t="shared" si="19"/>
        <v>42</v>
      </c>
      <c r="K257" s="56" t="str">
        <f t="shared" ca="1" si="18"/>
        <v>-</v>
      </c>
    </row>
    <row r="258" spans="1:11" s="40" customFormat="1">
      <c r="A258" s="51" t="str">
        <f t="shared" ca="1" si="16"/>
        <v>-</v>
      </c>
      <c r="B258" s="40" t="str">
        <f t="shared" si="17"/>
        <v/>
      </c>
      <c r="C258" s="40" t="str">
        <f ca="1">IF(C188="Ja","Ja",(IF(IFERROR(VLOOKUP(B258,$K$216:(INDIRECT("$K"&amp;($D$213+215))),1,FALSE),"-") &lt;&gt; "-","Ja","Nej")))</f>
        <v>Nej</v>
      </c>
      <c r="D258" s="47"/>
      <c r="E258" s="47"/>
      <c r="J258" s="40">
        <f t="shared" si="19"/>
        <v>43</v>
      </c>
      <c r="K258" s="56" t="str">
        <f t="shared" ca="1" si="18"/>
        <v>-</v>
      </c>
    </row>
    <row r="259" spans="1:11" s="40" customFormat="1">
      <c r="A259" s="51" t="str">
        <f t="shared" ca="1" si="16"/>
        <v>-</v>
      </c>
      <c r="B259" s="40" t="str">
        <f t="shared" si="17"/>
        <v/>
      </c>
      <c r="C259" s="40" t="str">
        <f ca="1">IF(C189="Ja","Ja",(IF(IFERROR(VLOOKUP(B259,$K$216:(INDIRECT("$K"&amp;($D$213+215))),1,FALSE),"-") &lt;&gt; "-","Ja","Nej")))</f>
        <v>Nej</v>
      </c>
      <c r="D259" s="47"/>
      <c r="E259" s="47"/>
      <c r="J259" s="40">
        <f t="shared" si="19"/>
        <v>44</v>
      </c>
      <c r="K259" s="56" t="str">
        <f t="shared" ca="1" si="18"/>
        <v>-</v>
      </c>
    </row>
    <row r="260" spans="1:11" s="40" customFormat="1">
      <c r="A260" s="51" t="str">
        <f t="shared" ca="1" si="16"/>
        <v>-</v>
      </c>
      <c r="B260" s="40" t="str">
        <f t="shared" si="17"/>
        <v/>
      </c>
      <c r="C260" s="40" t="str">
        <f ca="1">IF(C190="Ja","Ja",(IF(IFERROR(VLOOKUP(B260,$K$216:(INDIRECT("$K"&amp;($D$213+215))),1,FALSE),"-") &lt;&gt; "-","Ja","Nej")))</f>
        <v>Nej</v>
      </c>
      <c r="D260" s="47"/>
      <c r="E260" s="47"/>
      <c r="J260" s="40">
        <f t="shared" si="19"/>
        <v>45</v>
      </c>
      <c r="K260" s="56" t="str">
        <f t="shared" ca="1" si="18"/>
        <v>-</v>
      </c>
    </row>
    <row r="261" spans="1:11" s="40" customFormat="1">
      <c r="A261" s="51" t="str">
        <f t="shared" ca="1" si="16"/>
        <v>-</v>
      </c>
      <c r="B261" s="40" t="str">
        <f t="shared" si="17"/>
        <v/>
      </c>
      <c r="C261" s="40" t="str">
        <f ca="1">IF(C191="Ja","Ja",(IF(IFERROR(VLOOKUP(B261,$K$216:(INDIRECT("$K"&amp;($D$213+215))),1,FALSE),"-") &lt;&gt; "-","Ja","Nej")))</f>
        <v>Nej</v>
      </c>
      <c r="D261" s="47"/>
      <c r="E261" s="47"/>
      <c r="J261" s="40">
        <f t="shared" si="19"/>
        <v>46</v>
      </c>
      <c r="K261" s="56" t="str">
        <f t="shared" ca="1" si="18"/>
        <v>-</v>
      </c>
    </row>
    <row r="262" spans="1:11" s="40" customFormat="1">
      <c r="A262" s="51" t="str">
        <f t="shared" ca="1" si="16"/>
        <v>-</v>
      </c>
      <c r="B262" s="40" t="str">
        <f t="shared" si="17"/>
        <v/>
      </c>
      <c r="C262" s="40" t="str">
        <f ca="1">IF(C192="Ja","Ja",(IF(IFERROR(VLOOKUP(B262,$K$216:(INDIRECT("$K"&amp;($D$213+215))),1,FALSE),"-") &lt;&gt; "-","Ja","Nej")))</f>
        <v>Nej</v>
      </c>
      <c r="D262" s="47"/>
      <c r="E262" s="47"/>
      <c r="J262" s="40">
        <f t="shared" si="19"/>
        <v>47</v>
      </c>
      <c r="K262" s="56" t="str">
        <f t="shared" ca="1" si="18"/>
        <v>-</v>
      </c>
    </row>
    <row r="263" spans="1:11" s="40" customFormat="1">
      <c r="A263" s="51" t="str">
        <f t="shared" ca="1" si="16"/>
        <v>-</v>
      </c>
      <c r="B263" s="40" t="str">
        <f t="shared" si="17"/>
        <v/>
      </c>
      <c r="C263" s="40" t="str">
        <f ca="1">IF(C193="Ja","Ja",(IF(IFERROR(VLOOKUP(B263,$K$216:(INDIRECT("$K"&amp;($D$213+215))),1,FALSE),"-") &lt;&gt; "-","Ja","Nej")))</f>
        <v>Nej</v>
      </c>
      <c r="D263" s="47"/>
      <c r="E263" s="47"/>
      <c r="J263" s="40">
        <f t="shared" si="19"/>
        <v>48</v>
      </c>
      <c r="K263" s="56" t="str">
        <f t="shared" ca="1" si="18"/>
        <v>-</v>
      </c>
    </row>
    <row r="264" spans="1:11" s="40" customFormat="1">
      <c r="A264" s="51" t="str">
        <f t="shared" ca="1" si="16"/>
        <v>-</v>
      </c>
      <c r="B264" s="40" t="str">
        <f t="shared" si="17"/>
        <v/>
      </c>
      <c r="C264" s="40" t="str">
        <f ca="1">IF(C194="Ja","Ja",(IF(IFERROR(VLOOKUP(B264,$K$216:(INDIRECT("$K"&amp;($D$213+215))),1,FALSE),"-") &lt;&gt; "-","Ja","Nej")))</f>
        <v>Nej</v>
      </c>
      <c r="D264" s="47"/>
      <c r="E264" s="47"/>
      <c r="J264" s="40">
        <f t="shared" si="19"/>
        <v>49</v>
      </c>
      <c r="K264" s="56" t="str">
        <f t="shared" ca="1" si="18"/>
        <v>-</v>
      </c>
    </row>
    <row r="265" spans="1:11" s="40" customFormat="1">
      <c r="A265" s="51" t="str">
        <f t="shared" ca="1" si="16"/>
        <v>-</v>
      </c>
      <c r="B265" s="40" t="str">
        <f t="shared" si="17"/>
        <v/>
      </c>
      <c r="C265" s="40" t="str">
        <f ca="1">IF(C195="Ja","Ja",(IF(IFERROR(VLOOKUP(B265,$K$216:(INDIRECT("$K"&amp;($D$213+215))),1,FALSE),"-") &lt;&gt; "-","Ja","Nej")))</f>
        <v>Nej</v>
      </c>
      <c r="D265" s="47"/>
      <c r="E265" s="47"/>
      <c r="J265" s="40">
        <f t="shared" si="19"/>
        <v>50</v>
      </c>
      <c r="K265" s="56" t="str">
        <f t="shared" ca="1" si="18"/>
        <v>-</v>
      </c>
    </row>
    <row r="266" spans="1:11" s="40" customFormat="1">
      <c r="A266" s="51" t="str">
        <f t="shared" ca="1" si="16"/>
        <v>-</v>
      </c>
      <c r="B266" s="40" t="str">
        <f t="shared" si="17"/>
        <v/>
      </c>
      <c r="C266" s="40" t="str">
        <f ca="1">IF(C196="Ja","Ja",(IF(IFERROR(VLOOKUP(B266,$K$216:(INDIRECT("$K"&amp;($D$213+215))),1,FALSE),"-") &lt;&gt; "-","Ja","Nej")))</f>
        <v>Nej</v>
      </c>
      <c r="D266" s="47"/>
      <c r="E266" s="47"/>
      <c r="J266" s="40">
        <f t="shared" si="19"/>
        <v>51</v>
      </c>
      <c r="K266" s="56" t="str">
        <f t="shared" ca="1" si="18"/>
        <v>-</v>
      </c>
    </row>
    <row r="267" spans="1:11" s="40" customFormat="1">
      <c r="A267" s="51" t="str">
        <f t="shared" ca="1" si="16"/>
        <v>-</v>
      </c>
      <c r="B267" s="40" t="str">
        <f t="shared" si="17"/>
        <v/>
      </c>
      <c r="C267" s="40" t="str">
        <f ca="1">IF(C197="Ja","Ja",(IF(IFERROR(VLOOKUP(B267,$K$216:(INDIRECT("$K"&amp;($D$213+215))),1,FALSE),"-") &lt;&gt; "-","Ja","Nej")))</f>
        <v>Nej</v>
      </c>
      <c r="D267" s="47"/>
      <c r="E267" s="47"/>
      <c r="J267" s="40">
        <f t="shared" si="19"/>
        <v>52</v>
      </c>
      <c r="K267" s="56" t="str">
        <f t="shared" ca="1" si="18"/>
        <v>-</v>
      </c>
    </row>
    <row r="268" spans="1:11" s="40" customFormat="1">
      <c r="A268" s="51" t="str">
        <f t="shared" ca="1" si="16"/>
        <v>-</v>
      </c>
      <c r="B268" s="40" t="str">
        <f t="shared" si="17"/>
        <v/>
      </c>
      <c r="C268" s="40" t="str">
        <f ca="1">IF(C198="Ja","Ja",(IF(IFERROR(VLOOKUP(B268,$K$216:(INDIRECT("$K"&amp;($D$213+215))),1,FALSE),"-") &lt;&gt; "-","Ja","Nej")))</f>
        <v>Nej</v>
      </c>
      <c r="D268" s="47"/>
      <c r="E268" s="47"/>
      <c r="J268" s="40">
        <f t="shared" si="19"/>
        <v>53</v>
      </c>
      <c r="K268" s="56" t="str">
        <f t="shared" ca="1" si="18"/>
        <v>-</v>
      </c>
    </row>
    <row r="269" spans="1:11" s="40" customFormat="1">
      <c r="A269" s="51" t="str">
        <f t="shared" ca="1" si="16"/>
        <v>-</v>
      </c>
      <c r="B269" s="40" t="str">
        <f t="shared" si="17"/>
        <v/>
      </c>
      <c r="C269" s="40" t="str">
        <f ca="1">IF(C199="Ja","Ja",(IF(IFERROR(VLOOKUP(B269,$K$216:(INDIRECT("$K"&amp;($D$213+215))),1,FALSE),"-") &lt;&gt; "-","Ja","Nej")))</f>
        <v>Nej</v>
      </c>
      <c r="D269" s="47"/>
      <c r="E269" s="47"/>
      <c r="J269" s="40">
        <f t="shared" si="19"/>
        <v>54</v>
      </c>
      <c r="K269" s="56" t="str">
        <f t="shared" ca="1" si="18"/>
        <v>-</v>
      </c>
    </row>
    <row r="270" spans="1:11" s="40" customFormat="1">
      <c r="A270" s="51" t="str">
        <f t="shared" ca="1" si="16"/>
        <v>-</v>
      </c>
      <c r="B270" s="40" t="str">
        <f t="shared" si="17"/>
        <v/>
      </c>
      <c r="C270" s="40" t="str">
        <f ca="1">IF(C200="Ja","Ja",(IF(IFERROR(VLOOKUP(B270,$K$216:(INDIRECT("$K"&amp;($D$213+215))),1,FALSE),"-") &lt;&gt; "-","Ja","Nej")))</f>
        <v>Nej</v>
      </c>
      <c r="D270" s="47"/>
      <c r="E270" s="47"/>
      <c r="J270" s="40">
        <f t="shared" si="19"/>
        <v>55</v>
      </c>
      <c r="K270" s="56" t="str">
        <f t="shared" ca="1" si="18"/>
        <v>-</v>
      </c>
    </row>
    <row r="271" spans="1:11" s="40" customFormat="1">
      <c r="A271" s="51" t="str">
        <f t="shared" ca="1" si="16"/>
        <v>-</v>
      </c>
      <c r="B271" s="40" t="str">
        <f t="shared" si="17"/>
        <v/>
      </c>
      <c r="C271" s="40" t="str">
        <f ca="1">IF(C201="Ja","Ja",(IF(IFERROR(VLOOKUP(B271,$K$216:(INDIRECT("$K"&amp;($D$213+215))),1,FALSE),"-") &lt;&gt; "-","Ja","Nej")))</f>
        <v>Nej</v>
      </c>
      <c r="D271" s="47"/>
      <c r="E271" s="47"/>
      <c r="J271" s="40">
        <f t="shared" si="19"/>
        <v>56</v>
      </c>
      <c r="K271" s="56" t="str">
        <f t="shared" ca="1" si="18"/>
        <v>-</v>
      </c>
    </row>
    <row r="272" spans="1:11" s="40" customFormat="1">
      <c r="A272" s="51" t="str">
        <f t="shared" ca="1" si="16"/>
        <v>-</v>
      </c>
      <c r="B272" s="40" t="str">
        <f t="shared" si="17"/>
        <v/>
      </c>
      <c r="C272" s="40" t="str">
        <f ca="1">IF(C202="Ja","Ja",(IF(IFERROR(VLOOKUP(B272,$K$216:(INDIRECT("$K"&amp;($D$213+215))),1,FALSE),"-") &lt;&gt; "-","Ja","Nej")))</f>
        <v>Nej</v>
      </c>
      <c r="D272" s="47"/>
      <c r="E272" s="47"/>
      <c r="J272" s="40">
        <f t="shared" si="19"/>
        <v>57</v>
      </c>
      <c r="K272" s="56" t="str">
        <f t="shared" ca="1" si="18"/>
        <v>-</v>
      </c>
    </row>
    <row r="273" spans="1:11" s="40" customFormat="1">
      <c r="A273" s="51" t="str">
        <f t="shared" ca="1" si="16"/>
        <v>-</v>
      </c>
      <c r="B273" s="40" t="str">
        <f t="shared" si="17"/>
        <v/>
      </c>
      <c r="C273" s="40" t="str">
        <f ca="1">IF(C203="Ja","Ja",(IF(IFERROR(VLOOKUP(B273,$K$216:(INDIRECT("$K"&amp;($D$213+215))),1,FALSE),"-") &lt;&gt; "-","Ja","Nej")))</f>
        <v>Nej</v>
      </c>
      <c r="D273" s="47"/>
      <c r="E273" s="47"/>
      <c r="J273" s="40">
        <f t="shared" si="19"/>
        <v>58</v>
      </c>
      <c r="K273" s="56" t="str">
        <f t="shared" ca="1" si="18"/>
        <v>-</v>
      </c>
    </row>
    <row r="274" spans="1:11" s="40" customFormat="1">
      <c r="A274" s="51" t="str">
        <f t="shared" ca="1" si="16"/>
        <v>-</v>
      </c>
      <c r="B274" s="40" t="str">
        <f t="shared" si="17"/>
        <v/>
      </c>
      <c r="C274" s="40" t="str">
        <f ca="1">IF(C204="Ja","Ja",(IF(IFERROR(VLOOKUP(B274,$K$216:(INDIRECT("$K"&amp;($D$213+215))),1,FALSE),"-") &lt;&gt; "-","Ja","Nej")))</f>
        <v>Nej</v>
      </c>
      <c r="D274" s="47"/>
      <c r="E274" s="47"/>
      <c r="J274" s="40">
        <f t="shared" si="19"/>
        <v>59</v>
      </c>
      <c r="K274" s="56" t="str">
        <f t="shared" ca="1" si="18"/>
        <v>-</v>
      </c>
    </row>
    <row r="275" spans="1:11" s="40" customFormat="1">
      <c r="A275" s="51" t="str">
        <f t="shared" ca="1" si="16"/>
        <v>-</v>
      </c>
      <c r="B275" s="40" t="str">
        <f t="shared" si="17"/>
        <v/>
      </c>
      <c r="C275" s="40" t="str">
        <f ca="1">IF(C205="Ja","Ja",(IF(IFERROR(VLOOKUP(B275,$K$216:(INDIRECT("$K"&amp;($D$213+215))),1,FALSE),"-") &lt;&gt; "-","Ja","Nej")))</f>
        <v>Nej</v>
      </c>
      <c r="D275" s="47"/>
      <c r="E275" s="47"/>
      <c r="J275" s="40">
        <f t="shared" si="19"/>
        <v>60</v>
      </c>
      <c r="K275" s="56" t="str">
        <f t="shared" ca="1" si="18"/>
        <v>-</v>
      </c>
    </row>
    <row r="276" spans="1:11" s="40" customFormat="1">
      <c r="A276" s="51" t="str">
        <f t="shared" ca="1" si="16"/>
        <v>-</v>
      </c>
      <c r="B276" s="40" t="str">
        <f t="shared" si="17"/>
        <v/>
      </c>
      <c r="C276" s="40" t="str">
        <f ca="1">IF(C206="Ja","Ja",(IF(IFERROR(VLOOKUP(B276,$K$216:(INDIRECT("$K"&amp;($D$213+215))),1,FALSE),"-") &lt;&gt; "-","Ja","Nej")))</f>
        <v>Nej</v>
      </c>
      <c r="D276" s="47"/>
      <c r="E276" s="47"/>
      <c r="J276" s="40">
        <f t="shared" si="19"/>
        <v>61</v>
      </c>
      <c r="K276" s="56" t="str">
        <f t="shared" ca="1" si="18"/>
        <v>-</v>
      </c>
    </row>
    <row r="277" spans="1:11" s="40" customFormat="1">
      <c r="A277" s="51" t="str">
        <f t="shared" ca="1" si="16"/>
        <v>-</v>
      </c>
      <c r="B277" s="40" t="str">
        <f t="shared" si="17"/>
        <v/>
      </c>
      <c r="C277" s="40" t="str">
        <f ca="1">IF(C207="Ja","Ja",(IF(IFERROR(VLOOKUP(B277,$K$216:(INDIRECT("$K"&amp;($D$213+215))),1,FALSE),"-") &lt;&gt; "-","Ja","Nej")))</f>
        <v>Nej</v>
      </c>
      <c r="D277" s="47"/>
      <c r="E277" s="47"/>
      <c r="J277" s="40">
        <f t="shared" si="19"/>
        <v>62</v>
      </c>
      <c r="K277" s="56" t="str">
        <f t="shared" ca="1" si="18"/>
        <v>-</v>
      </c>
    </row>
    <row r="278" spans="1:11" s="40" customFormat="1">
      <c r="A278" s="51" t="str">
        <f t="shared" ca="1" si="16"/>
        <v>-</v>
      </c>
      <c r="B278" s="40" t="str">
        <f t="shared" si="17"/>
        <v/>
      </c>
      <c r="C278" s="40" t="str">
        <f ca="1">IF(C208="Ja","Ja",(IF(IFERROR(VLOOKUP(B278,$K$216:(INDIRECT("$K"&amp;($D$213+215))),1,FALSE),"-") &lt;&gt; "-","Ja","Nej")))</f>
        <v>Nej</v>
      </c>
      <c r="D278" s="47"/>
      <c r="E278" s="47"/>
      <c r="J278" s="40">
        <f t="shared" si="19"/>
        <v>63</v>
      </c>
      <c r="K278" s="56" t="str">
        <f t="shared" ca="1" si="18"/>
        <v>-</v>
      </c>
    </row>
    <row r="279" spans="1:11" s="40" customFormat="1"/>
    <row r="280" spans="1:11" s="52" customFormat="1"/>
  </sheetData>
  <conditionalFormatting sqref="K146:K208">
    <cfRule type="duplicateValues" dxfId="69" priority="2"/>
    <cfRule type="expression" dxfId="68" priority="3">
      <formula>(ROW()&lt;(ROW($K$146)+$D$143))</formula>
    </cfRule>
  </conditionalFormatting>
  <conditionalFormatting sqref="K5:K36">
    <cfRule type="duplicateValues" dxfId="67" priority="4"/>
  </conditionalFormatting>
  <conditionalFormatting sqref="K76:K138">
    <cfRule type="duplicateValues" dxfId="66" priority="1"/>
    <cfRule type="expression" dxfId="65" priority="5">
      <formula>(ROW()&lt;(ROW($K$76)+$D$73))</formula>
    </cfRule>
  </conditionalFormatting>
  <conditionalFormatting sqref="A76:A138">
    <cfRule type="duplicateValues" dxfId="64" priority="6"/>
  </conditionalFormatting>
  <conditionalFormatting sqref="A146:A208">
    <cfRule type="containsText" dxfId="63" priority="7" operator="containsText" text="Redan rankad">
      <formula>NOT(ISERROR(SEARCH("Redan rankad",A146)))</formula>
    </cfRule>
    <cfRule type="duplicateValues" dxfId="62" priority="8"/>
  </conditionalFormatting>
  <conditionalFormatting sqref="B146:B208">
    <cfRule type="duplicateValues" dxfId="61" priority="9"/>
  </conditionalFormatting>
  <conditionalFormatting sqref="A216:A278">
    <cfRule type="containsText" dxfId="60" priority="10" operator="containsText" text="Redan rankad">
      <formula>NOT(ISERROR(SEARCH("Redan rankad",A216)))</formula>
    </cfRule>
    <cfRule type="duplicateValues" dxfId="59" priority="11"/>
  </conditionalFormatting>
  <conditionalFormatting sqref="B216:B278">
    <cfRule type="duplicateValues" dxfId="58" priority="12"/>
  </conditionalFormatting>
  <conditionalFormatting sqref="K216:K278">
    <cfRule type="duplicateValues" dxfId="57" priority="13"/>
    <cfRule type="expression" dxfId="56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80"/>
  <sheetViews>
    <sheetView showRuler="0" zoomScale="80" zoomScaleNormal="80" workbookViewId="0">
      <selection activeCell="K224" sqref="K224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RankingD14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214</v>
      </c>
      <c r="C5" s="161" t="s">
        <v>78</v>
      </c>
      <c r="D5" s="166">
        <v>4.1099537037037038E-4</v>
      </c>
      <c r="E5" s="166">
        <v>4.2488425925925924E-4</v>
      </c>
      <c r="F5" s="40" t="str">
        <f>IF(OR(ISBLANK(D5),ISBLANK(E5)),"",TEXT(D5+E5,"mm:ss.000"))</f>
        <v>01:12.220</v>
      </c>
      <c r="J5" s="40">
        <v>1</v>
      </c>
      <c r="K5" s="46" t="str">
        <f t="shared" ref="K5:K10" si="0">K76</f>
        <v>MALM Cecilia (101)</v>
      </c>
      <c r="L5" s="40" t="str">
        <f t="shared" ref="L5:L36" si="1">IFERROR(VLOOKUP($K5,$B$5:$C$67,2,FALSE),"-")</f>
        <v>Sollentuna SLK</v>
      </c>
      <c r="M5" s="47">
        <v>1</v>
      </c>
    </row>
    <row r="6" spans="1:13" s="40" customFormat="1">
      <c r="A6" s="40">
        <f>A5+1</f>
        <v>2</v>
      </c>
      <c r="B6" s="161" t="s">
        <v>215</v>
      </c>
      <c r="C6" s="161" t="s">
        <v>73</v>
      </c>
      <c r="D6" s="166">
        <v>4.1678240740740738E-4</v>
      </c>
      <c r="E6" s="166">
        <v>4.2824074074074075E-4</v>
      </c>
      <c r="F6" s="40" t="str">
        <f t="shared" ref="F6:F67" si="2">IF(OR(ISBLANK(D6),ISBLANK(E6)),"",TEXT(D6+E6,"mm:ss.000"))</f>
        <v>01:13.010</v>
      </c>
      <c r="J6" s="40">
        <f>J5+1</f>
        <v>2</v>
      </c>
      <c r="K6" s="46" t="str">
        <f t="shared" si="0"/>
        <v>DAHLIN Ronja (102)</v>
      </c>
      <c r="L6" s="40" t="str">
        <f t="shared" si="1"/>
        <v>IF Hudik Alpin</v>
      </c>
      <c r="M6" s="47">
        <v>2</v>
      </c>
    </row>
    <row r="7" spans="1:13" s="40" customFormat="1">
      <c r="A7" s="40">
        <f>A6+1</f>
        <v>3</v>
      </c>
      <c r="B7" s="161" t="s">
        <v>216</v>
      </c>
      <c r="C7" s="161" t="s">
        <v>98</v>
      </c>
      <c r="D7" s="166">
        <v>4.2233796296296306E-4</v>
      </c>
      <c r="E7" s="166">
        <v>4.2430555555555554E-4</v>
      </c>
      <c r="F7" s="40" t="str">
        <f t="shared" si="2"/>
        <v>01:13.150</v>
      </c>
      <c r="J7" s="40">
        <f t="shared" ref="J7:J36" si="3">J6+1</f>
        <v>3</v>
      </c>
      <c r="K7" s="46" t="str">
        <f t="shared" si="0"/>
        <v>LINDSTRÖM Ebba (103)</v>
      </c>
      <c r="L7" s="40" t="str">
        <f t="shared" si="1"/>
        <v>Landskrona SC</v>
      </c>
      <c r="M7" s="47">
        <v>3</v>
      </c>
    </row>
    <row r="8" spans="1:13" s="40" customFormat="1">
      <c r="A8" s="40">
        <f t="shared" ref="A8:A67" si="4">A7+1</f>
        <v>4</v>
      </c>
      <c r="B8" s="161" t="s">
        <v>217</v>
      </c>
      <c r="C8" s="161" t="s">
        <v>81</v>
      </c>
      <c r="D8" s="166">
        <v>4.1875000000000001E-4</v>
      </c>
      <c r="E8" s="166">
        <v>4.2916666666666667E-4</v>
      </c>
      <c r="F8" s="40" t="str">
        <f t="shared" si="2"/>
        <v>01:13.260</v>
      </c>
      <c r="J8" s="40">
        <f t="shared" si="3"/>
        <v>4</v>
      </c>
      <c r="K8" s="46" t="str">
        <f t="shared" si="0"/>
        <v>VON REEDTZ Sofia (104)</v>
      </c>
      <c r="L8" s="40" t="str">
        <f t="shared" si="1"/>
        <v>Gävle Alpina SK</v>
      </c>
      <c r="M8" s="47">
        <v>4</v>
      </c>
    </row>
    <row r="9" spans="1:13" s="40" customFormat="1">
      <c r="A9" s="40">
        <f t="shared" si="4"/>
        <v>5</v>
      </c>
      <c r="B9" s="161" t="s">
        <v>218</v>
      </c>
      <c r="C9" s="161" t="s">
        <v>74</v>
      </c>
      <c r="D9" s="166">
        <v>4.2719907407407404E-4</v>
      </c>
      <c r="E9" s="166">
        <v>4.2696759259259256E-4</v>
      </c>
      <c r="F9" s="40" t="str">
        <f t="shared" si="2"/>
        <v>01:13.800</v>
      </c>
      <c r="J9" s="40">
        <f t="shared" si="3"/>
        <v>5</v>
      </c>
      <c r="K9" s="46" t="str">
        <f t="shared" si="0"/>
        <v>JANLERT Klara (105)</v>
      </c>
      <c r="L9" s="40" t="str">
        <f t="shared" si="1"/>
        <v>Mälaröarnas Alpina SK</v>
      </c>
      <c r="M9" s="47">
        <v>5</v>
      </c>
    </row>
    <row r="10" spans="1:13" s="40" customFormat="1">
      <c r="A10" s="40">
        <f t="shared" si="4"/>
        <v>6</v>
      </c>
      <c r="B10" s="161" t="s">
        <v>219</v>
      </c>
      <c r="C10" s="161" t="s">
        <v>109</v>
      </c>
      <c r="D10" s="166">
        <v>4.224537037037037E-4</v>
      </c>
      <c r="E10" s="166">
        <v>4.3668981481481472E-4</v>
      </c>
      <c r="F10" s="40" t="str">
        <f t="shared" si="2"/>
        <v>01:14.230</v>
      </c>
      <c r="J10" s="40">
        <f t="shared" si="3"/>
        <v>6</v>
      </c>
      <c r="K10" s="46" t="str">
        <f t="shared" si="0"/>
        <v>JANSSON Tova (106)</v>
      </c>
      <c r="L10" s="40" t="str">
        <f t="shared" si="1"/>
        <v>Uppsala SLK</v>
      </c>
      <c r="M10" s="47">
        <v>6</v>
      </c>
    </row>
    <row r="11" spans="1:13" s="40" customFormat="1">
      <c r="A11" s="40">
        <f t="shared" si="4"/>
        <v>7</v>
      </c>
      <c r="B11" s="161" t="s">
        <v>220</v>
      </c>
      <c r="C11" s="161" t="s">
        <v>62</v>
      </c>
      <c r="D11" s="166">
        <v>4.2835648148148144E-4</v>
      </c>
      <c r="E11" s="166">
        <v>4.3275462962962967E-4</v>
      </c>
      <c r="F11" s="40" t="str">
        <f t="shared" si="2"/>
        <v>01:14.400</v>
      </c>
      <c r="J11" s="40">
        <f t="shared" si="3"/>
        <v>7</v>
      </c>
      <c r="K11" s="46" t="str">
        <f>K82</f>
        <v>SCHEDIN Ellen (107)</v>
      </c>
      <c r="L11" s="40" t="str">
        <f t="shared" si="1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221</v>
      </c>
      <c r="C12" s="161" t="s">
        <v>74</v>
      </c>
      <c r="D12" s="166">
        <v>4.3634259259259261E-4</v>
      </c>
      <c r="E12" s="166">
        <v>4.4212962962962961E-4</v>
      </c>
      <c r="F12" s="40" t="str">
        <f t="shared" si="2"/>
        <v>01:15.900</v>
      </c>
      <c r="J12" s="40">
        <f t="shared" si="3"/>
        <v>8</v>
      </c>
      <c r="K12" s="46" t="str">
        <f t="shared" ref="K12:K22" si="5">K83</f>
        <v>NORDBERG Ellie (108)</v>
      </c>
      <c r="L12" s="40" t="str">
        <f t="shared" si="1"/>
        <v>Mälaröarnas Alpina SK</v>
      </c>
      <c r="M12" s="47">
        <v>8</v>
      </c>
    </row>
    <row r="13" spans="1:13" s="40" customFormat="1">
      <c r="A13" s="40">
        <f t="shared" si="4"/>
        <v>9</v>
      </c>
      <c r="B13" s="161" t="s">
        <v>222</v>
      </c>
      <c r="C13" s="161" t="s">
        <v>63</v>
      </c>
      <c r="D13" s="166">
        <v>4.3993055555555555E-4</v>
      </c>
      <c r="E13" s="166">
        <v>4.4178240740740739E-4</v>
      </c>
      <c r="F13" s="40" t="str">
        <f t="shared" si="2"/>
        <v>01:16.180</v>
      </c>
      <c r="J13" s="40">
        <f t="shared" si="3"/>
        <v>9</v>
      </c>
      <c r="K13" s="46" t="str">
        <f t="shared" si="5"/>
        <v>MÅNSSON Astrid (109)</v>
      </c>
      <c r="L13" s="40" t="str">
        <f t="shared" si="1"/>
        <v>Nolby Alpina SK</v>
      </c>
      <c r="M13" s="47">
        <v>9</v>
      </c>
    </row>
    <row r="14" spans="1:13" s="40" customFormat="1">
      <c r="A14" s="40">
        <f t="shared" si="4"/>
        <v>10</v>
      </c>
      <c r="B14" s="161" t="s">
        <v>223</v>
      </c>
      <c r="C14" s="161" t="s">
        <v>62</v>
      </c>
      <c r="D14" s="166">
        <v>4.3518518518518521E-4</v>
      </c>
      <c r="E14" s="166">
        <v>4.4837962962962968E-4</v>
      </c>
      <c r="F14" s="40" t="str">
        <f t="shared" si="2"/>
        <v>01:16.340</v>
      </c>
      <c r="J14" s="40">
        <f t="shared" si="3"/>
        <v>10</v>
      </c>
      <c r="K14" s="46" t="str">
        <f t="shared" si="5"/>
        <v>AICHER Emma (110)</v>
      </c>
      <c r="L14" s="40" t="str">
        <f t="shared" si="1"/>
        <v>Sundsvalls SLK</v>
      </c>
      <c r="M14" s="47">
        <v>10</v>
      </c>
    </row>
    <row r="15" spans="1:13" s="40" customFormat="1">
      <c r="A15" s="40">
        <f t="shared" si="4"/>
        <v>11</v>
      </c>
      <c r="B15" s="161" t="s">
        <v>224</v>
      </c>
      <c r="C15" s="161" t="s">
        <v>71</v>
      </c>
      <c r="D15" s="166">
        <v>4.4004629629629629E-4</v>
      </c>
      <c r="E15" s="166">
        <v>4.4513888888888885E-4</v>
      </c>
      <c r="F15" s="40" t="str">
        <f t="shared" si="2"/>
        <v>01:16.480</v>
      </c>
      <c r="J15" s="40">
        <f t="shared" si="3"/>
        <v>11</v>
      </c>
      <c r="K15" s="46" t="str">
        <f t="shared" si="5"/>
        <v>HERLIN Annie (111)</v>
      </c>
      <c r="L15" s="40" t="str">
        <f t="shared" si="1"/>
        <v>SK Vitesse</v>
      </c>
      <c r="M15" s="47">
        <v>11</v>
      </c>
    </row>
    <row r="16" spans="1:13" s="40" customFormat="1">
      <c r="A16" s="40">
        <f t="shared" si="4"/>
        <v>12</v>
      </c>
      <c r="B16" s="161" t="s">
        <v>225</v>
      </c>
      <c r="C16" s="161" t="s">
        <v>102</v>
      </c>
      <c r="D16" s="166">
        <v>4.662037037037037E-4</v>
      </c>
      <c r="E16" s="166">
        <v>4.2662037037037034E-4</v>
      </c>
      <c r="F16" s="40" t="str">
        <f t="shared" si="2"/>
        <v>01:17.140</v>
      </c>
      <c r="J16" s="40">
        <f t="shared" si="3"/>
        <v>12</v>
      </c>
      <c r="K16" s="46" t="str">
        <f t="shared" si="5"/>
        <v>MARKLUND Wilma (112)</v>
      </c>
      <c r="L16" s="40" t="str">
        <f t="shared" si="1"/>
        <v>UHSK Umeå SK</v>
      </c>
      <c r="M16" s="47">
        <v>12</v>
      </c>
    </row>
    <row r="17" spans="1:13" s="40" customFormat="1">
      <c r="A17" s="40">
        <f t="shared" si="4"/>
        <v>13</v>
      </c>
      <c r="B17" s="161" t="s">
        <v>226</v>
      </c>
      <c r="C17" s="161" t="s">
        <v>71</v>
      </c>
      <c r="D17" s="166">
        <v>4.422453703703704E-4</v>
      </c>
      <c r="E17" s="166">
        <v>4.5636574074074074E-4</v>
      </c>
      <c r="F17" s="40" t="str">
        <f t="shared" si="2"/>
        <v>01:17.640</v>
      </c>
      <c r="J17" s="40">
        <f t="shared" si="3"/>
        <v>13</v>
      </c>
      <c r="K17" s="46" t="str">
        <f t="shared" si="5"/>
        <v>HANSSON Mathilda (113)</v>
      </c>
      <c r="L17" s="40" t="str">
        <f t="shared" si="1"/>
        <v>SK Vitesse</v>
      </c>
      <c r="M17" s="47">
        <v>13</v>
      </c>
    </row>
    <row r="18" spans="1:13" s="40" customFormat="1">
      <c r="A18" s="40">
        <f t="shared" si="4"/>
        <v>14</v>
      </c>
      <c r="B18" s="161" t="s">
        <v>227</v>
      </c>
      <c r="C18" s="161" t="s">
        <v>73</v>
      </c>
      <c r="D18" s="166">
        <v>4.422453703703704E-4</v>
      </c>
      <c r="E18" s="166">
        <v>4.5682870370370365E-4</v>
      </c>
      <c r="F18" s="40" t="str">
        <f t="shared" si="2"/>
        <v>01:17.680</v>
      </c>
      <c r="J18" s="40">
        <f t="shared" si="3"/>
        <v>14</v>
      </c>
      <c r="K18" s="46" t="str">
        <f t="shared" si="5"/>
        <v>MICKELSSON Emelie (114)</v>
      </c>
      <c r="L18" s="40" t="str">
        <f t="shared" si="1"/>
        <v>IF Hudik Alpin</v>
      </c>
      <c r="M18" s="47">
        <v>14</v>
      </c>
    </row>
    <row r="19" spans="1:13" s="40" customFormat="1">
      <c r="A19" s="40">
        <f t="shared" si="4"/>
        <v>15</v>
      </c>
      <c r="B19" s="161" t="s">
        <v>228</v>
      </c>
      <c r="C19" s="161" t="s">
        <v>83</v>
      </c>
      <c r="D19" s="166">
        <v>4.4016203703703708E-4</v>
      </c>
      <c r="E19" s="166">
        <v>4.6064814814814818E-4</v>
      </c>
      <c r="F19" s="40" t="str">
        <f t="shared" si="2"/>
        <v>01:17.830</v>
      </c>
      <c r="J19" s="40">
        <f t="shared" si="3"/>
        <v>15</v>
      </c>
      <c r="K19" s="46" t="str">
        <f t="shared" si="5"/>
        <v>ÅRSJÖ Maja (115)</v>
      </c>
      <c r="L19" s="40" t="str">
        <f t="shared" si="1"/>
        <v>Norrköpings SK</v>
      </c>
      <c r="M19" s="47">
        <v>15</v>
      </c>
    </row>
    <row r="20" spans="1:13" s="40" customFormat="1">
      <c r="A20" s="40">
        <f t="shared" si="4"/>
        <v>16</v>
      </c>
      <c r="B20" s="161" t="s">
        <v>229</v>
      </c>
      <c r="C20" s="161" t="s">
        <v>74</v>
      </c>
      <c r="D20" s="166">
        <v>4.4803240740740741E-4</v>
      </c>
      <c r="E20" s="166">
        <v>4.5763888888888894E-4</v>
      </c>
      <c r="F20" s="40" t="str">
        <f t="shared" si="2"/>
        <v>01:18.250</v>
      </c>
      <c r="J20" s="40">
        <f t="shared" si="3"/>
        <v>16</v>
      </c>
      <c r="K20" s="46" t="str">
        <f t="shared" si="5"/>
        <v>WESTMAN Clara (116)</v>
      </c>
      <c r="L20" s="40" t="str">
        <f t="shared" si="1"/>
        <v>Mälaröarnas Alpina SK</v>
      </c>
      <c r="M20" s="47">
        <v>16</v>
      </c>
    </row>
    <row r="21" spans="1:13" s="40" customFormat="1">
      <c r="A21" s="40">
        <f t="shared" si="4"/>
        <v>17</v>
      </c>
      <c r="B21" s="161" t="s">
        <v>230</v>
      </c>
      <c r="C21" s="161" t="s">
        <v>74</v>
      </c>
      <c r="D21" s="166">
        <v>4.4571759259259255E-4</v>
      </c>
      <c r="E21" s="166">
        <v>4.640046296296297E-4</v>
      </c>
      <c r="F21" s="40" t="str">
        <f t="shared" si="2"/>
        <v>01:18.600</v>
      </c>
      <c r="J21" s="40">
        <f t="shared" si="3"/>
        <v>17</v>
      </c>
      <c r="K21" s="46" t="str">
        <f ca="1">K146</f>
        <v>SVANSTRÖM Linnea (117)</v>
      </c>
      <c r="L21" s="40" t="str">
        <f t="shared" ca="1" si="1"/>
        <v>Höghedens SLK</v>
      </c>
      <c r="M21" s="47">
        <v>17</v>
      </c>
    </row>
    <row r="22" spans="1:13" s="40" customFormat="1">
      <c r="A22" s="40">
        <f t="shared" si="4"/>
        <v>18</v>
      </c>
      <c r="B22" s="161" t="s">
        <v>231</v>
      </c>
      <c r="C22" s="161" t="s">
        <v>102</v>
      </c>
      <c r="D22" s="166">
        <v>4.5520833333333329E-4</v>
      </c>
      <c r="E22" s="166">
        <v>4.7476851851851863E-4</v>
      </c>
      <c r="F22" s="40" t="str">
        <f t="shared" si="2"/>
        <v>01:20.350</v>
      </c>
      <c r="J22" s="40">
        <f t="shared" si="3"/>
        <v>18</v>
      </c>
      <c r="K22" s="46" t="str">
        <f t="shared" ref="K22:K28" ca="1" si="6">K147</f>
        <v>PELLEGRINI Saga (118)</v>
      </c>
      <c r="L22" s="40" t="str">
        <f t="shared" ca="1" si="1"/>
        <v>Mälaröarnas Alpina SK</v>
      </c>
      <c r="M22" s="47">
        <v>18</v>
      </c>
    </row>
    <row r="23" spans="1:13" s="40" customFormat="1">
      <c r="A23" s="40">
        <f t="shared" si="4"/>
        <v>19</v>
      </c>
      <c r="B23" s="161" t="s">
        <v>232</v>
      </c>
      <c r="C23" s="161" t="s">
        <v>64</v>
      </c>
      <c r="D23" s="166">
        <v>4.5902777777777777E-4</v>
      </c>
      <c r="E23" s="166">
        <v>4.7118055555555558E-4</v>
      </c>
      <c r="F23" s="40" t="str">
        <f t="shared" si="2"/>
        <v>01:20.370</v>
      </c>
      <c r="J23" s="40">
        <f t="shared" si="3"/>
        <v>19</v>
      </c>
      <c r="K23" s="46" t="str">
        <f t="shared" ca="1" si="6"/>
        <v>EKMAN Isabelle (119)</v>
      </c>
      <c r="L23" s="40" t="str">
        <f t="shared" ca="1" si="1"/>
        <v>Gävle Alpina SK</v>
      </c>
      <c r="M23" s="47">
        <v>19</v>
      </c>
    </row>
    <row r="24" spans="1:13" s="40" customFormat="1">
      <c r="A24" s="40">
        <f t="shared" si="4"/>
        <v>20</v>
      </c>
      <c r="B24" s="161" t="s">
        <v>233</v>
      </c>
      <c r="C24" s="161" t="s">
        <v>79</v>
      </c>
      <c r="D24" s="166">
        <v>4.6087962962962961E-4</v>
      </c>
      <c r="E24" s="166">
        <v>4.6979166666666675E-4</v>
      </c>
      <c r="F24" s="40" t="str">
        <f t="shared" si="2"/>
        <v>01:20.410</v>
      </c>
      <c r="J24" s="40">
        <f t="shared" si="3"/>
        <v>20</v>
      </c>
      <c r="K24" s="46" t="str">
        <f t="shared" ca="1" si="6"/>
        <v>ALFREDSON Lovisa (120)</v>
      </c>
      <c r="L24" s="40" t="str">
        <f t="shared" ca="1" si="1"/>
        <v>UHSK Umeå SK</v>
      </c>
      <c r="M24" s="47">
        <v>20</v>
      </c>
    </row>
    <row r="25" spans="1:13" s="40" customFormat="1">
      <c r="A25" s="40">
        <f t="shared" si="4"/>
        <v>21</v>
      </c>
      <c r="B25" s="161" t="s">
        <v>234</v>
      </c>
      <c r="C25" s="161" t="s">
        <v>81</v>
      </c>
      <c r="D25" s="166">
        <v>4.5381944444444441E-4</v>
      </c>
      <c r="E25" s="166">
        <v>4.773148148148148E-4</v>
      </c>
      <c r="F25" s="40" t="str">
        <f t="shared" si="2"/>
        <v>01:20.450</v>
      </c>
      <c r="J25" s="40">
        <f t="shared" si="3"/>
        <v>21</v>
      </c>
      <c r="K25" s="46" t="str">
        <f t="shared" ca="1" si="6"/>
        <v>CEWE Hanna (121)</v>
      </c>
      <c r="L25" s="40" t="str">
        <f t="shared" ca="1" si="1"/>
        <v>Mälaröarnas Alpina SK</v>
      </c>
      <c r="M25" s="47">
        <v>21</v>
      </c>
    </row>
    <row r="26" spans="1:13" s="40" customFormat="1">
      <c r="A26" s="40">
        <f t="shared" si="4"/>
        <v>22</v>
      </c>
      <c r="B26" s="161" t="s">
        <v>235</v>
      </c>
      <c r="C26" s="161" t="s">
        <v>72</v>
      </c>
      <c r="D26" s="166">
        <v>4.7974537037037039E-4</v>
      </c>
      <c r="E26" s="166">
        <v>4.8900462962962971E-4</v>
      </c>
      <c r="F26" s="40" t="str">
        <f t="shared" si="2"/>
        <v>01:23.700</v>
      </c>
      <c r="J26" s="40">
        <f t="shared" si="3"/>
        <v>22</v>
      </c>
      <c r="K26" s="46" t="str">
        <f t="shared" ca="1" si="6"/>
        <v>HAGSTRÖM Alicia (122)</v>
      </c>
      <c r="L26" s="40" t="str">
        <f t="shared" ca="1" si="1"/>
        <v>Klövsjö Alpina</v>
      </c>
      <c r="M26" s="47">
        <v>22</v>
      </c>
    </row>
    <row r="27" spans="1:13" s="40" customFormat="1">
      <c r="A27" s="40">
        <f t="shared" si="4"/>
        <v>23</v>
      </c>
      <c r="B27" s="161" t="s">
        <v>236</v>
      </c>
      <c r="C27" s="161" t="s">
        <v>75</v>
      </c>
      <c r="D27" s="166">
        <v>4.8136574074074076E-4</v>
      </c>
      <c r="E27" s="166">
        <v>4.9027777777777774E-4</v>
      </c>
      <c r="F27" s="40" t="str">
        <f t="shared" si="2"/>
        <v>01:23.950</v>
      </c>
      <c r="J27" s="40">
        <f t="shared" si="3"/>
        <v>23</v>
      </c>
      <c r="K27" s="46" t="str">
        <f t="shared" ca="1" si="6"/>
        <v>LEVIN Andréa (123)</v>
      </c>
      <c r="L27" s="40" t="str">
        <f t="shared" ca="1" si="1"/>
        <v>Saltsjöbadens SLK</v>
      </c>
      <c r="M27" s="47">
        <v>23</v>
      </c>
    </row>
    <row r="28" spans="1:13" s="40" customFormat="1">
      <c r="A28" s="40">
        <f t="shared" si="4"/>
        <v>24</v>
      </c>
      <c r="B28" s="161" t="s">
        <v>237</v>
      </c>
      <c r="C28" s="161" t="s">
        <v>107</v>
      </c>
      <c r="D28" s="166">
        <v>5.2118055555555565E-4</v>
      </c>
      <c r="E28" s="166">
        <v>4.6099537037037035E-4</v>
      </c>
      <c r="F28" s="40" t="str">
        <f t="shared" si="2"/>
        <v>01:24.860</v>
      </c>
      <c r="J28" s="40">
        <f t="shared" si="3"/>
        <v>24</v>
      </c>
      <c r="K28" s="46" t="str">
        <f t="shared" ca="1" si="6"/>
        <v>PERSSON Ellen (124)</v>
      </c>
      <c r="L28" s="40" t="str">
        <f t="shared" ca="1" si="1"/>
        <v>Sundsvalls SLK</v>
      </c>
      <c r="M28" s="47">
        <v>24</v>
      </c>
    </row>
    <row r="29" spans="1:13" s="40" customFormat="1">
      <c r="A29" s="40">
        <f t="shared" si="4"/>
        <v>25</v>
      </c>
      <c r="B29" s="161" t="s">
        <v>110</v>
      </c>
      <c r="C29" s="161" t="s">
        <v>71</v>
      </c>
      <c r="D29" s="166">
        <v>4.84375E-4</v>
      </c>
      <c r="E29" s="166">
        <v>5.0532407407407394E-4</v>
      </c>
      <c r="F29" s="40" t="str">
        <f t="shared" si="2"/>
        <v>01:25.510</v>
      </c>
      <c r="J29" s="40">
        <f t="shared" si="3"/>
        <v>25</v>
      </c>
      <c r="K29" s="40" t="str">
        <f ca="1">K216</f>
        <v>FALK Regina (125)</v>
      </c>
      <c r="L29" s="40" t="str">
        <f t="shared" ca="1" si="1"/>
        <v>Ragunda AC</v>
      </c>
      <c r="M29" s="47">
        <v>25</v>
      </c>
    </row>
    <row r="30" spans="1:13" s="40" customFormat="1">
      <c r="A30" s="40">
        <f t="shared" si="4"/>
        <v>26</v>
      </c>
      <c r="B30" s="161" t="s">
        <v>111</v>
      </c>
      <c r="C30" s="161" t="s">
        <v>62</v>
      </c>
      <c r="D30" s="166">
        <v>4.8946759259259256E-4</v>
      </c>
      <c r="E30" s="166">
        <v>5.0196759259259259E-4</v>
      </c>
      <c r="F30" s="40" t="str">
        <f t="shared" si="2"/>
        <v>01:25.660</v>
      </c>
      <c r="J30" s="40">
        <f t="shared" si="3"/>
        <v>26</v>
      </c>
      <c r="K30" s="40" t="str">
        <f t="shared" ref="K30:K36" ca="1" si="7">K217</f>
        <v>LASMARIAS Tilda (126)</v>
      </c>
      <c r="L30" s="40" t="str">
        <f t="shared" ca="1" si="1"/>
        <v>Djurgårdens IF AF</v>
      </c>
      <c r="M30" s="47">
        <v>26</v>
      </c>
    </row>
    <row r="31" spans="1:13" s="40" customFormat="1">
      <c r="A31" s="40">
        <f t="shared" si="4"/>
        <v>27</v>
      </c>
      <c r="B31" s="161" t="s">
        <v>238</v>
      </c>
      <c r="C31" s="161" t="s">
        <v>62</v>
      </c>
      <c r="D31" s="166">
        <v>4.9606481481481485E-4</v>
      </c>
      <c r="E31" s="166">
        <v>4.9814814814814806E-4</v>
      </c>
      <c r="F31" s="40" t="str">
        <f t="shared" si="2"/>
        <v>01:25.900</v>
      </c>
      <c r="J31" s="40">
        <f t="shared" si="3"/>
        <v>27</v>
      </c>
      <c r="K31" s="40" t="str">
        <f t="shared" ca="1" si="7"/>
        <v>SVENSSON Kajsa (127)</v>
      </c>
      <c r="L31" s="40" t="str">
        <f t="shared" ca="1" si="1"/>
        <v>Sollefteå A K</v>
      </c>
      <c r="M31" s="47">
        <v>27</v>
      </c>
    </row>
    <row r="32" spans="1:13" s="40" customFormat="1">
      <c r="A32" s="40">
        <f t="shared" si="4"/>
        <v>28</v>
      </c>
      <c r="B32" s="161" t="s">
        <v>239</v>
      </c>
      <c r="C32" s="161" t="s">
        <v>62</v>
      </c>
      <c r="D32" s="166">
        <v>5.0439814814814813E-4</v>
      </c>
      <c r="E32" s="166">
        <v>4.9641203703703707E-4</v>
      </c>
      <c r="F32" s="40" t="str">
        <f t="shared" si="2"/>
        <v>01:26.470</v>
      </c>
      <c r="J32" s="40">
        <f t="shared" si="3"/>
        <v>28</v>
      </c>
      <c r="K32" s="40" t="str">
        <f t="shared" ca="1" si="7"/>
        <v>RYDÉN Anné (128)</v>
      </c>
      <c r="L32" s="40" t="str">
        <f t="shared" ca="1" si="1"/>
        <v>Östersund-Frösö SLK</v>
      </c>
      <c r="M32" s="47">
        <v>28</v>
      </c>
    </row>
    <row r="33" spans="1:13" s="40" customFormat="1">
      <c r="A33" s="40">
        <f t="shared" si="4"/>
        <v>29</v>
      </c>
      <c r="B33" s="161" t="s">
        <v>112</v>
      </c>
      <c r="C33" s="161" t="s">
        <v>62</v>
      </c>
      <c r="D33" s="166">
        <v>5.0300925925925936E-4</v>
      </c>
      <c r="E33" s="166">
        <v>4.9895833333333335E-4</v>
      </c>
      <c r="F33" s="40" t="str">
        <f t="shared" si="2"/>
        <v>01:26.570</v>
      </c>
      <c r="J33" s="40">
        <f t="shared" si="3"/>
        <v>29</v>
      </c>
      <c r="K33" s="40" t="str">
        <f t="shared" ca="1" si="7"/>
        <v>ANDERSSON Tuva (129)</v>
      </c>
      <c r="L33" s="40" t="str">
        <f t="shared" ca="1" si="1"/>
        <v>Täby SLK</v>
      </c>
      <c r="M33" s="47">
        <v>29</v>
      </c>
    </row>
    <row r="34" spans="1:13" s="40" customFormat="1">
      <c r="A34" s="40">
        <f t="shared" si="4"/>
        <v>30</v>
      </c>
      <c r="B34" s="161" t="s">
        <v>113</v>
      </c>
      <c r="C34" s="161" t="s">
        <v>76</v>
      </c>
      <c r="D34" s="166">
        <v>5.0324074074074062E-4</v>
      </c>
      <c r="E34" s="166">
        <v>5.152777777777778E-4</v>
      </c>
      <c r="F34" s="40" t="str">
        <f t="shared" si="2"/>
        <v>01:28.000</v>
      </c>
      <c r="J34" s="40">
        <f t="shared" si="3"/>
        <v>30</v>
      </c>
      <c r="K34" s="40" t="str">
        <f t="shared" ca="1" si="7"/>
        <v>SÖDERBERG Saga (130)</v>
      </c>
      <c r="L34" s="40" t="str">
        <f t="shared" ca="1" si="1"/>
        <v>Getbergets Alpina IF</v>
      </c>
      <c r="M34" s="47">
        <v>30</v>
      </c>
    </row>
    <row r="35" spans="1:13" s="40" customFormat="1">
      <c r="A35" s="40">
        <f t="shared" si="4"/>
        <v>31</v>
      </c>
      <c r="B35" s="47" t="s">
        <v>114</v>
      </c>
      <c r="C35" s="47" t="s">
        <v>84</v>
      </c>
      <c r="D35" s="166">
        <v>5.2048611111111111E-4</v>
      </c>
      <c r="E35" s="166">
        <v>5.4212962962962971E-4</v>
      </c>
      <c r="F35" s="40" t="str">
        <f t="shared" si="2"/>
        <v>01:31.810</v>
      </c>
      <c r="J35" s="40">
        <f t="shared" si="3"/>
        <v>31</v>
      </c>
      <c r="K35" s="40" t="str">
        <f t="shared" ca="1" si="7"/>
        <v>SOLBERG Emma (131)</v>
      </c>
      <c r="L35" s="40" t="str">
        <f t="shared" ca="1" si="1"/>
        <v>Sundsvalls SLK</v>
      </c>
      <c r="M35" s="47">
        <v>31</v>
      </c>
    </row>
    <row r="36" spans="1:13" s="40" customFormat="1">
      <c r="A36" s="40">
        <f t="shared" si="4"/>
        <v>32</v>
      </c>
      <c r="B36" s="47" t="s">
        <v>115</v>
      </c>
      <c r="C36" s="47" t="s">
        <v>84</v>
      </c>
      <c r="D36" s="166">
        <v>5.2870370370370365E-4</v>
      </c>
      <c r="E36" s="166">
        <v>5.5451388888888889E-4</v>
      </c>
      <c r="F36" s="40" t="str">
        <f t="shared" si="2"/>
        <v>01:33.590</v>
      </c>
      <c r="J36" s="40">
        <f t="shared" si="3"/>
        <v>32</v>
      </c>
      <c r="K36" s="40" t="str">
        <f t="shared" ca="1" si="7"/>
        <v>MÅRTENSDOTTER Stina (132)</v>
      </c>
      <c r="L36" s="40" t="str">
        <f t="shared" ca="1" si="1"/>
        <v>Sundsvalls SLK</v>
      </c>
      <c r="M36" s="47">
        <v>32</v>
      </c>
    </row>
    <row r="37" spans="1:13" s="40" customFormat="1">
      <c r="A37" s="40">
        <f t="shared" si="4"/>
        <v>33</v>
      </c>
      <c r="B37" s="47" t="s">
        <v>116</v>
      </c>
      <c r="C37" s="47" t="s">
        <v>62</v>
      </c>
      <c r="D37" s="166">
        <v>5.4594907407407402E-4</v>
      </c>
      <c r="E37" s="166">
        <v>5.6296296296296292E-4</v>
      </c>
      <c r="F37" s="40" t="str">
        <f t="shared" si="2"/>
        <v>01:35.810</v>
      </c>
    </row>
    <row r="38" spans="1:13" s="40" customFormat="1">
      <c r="A38" s="40">
        <f t="shared" si="4"/>
        <v>34</v>
      </c>
      <c r="B38" s="47" t="s">
        <v>117</v>
      </c>
      <c r="C38" s="47" t="s">
        <v>84</v>
      </c>
      <c r="D38" s="166">
        <v>5.9421296296296295E-4</v>
      </c>
      <c r="E38" s="166">
        <v>6.2013888888888893E-4</v>
      </c>
      <c r="F38" s="40" t="str">
        <f t="shared" si="2"/>
        <v>01:44.920</v>
      </c>
    </row>
    <row r="39" spans="1:13" s="40" customFormat="1">
      <c r="A39" s="40">
        <f t="shared" si="4"/>
        <v>35</v>
      </c>
      <c r="B39" s="47" t="s">
        <v>240</v>
      </c>
      <c r="C39" s="47" t="s">
        <v>74</v>
      </c>
      <c r="D39" s="166">
        <v>4.5729166666666666E-4</v>
      </c>
      <c r="E39" s="166"/>
      <c r="F39" s="40" t="str">
        <f t="shared" si="2"/>
        <v/>
      </c>
    </row>
    <row r="40" spans="1:13" s="40" customFormat="1">
      <c r="A40" s="40">
        <f t="shared" si="4"/>
        <v>36</v>
      </c>
      <c r="B40" s="47" t="s">
        <v>241</v>
      </c>
      <c r="C40" s="47" t="s">
        <v>82</v>
      </c>
      <c r="D40" s="166"/>
      <c r="E40" s="166">
        <v>4.5104166666666665E-4</v>
      </c>
      <c r="F40" s="40" t="str">
        <f>IF(OR(ISBLANK(D40),ISBLANK(E40)),"",TEXT(D40+E40,"mm:ss.000"))</f>
        <v/>
      </c>
    </row>
    <row r="41" spans="1:13" s="40" customFormat="1">
      <c r="A41" s="40">
        <f t="shared" si="4"/>
        <v>37</v>
      </c>
      <c r="B41" s="47" t="s">
        <v>118</v>
      </c>
      <c r="C41" s="47" t="s">
        <v>62</v>
      </c>
      <c r="D41" s="166"/>
      <c r="E41" s="166">
        <v>4.9930555555555557E-4</v>
      </c>
      <c r="F41" s="40" t="str">
        <f>IF(OR(ISBLANK(D41),ISBLANK(E41)),"",TEXT(D41+E41,"mm:ss.000"))</f>
        <v/>
      </c>
    </row>
    <row r="42" spans="1:13" s="40" customFormat="1">
      <c r="A42" s="40">
        <f t="shared" si="4"/>
        <v>38</v>
      </c>
      <c r="B42" s="47" t="s">
        <v>245</v>
      </c>
      <c r="C42" s="47" t="s">
        <v>62</v>
      </c>
      <c r="D42" s="166">
        <v>4.7418981481481482E-4</v>
      </c>
      <c r="E42" s="166"/>
      <c r="F42" s="40" t="str">
        <f>IF(OR(ISBLANK(D42),ISBLANK(E42)),"",TEXT(D42+E42,"mm:ss.000"))</f>
        <v/>
      </c>
    </row>
    <row r="43" spans="1:13" s="40" customFormat="1">
      <c r="A43" s="40">
        <f t="shared" si="4"/>
        <v>39</v>
      </c>
      <c r="B43" s="47" t="s">
        <v>242</v>
      </c>
      <c r="C43" s="47" t="s">
        <v>70</v>
      </c>
      <c r="D43" s="166"/>
      <c r="E43" s="166">
        <v>4.7719907407407406E-4</v>
      </c>
      <c r="F43" s="40" t="str">
        <f>IF(OR(ISBLANK(D43),ISBLANK(E43)),"",TEXT(D43+E43,"mm:ss.000"))</f>
        <v/>
      </c>
    </row>
    <row r="44" spans="1:13" s="40" customFormat="1">
      <c r="A44" s="40">
        <f t="shared" si="4"/>
        <v>40</v>
      </c>
      <c r="B44" s="47" t="s">
        <v>243</v>
      </c>
      <c r="C44" s="47" t="s">
        <v>119</v>
      </c>
      <c r="D44" s="166">
        <v>4.4004629629629629E-4</v>
      </c>
      <c r="E44" s="166"/>
      <c r="F44" s="40" t="str">
        <f>IF(OR(ISBLANK(D44),ISBLANK(E44)),"",TEXT(D44+E44,"mm:ss.000"))</f>
        <v/>
      </c>
    </row>
    <row r="45" spans="1:13" s="40" customFormat="1">
      <c r="A45" s="40">
        <f t="shared" si="4"/>
        <v>41</v>
      </c>
      <c r="B45" s="47" t="s">
        <v>244</v>
      </c>
      <c r="C45" s="47" t="s">
        <v>120</v>
      </c>
      <c r="D45" s="166"/>
      <c r="E45" s="166">
        <v>4.6608796296296302E-4</v>
      </c>
      <c r="F45" s="40" t="str">
        <f>IF(OR(ISBLANK(D45),ISBLANK(E45)),"",TEXT(D45+E45,"mm:ss.000"))</f>
        <v/>
      </c>
    </row>
    <row r="46" spans="1:13" s="40" customFormat="1">
      <c r="A46" s="40">
        <f t="shared" si="4"/>
        <v>42</v>
      </c>
      <c r="B46" s="47" t="s">
        <v>121</v>
      </c>
      <c r="C46" s="47" t="s">
        <v>63</v>
      </c>
      <c r="D46" s="166"/>
      <c r="E46" s="166">
        <v>5.2442129629629627E-4</v>
      </c>
      <c r="F46" s="40" t="str">
        <f>IF(OR(ISBLANK(D46),ISBLANK(E46)),"",TEXT(D46+E46,"mm:ss.000"))</f>
        <v/>
      </c>
    </row>
    <row r="47" spans="1:13" s="40" customFormat="1">
      <c r="A47" s="40">
        <f t="shared" si="4"/>
        <v>43</v>
      </c>
      <c r="B47" s="47"/>
      <c r="C47" s="47"/>
      <c r="D47" s="45"/>
      <c r="E47" s="45"/>
      <c r="F47" s="40" t="str">
        <f>IF(OR(ISBLANK(D47),ISBLANK(E47)),"",TEXT(D47+E47,"mm:ss.000"))</f>
        <v/>
      </c>
    </row>
    <row r="48" spans="1:13" s="40" customFormat="1">
      <c r="A48" s="40">
        <f t="shared" si="4"/>
        <v>44</v>
      </c>
      <c r="B48" s="44"/>
      <c r="C48" s="44"/>
      <c r="D48" s="45"/>
      <c r="E48" s="45"/>
      <c r="F48" s="40" t="str">
        <f t="shared" si="2"/>
        <v/>
      </c>
    </row>
    <row r="49" spans="1:6" s="40" customFormat="1">
      <c r="A49" s="40">
        <f t="shared" si="4"/>
        <v>45</v>
      </c>
      <c r="B49" s="44"/>
      <c r="C49" s="44"/>
      <c r="D49" s="45"/>
      <c r="E49" s="45"/>
      <c r="F49" s="40" t="str">
        <f t="shared" si="2"/>
        <v/>
      </c>
    </row>
    <row r="50" spans="1:6" s="40" customFormat="1">
      <c r="A50" s="40">
        <f t="shared" si="4"/>
        <v>46</v>
      </c>
      <c r="B50" s="44"/>
      <c r="C50" s="44"/>
      <c r="D50" s="45"/>
      <c r="E50" s="45"/>
      <c r="F50" s="40" t="str">
        <f t="shared" si="2"/>
        <v/>
      </c>
    </row>
    <row r="51" spans="1:6" s="40" customFormat="1">
      <c r="A51" s="40">
        <f t="shared" si="4"/>
        <v>47</v>
      </c>
      <c r="B51" s="44"/>
      <c r="C51" s="44"/>
      <c r="D51" s="45"/>
      <c r="E51" s="45"/>
      <c r="F51" s="40" t="str">
        <f t="shared" si="2"/>
        <v/>
      </c>
    </row>
    <row r="52" spans="1:6" s="40" customFormat="1">
      <c r="A52" s="40">
        <f t="shared" si="4"/>
        <v>48</v>
      </c>
      <c r="B52" s="44"/>
      <c r="C52" s="44"/>
      <c r="D52" s="45"/>
      <c r="E52" s="45"/>
      <c r="F52" s="40" t="str">
        <f t="shared" si="2"/>
        <v/>
      </c>
    </row>
    <row r="53" spans="1:6" s="40" customFormat="1">
      <c r="A53" s="40">
        <f t="shared" si="4"/>
        <v>49</v>
      </c>
      <c r="B53" s="44"/>
      <c r="C53" s="44"/>
      <c r="D53" s="45"/>
      <c r="E53" s="45"/>
      <c r="F53" s="40" t="str">
        <f t="shared" si="2"/>
        <v/>
      </c>
    </row>
    <row r="54" spans="1:6" s="40" customFormat="1">
      <c r="A54" s="40">
        <f t="shared" si="4"/>
        <v>50</v>
      </c>
      <c r="B54" s="44"/>
      <c r="C54" s="44"/>
      <c r="D54" s="45"/>
      <c r="E54" s="45"/>
      <c r="F54" s="40" t="str">
        <f t="shared" si="2"/>
        <v/>
      </c>
    </row>
    <row r="55" spans="1:6" s="40" customFormat="1">
      <c r="A55" s="40">
        <f t="shared" si="4"/>
        <v>51</v>
      </c>
      <c r="B55" s="44"/>
      <c r="C55" s="44"/>
      <c r="D55" s="45"/>
      <c r="E55" s="45"/>
      <c r="F55" s="40" t="str">
        <f t="shared" si="2"/>
        <v/>
      </c>
    </row>
    <row r="56" spans="1:6" s="40" customFormat="1">
      <c r="A56" s="40">
        <f t="shared" si="4"/>
        <v>52</v>
      </c>
      <c r="B56" s="44"/>
      <c r="C56" s="44"/>
      <c r="D56" s="45"/>
      <c r="E56" s="45"/>
      <c r="F56" s="40" t="str">
        <f t="shared" si="2"/>
        <v/>
      </c>
    </row>
    <row r="57" spans="1:6" s="40" customFormat="1">
      <c r="A57" s="40">
        <f t="shared" si="4"/>
        <v>53</v>
      </c>
      <c r="B57" s="44"/>
      <c r="C57" s="44"/>
      <c r="D57" s="45"/>
      <c r="E57" s="45"/>
      <c r="F57" s="40" t="str">
        <f t="shared" si="2"/>
        <v/>
      </c>
    </row>
    <row r="58" spans="1:6" s="40" customFormat="1">
      <c r="A58" s="40">
        <f t="shared" si="4"/>
        <v>54</v>
      </c>
      <c r="B58" s="44"/>
      <c r="C58" s="44"/>
      <c r="D58" s="45"/>
      <c r="E58" s="45"/>
      <c r="F58" s="40" t="str">
        <f t="shared" si="2"/>
        <v/>
      </c>
    </row>
    <row r="59" spans="1:6" s="40" customFormat="1">
      <c r="A59" s="40">
        <f t="shared" si="4"/>
        <v>55</v>
      </c>
      <c r="B59" s="44"/>
      <c r="C59" s="44"/>
      <c r="D59" s="45"/>
      <c r="E59" s="45"/>
      <c r="F59" s="40" t="str">
        <f t="shared" si="2"/>
        <v/>
      </c>
    </row>
    <row r="60" spans="1:6" s="40" customFormat="1">
      <c r="A60" s="40">
        <f t="shared" si="4"/>
        <v>56</v>
      </c>
      <c r="B60" s="44"/>
      <c r="C60" s="44"/>
      <c r="D60" s="45"/>
      <c r="E60" s="45"/>
      <c r="F60" s="40" t="str">
        <f t="shared" si="2"/>
        <v/>
      </c>
    </row>
    <row r="61" spans="1:6" s="40" customFormat="1">
      <c r="A61" s="40">
        <f t="shared" si="4"/>
        <v>57</v>
      </c>
      <c r="B61" s="44"/>
      <c r="C61" s="44"/>
      <c r="D61" s="45"/>
      <c r="E61" s="45"/>
      <c r="F61" s="40" t="str">
        <f t="shared" si="2"/>
        <v/>
      </c>
    </row>
    <row r="62" spans="1:6" s="40" customFormat="1">
      <c r="A62" s="40">
        <f t="shared" si="4"/>
        <v>58</v>
      </c>
      <c r="B62" s="44"/>
      <c r="C62" s="44"/>
      <c r="D62" s="45"/>
      <c r="E62" s="45"/>
      <c r="F62" s="40" t="str">
        <f t="shared" si="2"/>
        <v/>
      </c>
    </row>
    <row r="63" spans="1:6" s="40" customFormat="1">
      <c r="A63" s="40">
        <f t="shared" si="4"/>
        <v>59</v>
      </c>
      <c r="B63" s="44"/>
      <c r="C63" s="44"/>
      <c r="D63" s="45"/>
      <c r="E63" s="45"/>
      <c r="F63" s="40" t="str">
        <f t="shared" si="2"/>
        <v/>
      </c>
    </row>
    <row r="64" spans="1:6" s="40" customFormat="1">
      <c r="A64" s="40">
        <f t="shared" si="4"/>
        <v>60</v>
      </c>
      <c r="B64" s="44"/>
      <c r="C64" s="44"/>
      <c r="D64" s="45"/>
      <c r="E64" s="45"/>
      <c r="F64" s="40" t="str">
        <f t="shared" si="2"/>
        <v/>
      </c>
    </row>
    <row r="65" spans="1:11" s="40" customFormat="1">
      <c r="A65" s="40">
        <f t="shared" si="4"/>
        <v>61</v>
      </c>
      <c r="B65" s="44"/>
      <c r="C65" s="44"/>
      <c r="D65" s="45"/>
      <c r="E65" s="45"/>
      <c r="F65" s="40" t="str">
        <f t="shared" si="2"/>
        <v/>
      </c>
    </row>
    <row r="66" spans="1:11" s="40" customFormat="1">
      <c r="A66" s="40">
        <f t="shared" si="4"/>
        <v>62</v>
      </c>
      <c r="B66" s="44"/>
      <c r="C66" s="44"/>
      <c r="D66" s="45"/>
      <c r="E66" s="45"/>
      <c r="F66" s="40" t="str">
        <f t="shared" si="2"/>
        <v/>
      </c>
    </row>
    <row r="67" spans="1:11" s="40" customFormat="1">
      <c r="A67" s="40">
        <f t="shared" si="4"/>
        <v>63</v>
      </c>
      <c r="B67" s="44"/>
      <c r="C67" s="44"/>
      <c r="D67" s="45"/>
      <c r="E67" s="45"/>
      <c r="F67" s="40" t="str">
        <f t="shared" si="2"/>
        <v/>
      </c>
    </row>
    <row r="68" spans="1:11" s="40" customFormat="1"/>
    <row r="69" spans="1:11" s="40" customFormat="1"/>
    <row r="70" spans="1:11" s="49" customFormat="1">
      <c r="A70" s="48" t="s">
        <v>38</v>
      </c>
    </row>
    <row r="71" spans="1:11" s="40" customFormat="1"/>
    <row r="72" spans="1:11" s="40" customFormat="1">
      <c r="A72" s="50" t="s">
        <v>39</v>
      </c>
      <c r="C72" s="57" t="s">
        <v>40</v>
      </c>
      <c r="D72" s="81">
        <v>1.1574074074074076E-8</v>
      </c>
    </row>
    <row r="73" spans="1:11" s="40" customFormat="1">
      <c r="C73" s="57" t="s">
        <v>41</v>
      </c>
      <c r="D73" s="80">
        <v>16</v>
      </c>
      <c r="K73" s="41"/>
    </row>
    <row r="74" spans="1:11" s="40" customFormat="1">
      <c r="A74" s="41" t="s">
        <v>42</v>
      </c>
      <c r="K74" s="41" t="s">
        <v>43</v>
      </c>
    </row>
    <row r="75" spans="1:11" s="40" customFormat="1">
      <c r="A75" s="42" t="s">
        <v>44</v>
      </c>
      <c r="B75" s="42" t="s">
        <v>31</v>
      </c>
      <c r="C75" s="42" t="s">
        <v>45</v>
      </c>
      <c r="D75" s="42" t="s">
        <v>46</v>
      </c>
      <c r="E75" s="42" t="s">
        <v>47</v>
      </c>
      <c r="G75" s="51"/>
      <c r="J75" s="55" t="s">
        <v>48</v>
      </c>
      <c r="K75" s="42" t="s">
        <v>31</v>
      </c>
    </row>
    <row r="76" spans="1:11" s="40" customFormat="1">
      <c r="A76" s="51">
        <f>IFERROR(TIMEVALUE(IF(D76="förlorare",TEXT(F5+$D$72,"mm:ss.000"),F5)),"-")</f>
        <v>8.3587962962962956E-4</v>
      </c>
      <c r="B76" s="40" t="str">
        <f>IF(ISBLANK(B5),"",B5)</f>
        <v>MALM Cecilia (101)</v>
      </c>
      <c r="C76" s="40" t="str">
        <f ca="1">IF(IFERROR(VLOOKUP($B76,$K$76:(INDIRECT("$K"&amp;($D$73+75))),1,FALSE),"-") = "-","Nej","Ja")</f>
        <v>Ja</v>
      </c>
      <c r="D76" s="47"/>
      <c r="E76" s="47"/>
      <c r="J76" s="40">
        <v>1</v>
      </c>
      <c r="K76" s="40" t="str">
        <f>IFERROR(VLOOKUP(SMALL($A$76:$A$138,$J76),$A$76:$B$138,2,FALSE),"-")</f>
        <v>MALM Cecilia (101)</v>
      </c>
    </row>
    <row r="77" spans="1:11" s="40" customFormat="1">
      <c r="A77" s="51">
        <f t="shared" ref="A77:A138" si="8">IFERROR(TIMEVALUE(IF(D77="förlorare",TEXT(F6+$D$72,"mm:ss.000"),F6)),"-")</f>
        <v>8.4502314814814813E-4</v>
      </c>
      <c r="B77" s="40" t="str">
        <f t="shared" ref="B77:B138" si="9">IF(ISBLANK(B6),"",B6)</f>
        <v>DAHLIN Ronja (102)</v>
      </c>
      <c r="C77" s="40" t="str">
        <f ca="1">IF(IFERROR(VLOOKUP($B77,$K$76:(INDIRECT("$K"&amp;($D$73+75))),1,FALSE),"-") = "-","Nej","Ja")</f>
        <v>Ja</v>
      </c>
      <c r="D77" s="47"/>
      <c r="E77" s="47"/>
      <c r="J77" s="40">
        <f>J76+1</f>
        <v>2</v>
      </c>
      <c r="K77" s="40" t="str">
        <f t="shared" ref="K77:K138" si="10">IFERROR(VLOOKUP(SMALL($A$76:$A$138,$J77),$A$76:$B$138,2,FALSE),"-")</f>
        <v>DAHLIN Ronja (102)</v>
      </c>
    </row>
    <row r="78" spans="1:11" s="40" customFormat="1">
      <c r="A78" s="51">
        <f t="shared" si="8"/>
        <v>8.466435185185186E-4</v>
      </c>
      <c r="B78" s="40" t="str">
        <f t="shared" si="9"/>
        <v>LINDSTRÖM Ebba (103)</v>
      </c>
      <c r="C78" s="40" t="str">
        <f ca="1">IF(IFERROR(VLOOKUP($B78,$K$76:(INDIRECT("$K"&amp;($D$73+75))),1,FALSE),"-") = "-","Nej","Ja")</f>
        <v>Ja</v>
      </c>
      <c r="D78" s="47"/>
      <c r="E78" s="47"/>
      <c r="J78" s="40">
        <f t="shared" ref="J78:J138" si="11">J77+1</f>
        <v>3</v>
      </c>
      <c r="K78" s="40" t="str">
        <f t="shared" si="10"/>
        <v>LINDSTRÖM Ebba (103)</v>
      </c>
    </row>
    <row r="79" spans="1:11" s="40" customFormat="1">
      <c r="A79" s="51">
        <f t="shared" si="8"/>
        <v>8.4791666666666663E-4</v>
      </c>
      <c r="B79" s="40" t="str">
        <f t="shared" si="9"/>
        <v>VON REEDTZ Sofia (104)</v>
      </c>
      <c r="C79" s="40" t="str">
        <f ca="1">IF(IFERROR(VLOOKUP($B79,$K$76:(INDIRECT("$K"&amp;($D$73+75))),1,FALSE),"-") = "-","Nej","Ja")</f>
        <v>Ja</v>
      </c>
      <c r="D79" s="47"/>
      <c r="E79" s="47"/>
      <c r="J79" s="40">
        <f t="shared" si="11"/>
        <v>4</v>
      </c>
      <c r="K79" s="40" t="str">
        <f t="shared" si="10"/>
        <v>VON REEDTZ Sofia (104)</v>
      </c>
    </row>
    <row r="80" spans="1:11" s="40" customFormat="1">
      <c r="A80" s="51">
        <f t="shared" si="8"/>
        <v>8.541666666666667E-4</v>
      </c>
      <c r="B80" s="40" t="str">
        <f t="shared" si="9"/>
        <v>JANLERT Klara (105)</v>
      </c>
      <c r="C80" s="40" t="str">
        <f ca="1">IF(IFERROR(VLOOKUP($B80,$K$76:(INDIRECT("$K"&amp;($D$73+75))),1,FALSE),"-") = "-","Nej","Ja")</f>
        <v>Ja</v>
      </c>
      <c r="D80" s="47"/>
      <c r="E80" s="47"/>
      <c r="J80" s="40">
        <f t="shared" si="11"/>
        <v>5</v>
      </c>
      <c r="K80" s="40" t="str">
        <f t="shared" si="10"/>
        <v>JANLERT Klara (105)</v>
      </c>
    </row>
    <row r="81" spans="1:12" s="40" customFormat="1">
      <c r="A81" s="51">
        <f t="shared" si="8"/>
        <v>8.5914351851851863E-4</v>
      </c>
      <c r="B81" s="40" t="str">
        <f t="shared" si="9"/>
        <v>JANSSON Tova (106)</v>
      </c>
      <c r="C81" s="40" t="str">
        <f ca="1">IF(IFERROR(VLOOKUP($B81,$K$76:(INDIRECT("$K"&amp;($D$73+75))),1,FALSE),"-") = "-","Nej","Ja")</f>
        <v>Ja</v>
      </c>
      <c r="D81" s="47"/>
      <c r="E81" s="47"/>
      <c r="G81" s="51"/>
      <c r="J81" s="40">
        <f t="shared" si="11"/>
        <v>6</v>
      </c>
      <c r="K81" s="40" t="str">
        <f t="shared" si="10"/>
        <v>JANSSON Tova (106)</v>
      </c>
      <c r="L81" s="41"/>
    </row>
    <row r="82" spans="1:12" s="40" customFormat="1">
      <c r="A82" s="51">
        <f t="shared" si="8"/>
        <v>8.611111111111111E-4</v>
      </c>
      <c r="B82" s="40" t="str">
        <f t="shared" si="9"/>
        <v>SCHEDIN Ellen (107)</v>
      </c>
      <c r="C82" s="40" t="str">
        <f ca="1">IF(IFERROR(VLOOKUP($B82,$K$76:(INDIRECT("$K"&amp;($D$73+75))),1,FALSE),"-") = "-","Nej","Ja")</f>
        <v>Ja</v>
      </c>
      <c r="D82" s="47"/>
      <c r="E82" s="47"/>
      <c r="J82" s="40">
        <f t="shared" si="11"/>
        <v>7</v>
      </c>
      <c r="K82" s="40" t="str">
        <f t="shared" si="10"/>
        <v>SCHEDIN Ellen (107)</v>
      </c>
    </row>
    <row r="83" spans="1:12" s="40" customFormat="1">
      <c r="A83" s="51">
        <f t="shared" si="8"/>
        <v>8.7847222222222233E-4</v>
      </c>
      <c r="B83" s="40" t="str">
        <f t="shared" si="9"/>
        <v>NORDBERG Ellie (108)</v>
      </c>
      <c r="C83" s="40" t="str">
        <f ca="1">IF(IFERROR(VLOOKUP($B83,$K$76:(INDIRECT("$K"&amp;($D$73+75))),1,FALSE),"-") = "-","Nej","Ja")</f>
        <v>Ja</v>
      </c>
      <c r="D83" s="47"/>
      <c r="E83" s="47"/>
      <c r="J83" s="40">
        <f t="shared" si="11"/>
        <v>8</v>
      </c>
      <c r="K83" s="40" t="str">
        <f t="shared" si="10"/>
        <v>NORDBERG Ellie (108)</v>
      </c>
    </row>
    <row r="84" spans="1:12" s="40" customFormat="1">
      <c r="A84" s="51">
        <f t="shared" si="8"/>
        <v>8.8171296296296305E-4</v>
      </c>
      <c r="B84" s="40" t="str">
        <f t="shared" si="9"/>
        <v>MÅNSSON Astrid (109)</v>
      </c>
      <c r="C84" s="40" t="str">
        <f ca="1">IF(IFERROR(VLOOKUP($B84,$K$76:(INDIRECT("$K"&amp;($D$73+75))),1,FALSE),"-") = "-","Nej","Ja")</f>
        <v>Ja</v>
      </c>
      <c r="D84" s="47"/>
      <c r="E84" s="47"/>
      <c r="J84" s="40">
        <f t="shared" si="11"/>
        <v>9</v>
      </c>
      <c r="K84" s="40" t="str">
        <f t="shared" si="10"/>
        <v>MÅNSSON Astrid (109)</v>
      </c>
    </row>
    <row r="85" spans="1:12" s="40" customFormat="1">
      <c r="A85" s="51">
        <f t="shared" si="8"/>
        <v>8.8356481481481478E-4</v>
      </c>
      <c r="B85" s="40" t="str">
        <f t="shared" si="9"/>
        <v>AICHER Emma (110)</v>
      </c>
      <c r="C85" s="40" t="str">
        <f ca="1">IF(IFERROR(VLOOKUP($B85,$K$76:(INDIRECT("$K"&amp;($D$73+75))),1,FALSE),"-") = "-","Nej","Ja")</f>
        <v>Ja</v>
      </c>
      <c r="D85" s="47"/>
      <c r="E85" s="47"/>
      <c r="J85" s="40">
        <f t="shared" si="11"/>
        <v>10</v>
      </c>
      <c r="K85" s="40" t="str">
        <f t="shared" si="10"/>
        <v>AICHER Emma (110)</v>
      </c>
    </row>
    <row r="86" spans="1:12" s="40" customFormat="1">
      <c r="A86" s="51">
        <f t="shared" si="8"/>
        <v>8.8518518518518514E-4</v>
      </c>
      <c r="B86" s="40" t="str">
        <f t="shared" si="9"/>
        <v>HERLIN Annie (111)</v>
      </c>
      <c r="C86" s="40" t="str">
        <f ca="1">IF(IFERROR(VLOOKUP($B86,$K$76:(INDIRECT("$K"&amp;($D$73+75))),1,FALSE),"-") = "-","Nej","Ja")</f>
        <v>Ja</v>
      </c>
      <c r="D86" s="47"/>
      <c r="E86" s="47"/>
      <c r="J86" s="40">
        <f t="shared" si="11"/>
        <v>11</v>
      </c>
      <c r="K86" s="40" t="str">
        <f t="shared" si="10"/>
        <v>HERLIN Annie (111)</v>
      </c>
    </row>
    <row r="87" spans="1:12" s="40" customFormat="1">
      <c r="A87" s="51">
        <f t="shared" si="8"/>
        <v>8.9282407407407409E-4</v>
      </c>
      <c r="B87" s="40" t="str">
        <f t="shared" si="9"/>
        <v>MARKLUND Wilma (112)</v>
      </c>
      <c r="C87" s="40" t="str">
        <f ca="1">IF(IFERROR(VLOOKUP($B87,$K$76:(INDIRECT("$K"&amp;($D$73+75))),1,FALSE),"-") = "-","Nej","Ja")</f>
        <v>Ja</v>
      </c>
      <c r="D87" s="47"/>
      <c r="E87" s="47"/>
      <c r="J87" s="40">
        <f t="shared" si="11"/>
        <v>12</v>
      </c>
      <c r="K87" s="40" t="str">
        <f t="shared" si="10"/>
        <v>MARKLUND Wilma (112)</v>
      </c>
    </row>
    <row r="88" spans="1:12" s="40" customFormat="1">
      <c r="A88" s="51">
        <f t="shared" si="8"/>
        <v>8.986111111111112E-4</v>
      </c>
      <c r="B88" s="40" t="str">
        <f t="shared" si="9"/>
        <v>HANSSON Mathilda (113)</v>
      </c>
      <c r="C88" s="40" t="str">
        <f ca="1">IF(IFERROR(VLOOKUP($B88,$K$76:(INDIRECT("$K"&amp;($D$73+75))),1,FALSE),"-") = "-","Nej","Ja")</f>
        <v>Ja</v>
      </c>
      <c r="D88" s="47"/>
      <c r="E88" s="47"/>
      <c r="J88" s="40">
        <f t="shared" si="11"/>
        <v>13</v>
      </c>
      <c r="K88" s="40" t="str">
        <f t="shared" si="10"/>
        <v>HANSSON Mathilda (113)</v>
      </c>
    </row>
    <row r="89" spans="1:12" s="40" customFormat="1">
      <c r="A89" s="51">
        <f t="shared" si="8"/>
        <v>8.9907407407407395E-4</v>
      </c>
      <c r="B89" s="40" t="str">
        <f t="shared" si="9"/>
        <v>MICKELSSON Emelie (114)</v>
      </c>
      <c r="C89" s="40" t="str">
        <f ca="1">IF(IFERROR(VLOOKUP($B89,$K$76:(INDIRECT("$K"&amp;($D$73+75))),1,FALSE),"-") = "-","Nej","Ja")</f>
        <v>Ja</v>
      </c>
      <c r="D89" s="47"/>
      <c r="E89" s="47"/>
      <c r="J89" s="40">
        <f t="shared" si="11"/>
        <v>14</v>
      </c>
      <c r="K89" s="40" t="str">
        <f t="shared" si="10"/>
        <v>MICKELSSON Emelie (114)</v>
      </c>
    </row>
    <row r="90" spans="1:12" s="40" customFormat="1">
      <c r="A90" s="51">
        <f t="shared" si="8"/>
        <v>9.0081018518518516E-4</v>
      </c>
      <c r="B90" s="40" t="str">
        <f t="shared" si="9"/>
        <v>ÅRSJÖ Maja (115)</v>
      </c>
      <c r="C90" s="40" t="str">
        <f ca="1">IF(IFERROR(VLOOKUP($B90,$K$76:(INDIRECT("$K"&amp;($D$73+75))),1,FALSE),"-") = "-","Nej","Ja")</f>
        <v>Ja</v>
      </c>
      <c r="D90" s="47"/>
      <c r="E90" s="47"/>
      <c r="J90" s="40">
        <f t="shared" si="11"/>
        <v>15</v>
      </c>
      <c r="K90" s="40" t="str">
        <f t="shared" si="10"/>
        <v>ÅRSJÖ Maja (115)</v>
      </c>
    </row>
    <row r="91" spans="1:12" s="40" customFormat="1">
      <c r="A91" s="51">
        <f t="shared" si="8"/>
        <v>9.0567129629629635E-4</v>
      </c>
      <c r="B91" s="40" t="str">
        <f t="shared" si="9"/>
        <v>WESTMAN Clara (116)</v>
      </c>
      <c r="C91" s="40" t="str">
        <f ca="1">IF(IFERROR(VLOOKUP($B91,$K$76:(INDIRECT("$K"&amp;($D$73+75))),1,FALSE),"-") = "-","Nej","Ja")</f>
        <v>Ja</v>
      </c>
      <c r="D91" s="47"/>
      <c r="E91" s="47"/>
      <c r="J91" s="40">
        <f t="shared" si="11"/>
        <v>16</v>
      </c>
      <c r="K91" s="40" t="str">
        <f t="shared" si="10"/>
        <v>WESTMAN Clara (116)</v>
      </c>
    </row>
    <row r="92" spans="1:12" s="40" customFormat="1">
      <c r="A92" s="51">
        <f t="shared" si="8"/>
        <v>9.0972222222222225E-4</v>
      </c>
      <c r="B92" s="40" t="str">
        <f t="shared" si="9"/>
        <v>PELLEGRINI Saga (118)</v>
      </c>
      <c r="C92" s="40" t="str">
        <f ca="1">IF(IFERROR(VLOOKUP($B92,$K$76:(INDIRECT("$K"&amp;($D$73+75))),1,FALSE),"-") = "-","Nej","Ja")</f>
        <v>Nej</v>
      </c>
      <c r="D92" s="47"/>
      <c r="E92" s="47"/>
      <c r="J92" s="40">
        <f t="shared" si="11"/>
        <v>17</v>
      </c>
      <c r="K92" s="40" t="str">
        <f t="shared" si="10"/>
        <v>PELLEGRINI Saga (118)</v>
      </c>
    </row>
    <row r="93" spans="1:12" s="40" customFormat="1">
      <c r="A93" s="51">
        <f t="shared" si="8"/>
        <v>9.2997685185185186E-4</v>
      </c>
      <c r="B93" s="40" t="str">
        <f t="shared" si="9"/>
        <v>ALFREDSON Lovisa (120)</v>
      </c>
      <c r="C93" s="40" t="str">
        <f ca="1">IF(IFERROR(VLOOKUP($B93,$K$76:(INDIRECT("$K"&amp;($D$73+75))),1,FALSE),"-") = "-","Nej","Ja")</f>
        <v>Nej</v>
      </c>
      <c r="D93" s="47"/>
      <c r="E93" s="47"/>
      <c r="J93" s="40">
        <f t="shared" si="11"/>
        <v>18</v>
      </c>
      <c r="K93" s="40" t="str">
        <f t="shared" si="10"/>
        <v>ALFREDSON Lovisa (120)</v>
      </c>
    </row>
    <row r="94" spans="1:12" s="40" customFormat="1">
      <c r="A94" s="51">
        <f t="shared" si="8"/>
        <v>9.3020833333333334E-4</v>
      </c>
      <c r="B94" s="40" t="str">
        <f t="shared" si="9"/>
        <v>HAGSTRÖM Alicia (122)</v>
      </c>
      <c r="C94" s="40" t="str">
        <f ca="1">IF(IFERROR(VLOOKUP($B94,$K$76:(INDIRECT("$K"&amp;($D$73+75))),1,FALSE),"-") = "-","Nej","Ja")</f>
        <v>Nej</v>
      </c>
      <c r="D94" s="47"/>
      <c r="E94" s="47"/>
      <c r="J94" s="40">
        <f t="shared" si="11"/>
        <v>19</v>
      </c>
      <c r="K94" s="40" t="str">
        <f t="shared" si="10"/>
        <v>HAGSTRÖM Alicia (122)</v>
      </c>
    </row>
    <row r="95" spans="1:12" s="40" customFormat="1">
      <c r="A95" s="51">
        <f t="shared" si="8"/>
        <v>9.306712962962963E-4</v>
      </c>
      <c r="B95" s="40" t="str">
        <f t="shared" si="9"/>
        <v>LEVIN Andréa (123)</v>
      </c>
      <c r="C95" s="40" t="str">
        <f ca="1">IF(IFERROR(VLOOKUP($B95,$K$76:(INDIRECT("$K"&amp;($D$73+75))),1,FALSE),"-") = "-","Nej","Ja")</f>
        <v>Nej</v>
      </c>
      <c r="D95" s="47"/>
      <c r="E95" s="47"/>
      <c r="J95" s="40">
        <f t="shared" si="11"/>
        <v>20</v>
      </c>
      <c r="K95" s="40" t="str">
        <f t="shared" si="10"/>
        <v>LEVIN Andréa (123)</v>
      </c>
    </row>
    <row r="96" spans="1:12" s="40" customFormat="1">
      <c r="A96" s="51">
        <f t="shared" si="8"/>
        <v>9.3113425925925926E-4</v>
      </c>
      <c r="B96" s="40" t="str">
        <f t="shared" si="9"/>
        <v>EKMAN Isabelle (119)</v>
      </c>
      <c r="C96" s="40" t="str">
        <f ca="1">IF(IFERROR(VLOOKUP($B96,$K$76:(INDIRECT("$K"&amp;($D$73+75))),1,FALSE),"-") = "-","Nej","Ja")</f>
        <v>Nej</v>
      </c>
      <c r="D96" s="47"/>
      <c r="E96" s="47"/>
      <c r="J96" s="40">
        <f t="shared" si="11"/>
        <v>21</v>
      </c>
      <c r="K96" s="40" t="str">
        <f t="shared" si="10"/>
        <v>EKMAN Isabelle (119)</v>
      </c>
    </row>
    <row r="97" spans="1:11" s="40" customFormat="1">
      <c r="A97" s="51">
        <f t="shared" si="8"/>
        <v>9.6874999999999999E-4</v>
      </c>
      <c r="B97" s="40" t="str">
        <f t="shared" si="9"/>
        <v>ANDERSSON Tuva (129)</v>
      </c>
      <c r="C97" s="40" t="str">
        <f ca="1">IF(IFERROR(VLOOKUP($B97,$K$76:(INDIRECT("$K"&amp;($D$73+75))),1,FALSE),"-") = "-","Nej","Ja")</f>
        <v>Nej</v>
      </c>
      <c r="D97" s="47"/>
      <c r="E97" s="47"/>
      <c r="J97" s="40">
        <f t="shared" si="11"/>
        <v>22</v>
      </c>
      <c r="K97" s="40" t="str">
        <f t="shared" si="10"/>
        <v>ANDERSSON Tuva (129)</v>
      </c>
    </row>
    <row r="98" spans="1:11" s="40" customFormat="1">
      <c r="A98" s="51">
        <f t="shared" si="8"/>
        <v>9.7164351851851849E-4</v>
      </c>
      <c r="B98" s="40" t="str">
        <f t="shared" si="9"/>
        <v>SÖDERBERG Saga (130)</v>
      </c>
      <c r="C98" s="40" t="str">
        <f ca="1">IF(IFERROR(VLOOKUP($B98,$K$76:(INDIRECT("$K"&amp;($D$73+75))),1,FALSE),"-") = "-","Nej","Ja")</f>
        <v>Nej</v>
      </c>
      <c r="D98" s="47"/>
      <c r="E98" s="47"/>
      <c r="J98" s="40">
        <f t="shared" si="11"/>
        <v>23</v>
      </c>
      <c r="K98" s="40" t="str">
        <f t="shared" si="10"/>
        <v>SÖDERBERG Saga (130)</v>
      </c>
    </row>
    <row r="99" spans="1:11" s="40" customFormat="1">
      <c r="A99" s="51">
        <f t="shared" si="8"/>
        <v>9.8217592592592605E-4</v>
      </c>
      <c r="B99" s="40" t="str">
        <f t="shared" si="9"/>
        <v>LASMARIAS Tilda (126)</v>
      </c>
      <c r="C99" s="40" t="str">
        <f ca="1">IF(IFERROR(VLOOKUP($B99,$K$76:(INDIRECT("$K"&amp;($D$73+75))),1,FALSE),"-") = "-","Nej","Ja")</f>
        <v>Nej</v>
      </c>
      <c r="D99" s="47"/>
      <c r="E99" s="47"/>
      <c r="J99" s="40">
        <f t="shared" si="11"/>
        <v>24</v>
      </c>
      <c r="K99" s="40" t="str">
        <f t="shared" si="10"/>
        <v>LASMARIAS Tilda (126)</v>
      </c>
    </row>
    <row r="100" spans="1:11" s="40" customFormat="1">
      <c r="A100" s="51">
        <f t="shared" si="8"/>
        <v>9.8969907407407405E-4</v>
      </c>
      <c r="B100" s="40" t="str">
        <f t="shared" si="9"/>
        <v>GRAN Dorotea</v>
      </c>
      <c r="C100" s="40" t="str">
        <f ca="1">IF(IFERROR(VLOOKUP($B100,$K$76:(INDIRECT("$K"&amp;($D$73+75))),1,FALSE),"-") = "-","Nej","Ja")</f>
        <v>Nej</v>
      </c>
      <c r="D100" s="47"/>
      <c r="E100" s="47"/>
      <c r="J100" s="40">
        <f t="shared" si="11"/>
        <v>25</v>
      </c>
      <c r="K100" s="40" t="str">
        <f t="shared" si="10"/>
        <v>GRAN Dorotea</v>
      </c>
    </row>
    <row r="101" spans="1:11" s="40" customFormat="1">
      <c r="A101" s="51">
        <f t="shared" si="8"/>
        <v>9.9143518518518526E-4</v>
      </c>
      <c r="B101" s="40" t="str">
        <f t="shared" si="9"/>
        <v>ÅSTRÖM Sofia</v>
      </c>
      <c r="C101" s="40" t="str">
        <f ca="1">IF(IFERROR(VLOOKUP($B101,$K$76:(INDIRECT("$K"&amp;($D$73+75))),1,FALSE),"-") = "-","Nej","Ja")</f>
        <v>Nej</v>
      </c>
      <c r="D101" s="47"/>
      <c r="E101" s="47"/>
      <c r="J101" s="40">
        <f t="shared" si="11"/>
        <v>26</v>
      </c>
      <c r="K101" s="40" t="str">
        <f t="shared" si="10"/>
        <v>ÅSTRÖM Sofia</v>
      </c>
    </row>
    <row r="102" spans="1:11" s="40" customFormat="1">
      <c r="A102" s="51">
        <f t="shared" si="8"/>
        <v>9.9421296296296302E-4</v>
      </c>
      <c r="B102" s="40" t="str">
        <f t="shared" si="9"/>
        <v>MÅRTENSDOTTER Stina (132)</v>
      </c>
      <c r="C102" s="40" t="str">
        <f ca="1">IF(IFERROR(VLOOKUP($B102,$K$76:(INDIRECT("$K"&amp;($D$73+75))),1,FALSE),"-") = "-","Nej","Ja")</f>
        <v>Nej</v>
      </c>
      <c r="D102" s="47"/>
      <c r="E102" s="47"/>
      <c r="J102" s="40">
        <f t="shared" si="11"/>
        <v>27</v>
      </c>
      <c r="K102" s="40" t="str">
        <f t="shared" si="10"/>
        <v>MÅRTENSDOTTER Stina (132)</v>
      </c>
    </row>
    <row r="103" spans="1:11" s="40" customFormat="1">
      <c r="A103" s="51">
        <f t="shared" si="8"/>
        <v>1.0008101851851851E-3</v>
      </c>
      <c r="B103" s="40" t="str">
        <f t="shared" si="9"/>
        <v>SOLBERG Emma (131)</v>
      </c>
      <c r="C103" s="40" t="str">
        <f ca="1">IF(IFERROR(VLOOKUP($B103,$K$76:(INDIRECT("$K"&amp;($D$73+75))),1,FALSE),"-") = "-","Nej","Ja")</f>
        <v>Nej</v>
      </c>
      <c r="D103" s="47"/>
      <c r="E103" s="47"/>
      <c r="J103" s="40">
        <f t="shared" si="11"/>
        <v>28</v>
      </c>
      <c r="K103" s="40" t="str">
        <f t="shared" si="10"/>
        <v>SOLBERG Emma (131)</v>
      </c>
    </row>
    <row r="104" spans="1:11" s="40" customFormat="1">
      <c r="A104" s="51">
        <f t="shared" si="8"/>
        <v>1.0019675925925927E-3</v>
      </c>
      <c r="B104" s="40" t="str">
        <f t="shared" si="9"/>
        <v>ANDERSSON Kajsa</v>
      </c>
      <c r="C104" s="40" t="str">
        <f ca="1">IF(IFERROR(VLOOKUP($B104,$K$76:(INDIRECT("$K"&amp;($D$73+75))),1,FALSE),"-") = "-","Nej","Ja")</f>
        <v>Nej</v>
      </c>
      <c r="D104" s="47"/>
      <c r="E104" s="47"/>
      <c r="J104" s="40">
        <f t="shared" si="11"/>
        <v>29</v>
      </c>
      <c r="K104" s="40" t="str">
        <f t="shared" si="10"/>
        <v>ANDERSSON Kajsa</v>
      </c>
    </row>
    <row r="105" spans="1:11" s="40" customFormat="1">
      <c r="A105" s="51">
        <f t="shared" si="8"/>
        <v>1.0185185185185186E-3</v>
      </c>
      <c r="B105" s="40" t="str">
        <f t="shared" si="9"/>
        <v>SÖDERSTRÖM Jennifer</v>
      </c>
      <c r="C105" s="40" t="str">
        <f ca="1">IF(IFERROR(VLOOKUP($B105,$K$76:(INDIRECT("$K"&amp;($D$73+75))),1,FALSE),"-") = "-","Nej","Ja")</f>
        <v>Nej</v>
      </c>
      <c r="D105" s="47"/>
      <c r="E105" s="47"/>
      <c r="J105" s="40">
        <f t="shared" si="11"/>
        <v>30</v>
      </c>
      <c r="K105" s="40" t="str">
        <f t="shared" si="10"/>
        <v>SÖDERSTRÖM Jennifer</v>
      </c>
    </row>
    <row r="106" spans="1:11" s="40" customFormat="1">
      <c r="A106" s="51">
        <f t="shared" si="8"/>
        <v>1.0626157407407407E-3</v>
      </c>
      <c r="B106" s="40" t="str">
        <f t="shared" si="9"/>
        <v>DAHLBORG Stella</v>
      </c>
      <c r="C106" s="40" t="str">
        <f ca="1">IF(IFERROR(VLOOKUP($B106,$K$76:(INDIRECT("$K"&amp;($D$73+75))),1,FALSE),"-") = "-","Nej","Ja")</f>
        <v>Nej</v>
      </c>
      <c r="D106" s="47"/>
      <c r="E106" s="47"/>
      <c r="J106" s="40">
        <f t="shared" si="11"/>
        <v>31</v>
      </c>
      <c r="K106" s="40" t="str">
        <f t="shared" si="10"/>
        <v>DAHLBORG Stella</v>
      </c>
    </row>
    <row r="107" spans="1:11" s="40" customFormat="1">
      <c r="A107" s="51">
        <f t="shared" si="8"/>
        <v>1.0832175925925927E-3</v>
      </c>
      <c r="B107" s="40" t="str">
        <f t="shared" si="9"/>
        <v>OREDSSON Elsa</v>
      </c>
      <c r="C107" s="40" t="str">
        <f ca="1">IF(IFERROR(VLOOKUP($B107,$K$76:(INDIRECT("$K"&amp;($D$73+75))),1,FALSE),"-") = "-","Nej","Ja")</f>
        <v>Nej</v>
      </c>
      <c r="D107" s="47"/>
      <c r="E107" s="47"/>
      <c r="J107" s="40">
        <f t="shared" si="11"/>
        <v>32</v>
      </c>
      <c r="K107" s="40" t="str">
        <f t="shared" si="10"/>
        <v>OREDSSON Elsa</v>
      </c>
    </row>
    <row r="108" spans="1:11" s="40" customFormat="1">
      <c r="A108" s="51">
        <f t="shared" si="8"/>
        <v>1.1089120370370369E-3</v>
      </c>
      <c r="B108" s="40" t="str">
        <f t="shared" si="9"/>
        <v>NORMAN Emmie</v>
      </c>
      <c r="C108" s="40" t="str">
        <f ca="1">IF(IFERROR(VLOOKUP($B108,$K$76:(INDIRECT("$K"&amp;($D$73+75))),1,FALSE),"-") = "-","Nej","Ja")</f>
        <v>Nej</v>
      </c>
      <c r="D108" s="47"/>
      <c r="E108" s="47"/>
      <c r="J108" s="40">
        <f t="shared" si="11"/>
        <v>33</v>
      </c>
      <c r="K108" s="40" t="str">
        <f t="shared" si="10"/>
        <v>NORMAN Emmie</v>
      </c>
    </row>
    <row r="109" spans="1:11" s="40" customFormat="1">
      <c r="A109" s="51">
        <f t="shared" si="8"/>
        <v>1.2143518518518521E-3</v>
      </c>
      <c r="B109" s="40" t="str">
        <f t="shared" si="9"/>
        <v>FIGGE Paulina</v>
      </c>
      <c r="C109" s="40" t="str">
        <f ca="1">IF(IFERROR(VLOOKUP($B109,$K$76:(INDIRECT("$K"&amp;($D$73+75))),1,FALSE),"-") = "-","Nej","Ja")</f>
        <v>Nej</v>
      </c>
      <c r="D109" s="47"/>
      <c r="E109" s="47"/>
      <c r="J109" s="40">
        <f t="shared" si="11"/>
        <v>34</v>
      </c>
      <c r="K109" s="40" t="str">
        <f t="shared" si="10"/>
        <v>FIGGE Paulina</v>
      </c>
    </row>
    <row r="110" spans="1:11" s="40" customFormat="1">
      <c r="A110" s="51" t="str">
        <f t="shared" si="8"/>
        <v>-</v>
      </c>
      <c r="B110" s="40" t="str">
        <f t="shared" si="9"/>
        <v>CEWE Hanna (121)</v>
      </c>
      <c r="C110" s="40" t="str">
        <f ca="1">IF(IFERROR(VLOOKUP($B110,$K$76:(INDIRECT("$K"&amp;($D$73+75))),1,FALSE),"-") = "-","Nej","Ja")</f>
        <v>Nej</v>
      </c>
      <c r="D110" s="47"/>
      <c r="E110" s="47"/>
      <c r="J110" s="40">
        <f t="shared" si="11"/>
        <v>35</v>
      </c>
      <c r="K110" s="40" t="str">
        <f t="shared" si="10"/>
        <v>-</v>
      </c>
    </row>
    <row r="111" spans="1:11" s="40" customFormat="1">
      <c r="A111" s="51" t="str">
        <f t="shared" si="8"/>
        <v>-</v>
      </c>
      <c r="B111" s="40" t="str">
        <f>IF(ISBLANK(B40),"",B40)</f>
        <v>FALK Regina (125)</v>
      </c>
      <c r="C111" s="40" t="str">
        <f ca="1">IF(IFERROR(VLOOKUP($B111,$K$76:(INDIRECT("$K"&amp;($D$73+75))),1,FALSE),"-") = "-","Nej","Ja")</f>
        <v>Nej</v>
      </c>
      <c r="D111" s="47"/>
      <c r="E111" s="47"/>
      <c r="J111" s="40">
        <f t="shared" si="11"/>
        <v>36</v>
      </c>
      <c r="K111" s="40" t="str">
        <f t="shared" si="10"/>
        <v>-</v>
      </c>
    </row>
    <row r="112" spans="1:11" s="40" customFormat="1">
      <c r="A112" s="51" t="str">
        <f t="shared" si="8"/>
        <v>-</v>
      </c>
      <c r="B112" s="40" t="str">
        <f>IF(ISBLANK(B41),"",B41)</f>
        <v>KREIJ Adina</v>
      </c>
      <c r="C112" s="40" t="str">
        <f ca="1">IF(IFERROR(VLOOKUP($B112,$K$76:(INDIRECT("$K"&amp;($D$73+75))),1,FALSE),"-") = "-","Nej","Ja")</f>
        <v>Nej</v>
      </c>
      <c r="D112" s="47"/>
      <c r="E112" s="47"/>
      <c r="J112" s="40">
        <f t="shared" si="11"/>
        <v>37</v>
      </c>
      <c r="K112" s="40" t="str">
        <f t="shared" si="10"/>
        <v>-</v>
      </c>
    </row>
    <row r="113" spans="1:11" s="40" customFormat="1">
      <c r="A113" s="51" t="str">
        <f t="shared" si="8"/>
        <v>-</v>
      </c>
      <c r="B113" s="40" t="str">
        <f>IF(ISBLANK(B42),"",B42)</f>
        <v>PERSSON Ellen (124)</v>
      </c>
      <c r="C113" s="40" t="str">
        <f ca="1">IF(IFERROR(VLOOKUP($B113,$K$76:(INDIRECT("$K"&amp;($D$73+75))),1,FALSE),"-") = "-","Nej","Ja")</f>
        <v>Nej</v>
      </c>
      <c r="D113" s="47"/>
      <c r="E113" s="47"/>
      <c r="J113" s="40">
        <f t="shared" si="11"/>
        <v>38</v>
      </c>
      <c r="K113" s="40" t="str">
        <f t="shared" si="10"/>
        <v>-</v>
      </c>
    </row>
    <row r="114" spans="1:11" s="40" customFormat="1">
      <c r="A114" s="51" t="str">
        <f t="shared" si="8"/>
        <v>-</v>
      </c>
      <c r="B114" s="40" t="str">
        <f>IF(ISBLANK(B43),"",B43)</f>
        <v>RYDÉN Anné (128)</v>
      </c>
      <c r="C114" s="40" t="str">
        <f ca="1">IF(IFERROR(VLOOKUP($B114,$K$76:(INDIRECT("$K"&amp;($D$73+75))),1,FALSE),"-") = "-","Nej","Ja")</f>
        <v>Nej</v>
      </c>
      <c r="D114" s="47"/>
      <c r="E114" s="47"/>
      <c r="J114" s="40">
        <f t="shared" si="11"/>
        <v>39</v>
      </c>
      <c r="K114" s="40" t="str">
        <f t="shared" si="10"/>
        <v>-</v>
      </c>
    </row>
    <row r="115" spans="1:11" s="40" customFormat="1">
      <c r="A115" s="51" t="str">
        <f t="shared" si="8"/>
        <v>-</v>
      </c>
      <c r="B115" s="40" t="str">
        <f>IF(ISBLANK(B44),"",B44)</f>
        <v>SVANSTRÖM Linnea (117)</v>
      </c>
      <c r="C115" s="40" t="str">
        <f ca="1">IF(IFERROR(VLOOKUP($B115,$K$76:(INDIRECT("$K"&amp;($D$73+75))),1,FALSE),"-") = "-","Nej","Ja")</f>
        <v>Nej</v>
      </c>
      <c r="D115" s="47"/>
      <c r="E115" s="47"/>
      <c r="J115" s="40">
        <f t="shared" si="11"/>
        <v>40</v>
      </c>
      <c r="K115" s="40" t="str">
        <f t="shared" si="10"/>
        <v>-</v>
      </c>
    </row>
    <row r="116" spans="1:11" s="40" customFormat="1">
      <c r="A116" s="51" t="str">
        <f t="shared" si="8"/>
        <v>-</v>
      </c>
      <c r="B116" s="40" t="str">
        <f>IF(ISBLANK(B45),"",B45)</f>
        <v>SVENSSON Kajsa (127)</v>
      </c>
      <c r="C116" s="40" t="str">
        <f ca="1">IF(IFERROR(VLOOKUP($B116,$K$76:(INDIRECT("$K"&amp;($D$73+75))),1,FALSE),"-") = "-","Nej","Ja")</f>
        <v>Nej</v>
      </c>
      <c r="D116" s="47"/>
      <c r="E116" s="47"/>
      <c r="J116" s="40">
        <f t="shared" si="11"/>
        <v>41</v>
      </c>
      <c r="K116" s="40" t="str">
        <f t="shared" si="10"/>
        <v>-</v>
      </c>
    </row>
    <row r="117" spans="1:11" s="40" customFormat="1">
      <c r="A117" s="51" t="str">
        <f t="shared" si="8"/>
        <v>-</v>
      </c>
      <c r="B117" s="40" t="str">
        <f>IF(ISBLANK(B46),"",B46)</f>
        <v>WESTRIN Ida</v>
      </c>
      <c r="C117" s="40" t="str">
        <f ca="1">IF(IFERROR(VLOOKUP($B117,$K$76:(INDIRECT("$K"&amp;($D$73+75))),1,FALSE),"-") = "-","Nej","Ja")</f>
        <v>Nej</v>
      </c>
      <c r="D117" s="47"/>
      <c r="E117" s="47"/>
      <c r="J117" s="40">
        <f t="shared" si="11"/>
        <v>42</v>
      </c>
      <c r="K117" s="40" t="str">
        <f t="shared" si="10"/>
        <v>-</v>
      </c>
    </row>
    <row r="118" spans="1:11" s="40" customFormat="1">
      <c r="A118" s="51" t="str">
        <f t="shared" si="8"/>
        <v>-</v>
      </c>
      <c r="B118" s="40" t="str">
        <f>IF(ISBLANK(B47),"",B47)</f>
        <v/>
      </c>
      <c r="C118" s="40" t="str">
        <f ca="1">IF(IFERROR(VLOOKUP($B118,$K$76:(INDIRECT("$K"&amp;($D$73+75))),1,FALSE),"-") = "-","Nej","Ja")</f>
        <v>Nej</v>
      </c>
      <c r="D118" s="47"/>
      <c r="E118" s="47"/>
      <c r="J118" s="40">
        <f t="shared" si="11"/>
        <v>43</v>
      </c>
      <c r="K118" s="40" t="str">
        <f t="shared" si="10"/>
        <v>-</v>
      </c>
    </row>
    <row r="119" spans="1:11" s="40" customFormat="1">
      <c r="A119" s="51" t="str">
        <f t="shared" si="8"/>
        <v>-</v>
      </c>
      <c r="B119" s="40" t="str">
        <f t="shared" si="9"/>
        <v/>
      </c>
      <c r="C119" s="40" t="str">
        <f ca="1">IF(IFERROR(VLOOKUP($B119,$K$76:(INDIRECT("$K"&amp;($D$73+75))),1,FALSE),"-") = "-","Nej","Ja")</f>
        <v>Nej</v>
      </c>
      <c r="D119" s="47"/>
      <c r="E119" s="47"/>
      <c r="J119" s="40">
        <f t="shared" si="11"/>
        <v>44</v>
      </c>
      <c r="K119" s="40" t="str">
        <f t="shared" si="10"/>
        <v>-</v>
      </c>
    </row>
    <row r="120" spans="1:11" s="40" customFormat="1">
      <c r="A120" s="51" t="str">
        <f t="shared" si="8"/>
        <v>-</v>
      </c>
      <c r="B120" s="40" t="str">
        <f t="shared" si="9"/>
        <v/>
      </c>
      <c r="C120" s="40" t="str">
        <f ca="1">IF(IFERROR(VLOOKUP($B120,$K$76:(INDIRECT("$K"&amp;($D$73+75))),1,FALSE),"-") = "-","Nej","Ja")</f>
        <v>Nej</v>
      </c>
      <c r="D120" s="47"/>
      <c r="E120" s="47"/>
      <c r="J120" s="40">
        <f t="shared" si="11"/>
        <v>45</v>
      </c>
      <c r="K120" s="40" t="str">
        <f t="shared" si="10"/>
        <v>-</v>
      </c>
    </row>
    <row r="121" spans="1:11" s="40" customFormat="1">
      <c r="A121" s="51" t="str">
        <f t="shared" si="8"/>
        <v>-</v>
      </c>
      <c r="B121" s="40" t="str">
        <f t="shared" si="9"/>
        <v/>
      </c>
      <c r="C121" s="40" t="str">
        <f ca="1">IF(IFERROR(VLOOKUP($B121,$K$76:(INDIRECT("$K"&amp;($D$73+75))),1,FALSE),"-") = "-","Nej","Ja")</f>
        <v>Nej</v>
      </c>
      <c r="D121" s="47"/>
      <c r="E121" s="47"/>
      <c r="J121" s="40">
        <f t="shared" si="11"/>
        <v>46</v>
      </c>
      <c r="K121" s="40" t="str">
        <f t="shared" si="10"/>
        <v>-</v>
      </c>
    </row>
    <row r="122" spans="1:11" s="40" customFormat="1">
      <c r="A122" s="51" t="str">
        <f t="shared" si="8"/>
        <v>-</v>
      </c>
      <c r="B122" s="40" t="str">
        <f t="shared" si="9"/>
        <v/>
      </c>
      <c r="C122" s="40" t="str">
        <f ca="1">IF(IFERROR(VLOOKUP($B122,$K$76:(INDIRECT("$K"&amp;($D$73+75))),1,FALSE),"-") = "-","Nej","Ja")</f>
        <v>Nej</v>
      </c>
      <c r="D122" s="47"/>
      <c r="E122" s="47"/>
      <c r="J122" s="40">
        <f t="shared" si="11"/>
        <v>47</v>
      </c>
      <c r="K122" s="40" t="str">
        <f t="shared" si="10"/>
        <v>-</v>
      </c>
    </row>
    <row r="123" spans="1:11" s="40" customFormat="1">
      <c r="A123" s="51" t="str">
        <f t="shared" si="8"/>
        <v>-</v>
      </c>
      <c r="B123" s="40" t="str">
        <f t="shared" si="9"/>
        <v/>
      </c>
      <c r="C123" s="40" t="str">
        <f ca="1">IF(IFERROR(VLOOKUP($B123,$K$76:(INDIRECT("$K"&amp;($D$73+75))),1,FALSE),"-") = "-","Nej","Ja")</f>
        <v>Nej</v>
      </c>
      <c r="D123" s="47"/>
      <c r="E123" s="47"/>
      <c r="J123" s="40">
        <f t="shared" si="11"/>
        <v>48</v>
      </c>
      <c r="K123" s="40" t="str">
        <f t="shared" si="10"/>
        <v>-</v>
      </c>
    </row>
    <row r="124" spans="1:11" s="40" customFormat="1">
      <c r="A124" s="51" t="str">
        <f t="shared" si="8"/>
        <v>-</v>
      </c>
      <c r="B124" s="40" t="str">
        <f t="shared" si="9"/>
        <v/>
      </c>
      <c r="C124" s="40" t="str">
        <f ca="1">IF(IFERROR(VLOOKUP($B124,$K$76:(INDIRECT("$K"&amp;($D$73+75))),1,FALSE),"-") = "-","Nej","Ja")</f>
        <v>Nej</v>
      </c>
      <c r="D124" s="47"/>
      <c r="E124" s="47"/>
      <c r="J124" s="40">
        <f t="shared" si="11"/>
        <v>49</v>
      </c>
      <c r="K124" s="40" t="str">
        <f t="shared" si="10"/>
        <v>-</v>
      </c>
    </row>
    <row r="125" spans="1:11" s="40" customFormat="1">
      <c r="A125" s="51" t="str">
        <f t="shared" si="8"/>
        <v>-</v>
      </c>
      <c r="B125" s="40" t="str">
        <f t="shared" si="9"/>
        <v/>
      </c>
      <c r="C125" s="40" t="str">
        <f ca="1">IF(IFERROR(VLOOKUP($B125,$K$76:(INDIRECT("$K"&amp;($D$73+75))),1,FALSE),"-") = "-","Nej","Ja")</f>
        <v>Nej</v>
      </c>
      <c r="D125" s="47"/>
      <c r="E125" s="47"/>
      <c r="J125" s="40">
        <f t="shared" si="11"/>
        <v>50</v>
      </c>
      <c r="K125" s="40" t="str">
        <f t="shared" si="10"/>
        <v>-</v>
      </c>
    </row>
    <row r="126" spans="1:11" s="40" customFormat="1">
      <c r="A126" s="51" t="str">
        <f t="shared" si="8"/>
        <v>-</v>
      </c>
      <c r="B126" s="40" t="str">
        <f t="shared" si="9"/>
        <v/>
      </c>
      <c r="C126" s="40" t="str">
        <f ca="1">IF(IFERROR(VLOOKUP($B126,$K$76:(INDIRECT("$K"&amp;($D$73+75))),1,FALSE),"-") = "-","Nej","Ja")</f>
        <v>Nej</v>
      </c>
      <c r="D126" s="47"/>
      <c r="E126" s="47"/>
      <c r="J126" s="40">
        <f t="shared" si="11"/>
        <v>51</v>
      </c>
      <c r="K126" s="40" t="str">
        <f t="shared" si="10"/>
        <v>-</v>
      </c>
    </row>
    <row r="127" spans="1:11" s="40" customFormat="1">
      <c r="A127" s="51" t="str">
        <f t="shared" si="8"/>
        <v>-</v>
      </c>
      <c r="B127" s="40" t="str">
        <f t="shared" si="9"/>
        <v/>
      </c>
      <c r="C127" s="40" t="str">
        <f ca="1">IF(IFERROR(VLOOKUP($B127,$K$76:(INDIRECT("$K"&amp;($D$73+75))),1,FALSE),"-") = "-","Nej","Ja")</f>
        <v>Nej</v>
      </c>
      <c r="D127" s="47"/>
      <c r="E127" s="47"/>
      <c r="J127" s="40">
        <f t="shared" si="11"/>
        <v>52</v>
      </c>
      <c r="K127" s="40" t="str">
        <f t="shared" si="10"/>
        <v>-</v>
      </c>
    </row>
    <row r="128" spans="1:11" s="40" customFormat="1">
      <c r="A128" s="51" t="str">
        <f t="shared" si="8"/>
        <v>-</v>
      </c>
      <c r="B128" s="40" t="str">
        <f t="shared" si="9"/>
        <v/>
      </c>
      <c r="C128" s="40" t="str">
        <f ca="1">IF(IFERROR(VLOOKUP($B128,$K$76:(INDIRECT("$K"&amp;($D$73+75))),1,FALSE),"-") = "-","Nej","Ja")</f>
        <v>Nej</v>
      </c>
      <c r="D128" s="47"/>
      <c r="E128" s="47"/>
      <c r="J128" s="40">
        <f t="shared" si="11"/>
        <v>53</v>
      </c>
      <c r="K128" s="40" t="str">
        <f t="shared" si="10"/>
        <v>-</v>
      </c>
    </row>
    <row r="129" spans="1:11" s="40" customFormat="1">
      <c r="A129" s="51" t="str">
        <f t="shared" si="8"/>
        <v>-</v>
      </c>
      <c r="B129" s="40" t="str">
        <f t="shared" si="9"/>
        <v/>
      </c>
      <c r="C129" s="40" t="str">
        <f ca="1">IF(IFERROR(VLOOKUP($B129,$K$76:(INDIRECT("$K"&amp;($D$73+75))),1,FALSE),"-") = "-","Nej","Ja")</f>
        <v>Nej</v>
      </c>
      <c r="D129" s="47"/>
      <c r="E129" s="47"/>
      <c r="J129" s="40">
        <f t="shared" si="11"/>
        <v>54</v>
      </c>
      <c r="K129" s="40" t="str">
        <f t="shared" si="10"/>
        <v>-</v>
      </c>
    </row>
    <row r="130" spans="1:11" s="40" customFormat="1">
      <c r="A130" s="51" t="str">
        <f t="shared" si="8"/>
        <v>-</v>
      </c>
      <c r="B130" s="40" t="str">
        <f t="shared" si="9"/>
        <v/>
      </c>
      <c r="C130" s="40" t="str">
        <f ca="1">IF(IFERROR(VLOOKUP($B130,$K$76:(INDIRECT("$K"&amp;($D$73+75))),1,FALSE),"-") = "-","Nej","Ja")</f>
        <v>Nej</v>
      </c>
      <c r="D130" s="47"/>
      <c r="E130" s="47"/>
      <c r="J130" s="40">
        <f t="shared" si="11"/>
        <v>55</v>
      </c>
      <c r="K130" s="40" t="str">
        <f t="shared" si="10"/>
        <v>-</v>
      </c>
    </row>
    <row r="131" spans="1:11" s="40" customFormat="1">
      <c r="A131" s="51" t="str">
        <f t="shared" si="8"/>
        <v>-</v>
      </c>
      <c r="B131" s="40" t="str">
        <f t="shared" si="9"/>
        <v/>
      </c>
      <c r="C131" s="40" t="str">
        <f ca="1">IF(IFERROR(VLOOKUP($B131,$K$76:(INDIRECT("$K"&amp;($D$73+75))),1,FALSE),"-") = "-","Nej","Ja")</f>
        <v>Nej</v>
      </c>
      <c r="D131" s="47"/>
      <c r="E131" s="47"/>
      <c r="J131" s="40">
        <f t="shared" si="11"/>
        <v>56</v>
      </c>
      <c r="K131" s="40" t="str">
        <f t="shared" si="10"/>
        <v>-</v>
      </c>
    </row>
    <row r="132" spans="1:11" s="40" customFormat="1">
      <c r="A132" s="51" t="str">
        <f t="shared" si="8"/>
        <v>-</v>
      </c>
      <c r="B132" s="40" t="str">
        <f t="shared" si="9"/>
        <v/>
      </c>
      <c r="C132" s="40" t="str">
        <f ca="1">IF(IFERROR(VLOOKUP($B132,$K$76:(INDIRECT("$K"&amp;($D$73+75))),1,FALSE),"-") = "-","Nej","Ja")</f>
        <v>Nej</v>
      </c>
      <c r="D132" s="47"/>
      <c r="E132" s="47"/>
      <c r="J132" s="40">
        <f t="shared" si="11"/>
        <v>57</v>
      </c>
      <c r="K132" s="40" t="str">
        <f t="shared" si="10"/>
        <v>-</v>
      </c>
    </row>
    <row r="133" spans="1:11" s="40" customFormat="1">
      <c r="A133" s="51" t="str">
        <f t="shared" si="8"/>
        <v>-</v>
      </c>
      <c r="B133" s="40" t="str">
        <f t="shared" si="9"/>
        <v/>
      </c>
      <c r="C133" s="40" t="str">
        <f ca="1">IF(IFERROR(VLOOKUP($B133,$K$76:(INDIRECT("$K"&amp;($D$73+75))),1,FALSE),"-") = "-","Nej","Ja")</f>
        <v>Nej</v>
      </c>
      <c r="D133" s="47"/>
      <c r="E133" s="47"/>
      <c r="J133" s="40">
        <f t="shared" si="11"/>
        <v>58</v>
      </c>
      <c r="K133" s="40" t="str">
        <f t="shared" si="10"/>
        <v>-</v>
      </c>
    </row>
    <row r="134" spans="1:11" s="40" customFormat="1">
      <c r="A134" s="51" t="str">
        <f t="shared" si="8"/>
        <v>-</v>
      </c>
      <c r="B134" s="40" t="str">
        <f t="shared" si="9"/>
        <v/>
      </c>
      <c r="C134" s="40" t="str">
        <f ca="1">IF(IFERROR(VLOOKUP($B134,$K$76:(INDIRECT("$K"&amp;($D$73+75))),1,FALSE),"-") = "-","Nej","Ja")</f>
        <v>Nej</v>
      </c>
      <c r="D134" s="47"/>
      <c r="E134" s="47"/>
      <c r="J134" s="40">
        <f t="shared" si="11"/>
        <v>59</v>
      </c>
      <c r="K134" s="40" t="str">
        <f t="shared" si="10"/>
        <v>-</v>
      </c>
    </row>
    <row r="135" spans="1:11" s="40" customFormat="1">
      <c r="A135" s="51" t="str">
        <f t="shared" si="8"/>
        <v>-</v>
      </c>
      <c r="B135" s="40" t="str">
        <f t="shared" si="9"/>
        <v/>
      </c>
      <c r="C135" s="40" t="str">
        <f ca="1">IF(IFERROR(VLOOKUP($B135,$K$76:(INDIRECT("$K"&amp;($D$73+75))),1,FALSE),"-") = "-","Nej","Ja")</f>
        <v>Nej</v>
      </c>
      <c r="D135" s="47"/>
      <c r="E135" s="47"/>
      <c r="J135" s="40">
        <f t="shared" si="11"/>
        <v>60</v>
      </c>
      <c r="K135" s="40" t="str">
        <f t="shared" si="10"/>
        <v>-</v>
      </c>
    </row>
    <row r="136" spans="1:11" s="40" customFormat="1">
      <c r="A136" s="51" t="str">
        <f t="shared" si="8"/>
        <v>-</v>
      </c>
      <c r="B136" s="40" t="str">
        <f t="shared" si="9"/>
        <v/>
      </c>
      <c r="C136" s="40" t="str">
        <f ca="1">IF(IFERROR(VLOOKUP($B136,$K$76:(INDIRECT("$K"&amp;($D$73+75))),1,FALSE),"-") = "-","Nej","Ja")</f>
        <v>Nej</v>
      </c>
      <c r="D136" s="47"/>
      <c r="E136" s="47"/>
      <c r="J136" s="40">
        <f t="shared" si="11"/>
        <v>61</v>
      </c>
      <c r="K136" s="40" t="str">
        <f t="shared" si="10"/>
        <v>-</v>
      </c>
    </row>
    <row r="137" spans="1:11" s="40" customFormat="1">
      <c r="A137" s="51" t="str">
        <f t="shared" si="8"/>
        <v>-</v>
      </c>
      <c r="B137" s="40" t="str">
        <f t="shared" si="9"/>
        <v/>
      </c>
      <c r="C137" s="40" t="str">
        <f ca="1">IF(IFERROR(VLOOKUP($B137,$K$76:(INDIRECT("$K"&amp;($D$73+75))),1,FALSE),"-") = "-","Nej","Ja")</f>
        <v>Nej</v>
      </c>
      <c r="D137" s="47"/>
      <c r="E137" s="47"/>
      <c r="J137" s="40">
        <f t="shared" si="11"/>
        <v>62</v>
      </c>
      <c r="K137" s="40" t="str">
        <f t="shared" si="10"/>
        <v>-</v>
      </c>
    </row>
    <row r="138" spans="1:11" s="40" customFormat="1">
      <c r="A138" s="51" t="str">
        <f t="shared" si="8"/>
        <v>-</v>
      </c>
      <c r="B138" s="40" t="str">
        <f t="shared" si="9"/>
        <v/>
      </c>
      <c r="C138" s="40" t="str">
        <f ca="1">IF(IFERROR(VLOOKUP($B138,$K$76:(INDIRECT("$K"&amp;($D$73+75))),1,FALSE),"-") = "-","Nej","Ja")</f>
        <v>Nej</v>
      </c>
      <c r="D138" s="47"/>
      <c r="E138" s="47"/>
      <c r="J138" s="40">
        <f t="shared" si="11"/>
        <v>63</v>
      </c>
      <c r="K138" s="40" t="str">
        <f t="shared" si="10"/>
        <v>-</v>
      </c>
    </row>
    <row r="139" spans="1:11" s="40" customFormat="1"/>
    <row r="140" spans="1:11" s="52" customFormat="1"/>
    <row r="141" spans="1:11" s="40" customFormat="1"/>
    <row r="142" spans="1:11" s="40" customFormat="1">
      <c r="A142" s="50" t="s">
        <v>49</v>
      </c>
    </row>
    <row r="143" spans="1:11" s="40" customFormat="1">
      <c r="C143" s="57" t="s">
        <v>41</v>
      </c>
      <c r="D143" s="80">
        <v>8</v>
      </c>
      <c r="J143" s="50" t="s">
        <v>50</v>
      </c>
    </row>
    <row r="144" spans="1:11" s="40" customFormat="1">
      <c r="A144" s="41" t="s">
        <v>42</v>
      </c>
      <c r="J144" s="50"/>
      <c r="K144" s="41" t="s">
        <v>43</v>
      </c>
    </row>
    <row r="145" spans="1:12" s="40" customFormat="1">
      <c r="A145" s="42" t="s">
        <v>51</v>
      </c>
      <c r="B145" s="42" t="s">
        <v>31</v>
      </c>
      <c r="C145" s="42" t="s">
        <v>45</v>
      </c>
      <c r="D145" s="42" t="s">
        <v>46</v>
      </c>
      <c r="E145" s="42" t="s">
        <v>47</v>
      </c>
      <c r="J145" s="42" t="s">
        <v>52</v>
      </c>
      <c r="K145" s="42" t="s">
        <v>31</v>
      </c>
    </row>
    <row r="146" spans="1:12" s="40" customFormat="1">
      <c r="A146" s="51" t="str">
        <f ca="1">IF(ISBLANK(D5),"-",IF(C76="Nej",TIMEVALUE(IF(D146="förlorare",TEXT(D5+$D$72,"mm:ss.000"),TEXT(D5,"mm:ss.000"))),"Redan rankad"))</f>
        <v>Redan rankad</v>
      </c>
      <c r="B146" s="40" t="str">
        <f>IF(ISBLANK(B5),"",B5)</f>
        <v>MALM Cecilia (101)</v>
      </c>
      <c r="C146" s="40" t="str">
        <f ca="1">IF(C76="Ja","Ja",(IF(IFERROR(VLOOKUP(B146,$K$146:(INDIRECT("$K"&amp;($D$143+145))),1,FALSE),"-") &lt;&gt; "-","Ja","Nej")))</f>
        <v>Ja</v>
      </c>
      <c r="D146" s="47"/>
      <c r="E146" s="47"/>
      <c r="J146" s="40">
        <v>1</v>
      </c>
      <c r="K146" s="40" t="str">
        <f ca="1">IFERROR(VLOOKUP(SMALL($A$146:$A$208,$J146),$A$146:$B$208,2,FALSE),"-")</f>
        <v>SVANSTRÖM Linnea (117)</v>
      </c>
      <c r="L146" s="41"/>
    </row>
    <row r="147" spans="1:12" s="40" customFormat="1">
      <c r="A147" s="51" t="str">
        <f t="shared" ref="A147:A208" ca="1" si="12">IF(ISBLANK(D6),"-",IF(C77="Nej",TIMEVALUE(IF(D147="förlorare",TEXT(D6+$D$72,"mm:ss.000"),TEXT(D6,"mm:ss.000"))),"Redan rankad"))</f>
        <v>Redan rankad</v>
      </c>
      <c r="B147" s="40" t="str">
        <f t="shared" ref="B147:B208" si="13">IF(ISBLANK(B6),"",B6)</f>
        <v>DAHLIN Ronja (102)</v>
      </c>
      <c r="C147" s="40" t="str">
        <f ca="1">IF(C77="Ja","Ja",(IF(IFERROR(VLOOKUP(B147,$K$146:(INDIRECT("$K"&amp;($D$143+145))),1,FALSE),"-") &lt;&gt; "-","Ja","Nej")))</f>
        <v>Ja</v>
      </c>
      <c r="D147" s="47"/>
      <c r="E147" s="47"/>
      <c r="J147" s="40">
        <f>J146+1</f>
        <v>2</v>
      </c>
      <c r="K147" s="40" t="str">
        <f t="shared" ref="K147:K208" ca="1" si="14">IFERROR(VLOOKUP(SMALL($A$146:$A$208,$J147),$A$146:$B$208,2,FALSE),"-")</f>
        <v>PELLEGRINI Saga (118)</v>
      </c>
    </row>
    <row r="148" spans="1:12" s="40" customFormat="1">
      <c r="A148" s="51" t="str">
        <f t="shared" ca="1" si="12"/>
        <v>Redan rankad</v>
      </c>
      <c r="B148" s="40" t="str">
        <f t="shared" si="13"/>
        <v>LINDSTRÖM Ebba (103)</v>
      </c>
      <c r="C148" s="40" t="str">
        <f ca="1">IF(C78="Ja","Ja",(IF(IFERROR(VLOOKUP(B148,$K$146:(INDIRECT("$K"&amp;($D$143+145))),1,FALSE),"-") &lt;&gt; "-","Ja","Nej")))</f>
        <v>Ja</v>
      </c>
      <c r="D148" s="47"/>
      <c r="E148" s="47"/>
      <c r="J148" s="40">
        <f t="shared" ref="J148:J208" si="15">J147+1</f>
        <v>3</v>
      </c>
      <c r="K148" s="40" t="str">
        <f t="shared" ca="1" si="14"/>
        <v>EKMAN Isabelle (119)</v>
      </c>
    </row>
    <row r="149" spans="1:12" s="40" customFormat="1">
      <c r="A149" s="51" t="str">
        <f t="shared" ca="1" si="12"/>
        <v>Redan rankad</v>
      </c>
      <c r="B149" s="40" t="str">
        <f t="shared" si="13"/>
        <v>VON REEDTZ Sofia (104)</v>
      </c>
      <c r="C149" s="40" t="str">
        <f ca="1">IF(C79="Ja","Ja",(IF(IFERROR(VLOOKUP(B149,$K$146:(INDIRECT("$K"&amp;($D$143+145))),1,FALSE),"-") &lt;&gt; "-","Ja","Nej")))</f>
        <v>Ja</v>
      </c>
      <c r="D149" s="47"/>
      <c r="E149" s="47"/>
      <c r="J149" s="40">
        <f t="shared" si="15"/>
        <v>4</v>
      </c>
      <c r="K149" s="40" t="str">
        <f t="shared" ca="1" si="14"/>
        <v>ALFREDSON Lovisa (120)</v>
      </c>
    </row>
    <row r="150" spans="1:12" s="40" customFormat="1">
      <c r="A150" s="51" t="str">
        <f t="shared" ca="1" si="12"/>
        <v>Redan rankad</v>
      </c>
      <c r="B150" s="40" t="str">
        <f t="shared" si="13"/>
        <v>JANLERT Klara (105)</v>
      </c>
      <c r="C150" s="40" t="str">
        <f ca="1">IF(C80="Ja","Ja",(IF(IFERROR(VLOOKUP(B150,$K$146:(INDIRECT("$K"&amp;($D$143+145))),1,FALSE),"-") &lt;&gt; "-","Ja","Nej")))</f>
        <v>Ja</v>
      </c>
      <c r="D150" s="47"/>
      <c r="E150" s="47"/>
      <c r="J150" s="40">
        <f t="shared" si="15"/>
        <v>5</v>
      </c>
      <c r="K150" s="40" t="str">
        <f t="shared" ca="1" si="14"/>
        <v>CEWE Hanna (121)</v>
      </c>
    </row>
    <row r="151" spans="1:12" s="40" customFormat="1">
      <c r="A151" s="51" t="str">
        <f t="shared" ca="1" si="12"/>
        <v>Redan rankad</v>
      </c>
      <c r="B151" s="40" t="str">
        <f t="shared" si="13"/>
        <v>JANSSON Tova (106)</v>
      </c>
      <c r="C151" s="40" t="str">
        <f ca="1">IF(C81="Ja","Ja",(IF(IFERROR(VLOOKUP(B151,$K$146:(INDIRECT("$K"&amp;($D$143+145))),1,FALSE),"-") &lt;&gt; "-","Ja","Nej")))</f>
        <v>Ja</v>
      </c>
      <c r="D151" s="47"/>
      <c r="E151" s="47"/>
      <c r="J151" s="40">
        <f t="shared" si="15"/>
        <v>6</v>
      </c>
      <c r="K151" s="40" t="str">
        <f t="shared" ca="1" si="14"/>
        <v>HAGSTRÖM Alicia (122)</v>
      </c>
    </row>
    <row r="152" spans="1:12" s="40" customFormat="1">
      <c r="A152" s="51" t="str">
        <f t="shared" ca="1" si="12"/>
        <v>Redan rankad</v>
      </c>
      <c r="B152" s="40" t="str">
        <f t="shared" si="13"/>
        <v>SCHEDIN Ellen (107)</v>
      </c>
      <c r="C152" s="40" t="str">
        <f ca="1">IF(C82="Ja","Ja",(IF(IFERROR(VLOOKUP(B152,$K$146:(INDIRECT("$K"&amp;($D$143+145))),1,FALSE),"-") &lt;&gt; "-","Ja","Nej")))</f>
        <v>Ja</v>
      </c>
      <c r="D152" s="47"/>
      <c r="E152" s="47"/>
      <c r="J152" s="40">
        <f t="shared" si="15"/>
        <v>7</v>
      </c>
      <c r="K152" s="40" t="str">
        <f t="shared" ca="1" si="14"/>
        <v>LEVIN Andréa (123)</v>
      </c>
    </row>
    <row r="153" spans="1:12" s="40" customFormat="1">
      <c r="A153" s="51" t="str">
        <f t="shared" ca="1" si="12"/>
        <v>Redan rankad</v>
      </c>
      <c r="B153" s="40" t="str">
        <f t="shared" si="13"/>
        <v>NORDBERG Ellie (108)</v>
      </c>
      <c r="C153" s="40" t="str">
        <f ca="1">IF(C83="Ja","Ja",(IF(IFERROR(VLOOKUP(B153,$K$146:(INDIRECT("$K"&amp;($D$143+145))),1,FALSE),"-") &lt;&gt; "-","Ja","Nej")))</f>
        <v>Ja</v>
      </c>
      <c r="D153" s="47"/>
      <c r="E153" s="47"/>
      <c r="J153" s="40">
        <f t="shared" si="15"/>
        <v>8</v>
      </c>
      <c r="K153" s="40" t="str">
        <f t="shared" ca="1" si="14"/>
        <v>PERSSON Ellen (124)</v>
      </c>
    </row>
    <row r="154" spans="1:12" s="40" customFormat="1">
      <c r="A154" s="51" t="str">
        <f t="shared" ca="1" si="12"/>
        <v>Redan rankad</v>
      </c>
      <c r="B154" s="40" t="str">
        <f t="shared" si="13"/>
        <v>MÅNSSON Astrid (109)</v>
      </c>
      <c r="C154" s="40" t="str">
        <f ca="1">IF(C84="Ja","Ja",(IF(IFERROR(VLOOKUP(B154,$K$146:(INDIRECT("$K"&amp;($D$143+145))),1,FALSE),"-") &lt;&gt; "-","Ja","Nej")))</f>
        <v>Ja</v>
      </c>
      <c r="D154" s="47"/>
      <c r="E154" s="47"/>
      <c r="J154" s="40">
        <f t="shared" si="15"/>
        <v>9</v>
      </c>
      <c r="K154" s="40" t="str">
        <f t="shared" ca="1" si="14"/>
        <v>ANDERSSON Tuva (129)</v>
      </c>
    </row>
    <row r="155" spans="1:12" s="40" customFormat="1">
      <c r="A155" s="51" t="str">
        <f t="shared" ca="1" si="12"/>
        <v>Redan rankad</v>
      </c>
      <c r="B155" s="40" t="str">
        <f t="shared" si="13"/>
        <v>AICHER Emma (110)</v>
      </c>
      <c r="C155" s="40" t="str">
        <f ca="1">IF(C85="Ja","Ja",(IF(IFERROR(VLOOKUP(B155,$K$146:(INDIRECT("$K"&amp;($D$143+145))),1,FALSE),"-") &lt;&gt; "-","Ja","Nej")))</f>
        <v>Ja</v>
      </c>
      <c r="D155" s="47"/>
      <c r="E155" s="47"/>
      <c r="J155" s="40">
        <f t="shared" si="15"/>
        <v>10</v>
      </c>
      <c r="K155" s="40" t="str">
        <f t="shared" ca="1" si="14"/>
        <v>SÖDERBERG Saga (130)</v>
      </c>
    </row>
    <row r="156" spans="1:12" s="40" customFormat="1">
      <c r="A156" s="51" t="str">
        <f t="shared" ca="1" si="12"/>
        <v>Redan rankad</v>
      </c>
      <c r="B156" s="40" t="str">
        <f t="shared" si="13"/>
        <v>HERLIN Annie (111)</v>
      </c>
      <c r="C156" s="40" t="str">
        <f ca="1">IF(C86="Ja","Ja",(IF(IFERROR(VLOOKUP(B156,$K$146:(INDIRECT("$K"&amp;($D$143+145))),1,FALSE),"-") &lt;&gt; "-","Ja","Nej")))</f>
        <v>Ja</v>
      </c>
      <c r="D156" s="47"/>
      <c r="E156" s="47"/>
      <c r="J156" s="40">
        <f t="shared" si="15"/>
        <v>11</v>
      </c>
      <c r="K156" s="40" t="str">
        <f t="shared" ca="1" si="14"/>
        <v>GRAN Dorotea</v>
      </c>
    </row>
    <row r="157" spans="1:12" s="40" customFormat="1">
      <c r="A157" s="51" t="str">
        <f t="shared" ca="1" si="12"/>
        <v>Redan rankad</v>
      </c>
      <c r="B157" s="40" t="str">
        <f t="shared" si="13"/>
        <v>MARKLUND Wilma (112)</v>
      </c>
      <c r="C157" s="40" t="str">
        <f ca="1">IF(C87="Ja","Ja",(IF(IFERROR(VLOOKUP(B157,$K$146:(INDIRECT("$K"&amp;($D$143+145))),1,FALSE),"-") &lt;&gt; "-","Ja","Nej")))</f>
        <v>Ja</v>
      </c>
      <c r="D157" s="47"/>
      <c r="E157" s="47"/>
      <c r="J157" s="40">
        <f t="shared" si="15"/>
        <v>12</v>
      </c>
      <c r="K157" s="40" t="str">
        <f t="shared" ca="1" si="14"/>
        <v>ÅSTRÖM Sofia</v>
      </c>
    </row>
    <row r="158" spans="1:12" s="40" customFormat="1">
      <c r="A158" s="51" t="str">
        <f t="shared" ca="1" si="12"/>
        <v>Redan rankad</v>
      </c>
      <c r="B158" s="40" t="str">
        <f t="shared" si="13"/>
        <v>HANSSON Mathilda (113)</v>
      </c>
      <c r="C158" s="40" t="str">
        <f ca="1">IF(C88="Ja","Ja",(IF(IFERROR(VLOOKUP(B158,$K$146:(INDIRECT("$K"&amp;($D$143+145))),1,FALSE),"-") &lt;&gt; "-","Ja","Nej")))</f>
        <v>Ja</v>
      </c>
      <c r="D158" s="47"/>
      <c r="E158" s="47"/>
      <c r="J158" s="40">
        <f t="shared" si="15"/>
        <v>13</v>
      </c>
      <c r="K158" s="40" t="str">
        <f t="shared" ca="1" si="14"/>
        <v>MÅRTENSDOTTER Stina (132)</v>
      </c>
    </row>
    <row r="159" spans="1:12" s="40" customFormat="1">
      <c r="A159" s="51" t="str">
        <f t="shared" ca="1" si="12"/>
        <v>Redan rankad</v>
      </c>
      <c r="B159" s="40" t="str">
        <f t="shared" si="13"/>
        <v>MICKELSSON Emelie (114)</v>
      </c>
      <c r="C159" s="40" t="str">
        <f ca="1">IF(C89="Ja","Ja",(IF(IFERROR(VLOOKUP(B159,$K$146:(INDIRECT("$K"&amp;($D$143+145))),1,FALSE),"-") &lt;&gt; "-","Ja","Nej")))</f>
        <v>Ja</v>
      </c>
      <c r="D159" s="47"/>
      <c r="E159" s="47"/>
      <c r="J159" s="40">
        <f t="shared" si="15"/>
        <v>14</v>
      </c>
      <c r="K159" s="40" t="str">
        <f t="shared" ca="1" si="14"/>
        <v>ANDERSSON Kajsa</v>
      </c>
    </row>
    <row r="160" spans="1:12" s="40" customFormat="1">
      <c r="A160" s="51" t="str">
        <f t="shared" ca="1" si="12"/>
        <v>Redan rankad</v>
      </c>
      <c r="B160" s="40" t="str">
        <f t="shared" si="13"/>
        <v>ÅRSJÖ Maja (115)</v>
      </c>
      <c r="C160" s="40" t="str">
        <f ca="1">IF(C90="Ja","Ja",(IF(IFERROR(VLOOKUP(B160,$K$146:(INDIRECT("$K"&amp;($D$143+145))),1,FALSE),"-") &lt;&gt; "-","Ja","Nej")))</f>
        <v>Ja</v>
      </c>
      <c r="D160" s="47"/>
      <c r="E160" s="47"/>
      <c r="J160" s="40">
        <f t="shared" si="15"/>
        <v>15</v>
      </c>
      <c r="K160" s="40" t="str">
        <f t="shared" ca="1" si="14"/>
        <v>SÖDERSTRÖM Jennifer</v>
      </c>
    </row>
    <row r="161" spans="1:11" s="40" customFormat="1">
      <c r="A161" s="51" t="str">
        <f t="shared" ca="1" si="12"/>
        <v>Redan rankad</v>
      </c>
      <c r="B161" s="40" t="str">
        <f t="shared" si="13"/>
        <v>WESTMAN Clara (116)</v>
      </c>
      <c r="C161" s="40" t="str">
        <f ca="1">IF(C91="Ja","Ja",(IF(IFERROR(VLOOKUP(B161,$K$146:(INDIRECT("$K"&amp;($D$143+145))),1,FALSE),"-") &lt;&gt; "-","Ja","Nej")))</f>
        <v>Ja</v>
      </c>
      <c r="D161" s="47"/>
      <c r="E161" s="47"/>
      <c r="J161" s="40">
        <f t="shared" si="15"/>
        <v>16</v>
      </c>
      <c r="K161" s="40" t="str">
        <f t="shared" ca="1" si="14"/>
        <v>SOLBERG Emma (131)</v>
      </c>
    </row>
    <row r="162" spans="1:11" s="40" customFormat="1">
      <c r="A162" s="51">
        <f t="shared" ca="1" si="12"/>
        <v>4.4571759259259255E-4</v>
      </c>
      <c r="B162" s="40" t="str">
        <f t="shared" si="13"/>
        <v>PELLEGRINI Saga (118)</v>
      </c>
      <c r="C162" s="40" t="str">
        <f ca="1">IF(C92="Ja","Ja",(IF(IFERROR(VLOOKUP(B162,$K$146:(INDIRECT("$K"&amp;($D$143+145))),1,FALSE),"-") &lt;&gt; "-","Ja","Nej")))</f>
        <v>Ja</v>
      </c>
      <c r="D162" s="47"/>
      <c r="E162" s="47"/>
      <c r="J162" s="40">
        <f t="shared" si="15"/>
        <v>17</v>
      </c>
      <c r="K162" s="40" t="str">
        <f t="shared" ca="1" si="14"/>
        <v>DAHLBORG Stella</v>
      </c>
    </row>
    <row r="163" spans="1:11" s="40" customFormat="1">
      <c r="A163" s="51">
        <f t="shared" ca="1" si="12"/>
        <v>4.5520833333333329E-4</v>
      </c>
      <c r="B163" s="40" t="str">
        <f t="shared" si="13"/>
        <v>ALFREDSON Lovisa (120)</v>
      </c>
      <c r="C163" s="40" t="str">
        <f ca="1">IF(C93="Ja","Ja",(IF(IFERROR(VLOOKUP(B163,$K$146:(INDIRECT("$K"&amp;($D$143+145))),1,FALSE),"-") &lt;&gt; "-","Ja","Nej")))</f>
        <v>Ja</v>
      </c>
      <c r="D163" s="47"/>
      <c r="E163" s="47"/>
      <c r="J163" s="40">
        <f t="shared" si="15"/>
        <v>18</v>
      </c>
      <c r="K163" s="40" t="str">
        <f t="shared" ca="1" si="14"/>
        <v>LASMARIAS Tilda (126)</v>
      </c>
    </row>
    <row r="164" spans="1:11" s="40" customFormat="1">
      <c r="A164" s="51">
        <f t="shared" ca="1" si="12"/>
        <v>4.5902777777777777E-4</v>
      </c>
      <c r="B164" s="40" t="str">
        <f t="shared" si="13"/>
        <v>HAGSTRÖM Alicia (122)</v>
      </c>
      <c r="C164" s="40" t="str">
        <f ca="1">IF(C94="Ja","Ja",(IF(IFERROR(VLOOKUP(B164,$K$146:(INDIRECT("$K"&amp;($D$143+145))),1,FALSE),"-") &lt;&gt; "-","Ja","Nej")))</f>
        <v>Ja</v>
      </c>
      <c r="D164" s="47"/>
      <c r="E164" s="47"/>
      <c r="J164" s="40">
        <f t="shared" si="15"/>
        <v>19</v>
      </c>
      <c r="K164" s="40" t="str">
        <f t="shared" ca="1" si="14"/>
        <v>OREDSSON Elsa</v>
      </c>
    </row>
    <row r="165" spans="1:11" s="40" customFormat="1">
      <c r="A165" s="51">
        <f t="shared" ca="1" si="12"/>
        <v>4.6087962962962961E-4</v>
      </c>
      <c r="B165" s="40" t="str">
        <f t="shared" si="13"/>
        <v>LEVIN Andréa (123)</v>
      </c>
      <c r="C165" s="40" t="str">
        <f ca="1">IF(C95="Ja","Ja",(IF(IFERROR(VLOOKUP(B165,$K$146:(INDIRECT("$K"&amp;($D$143+145))),1,FALSE),"-") &lt;&gt; "-","Ja","Nej")))</f>
        <v>Ja</v>
      </c>
      <c r="D165" s="47"/>
      <c r="E165" s="47"/>
      <c r="J165" s="40">
        <f t="shared" si="15"/>
        <v>20</v>
      </c>
      <c r="K165" s="40" t="str">
        <f t="shared" ca="1" si="14"/>
        <v>NORMAN Emmie</v>
      </c>
    </row>
    <row r="166" spans="1:11" s="40" customFormat="1">
      <c r="A166" s="51">
        <f t="shared" ca="1" si="12"/>
        <v>4.5381944444444441E-4</v>
      </c>
      <c r="B166" s="40" t="str">
        <f t="shared" si="13"/>
        <v>EKMAN Isabelle (119)</v>
      </c>
      <c r="C166" s="40" t="str">
        <f ca="1">IF(C96="Ja","Ja",(IF(IFERROR(VLOOKUP(B166,$K$146:(INDIRECT("$K"&amp;($D$143+145))),1,FALSE),"-") &lt;&gt; "-","Ja","Nej")))</f>
        <v>Ja</v>
      </c>
      <c r="D166" s="47"/>
      <c r="E166" s="47"/>
      <c r="J166" s="40">
        <f t="shared" si="15"/>
        <v>21</v>
      </c>
      <c r="K166" s="40" t="str">
        <f t="shared" ca="1" si="14"/>
        <v>FIGGE Paulina</v>
      </c>
    </row>
    <row r="167" spans="1:11" s="40" customFormat="1">
      <c r="A167" s="51">
        <f t="shared" ca="1" si="12"/>
        <v>4.7974537037037039E-4</v>
      </c>
      <c r="B167" s="40" t="str">
        <f t="shared" si="13"/>
        <v>ANDERSSON Tuva (129)</v>
      </c>
      <c r="C167" s="40" t="str">
        <f ca="1">IF(C97="Ja","Ja",(IF(IFERROR(VLOOKUP(B167,$K$146:(INDIRECT("$K"&amp;($D$143+145))),1,FALSE),"-") &lt;&gt; "-","Ja","Nej")))</f>
        <v>Nej</v>
      </c>
      <c r="D167" s="47"/>
      <c r="E167" s="47"/>
      <c r="J167" s="40">
        <f t="shared" si="15"/>
        <v>22</v>
      </c>
      <c r="K167" s="40" t="str">
        <f t="shared" ca="1" si="14"/>
        <v>-</v>
      </c>
    </row>
    <row r="168" spans="1:11" s="40" customFormat="1">
      <c r="A168" s="51">
        <f t="shared" ca="1" si="12"/>
        <v>4.8136574074074076E-4</v>
      </c>
      <c r="B168" s="40" t="str">
        <f t="shared" si="13"/>
        <v>SÖDERBERG Saga (130)</v>
      </c>
      <c r="C168" s="40" t="str">
        <f ca="1">IF(C98="Ja","Ja",(IF(IFERROR(VLOOKUP(B168,$K$146:(INDIRECT("$K"&amp;($D$143+145))),1,FALSE),"-") &lt;&gt; "-","Ja","Nej")))</f>
        <v>Nej</v>
      </c>
      <c r="D168" s="47"/>
      <c r="E168" s="47"/>
      <c r="J168" s="40">
        <f t="shared" si="15"/>
        <v>23</v>
      </c>
      <c r="K168" s="40" t="str">
        <f t="shared" ca="1" si="14"/>
        <v>-</v>
      </c>
    </row>
    <row r="169" spans="1:11" s="40" customFormat="1">
      <c r="A169" s="51">
        <f t="shared" ca="1" si="12"/>
        <v>5.2118055555555565E-4</v>
      </c>
      <c r="B169" s="40" t="str">
        <f t="shared" si="13"/>
        <v>LASMARIAS Tilda (126)</v>
      </c>
      <c r="C169" s="40" t="str">
        <f ca="1">IF(C99="Ja","Ja",(IF(IFERROR(VLOOKUP(B169,$K$146:(INDIRECT("$K"&amp;($D$143+145))),1,FALSE),"-") &lt;&gt; "-","Ja","Nej")))</f>
        <v>Nej</v>
      </c>
      <c r="D169" s="47"/>
      <c r="E169" s="47"/>
      <c r="J169" s="40">
        <f t="shared" si="15"/>
        <v>24</v>
      </c>
      <c r="K169" s="40" t="str">
        <f t="shared" ca="1" si="14"/>
        <v>-</v>
      </c>
    </row>
    <row r="170" spans="1:11" s="40" customFormat="1">
      <c r="A170" s="51">
        <f t="shared" ca="1" si="12"/>
        <v>4.84375E-4</v>
      </c>
      <c r="B170" s="40" t="str">
        <f t="shared" si="13"/>
        <v>GRAN Dorotea</v>
      </c>
      <c r="C170" s="40" t="str">
        <f ca="1">IF(C100="Ja","Ja",(IF(IFERROR(VLOOKUP(B170,$K$146:(INDIRECT("$K"&amp;($D$143+145))),1,FALSE),"-") &lt;&gt; "-","Ja","Nej")))</f>
        <v>Nej</v>
      </c>
      <c r="D170" s="47"/>
      <c r="E170" s="47"/>
      <c r="J170" s="40">
        <f t="shared" si="15"/>
        <v>25</v>
      </c>
      <c r="K170" s="40" t="str">
        <f t="shared" ca="1" si="14"/>
        <v>-</v>
      </c>
    </row>
    <row r="171" spans="1:11" s="40" customFormat="1">
      <c r="A171" s="51">
        <f t="shared" ca="1" si="12"/>
        <v>4.8946759259259256E-4</v>
      </c>
      <c r="B171" s="40" t="str">
        <f t="shared" si="13"/>
        <v>ÅSTRÖM Sofia</v>
      </c>
      <c r="C171" s="40" t="str">
        <f ca="1">IF(C101="Ja","Ja",(IF(IFERROR(VLOOKUP(B171,$K$146:(INDIRECT("$K"&amp;($D$143+145))),1,FALSE),"-") &lt;&gt; "-","Ja","Nej")))</f>
        <v>Nej</v>
      </c>
      <c r="D171" s="47"/>
      <c r="E171" s="47"/>
      <c r="J171" s="40">
        <f t="shared" si="15"/>
        <v>26</v>
      </c>
      <c r="K171" s="40" t="str">
        <f t="shared" ca="1" si="14"/>
        <v>-</v>
      </c>
    </row>
    <row r="172" spans="1:11" s="40" customFormat="1">
      <c r="A172" s="51">
        <f t="shared" ca="1" si="12"/>
        <v>4.9606481481481485E-4</v>
      </c>
      <c r="B172" s="40" t="str">
        <f t="shared" si="13"/>
        <v>MÅRTENSDOTTER Stina (132)</v>
      </c>
      <c r="C172" s="40" t="str">
        <f ca="1">IF(C102="Ja","Ja",(IF(IFERROR(VLOOKUP(B172,$K$146:(INDIRECT("$K"&amp;($D$143+145))),1,FALSE),"-") &lt;&gt; "-","Ja","Nej")))</f>
        <v>Nej</v>
      </c>
      <c r="D172" s="47"/>
      <c r="E172" s="47"/>
      <c r="J172" s="40">
        <f t="shared" si="15"/>
        <v>27</v>
      </c>
      <c r="K172" s="40" t="str">
        <f t="shared" ca="1" si="14"/>
        <v>-</v>
      </c>
    </row>
    <row r="173" spans="1:11" s="40" customFormat="1">
      <c r="A173" s="51">
        <f t="shared" ca="1" si="12"/>
        <v>5.0439814814814813E-4</v>
      </c>
      <c r="B173" s="40" t="str">
        <f t="shared" si="13"/>
        <v>SOLBERG Emma (131)</v>
      </c>
      <c r="C173" s="40" t="str">
        <f ca="1">IF(C103="Ja","Ja",(IF(IFERROR(VLOOKUP(B173,$K$146:(INDIRECT("$K"&amp;($D$143+145))),1,FALSE),"-") &lt;&gt; "-","Ja","Nej")))</f>
        <v>Nej</v>
      </c>
      <c r="D173" s="47"/>
      <c r="E173" s="47"/>
      <c r="J173" s="40">
        <f t="shared" si="15"/>
        <v>28</v>
      </c>
      <c r="K173" s="40" t="str">
        <f t="shared" ca="1" si="14"/>
        <v>-</v>
      </c>
    </row>
    <row r="174" spans="1:11" s="40" customFormat="1">
      <c r="A174" s="51">
        <f t="shared" ca="1" si="12"/>
        <v>5.0300925925925936E-4</v>
      </c>
      <c r="B174" s="40" t="str">
        <f t="shared" si="13"/>
        <v>ANDERSSON Kajsa</v>
      </c>
      <c r="C174" s="40" t="str">
        <f ca="1">IF(C104="Ja","Ja",(IF(IFERROR(VLOOKUP(B174,$K$146:(INDIRECT("$K"&amp;($D$143+145))),1,FALSE),"-") &lt;&gt; "-","Ja","Nej")))</f>
        <v>Nej</v>
      </c>
      <c r="D174" s="47"/>
      <c r="E174" s="47"/>
      <c r="J174" s="40">
        <f t="shared" si="15"/>
        <v>29</v>
      </c>
      <c r="K174" s="40" t="str">
        <f t="shared" ca="1" si="14"/>
        <v>-</v>
      </c>
    </row>
    <row r="175" spans="1:11" s="40" customFormat="1">
      <c r="A175" s="51">
        <f t="shared" ca="1" si="12"/>
        <v>5.0324074074074062E-4</v>
      </c>
      <c r="B175" s="40" t="str">
        <f t="shared" si="13"/>
        <v>SÖDERSTRÖM Jennifer</v>
      </c>
      <c r="C175" s="40" t="str">
        <f ca="1">IF(C105="Ja","Ja",(IF(IFERROR(VLOOKUP(B175,$K$146:(INDIRECT("$K"&amp;($D$143+145))),1,FALSE),"-") &lt;&gt; "-","Ja","Nej")))</f>
        <v>Nej</v>
      </c>
      <c r="D175" s="47"/>
      <c r="E175" s="47"/>
      <c r="J175" s="40">
        <f t="shared" si="15"/>
        <v>30</v>
      </c>
      <c r="K175" s="40" t="str">
        <f t="shared" ca="1" si="14"/>
        <v>-</v>
      </c>
    </row>
    <row r="176" spans="1:11" s="40" customFormat="1">
      <c r="A176" s="51">
        <f t="shared" ca="1" si="12"/>
        <v>5.2048611111111111E-4</v>
      </c>
      <c r="B176" s="40" t="str">
        <f t="shared" si="13"/>
        <v>DAHLBORG Stella</v>
      </c>
      <c r="C176" s="40" t="str">
        <f ca="1">IF(C106="Ja","Ja",(IF(IFERROR(VLOOKUP(B176,$K$146:(INDIRECT("$K"&amp;($D$143+145))),1,FALSE),"-") &lt;&gt; "-","Ja","Nej")))</f>
        <v>Nej</v>
      </c>
      <c r="D176" s="47"/>
      <c r="E176" s="47"/>
      <c r="J176" s="40">
        <f t="shared" si="15"/>
        <v>31</v>
      </c>
      <c r="K176" s="40" t="str">
        <f t="shared" ca="1" si="14"/>
        <v>-</v>
      </c>
    </row>
    <row r="177" spans="1:11" s="40" customFormat="1">
      <c r="A177" s="51">
        <f t="shared" ca="1" si="12"/>
        <v>5.2870370370370365E-4</v>
      </c>
      <c r="B177" s="40" t="str">
        <f t="shared" si="13"/>
        <v>OREDSSON Elsa</v>
      </c>
      <c r="C177" s="40" t="str">
        <f ca="1">IF(C107="Ja","Ja",(IF(IFERROR(VLOOKUP(B177,$K$146:(INDIRECT("$K"&amp;($D$143+145))),1,FALSE),"-") &lt;&gt; "-","Ja","Nej")))</f>
        <v>Nej</v>
      </c>
      <c r="D177" s="47"/>
      <c r="E177" s="47"/>
      <c r="J177" s="40">
        <f t="shared" si="15"/>
        <v>32</v>
      </c>
      <c r="K177" s="40" t="str">
        <f t="shared" ca="1" si="14"/>
        <v>-</v>
      </c>
    </row>
    <row r="178" spans="1:11" s="40" customFormat="1">
      <c r="A178" s="51">
        <f t="shared" ca="1" si="12"/>
        <v>5.4594907407407402E-4</v>
      </c>
      <c r="B178" s="40" t="str">
        <f t="shared" si="13"/>
        <v>NORMAN Emmie</v>
      </c>
      <c r="C178" s="40" t="str">
        <f ca="1">IF(C108="Ja","Ja",(IF(IFERROR(VLOOKUP(B178,$K$146:(INDIRECT("$K"&amp;($D$143+145))),1,FALSE),"-") &lt;&gt; "-","Ja","Nej")))</f>
        <v>Nej</v>
      </c>
      <c r="D178" s="47"/>
      <c r="E178" s="47"/>
      <c r="J178" s="40">
        <f t="shared" si="15"/>
        <v>33</v>
      </c>
      <c r="K178" s="40" t="str">
        <f t="shared" ca="1" si="14"/>
        <v>-</v>
      </c>
    </row>
    <row r="179" spans="1:11" s="40" customFormat="1">
      <c r="A179" s="51">
        <f t="shared" ca="1" si="12"/>
        <v>5.9421296296296295E-4</v>
      </c>
      <c r="B179" s="40" t="str">
        <f t="shared" si="13"/>
        <v>FIGGE Paulina</v>
      </c>
      <c r="C179" s="40" t="str">
        <f ca="1">IF(C109="Ja","Ja",(IF(IFERROR(VLOOKUP(B179,$K$146:(INDIRECT("$K"&amp;($D$143+145))),1,FALSE),"-") &lt;&gt; "-","Ja","Nej")))</f>
        <v>Nej</v>
      </c>
      <c r="D179" s="47"/>
      <c r="E179" s="47"/>
      <c r="J179" s="40">
        <f t="shared" si="15"/>
        <v>34</v>
      </c>
      <c r="K179" s="40" t="str">
        <f t="shared" ca="1" si="14"/>
        <v>-</v>
      </c>
    </row>
    <row r="180" spans="1:11" s="40" customFormat="1">
      <c r="A180" s="51">
        <f t="shared" ca="1" si="12"/>
        <v>4.5729166666666666E-4</v>
      </c>
      <c r="B180" s="40" t="str">
        <f t="shared" si="13"/>
        <v>CEWE Hanna (121)</v>
      </c>
      <c r="C180" s="40" t="str">
        <f ca="1">IF(C110="Ja","Ja",(IF(IFERROR(VLOOKUP(B180,$K$146:(INDIRECT("$K"&amp;($D$143+145))),1,FALSE),"-") &lt;&gt; "-","Ja","Nej")))</f>
        <v>Ja</v>
      </c>
      <c r="D180" s="47"/>
      <c r="E180" s="47"/>
      <c r="J180" s="40">
        <f t="shared" si="15"/>
        <v>35</v>
      </c>
      <c r="K180" s="40" t="str">
        <f t="shared" ca="1" si="14"/>
        <v>-</v>
      </c>
    </row>
    <row r="181" spans="1:11" s="40" customFormat="1">
      <c r="A181" s="51" t="str">
        <f>IF(ISBLANK(D40),"-",IF(C111="Nej",TIMEVALUE(IF(D181="förlorare",TEXT(D40+$D$72,"mm:ss.000"),TEXT(D40,"mm:ss.000"))),"Redan rankad"))</f>
        <v>-</v>
      </c>
      <c r="B181" s="40" t="str">
        <f>IF(ISBLANK(B40),"",B40)</f>
        <v>FALK Regina (125)</v>
      </c>
      <c r="C181" s="40" t="str">
        <f ca="1">IF(C111="Ja","Ja",(IF(IFERROR(VLOOKUP(B181,$K$146:(INDIRECT("$K"&amp;($D$143+145))),1,FALSE),"-") &lt;&gt; "-","Ja","Nej")))</f>
        <v>Nej</v>
      </c>
      <c r="D181" s="47"/>
      <c r="E181" s="47"/>
      <c r="J181" s="40">
        <f t="shared" si="15"/>
        <v>36</v>
      </c>
      <c r="K181" s="40" t="str">
        <f t="shared" ca="1" si="14"/>
        <v>-</v>
      </c>
    </row>
    <row r="182" spans="1:11" s="40" customFormat="1">
      <c r="A182" s="51" t="str">
        <f>IF(ISBLANK(D41),"-",IF(C112="Nej",TIMEVALUE(IF(D182="förlorare",TEXT(D41+$D$72,"mm:ss.000"),TEXT(D41,"mm:ss.000"))),"Redan rankad"))</f>
        <v>-</v>
      </c>
      <c r="B182" s="40" t="str">
        <f>IF(ISBLANK(B41),"",B41)</f>
        <v>KREIJ Adina</v>
      </c>
      <c r="C182" s="40" t="str">
        <f ca="1">IF(C112="Ja","Ja",(IF(IFERROR(VLOOKUP(B182,$K$146:(INDIRECT("$K"&amp;($D$143+145))),1,FALSE),"-") &lt;&gt; "-","Ja","Nej")))</f>
        <v>Nej</v>
      </c>
      <c r="D182" s="47"/>
      <c r="E182" s="47"/>
      <c r="J182" s="40">
        <f t="shared" si="15"/>
        <v>37</v>
      </c>
      <c r="K182" s="40" t="str">
        <f t="shared" ca="1" si="14"/>
        <v>-</v>
      </c>
    </row>
    <row r="183" spans="1:11" s="40" customFormat="1">
      <c r="A183" s="51">
        <f ca="1">IF(ISBLANK(D42),"-",IF(C113="Nej",TIMEVALUE(IF(D183="förlorare",TEXT(D42+$D$72,"mm:ss.000"),TEXT(D42,"mm:ss.000"))),"Redan rankad"))</f>
        <v>4.7418981481481482E-4</v>
      </c>
      <c r="B183" s="40" t="str">
        <f>IF(ISBLANK(B42),"",B42)</f>
        <v>PERSSON Ellen (124)</v>
      </c>
      <c r="C183" s="40" t="str">
        <f ca="1">IF(C113="Ja","Ja",(IF(IFERROR(VLOOKUP(B183,$K$146:(INDIRECT("$K"&amp;($D$143+145))),1,FALSE),"-") &lt;&gt; "-","Ja","Nej")))</f>
        <v>Ja</v>
      </c>
      <c r="D183" s="47"/>
      <c r="E183" s="47"/>
      <c r="J183" s="40">
        <f t="shared" si="15"/>
        <v>38</v>
      </c>
      <c r="K183" s="40" t="str">
        <f t="shared" ca="1" si="14"/>
        <v>-</v>
      </c>
    </row>
    <row r="184" spans="1:11" s="40" customFormat="1">
      <c r="A184" s="51" t="str">
        <f>IF(ISBLANK(D43),"-",IF(C114="Nej",TIMEVALUE(IF(D184="förlorare",TEXT(D43+$D$72,"mm:ss.000"),TEXT(D43,"mm:ss.000"))),"Redan rankad"))</f>
        <v>-</v>
      </c>
      <c r="B184" s="40" t="str">
        <f>IF(ISBLANK(B43),"",B43)</f>
        <v>RYDÉN Anné (128)</v>
      </c>
      <c r="C184" s="40" t="str">
        <f ca="1">IF(C114="Ja","Ja",(IF(IFERROR(VLOOKUP(B184,$K$146:(INDIRECT("$K"&amp;($D$143+145))),1,FALSE),"-") &lt;&gt; "-","Ja","Nej")))</f>
        <v>Nej</v>
      </c>
      <c r="D184" s="47"/>
      <c r="E184" s="47"/>
      <c r="J184" s="40">
        <f t="shared" si="15"/>
        <v>39</v>
      </c>
      <c r="K184" s="40" t="str">
        <f t="shared" ca="1" si="14"/>
        <v>-</v>
      </c>
    </row>
    <row r="185" spans="1:11" s="40" customFormat="1">
      <c r="A185" s="51">
        <f ca="1">IF(ISBLANK(D44),"-",IF(C115="Nej",TIMEVALUE(IF(D185="förlorare",TEXT(D44+$D$72,"mm:ss.000"),TEXT(D44,"mm:ss.000"))),"Redan rankad"))</f>
        <v>4.4004629629629629E-4</v>
      </c>
      <c r="B185" s="40" t="str">
        <f>IF(ISBLANK(B44),"",B44)</f>
        <v>SVANSTRÖM Linnea (117)</v>
      </c>
      <c r="C185" s="40" t="str">
        <f ca="1">IF(C115="Ja","Ja",(IF(IFERROR(VLOOKUP(B185,$K$146:(INDIRECT("$K"&amp;($D$143+145))),1,FALSE),"-") &lt;&gt; "-","Ja","Nej")))</f>
        <v>Ja</v>
      </c>
      <c r="D185" s="47"/>
      <c r="E185" s="47"/>
      <c r="J185" s="40">
        <f t="shared" si="15"/>
        <v>40</v>
      </c>
      <c r="K185" s="40" t="str">
        <f t="shared" ca="1" si="14"/>
        <v>-</v>
      </c>
    </row>
    <row r="186" spans="1:11" s="40" customFormat="1">
      <c r="A186" s="51" t="str">
        <f>IF(ISBLANK(D45),"-",IF(C116="Nej",TIMEVALUE(IF(D186="förlorare",TEXT(D45+$D$72,"mm:ss.000"),TEXT(D45,"mm:ss.000"))),"Redan rankad"))</f>
        <v>-</v>
      </c>
      <c r="B186" s="40" t="str">
        <f>IF(ISBLANK(B45),"",B45)</f>
        <v>SVENSSON Kajsa (127)</v>
      </c>
      <c r="C186" s="40" t="str">
        <f ca="1">IF(C116="Ja","Ja",(IF(IFERROR(VLOOKUP(B186,$K$146:(INDIRECT("$K"&amp;($D$143+145))),1,FALSE),"-") &lt;&gt; "-","Ja","Nej")))</f>
        <v>Nej</v>
      </c>
      <c r="D186" s="47"/>
      <c r="E186" s="47"/>
      <c r="J186" s="40">
        <f t="shared" si="15"/>
        <v>41</v>
      </c>
      <c r="K186" s="40" t="str">
        <f t="shared" ca="1" si="14"/>
        <v>-</v>
      </c>
    </row>
    <row r="187" spans="1:11" s="40" customFormat="1">
      <c r="A187" s="51" t="str">
        <f>IF(ISBLANK(D46),"-",IF(C117="Nej",TIMEVALUE(IF(D187="förlorare",TEXT(D46+$D$72,"mm:ss.000"),TEXT(D46,"mm:ss.000"))),"Redan rankad"))</f>
        <v>-</v>
      </c>
      <c r="B187" s="40" t="str">
        <f>IF(ISBLANK(B46),"",B46)</f>
        <v>WESTRIN Ida</v>
      </c>
      <c r="C187" s="40" t="str">
        <f ca="1">IF(C117="Ja","Ja",(IF(IFERROR(VLOOKUP(B187,$K$146:(INDIRECT("$K"&amp;($D$143+145))),1,FALSE),"-") &lt;&gt; "-","Ja","Nej")))</f>
        <v>Nej</v>
      </c>
      <c r="D187" s="47"/>
      <c r="E187" s="47"/>
      <c r="J187" s="40">
        <f t="shared" si="15"/>
        <v>42</v>
      </c>
      <c r="K187" s="40" t="str">
        <f t="shared" ca="1" si="14"/>
        <v>-</v>
      </c>
    </row>
    <row r="188" spans="1:11" s="40" customFormat="1">
      <c r="A188" s="51" t="str">
        <f>IF(ISBLANK(D47),"-",IF(C118="Nej",TIMEVALUE(IF(D188="förlorare",TEXT(D47+$D$72,"mm:ss.000"),TEXT(D47,"mm:ss.000"))),"Redan rankad"))</f>
        <v>-</v>
      </c>
      <c r="B188" s="40" t="str">
        <f>IF(ISBLANK(B47),"",B47)</f>
        <v/>
      </c>
      <c r="C188" s="40" t="str">
        <f ca="1">IF(C118="Ja","Ja",(IF(IFERROR(VLOOKUP(B188,$K$146:(INDIRECT("$K"&amp;($D$143+145))),1,FALSE),"-") &lt;&gt; "-","Ja","Nej")))</f>
        <v>Nej</v>
      </c>
      <c r="D188" s="47"/>
      <c r="E188" s="47"/>
      <c r="J188" s="40">
        <f t="shared" si="15"/>
        <v>43</v>
      </c>
      <c r="K188" s="40" t="str">
        <f t="shared" ca="1" si="14"/>
        <v>-</v>
      </c>
    </row>
    <row r="189" spans="1:11" s="40" customFormat="1">
      <c r="A189" s="51" t="str">
        <f t="shared" si="12"/>
        <v>-</v>
      </c>
      <c r="B189" s="40" t="str">
        <f t="shared" si="13"/>
        <v/>
      </c>
      <c r="C189" s="40" t="str">
        <f ca="1">IF(C119="Ja","Ja",(IF(IFERROR(VLOOKUP(B189,$K$146:(INDIRECT("$K"&amp;($D$143+145))),1,FALSE),"-") &lt;&gt; "-","Ja","Nej")))</f>
        <v>Nej</v>
      </c>
      <c r="D189" s="47"/>
      <c r="E189" s="47"/>
      <c r="J189" s="40">
        <f t="shared" si="15"/>
        <v>44</v>
      </c>
      <c r="K189" s="40" t="str">
        <f t="shared" ca="1" si="14"/>
        <v>-</v>
      </c>
    </row>
    <row r="190" spans="1:11" s="40" customFormat="1">
      <c r="A190" s="51" t="str">
        <f t="shared" si="12"/>
        <v>-</v>
      </c>
      <c r="B190" s="40" t="str">
        <f t="shared" si="13"/>
        <v/>
      </c>
      <c r="C190" s="40" t="str">
        <f ca="1">IF(C120="Ja","Ja",(IF(IFERROR(VLOOKUP(B190,$K$146:(INDIRECT("$K"&amp;($D$143+145))),1,FALSE),"-") &lt;&gt; "-","Ja","Nej")))</f>
        <v>Nej</v>
      </c>
      <c r="D190" s="47"/>
      <c r="E190" s="47"/>
      <c r="J190" s="40">
        <f t="shared" si="15"/>
        <v>45</v>
      </c>
      <c r="K190" s="40" t="str">
        <f t="shared" ca="1" si="14"/>
        <v>-</v>
      </c>
    </row>
    <row r="191" spans="1:11" s="40" customFormat="1">
      <c r="A191" s="51" t="str">
        <f t="shared" si="12"/>
        <v>-</v>
      </c>
      <c r="B191" s="40" t="str">
        <f t="shared" si="13"/>
        <v/>
      </c>
      <c r="C191" s="40" t="str">
        <f ca="1">IF(C121="Ja","Ja",(IF(IFERROR(VLOOKUP(B191,$K$146:(INDIRECT("$K"&amp;($D$143+145))),1,FALSE),"-") &lt;&gt; "-","Ja","Nej")))</f>
        <v>Nej</v>
      </c>
      <c r="D191" s="47"/>
      <c r="E191" s="47"/>
      <c r="J191" s="40">
        <f t="shared" si="15"/>
        <v>46</v>
      </c>
      <c r="K191" s="40" t="str">
        <f t="shared" ca="1" si="14"/>
        <v>-</v>
      </c>
    </row>
    <row r="192" spans="1:11" s="40" customFormat="1">
      <c r="A192" s="51" t="str">
        <f t="shared" si="12"/>
        <v>-</v>
      </c>
      <c r="B192" s="40" t="str">
        <f t="shared" si="13"/>
        <v/>
      </c>
      <c r="C192" s="40" t="str">
        <f ca="1">IF(C122="Ja","Ja",(IF(IFERROR(VLOOKUP(B192,$K$146:(INDIRECT("$K"&amp;($D$143+145))),1,FALSE),"-") &lt;&gt; "-","Ja","Nej")))</f>
        <v>Nej</v>
      </c>
      <c r="D192" s="47"/>
      <c r="E192" s="47"/>
      <c r="J192" s="40">
        <f t="shared" si="15"/>
        <v>47</v>
      </c>
      <c r="K192" s="40" t="str">
        <f t="shared" ca="1" si="14"/>
        <v>-</v>
      </c>
    </row>
    <row r="193" spans="1:11" s="40" customFormat="1">
      <c r="A193" s="51" t="str">
        <f t="shared" si="12"/>
        <v>-</v>
      </c>
      <c r="B193" s="40" t="str">
        <f t="shared" si="13"/>
        <v/>
      </c>
      <c r="C193" s="40" t="str">
        <f ca="1">IF(C123="Ja","Ja",(IF(IFERROR(VLOOKUP(B193,$K$146:(INDIRECT("$K"&amp;($D$143+145))),1,FALSE),"-") &lt;&gt; "-","Ja","Nej")))</f>
        <v>Nej</v>
      </c>
      <c r="D193" s="47"/>
      <c r="E193" s="47"/>
      <c r="J193" s="40">
        <f t="shared" si="15"/>
        <v>48</v>
      </c>
      <c r="K193" s="40" t="str">
        <f t="shared" ca="1" si="14"/>
        <v>-</v>
      </c>
    </row>
    <row r="194" spans="1:11" s="40" customFormat="1">
      <c r="A194" s="51" t="str">
        <f t="shared" si="12"/>
        <v>-</v>
      </c>
      <c r="B194" s="40" t="str">
        <f t="shared" si="13"/>
        <v/>
      </c>
      <c r="C194" s="40" t="str">
        <f ca="1">IF(C124="Ja","Ja",(IF(IFERROR(VLOOKUP(B194,$K$146:(INDIRECT("$K"&amp;($D$143+145))),1,FALSE),"-") &lt;&gt; "-","Ja","Nej")))</f>
        <v>Nej</v>
      </c>
      <c r="D194" s="47"/>
      <c r="E194" s="47"/>
      <c r="J194" s="40">
        <f t="shared" si="15"/>
        <v>49</v>
      </c>
      <c r="K194" s="40" t="str">
        <f t="shared" ca="1" si="14"/>
        <v>-</v>
      </c>
    </row>
    <row r="195" spans="1:11" s="40" customFormat="1">
      <c r="A195" s="51" t="str">
        <f t="shared" si="12"/>
        <v>-</v>
      </c>
      <c r="B195" s="40" t="str">
        <f t="shared" si="13"/>
        <v/>
      </c>
      <c r="C195" s="40" t="str">
        <f ca="1">IF(C125="Ja","Ja",(IF(IFERROR(VLOOKUP(B195,$K$146:(INDIRECT("$K"&amp;($D$143+145))),1,FALSE),"-") &lt;&gt; "-","Ja","Nej")))</f>
        <v>Nej</v>
      </c>
      <c r="D195" s="47"/>
      <c r="E195" s="47"/>
      <c r="J195" s="40">
        <f t="shared" si="15"/>
        <v>50</v>
      </c>
      <c r="K195" s="40" t="str">
        <f t="shared" ca="1" si="14"/>
        <v>-</v>
      </c>
    </row>
    <row r="196" spans="1:11" s="40" customFormat="1">
      <c r="A196" s="51" t="str">
        <f t="shared" si="12"/>
        <v>-</v>
      </c>
      <c r="B196" s="40" t="str">
        <f t="shared" si="13"/>
        <v/>
      </c>
      <c r="C196" s="40" t="str">
        <f ca="1">IF(C126="Ja","Ja",(IF(IFERROR(VLOOKUP(B196,$K$146:(INDIRECT("$K"&amp;($D$143+145))),1,FALSE),"-") &lt;&gt; "-","Ja","Nej")))</f>
        <v>Nej</v>
      </c>
      <c r="D196" s="47"/>
      <c r="E196" s="47"/>
      <c r="J196" s="40">
        <f t="shared" si="15"/>
        <v>51</v>
      </c>
      <c r="K196" s="40" t="str">
        <f t="shared" ca="1" si="14"/>
        <v>-</v>
      </c>
    </row>
    <row r="197" spans="1:11" s="40" customFormat="1">
      <c r="A197" s="51" t="str">
        <f t="shared" si="12"/>
        <v>-</v>
      </c>
      <c r="B197" s="40" t="str">
        <f t="shared" si="13"/>
        <v/>
      </c>
      <c r="C197" s="40" t="str">
        <f ca="1">IF(C127="Ja","Ja",(IF(IFERROR(VLOOKUP(B197,$K$146:(INDIRECT("$K"&amp;($D$143+145))),1,FALSE),"-") &lt;&gt; "-","Ja","Nej")))</f>
        <v>Nej</v>
      </c>
      <c r="D197" s="47"/>
      <c r="E197" s="47"/>
      <c r="J197" s="40">
        <f t="shared" si="15"/>
        <v>52</v>
      </c>
      <c r="K197" s="40" t="str">
        <f t="shared" ca="1" si="14"/>
        <v>-</v>
      </c>
    </row>
    <row r="198" spans="1:11" s="40" customFormat="1">
      <c r="A198" s="51" t="str">
        <f t="shared" si="12"/>
        <v>-</v>
      </c>
      <c r="B198" s="40" t="str">
        <f t="shared" si="13"/>
        <v/>
      </c>
      <c r="C198" s="40" t="str">
        <f ca="1">IF(C128="Ja","Ja",(IF(IFERROR(VLOOKUP(B198,$K$146:(INDIRECT("$K"&amp;($D$143+145))),1,FALSE),"-") &lt;&gt; "-","Ja","Nej")))</f>
        <v>Nej</v>
      </c>
      <c r="D198" s="47"/>
      <c r="E198" s="47"/>
      <c r="J198" s="40">
        <f t="shared" si="15"/>
        <v>53</v>
      </c>
      <c r="K198" s="40" t="str">
        <f t="shared" ca="1" si="14"/>
        <v>-</v>
      </c>
    </row>
    <row r="199" spans="1:11" s="40" customFormat="1">
      <c r="A199" s="51" t="str">
        <f t="shared" si="12"/>
        <v>-</v>
      </c>
      <c r="B199" s="40" t="str">
        <f t="shared" si="13"/>
        <v/>
      </c>
      <c r="C199" s="40" t="str">
        <f ca="1">IF(C129="Ja","Ja",(IF(IFERROR(VLOOKUP(B199,$K$146:(INDIRECT("$K"&amp;($D$143+145))),1,FALSE),"-") &lt;&gt; "-","Ja","Nej")))</f>
        <v>Nej</v>
      </c>
      <c r="D199" s="47"/>
      <c r="E199" s="47"/>
      <c r="J199" s="40">
        <f t="shared" si="15"/>
        <v>54</v>
      </c>
      <c r="K199" s="40" t="str">
        <f t="shared" ca="1" si="14"/>
        <v>-</v>
      </c>
    </row>
    <row r="200" spans="1:11" s="40" customFormat="1">
      <c r="A200" s="51" t="str">
        <f t="shared" si="12"/>
        <v>-</v>
      </c>
      <c r="B200" s="40" t="str">
        <f t="shared" si="13"/>
        <v/>
      </c>
      <c r="C200" s="40" t="str">
        <f ca="1">IF(C130="Ja","Ja",(IF(IFERROR(VLOOKUP(B200,$K$146:(INDIRECT("$K"&amp;($D$143+145))),1,FALSE),"-") &lt;&gt; "-","Ja","Nej")))</f>
        <v>Nej</v>
      </c>
      <c r="D200" s="47"/>
      <c r="E200" s="47"/>
      <c r="J200" s="40">
        <f t="shared" si="15"/>
        <v>55</v>
      </c>
      <c r="K200" s="40" t="str">
        <f t="shared" ca="1" si="14"/>
        <v>-</v>
      </c>
    </row>
    <row r="201" spans="1:11" s="40" customFormat="1">
      <c r="A201" s="51" t="str">
        <f t="shared" si="12"/>
        <v>-</v>
      </c>
      <c r="B201" s="40" t="str">
        <f t="shared" si="13"/>
        <v/>
      </c>
      <c r="C201" s="40" t="str">
        <f ca="1">IF(C131="Ja","Ja",(IF(IFERROR(VLOOKUP(B201,$K$146:(INDIRECT("$K"&amp;($D$143+145))),1,FALSE),"-") &lt;&gt; "-","Ja","Nej")))</f>
        <v>Nej</v>
      </c>
      <c r="D201" s="47"/>
      <c r="E201" s="47"/>
      <c r="J201" s="40">
        <f t="shared" si="15"/>
        <v>56</v>
      </c>
      <c r="K201" s="40" t="str">
        <f t="shared" ca="1" si="14"/>
        <v>-</v>
      </c>
    </row>
    <row r="202" spans="1:11" s="40" customFormat="1">
      <c r="A202" s="51" t="str">
        <f t="shared" si="12"/>
        <v>-</v>
      </c>
      <c r="B202" s="40" t="str">
        <f t="shared" si="13"/>
        <v/>
      </c>
      <c r="C202" s="40" t="str">
        <f ca="1">IF(C132="Ja","Ja",(IF(IFERROR(VLOOKUP(B202,$K$146:(INDIRECT("$K"&amp;($D$143+145))),1,FALSE),"-") &lt;&gt; "-","Ja","Nej")))</f>
        <v>Nej</v>
      </c>
      <c r="D202" s="47"/>
      <c r="E202" s="47"/>
      <c r="J202" s="40">
        <f t="shared" si="15"/>
        <v>57</v>
      </c>
      <c r="K202" s="40" t="str">
        <f t="shared" ca="1" si="14"/>
        <v>-</v>
      </c>
    </row>
    <row r="203" spans="1:11" s="40" customFormat="1">
      <c r="A203" s="51" t="str">
        <f t="shared" si="12"/>
        <v>-</v>
      </c>
      <c r="B203" s="40" t="str">
        <f t="shared" si="13"/>
        <v/>
      </c>
      <c r="C203" s="40" t="str">
        <f ca="1">IF(C133="Ja","Ja",(IF(IFERROR(VLOOKUP(B203,$K$146:(INDIRECT("$K"&amp;($D$143+145))),1,FALSE),"-") &lt;&gt; "-","Ja","Nej")))</f>
        <v>Nej</v>
      </c>
      <c r="D203" s="47"/>
      <c r="E203" s="47"/>
      <c r="J203" s="40">
        <f t="shared" si="15"/>
        <v>58</v>
      </c>
      <c r="K203" s="40" t="str">
        <f t="shared" ca="1" si="14"/>
        <v>-</v>
      </c>
    </row>
    <row r="204" spans="1:11" s="40" customFormat="1">
      <c r="A204" s="51" t="str">
        <f t="shared" si="12"/>
        <v>-</v>
      </c>
      <c r="B204" s="40" t="str">
        <f t="shared" si="13"/>
        <v/>
      </c>
      <c r="C204" s="40" t="str">
        <f ca="1">IF(C134="Ja","Ja",(IF(IFERROR(VLOOKUP(B204,$K$146:(INDIRECT("$K"&amp;($D$143+145))),1,FALSE),"-") &lt;&gt; "-","Ja","Nej")))</f>
        <v>Nej</v>
      </c>
      <c r="D204" s="47"/>
      <c r="E204" s="47"/>
      <c r="J204" s="40">
        <f t="shared" si="15"/>
        <v>59</v>
      </c>
      <c r="K204" s="40" t="str">
        <f t="shared" ca="1" si="14"/>
        <v>-</v>
      </c>
    </row>
    <row r="205" spans="1:11" s="40" customFormat="1">
      <c r="A205" s="51" t="str">
        <f t="shared" si="12"/>
        <v>-</v>
      </c>
      <c r="B205" s="40" t="str">
        <f t="shared" si="13"/>
        <v/>
      </c>
      <c r="C205" s="40" t="str">
        <f ca="1">IF(C135="Ja","Ja",(IF(IFERROR(VLOOKUP(B205,$K$146:(INDIRECT("$K"&amp;($D$143+145))),1,FALSE),"-") &lt;&gt; "-","Ja","Nej")))</f>
        <v>Nej</v>
      </c>
      <c r="D205" s="47"/>
      <c r="E205" s="47"/>
      <c r="J205" s="40">
        <f t="shared" si="15"/>
        <v>60</v>
      </c>
      <c r="K205" s="40" t="str">
        <f t="shared" ca="1" si="14"/>
        <v>-</v>
      </c>
    </row>
    <row r="206" spans="1:11" s="40" customFormat="1">
      <c r="A206" s="51" t="str">
        <f t="shared" si="12"/>
        <v>-</v>
      </c>
      <c r="B206" s="40" t="str">
        <f t="shared" si="13"/>
        <v/>
      </c>
      <c r="C206" s="40" t="str">
        <f ca="1">IF(C136="Ja","Ja",(IF(IFERROR(VLOOKUP(B206,$K$146:(INDIRECT("$K"&amp;($D$143+145))),1,FALSE),"-") &lt;&gt; "-","Ja","Nej")))</f>
        <v>Nej</v>
      </c>
      <c r="D206" s="47"/>
      <c r="E206" s="47"/>
      <c r="J206" s="40">
        <f t="shared" si="15"/>
        <v>61</v>
      </c>
      <c r="K206" s="40" t="str">
        <f t="shared" ca="1" si="14"/>
        <v>-</v>
      </c>
    </row>
    <row r="207" spans="1:11" s="40" customFormat="1">
      <c r="A207" s="51" t="str">
        <f t="shared" si="12"/>
        <v>-</v>
      </c>
      <c r="B207" s="40" t="str">
        <f t="shared" si="13"/>
        <v/>
      </c>
      <c r="C207" s="40" t="str">
        <f ca="1">IF(C137="Ja","Ja",(IF(IFERROR(VLOOKUP(B207,$K$146:(INDIRECT("$K"&amp;($D$143+145))),1,FALSE),"-") &lt;&gt; "-","Ja","Nej")))</f>
        <v>Nej</v>
      </c>
      <c r="D207" s="47"/>
      <c r="E207" s="47"/>
      <c r="J207" s="40">
        <f t="shared" si="15"/>
        <v>62</v>
      </c>
      <c r="K207" s="40" t="str">
        <f t="shared" ca="1" si="14"/>
        <v>-</v>
      </c>
    </row>
    <row r="208" spans="1:11" s="40" customFormat="1">
      <c r="A208" s="51" t="str">
        <f t="shared" si="12"/>
        <v>-</v>
      </c>
      <c r="B208" s="40" t="str">
        <f t="shared" si="13"/>
        <v/>
      </c>
      <c r="C208" s="40" t="str">
        <f ca="1">IF(C138="Ja","Ja",(IF(IFERROR(VLOOKUP(B208,$K$146:(INDIRECT("$K"&amp;($D$143+145))),1,FALSE),"-") &lt;&gt; "-","Ja","Nej")))</f>
        <v>Nej</v>
      </c>
      <c r="D208" s="47"/>
      <c r="E208" s="47"/>
      <c r="J208" s="40">
        <f t="shared" si="15"/>
        <v>63</v>
      </c>
      <c r="K208" s="40" t="str">
        <f t="shared" ca="1" si="14"/>
        <v>-</v>
      </c>
    </row>
    <row r="209" spans="1:12" s="40" customFormat="1"/>
    <row r="210" spans="1:12" s="52" customFormat="1"/>
    <row r="211" spans="1:12" s="40" customFormat="1"/>
    <row r="212" spans="1:12" s="40" customFormat="1">
      <c r="A212" s="50" t="s">
        <v>53</v>
      </c>
    </row>
    <row r="213" spans="1:12" s="40" customFormat="1">
      <c r="C213" s="57" t="s">
        <v>41</v>
      </c>
      <c r="D213" s="80">
        <v>8</v>
      </c>
      <c r="J213" s="50" t="s">
        <v>50</v>
      </c>
    </row>
    <row r="214" spans="1:12" s="40" customFormat="1">
      <c r="A214" s="41" t="s">
        <v>42</v>
      </c>
      <c r="J214" s="50"/>
      <c r="K214" s="41" t="s">
        <v>43</v>
      </c>
    </row>
    <row r="215" spans="1:12" s="40" customFormat="1">
      <c r="A215" s="42" t="s">
        <v>54</v>
      </c>
      <c r="B215" s="42" t="s">
        <v>31</v>
      </c>
      <c r="C215" s="42" t="s">
        <v>45</v>
      </c>
      <c r="D215" s="42" t="s">
        <v>46</v>
      </c>
      <c r="E215" s="42" t="s">
        <v>47</v>
      </c>
      <c r="J215" s="42" t="s">
        <v>55</v>
      </c>
      <c r="K215" s="42" t="s">
        <v>31</v>
      </c>
    </row>
    <row r="216" spans="1:12" s="40" customFormat="1">
      <c r="A216" s="51" t="str">
        <f ca="1">IF(C146="Ja","Redan rankad",IF(ISBLANK(E5),"-",TIMEVALUE(IF(D216="förlorare",TEXT(E5+$D$72,"mm:ss.000"),TEXT(E5,"mm:ss.000")))))</f>
        <v>Redan rankad</v>
      </c>
      <c r="B216" s="40" t="str">
        <f>IF(ISBLANK(B5),"",B5)</f>
        <v>MALM Cecilia (101)</v>
      </c>
      <c r="C216" s="40" t="str">
        <f ca="1">IF(C146="Ja","Ja",(IF(IFERROR(VLOOKUP(B216,$K$216:(INDIRECT("$K"&amp;($D$213+215))),1,FALSE),"-") &lt;&gt; "-","Ja","Nej")))</f>
        <v>Ja</v>
      </c>
      <c r="D216" s="47"/>
      <c r="E216" s="47"/>
      <c r="J216" s="40">
        <v>1</v>
      </c>
      <c r="K216" s="56" t="str">
        <f ca="1">IFERROR(VLOOKUP(SMALL($A$216:$A$278,$J216),$A$216:$B$278,2,FALSE),"-")</f>
        <v>FALK Regina (125)</v>
      </c>
      <c r="L216" s="41"/>
    </row>
    <row r="217" spans="1:12" s="40" customFormat="1">
      <c r="A217" s="51" t="str">
        <f t="shared" ref="A217:A278" ca="1" si="16">IF(C147="Ja","Redan rankad",IF(ISBLANK(E6),"-",TIMEVALUE(IF(D217="förlorare",TEXT(E6+$D$72,"mm:ss.000"),TEXT(E6,"mm:ss.000")))))</f>
        <v>Redan rankad</v>
      </c>
      <c r="B217" s="40" t="str">
        <f t="shared" ref="B217:B278" si="17">IF(ISBLANK(B6),"",B6)</f>
        <v>DAHLIN Ronja (102)</v>
      </c>
      <c r="C217" s="40" t="str">
        <f ca="1">IF(C147="Ja","Ja",(IF(IFERROR(VLOOKUP(B217,$K$216:(INDIRECT("$K"&amp;($D$213+215))),1,FALSE),"-") &lt;&gt; "-","Ja","Nej")))</f>
        <v>Ja</v>
      </c>
      <c r="D217" s="47"/>
      <c r="E217" s="47"/>
      <c r="J217" s="40">
        <f>J216+1</f>
        <v>2</v>
      </c>
      <c r="K217" s="56" t="str">
        <f t="shared" ref="K217:K278" ca="1" si="18">IFERROR(VLOOKUP(SMALL($A$216:$A$278,$J217),$A$216:$B$278,2,FALSE),"-")</f>
        <v>LASMARIAS Tilda (126)</v>
      </c>
    </row>
    <row r="218" spans="1:12" s="40" customFormat="1">
      <c r="A218" s="51" t="str">
        <f t="shared" ca="1" si="16"/>
        <v>Redan rankad</v>
      </c>
      <c r="B218" s="40" t="str">
        <f t="shared" si="17"/>
        <v>LINDSTRÖM Ebba (103)</v>
      </c>
      <c r="C218" s="40" t="str">
        <f ca="1">IF(C148="Ja","Ja",(IF(IFERROR(VLOOKUP(B218,$K$216:(INDIRECT("$K"&amp;($D$213+215))),1,FALSE),"-") &lt;&gt; "-","Ja","Nej")))</f>
        <v>Ja</v>
      </c>
      <c r="D218" s="47"/>
      <c r="E218" s="47"/>
      <c r="J218" s="40">
        <f t="shared" ref="J218:J278" si="19">J217+1</f>
        <v>3</v>
      </c>
      <c r="K218" s="56" t="str">
        <f t="shared" ca="1" si="18"/>
        <v>SVENSSON Kajsa (127)</v>
      </c>
    </row>
    <row r="219" spans="1:12" s="40" customFormat="1">
      <c r="A219" s="51" t="str">
        <f t="shared" ca="1" si="16"/>
        <v>Redan rankad</v>
      </c>
      <c r="B219" s="40" t="str">
        <f t="shared" si="17"/>
        <v>VON REEDTZ Sofia (104)</v>
      </c>
      <c r="C219" s="40" t="str">
        <f ca="1">IF(C149="Ja","Ja",(IF(IFERROR(VLOOKUP(B219,$K$216:(INDIRECT("$K"&amp;($D$213+215))),1,FALSE),"-") &lt;&gt; "-","Ja","Nej")))</f>
        <v>Ja</v>
      </c>
      <c r="D219" s="47"/>
      <c r="E219" s="47"/>
      <c r="J219" s="40">
        <f t="shared" si="19"/>
        <v>4</v>
      </c>
      <c r="K219" s="56" t="str">
        <f t="shared" ca="1" si="18"/>
        <v>RYDÉN Anné (128)</v>
      </c>
    </row>
    <row r="220" spans="1:12" s="40" customFormat="1">
      <c r="A220" s="51" t="str">
        <f t="shared" ca="1" si="16"/>
        <v>Redan rankad</v>
      </c>
      <c r="B220" s="40" t="str">
        <f t="shared" si="17"/>
        <v>JANLERT Klara (105)</v>
      </c>
      <c r="C220" s="40" t="str">
        <f ca="1">IF(C150="Ja","Ja",(IF(IFERROR(VLOOKUP(B220,$K$216:(INDIRECT("$K"&amp;($D$213+215))),1,FALSE),"-") &lt;&gt; "-","Ja","Nej")))</f>
        <v>Ja</v>
      </c>
      <c r="D220" s="47"/>
      <c r="E220" s="47"/>
      <c r="J220" s="40">
        <f t="shared" si="19"/>
        <v>5</v>
      </c>
      <c r="K220" s="56" t="str">
        <f t="shared" ca="1" si="18"/>
        <v>ANDERSSON Tuva (129)</v>
      </c>
    </row>
    <row r="221" spans="1:12" s="40" customFormat="1">
      <c r="A221" s="51" t="str">
        <f t="shared" ca="1" si="16"/>
        <v>Redan rankad</v>
      </c>
      <c r="B221" s="40" t="str">
        <f t="shared" si="17"/>
        <v>JANSSON Tova (106)</v>
      </c>
      <c r="C221" s="40" t="str">
        <f ca="1">IF(C151="Ja","Ja",(IF(IFERROR(VLOOKUP(B221,$K$216:(INDIRECT("$K"&amp;($D$213+215))),1,FALSE),"-") &lt;&gt; "-","Ja","Nej")))</f>
        <v>Ja</v>
      </c>
      <c r="D221" s="47"/>
      <c r="E221" s="47"/>
      <c r="J221" s="40">
        <f t="shared" si="19"/>
        <v>6</v>
      </c>
      <c r="K221" s="56" t="str">
        <f t="shared" ca="1" si="18"/>
        <v>SÖDERBERG Saga (130)</v>
      </c>
    </row>
    <row r="222" spans="1:12" s="40" customFormat="1">
      <c r="A222" s="51" t="str">
        <f t="shared" ca="1" si="16"/>
        <v>Redan rankad</v>
      </c>
      <c r="B222" s="40" t="str">
        <f t="shared" si="17"/>
        <v>SCHEDIN Ellen (107)</v>
      </c>
      <c r="C222" s="40" t="str">
        <f ca="1">IF(C152="Ja","Ja",(IF(IFERROR(VLOOKUP(B222,$K$216:(INDIRECT("$K"&amp;($D$213+215))),1,FALSE),"-") &lt;&gt; "-","Ja","Nej")))</f>
        <v>Ja</v>
      </c>
      <c r="D222" s="47"/>
      <c r="E222" s="47"/>
      <c r="J222" s="40">
        <f t="shared" si="19"/>
        <v>7</v>
      </c>
      <c r="K222" s="56" t="str">
        <f t="shared" ca="1" si="18"/>
        <v>SOLBERG Emma (131)</v>
      </c>
    </row>
    <row r="223" spans="1:12" s="40" customFormat="1">
      <c r="A223" s="51" t="str">
        <f t="shared" ca="1" si="16"/>
        <v>Redan rankad</v>
      </c>
      <c r="B223" s="40" t="str">
        <f t="shared" si="17"/>
        <v>NORDBERG Ellie (108)</v>
      </c>
      <c r="C223" s="40" t="str">
        <f ca="1">IF(C153="Ja","Ja",(IF(IFERROR(VLOOKUP(B223,$K$216:(INDIRECT("$K"&amp;($D$213+215))),1,FALSE),"-") &lt;&gt; "-","Ja","Nej")))</f>
        <v>Ja</v>
      </c>
      <c r="D223" s="47"/>
      <c r="E223" s="47"/>
      <c r="J223" s="40">
        <f t="shared" si="19"/>
        <v>8</v>
      </c>
      <c r="K223" s="56" t="str">
        <f t="shared" ca="1" si="18"/>
        <v>MÅRTENSDOTTER Stina (132)</v>
      </c>
    </row>
    <row r="224" spans="1:12" s="40" customFormat="1">
      <c r="A224" s="51" t="str">
        <f t="shared" ca="1" si="16"/>
        <v>Redan rankad</v>
      </c>
      <c r="B224" s="40" t="str">
        <f t="shared" si="17"/>
        <v>MÅNSSON Astrid (109)</v>
      </c>
      <c r="C224" s="40" t="str">
        <f ca="1">IF(C154="Ja","Ja",(IF(IFERROR(VLOOKUP(B224,$K$216:(INDIRECT("$K"&amp;($D$213+215))),1,FALSE),"-") &lt;&gt; "-","Ja","Nej")))</f>
        <v>Ja</v>
      </c>
      <c r="D224" s="47"/>
      <c r="E224" s="47"/>
      <c r="J224" s="40">
        <f t="shared" si="19"/>
        <v>9</v>
      </c>
      <c r="K224" s="56" t="str">
        <f t="shared" ca="1" si="18"/>
        <v>ANDERSSON Kajsa</v>
      </c>
    </row>
    <row r="225" spans="1:11" s="40" customFormat="1">
      <c r="A225" s="51" t="str">
        <f t="shared" ca="1" si="16"/>
        <v>Redan rankad</v>
      </c>
      <c r="B225" s="40" t="str">
        <f t="shared" si="17"/>
        <v>AICHER Emma (110)</v>
      </c>
      <c r="C225" s="40" t="str">
        <f ca="1">IF(C155="Ja","Ja",(IF(IFERROR(VLOOKUP(B225,$K$216:(INDIRECT("$K"&amp;($D$213+215))),1,FALSE),"-") &lt;&gt; "-","Ja","Nej")))</f>
        <v>Ja</v>
      </c>
      <c r="D225" s="47"/>
      <c r="E225" s="47"/>
      <c r="J225" s="40">
        <f t="shared" si="19"/>
        <v>10</v>
      </c>
      <c r="K225" s="56" t="str">
        <f t="shared" ca="1" si="18"/>
        <v>KREIJ Adina</v>
      </c>
    </row>
    <row r="226" spans="1:11" s="40" customFormat="1">
      <c r="A226" s="51" t="str">
        <f t="shared" ca="1" si="16"/>
        <v>Redan rankad</v>
      </c>
      <c r="B226" s="40" t="str">
        <f t="shared" si="17"/>
        <v>HERLIN Annie (111)</v>
      </c>
      <c r="C226" s="40" t="str">
        <f ca="1">IF(C156="Ja","Ja",(IF(IFERROR(VLOOKUP(B226,$K$216:(INDIRECT("$K"&amp;($D$213+215))),1,FALSE),"-") &lt;&gt; "-","Ja","Nej")))</f>
        <v>Ja</v>
      </c>
      <c r="D226" s="47"/>
      <c r="E226" s="47"/>
      <c r="J226" s="40">
        <f t="shared" si="19"/>
        <v>11</v>
      </c>
      <c r="K226" s="56" t="str">
        <f t="shared" ca="1" si="18"/>
        <v>ÅSTRÖM Sofia</v>
      </c>
    </row>
    <row r="227" spans="1:11" s="40" customFormat="1">
      <c r="A227" s="51" t="str">
        <f t="shared" ca="1" si="16"/>
        <v>Redan rankad</v>
      </c>
      <c r="B227" s="40" t="str">
        <f t="shared" si="17"/>
        <v>MARKLUND Wilma (112)</v>
      </c>
      <c r="C227" s="40" t="str">
        <f ca="1">IF(C157="Ja","Ja",(IF(IFERROR(VLOOKUP(B227,$K$216:(INDIRECT("$K"&amp;($D$213+215))),1,FALSE),"-") &lt;&gt; "-","Ja","Nej")))</f>
        <v>Ja</v>
      </c>
      <c r="D227" s="47"/>
      <c r="E227" s="47"/>
      <c r="J227" s="40">
        <f t="shared" si="19"/>
        <v>12</v>
      </c>
      <c r="K227" s="56" t="str">
        <f t="shared" ca="1" si="18"/>
        <v>GRAN Dorotea</v>
      </c>
    </row>
    <row r="228" spans="1:11" s="40" customFormat="1">
      <c r="A228" s="51" t="str">
        <f t="shared" ca="1" si="16"/>
        <v>Redan rankad</v>
      </c>
      <c r="B228" s="40" t="str">
        <f t="shared" si="17"/>
        <v>HANSSON Mathilda (113)</v>
      </c>
      <c r="C228" s="40" t="str">
        <f ca="1">IF(C158="Ja","Ja",(IF(IFERROR(VLOOKUP(B228,$K$216:(INDIRECT("$K"&amp;($D$213+215))),1,FALSE),"-") &lt;&gt; "-","Ja","Nej")))</f>
        <v>Ja</v>
      </c>
      <c r="D228" s="47"/>
      <c r="E228" s="47"/>
      <c r="J228" s="40">
        <f t="shared" si="19"/>
        <v>13</v>
      </c>
      <c r="K228" s="56" t="str">
        <f t="shared" ca="1" si="18"/>
        <v>SÖDERSTRÖM Jennifer</v>
      </c>
    </row>
    <row r="229" spans="1:11" s="40" customFormat="1">
      <c r="A229" s="51" t="str">
        <f t="shared" ca="1" si="16"/>
        <v>Redan rankad</v>
      </c>
      <c r="B229" s="40" t="str">
        <f t="shared" si="17"/>
        <v>MICKELSSON Emelie (114)</v>
      </c>
      <c r="C229" s="40" t="str">
        <f ca="1">IF(C159="Ja","Ja",(IF(IFERROR(VLOOKUP(B229,$K$216:(INDIRECT("$K"&amp;($D$213+215))),1,FALSE),"-") &lt;&gt; "-","Ja","Nej")))</f>
        <v>Ja</v>
      </c>
      <c r="D229" s="47"/>
      <c r="E229" s="47"/>
      <c r="J229" s="40">
        <f t="shared" si="19"/>
        <v>14</v>
      </c>
      <c r="K229" s="56" t="str">
        <f t="shared" ca="1" si="18"/>
        <v>WESTRIN Ida</v>
      </c>
    </row>
    <row r="230" spans="1:11" s="40" customFormat="1">
      <c r="A230" s="51" t="str">
        <f t="shared" ca="1" si="16"/>
        <v>Redan rankad</v>
      </c>
      <c r="B230" s="40" t="str">
        <f t="shared" si="17"/>
        <v>ÅRSJÖ Maja (115)</v>
      </c>
      <c r="C230" s="40" t="str">
        <f ca="1">IF(C160="Ja","Ja",(IF(IFERROR(VLOOKUP(B230,$K$216:(INDIRECT("$K"&amp;($D$213+215))),1,FALSE),"-") &lt;&gt; "-","Ja","Nej")))</f>
        <v>Ja</v>
      </c>
      <c r="D230" s="47"/>
      <c r="E230" s="47"/>
      <c r="J230" s="40">
        <f t="shared" si="19"/>
        <v>15</v>
      </c>
      <c r="K230" s="56" t="str">
        <f t="shared" ca="1" si="18"/>
        <v>DAHLBORG Stella</v>
      </c>
    </row>
    <row r="231" spans="1:11" s="40" customFormat="1">
      <c r="A231" s="51" t="str">
        <f t="shared" ca="1" si="16"/>
        <v>Redan rankad</v>
      </c>
      <c r="B231" s="40" t="str">
        <f t="shared" si="17"/>
        <v>WESTMAN Clara (116)</v>
      </c>
      <c r="C231" s="40" t="str">
        <f ca="1">IF(C161="Ja","Ja",(IF(IFERROR(VLOOKUP(B231,$K$216:(INDIRECT("$K"&amp;($D$213+215))),1,FALSE),"-") &lt;&gt; "-","Ja","Nej")))</f>
        <v>Ja</v>
      </c>
      <c r="D231" s="47"/>
      <c r="E231" s="47"/>
      <c r="J231" s="40">
        <f t="shared" si="19"/>
        <v>16</v>
      </c>
      <c r="K231" s="56" t="str">
        <f t="shared" ca="1" si="18"/>
        <v>OREDSSON Elsa</v>
      </c>
    </row>
    <row r="232" spans="1:11" s="40" customFormat="1">
      <c r="A232" s="51" t="str">
        <f t="shared" ca="1" si="16"/>
        <v>Redan rankad</v>
      </c>
      <c r="B232" s="40" t="str">
        <f t="shared" si="17"/>
        <v>PELLEGRINI Saga (118)</v>
      </c>
      <c r="C232" s="40" t="str">
        <f ca="1">IF(C162="Ja","Ja",(IF(IFERROR(VLOOKUP(B232,$K$216:(INDIRECT("$K"&amp;($D$213+215))),1,FALSE),"-") &lt;&gt; "-","Ja","Nej")))</f>
        <v>Ja</v>
      </c>
      <c r="D232" s="47"/>
      <c r="E232" s="47"/>
      <c r="J232" s="40">
        <f t="shared" si="19"/>
        <v>17</v>
      </c>
      <c r="K232" s="56" t="str">
        <f t="shared" ca="1" si="18"/>
        <v>NORMAN Emmie</v>
      </c>
    </row>
    <row r="233" spans="1:11" s="40" customFormat="1">
      <c r="A233" s="51" t="str">
        <f t="shared" ca="1" si="16"/>
        <v>Redan rankad</v>
      </c>
      <c r="B233" s="40" t="str">
        <f t="shared" si="17"/>
        <v>ALFREDSON Lovisa (120)</v>
      </c>
      <c r="C233" s="40" t="str">
        <f ca="1">IF(C163="Ja","Ja",(IF(IFERROR(VLOOKUP(B233,$K$216:(INDIRECT("$K"&amp;($D$213+215))),1,FALSE),"-") &lt;&gt; "-","Ja","Nej")))</f>
        <v>Ja</v>
      </c>
      <c r="D233" s="47"/>
      <c r="E233" s="47"/>
      <c r="J233" s="40">
        <f t="shared" si="19"/>
        <v>18</v>
      </c>
      <c r="K233" s="56" t="str">
        <f t="shared" ca="1" si="18"/>
        <v>FIGGE Paulina</v>
      </c>
    </row>
    <row r="234" spans="1:11" s="40" customFormat="1">
      <c r="A234" s="51" t="str">
        <f t="shared" ca="1" si="16"/>
        <v>Redan rankad</v>
      </c>
      <c r="B234" s="40" t="str">
        <f t="shared" si="17"/>
        <v>HAGSTRÖM Alicia (122)</v>
      </c>
      <c r="C234" s="40" t="str">
        <f ca="1">IF(C164="Ja","Ja",(IF(IFERROR(VLOOKUP(B234,$K$216:(INDIRECT("$K"&amp;($D$213+215))),1,FALSE),"-") &lt;&gt; "-","Ja","Nej")))</f>
        <v>Ja</v>
      </c>
      <c r="D234" s="47"/>
      <c r="E234" s="47"/>
      <c r="J234" s="40">
        <f t="shared" si="19"/>
        <v>19</v>
      </c>
      <c r="K234" s="56" t="str">
        <f t="shared" ca="1" si="18"/>
        <v>-</v>
      </c>
    </row>
    <row r="235" spans="1:11" s="40" customFormat="1">
      <c r="A235" s="51" t="str">
        <f t="shared" ca="1" si="16"/>
        <v>Redan rankad</v>
      </c>
      <c r="B235" s="40" t="str">
        <f t="shared" si="17"/>
        <v>LEVIN Andréa (123)</v>
      </c>
      <c r="C235" s="40" t="str">
        <f ca="1">IF(C165="Ja","Ja",(IF(IFERROR(VLOOKUP(B235,$K$216:(INDIRECT("$K"&amp;($D$213+215))),1,FALSE),"-") &lt;&gt; "-","Ja","Nej")))</f>
        <v>Ja</v>
      </c>
      <c r="D235" s="47"/>
      <c r="E235" s="47"/>
      <c r="J235" s="40">
        <f t="shared" si="19"/>
        <v>20</v>
      </c>
      <c r="K235" s="56" t="str">
        <f t="shared" ca="1" si="18"/>
        <v>-</v>
      </c>
    </row>
    <row r="236" spans="1:11" s="40" customFormat="1">
      <c r="A236" s="51" t="str">
        <f t="shared" ca="1" si="16"/>
        <v>Redan rankad</v>
      </c>
      <c r="B236" s="40" t="str">
        <f t="shared" si="17"/>
        <v>EKMAN Isabelle (119)</v>
      </c>
      <c r="C236" s="40" t="str">
        <f ca="1">IF(C166="Ja","Ja",(IF(IFERROR(VLOOKUP(B236,$K$216:(INDIRECT("$K"&amp;($D$213+215))),1,FALSE),"-") &lt;&gt; "-","Ja","Nej")))</f>
        <v>Ja</v>
      </c>
      <c r="D236" s="47"/>
      <c r="E236" s="47"/>
      <c r="J236" s="40">
        <f t="shared" si="19"/>
        <v>21</v>
      </c>
      <c r="K236" s="56" t="str">
        <f t="shared" ca="1" si="18"/>
        <v>-</v>
      </c>
    </row>
    <row r="237" spans="1:11" s="40" customFormat="1">
      <c r="A237" s="51">
        <f t="shared" ca="1" si="16"/>
        <v>4.8900462962962971E-4</v>
      </c>
      <c r="B237" s="40" t="str">
        <f t="shared" si="17"/>
        <v>ANDERSSON Tuva (129)</v>
      </c>
      <c r="C237" s="40" t="str">
        <f ca="1">IF(C167="Ja","Ja",(IF(IFERROR(VLOOKUP(B237,$K$216:(INDIRECT("$K"&amp;($D$213+215))),1,FALSE),"-") &lt;&gt; "-","Ja","Nej")))</f>
        <v>Ja</v>
      </c>
      <c r="D237" s="47"/>
      <c r="E237" s="47"/>
      <c r="J237" s="40">
        <f t="shared" si="19"/>
        <v>22</v>
      </c>
      <c r="K237" s="56" t="str">
        <f t="shared" ca="1" si="18"/>
        <v>-</v>
      </c>
    </row>
    <row r="238" spans="1:11" s="40" customFormat="1">
      <c r="A238" s="51">
        <f t="shared" ca="1" si="16"/>
        <v>4.9027777777777774E-4</v>
      </c>
      <c r="B238" s="40" t="str">
        <f t="shared" si="17"/>
        <v>SÖDERBERG Saga (130)</v>
      </c>
      <c r="C238" s="40" t="str">
        <f ca="1">IF(C168="Ja","Ja",(IF(IFERROR(VLOOKUP(B238,$K$216:(INDIRECT("$K"&amp;($D$213+215))),1,FALSE),"-") &lt;&gt; "-","Ja","Nej")))</f>
        <v>Ja</v>
      </c>
      <c r="D238" s="47"/>
      <c r="E238" s="47"/>
      <c r="J238" s="40">
        <f t="shared" si="19"/>
        <v>23</v>
      </c>
      <c r="K238" s="56" t="str">
        <f t="shared" ca="1" si="18"/>
        <v>-</v>
      </c>
    </row>
    <row r="239" spans="1:11" s="40" customFormat="1">
      <c r="A239" s="51">
        <f t="shared" ca="1" si="16"/>
        <v>4.6099537037037035E-4</v>
      </c>
      <c r="B239" s="40" t="str">
        <f t="shared" si="17"/>
        <v>LASMARIAS Tilda (126)</v>
      </c>
      <c r="C239" s="40" t="str">
        <f ca="1">IF(C169="Ja","Ja",(IF(IFERROR(VLOOKUP(B239,$K$216:(INDIRECT("$K"&amp;($D$213+215))),1,FALSE),"-") &lt;&gt; "-","Ja","Nej")))</f>
        <v>Ja</v>
      </c>
      <c r="D239" s="47"/>
      <c r="E239" s="47"/>
      <c r="J239" s="40">
        <f t="shared" si="19"/>
        <v>24</v>
      </c>
      <c r="K239" s="56" t="str">
        <f t="shared" ca="1" si="18"/>
        <v>-</v>
      </c>
    </row>
    <row r="240" spans="1:11" s="40" customFormat="1">
      <c r="A240" s="51">
        <f t="shared" ca="1" si="16"/>
        <v>5.0532407407407394E-4</v>
      </c>
      <c r="B240" s="40" t="str">
        <f t="shared" si="17"/>
        <v>GRAN Dorotea</v>
      </c>
      <c r="C240" s="40" t="str">
        <f ca="1">IF(C170="Ja","Ja",(IF(IFERROR(VLOOKUP(B240,$K$216:(INDIRECT("$K"&amp;($D$213+215))),1,FALSE),"-") &lt;&gt; "-","Ja","Nej")))</f>
        <v>Nej</v>
      </c>
      <c r="D240" s="47"/>
      <c r="E240" s="47"/>
      <c r="J240" s="40">
        <f t="shared" si="19"/>
        <v>25</v>
      </c>
      <c r="K240" s="56" t="str">
        <f t="shared" ca="1" si="18"/>
        <v>-</v>
      </c>
    </row>
    <row r="241" spans="1:11" s="40" customFormat="1">
      <c r="A241" s="51">
        <f t="shared" ca="1" si="16"/>
        <v>5.0196759259259259E-4</v>
      </c>
      <c r="B241" s="40" t="str">
        <f t="shared" si="17"/>
        <v>ÅSTRÖM Sofia</v>
      </c>
      <c r="C241" s="40" t="str">
        <f ca="1">IF(C171="Ja","Ja",(IF(IFERROR(VLOOKUP(B241,$K$216:(INDIRECT("$K"&amp;($D$213+215))),1,FALSE),"-") &lt;&gt; "-","Ja","Nej")))</f>
        <v>Nej</v>
      </c>
      <c r="D241" s="47"/>
      <c r="E241" s="47"/>
      <c r="J241" s="40">
        <f t="shared" si="19"/>
        <v>26</v>
      </c>
      <c r="K241" s="56" t="str">
        <f t="shared" ca="1" si="18"/>
        <v>-</v>
      </c>
    </row>
    <row r="242" spans="1:11" s="40" customFormat="1">
      <c r="A242" s="51">
        <f t="shared" ca="1" si="16"/>
        <v>4.9814814814814806E-4</v>
      </c>
      <c r="B242" s="40" t="str">
        <f t="shared" si="17"/>
        <v>MÅRTENSDOTTER Stina (132)</v>
      </c>
      <c r="C242" s="40" t="str">
        <f ca="1">IF(C172="Ja","Ja",(IF(IFERROR(VLOOKUP(B242,$K$216:(INDIRECT("$K"&amp;($D$213+215))),1,FALSE),"-") &lt;&gt; "-","Ja","Nej")))</f>
        <v>Ja</v>
      </c>
      <c r="D242" s="47"/>
      <c r="E242" s="47"/>
      <c r="J242" s="40">
        <f t="shared" si="19"/>
        <v>27</v>
      </c>
      <c r="K242" s="56" t="str">
        <f t="shared" ca="1" si="18"/>
        <v>-</v>
      </c>
    </row>
    <row r="243" spans="1:11" s="40" customFormat="1">
      <c r="A243" s="51">
        <f t="shared" ca="1" si="16"/>
        <v>4.9641203703703707E-4</v>
      </c>
      <c r="B243" s="40" t="str">
        <f t="shared" si="17"/>
        <v>SOLBERG Emma (131)</v>
      </c>
      <c r="C243" s="40" t="str">
        <f ca="1">IF(C173="Ja","Ja",(IF(IFERROR(VLOOKUP(B243,$K$216:(INDIRECT("$K"&amp;($D$213+215))),1,FALSE),"-") &lt;&gt; "-","Ja","Nej")))</f>
        <v>Ja</v>
      </c>
      <c r="D243" s="47"/>
      <c r="E243" s="47"/>
      <c r="J243" s="40">
        <f t="shared" si="19"/>
        <v>28</v>
      </c>
      <c r="K243" s="56" t="str">
        <f t="shared" ca="1" si="18"/>
        <v>-</v>
      </c>
    </row>
    <row r="244" spans="1:11" s="40" customFormat="1">
      <c r="A244" s="51">
        <f t="shared" ca="1" si="16"/>
        <v>4.9895833333333335E-4</v>
      </c>
      <c r="B244" s="40" t="str">
        <f t="shared" si="17"/>
        <v>ANDERSSON Kajsa</v>
      </c>
      <c r="C244" s="40" t="str">
        <f ca="1">IF(C174="Ja","Ja",(IF(IFERROR(VLOOKUP(B244,$K$216:(INDIRECT("$K"&amp;($D$213+215))),1,FALSE),"-") &lt;&gt; "-","Ja","Nej")))</f>
        <v>Nej</v>
      </c>
      <c r="D244" s="47"/>
      <c r="E244" s="47"/>
      <c r="J244" s="40">
        <f t="shared" si="19"/>
        <v>29</v>
      </c>
      <c r="K244" s="56" t="str">
        <f t="shared" ca="1" si="18"/>
        <v>-</v>
      </c>
    </row>
    <row r="245" spans="1:11" s="40" customFormat="1">
      <c r="A245" s="51">
        <f t="shared" ca="1" si="16"/>
        <v>5.152777777777778E-4</v>
      </c>
      <c r="B245" s="40" t="str">
        <f t="shared" si="17"/>
        <v>SÖDERSTRÖM Jennifer</v>
      </c>
      <c r="C245" s="40" t="str">
        <f ca="1">IF(C175="Ja","Ja",(IF(IFERROR(VLOOKUP(B245,$K$216:(INDIRECT("$K"&amp;($D$213+215))),1,FALSE),"-") &lt;&gt; "-","Ja","Nej")))</f>
        <v>Nej</v>
      </c>
      <c r="D245" s="47"/>
      <c r="E245" s="47"/>
      <c r="J245" s="40">
        <f t="shared" si="19"/>
        <v>30</v>
      </c>
      <c r="K245" s="56" t="str">
        <f t="shared" ca="1" si="18"/>
        <v>-</v>
      </c>
    </row>
    <row r="246" spans="1:11" s="40" customFormat="1">
      <c r="A246" s="51">
        <f t="shared" ca="1" si="16"/>
        <v>5.4212962962962971E-4</v>
      </c>
      <c r="B246" s="40" t="str">
        <f t="shared" si="17"/>
        <v>DAHLBORG Stella</v>
      </c>
      <c r="C246" s="40" t="str">
        <f ca="1">IF(C176="Ja","Ja",(IF(IFERROR(VLOOKUP(B246,$K$216:(INDIRECT("$K"&amp;($D$213+215))),1,FALSE),"-") &lt;&gt; "-","Ja","Nej")))</f>
        <v>Nej</v>
      </c>
      <c r="D246" s="47"/>
      <c r="E246" s="47"/>
      <c r="J246" s="40">
        <f t="shared" si="19"/>
        <v>31</v>
      </c>
      <c r="K246" s="56" t="str">
        <f t="shared" ca="1" si="18"/>
        <v>-</v>
      </c>
    </row>
    <row r="247" spans="1:11" s="40" customFormat="1">
      <c r="A247" s="51">
        <f t="shared" ca="1" si="16"/>
        <v>5.5451388888888889E-4</v>
      </c>
      <c r="B247" s="40" t="str">
        <f t="shared" si="17"/>
        <v>OREDSSON Elsa</v>
      </c>
      <c r="C247" s="40" t="str">
        <f ca="1">IF(C177="Ja","Ja",(IF(IFERROR(VLOOKUP(B247,$K$216:(INDIRECT("$K"&amp;($D$213+215))),1,FALSE),"-") &lt;&gt; "-","Ja","Nej")))</f>
        <v>Nej</v>
      </c>
      <c r="D247" s="47"/>
      <c r="E247" s="47"/>
      <c r="J247" s="40">
        <f t="shared" si="19"/>
        <v>32</v>
      </c>
      <c r="K247" s="56" t="str">
        <f t="shared" ca="1" si="18"/>
        <v>-</v>
      </c>
    </row>
    <row r="248" spans="1:11" s="40" customFormat="1">
      <c r="A248" s="51">
        <f t="shared" ca="1" si="16"/>
        <v>5.6296296296296292E-4</v>
      </c>
      <c r="B248" s="40" t="str">
        <f t="shared" si="17"/>
        <v>NORMAN Emmie</v>
      </c>
      <c r="C248" s="40" t="str">
        <f ca="1">IF(C178="Ja","Ja",(IF(IFERROR(VLOOKUP(B248,$K$216:(INDIRECT("$K"&amp;($D$213+215))),1,FALSE),"-") &lt;&gt; "-","Ja","Nej")))</f>
        <v>Nej</v>
      </c>
      <c r="D248" s="47"/>
      <c r="E248" s="47"/>
      <c r="J248" s="40">
        <f t="shared" si="19"/>
        <v>33</v>
      </c>
      <c r="K248" s="56" t="str">
        <f t="shared" ca="1" si="18"/>
        <v>-</v>
      </c>
    </row>
    <row r="249" spans="1:11" s="40" customFormat="1">
      <c r="A249" s="51">
        <f t="shared" ca="1" si="16"/>
        <v>6.2013888888888893E-4</v>
      </c>
      <c r="B249" s="40" t="str">
        <f t="shared" si="17"/>
        <v>FIGGE Paulina</v>
      </c>
      <c r="C249" s="40" t="str">
        <f ca="1">IF(C179="Ja","Ja",(IF(IFERROR(VLOOKUP(B249,$K$216:(INDIRECT("$K"&amp;($D$213+215))),1,FALSE),"-") &lt;&gt; "-","Ja","Nej")))</f>
        <v>Nej</v>
      </c>
      <c r="D249" s="47"/>
      <c r="E249" s="47"/>
      <c r="J249" s="40">
        <f t="shared" si="19"/>
        <v>34</v>
      </c>
      <c r="K249" s="56" t="str">
        <f t="shared" ca="1" si="18"/>
        <v>-</v>
      </c>
    </row>
    <row r="250" spans="1:11" s="40" customFormat="1">
      <c r="A250" s="51" t="str">
        <f t="shared" ca="1" si="16"/>
        <v>Redan rankad</v>
      </c>
      <c r="B250" s="40" t="str">
        <f t="shared" si="17"/>
        <v>CEWE Hanna (121)</v>
      </c>
      <c r="C250" s="40" t="str">
        <f ca="1">IF(C180="Ja","Ja",(IF(IFERROR(VLOOKUP(B250,$K$216:(INDIRECT("$K"&amp;($D$213+215))),1,FALSE),"-") &lt;&gt; "-","Ja","Nej")))</f>
        <v>Ja</v>
      </c>
      <c r="D250" s="47"/>
      <c r="E250" s="47"/>
      <c r="J250" s="40">
        <f t="shared" si="19"/>
        <v>35</v>
      </c>
      <c r="K250" s="56" t="str">
        <f t="shared" ca="1" si="18"/>
        <v>-</v>
      </c>
    </row>
    <row r="251" spans="1:11" s="40" customFormat="1">
      <c r="A251" s="51">
        <f ca="1">IF(C181="Ja","Redan rankad",IF(ISBLANK(E40),"-",TIMEVALUE(IF(D251="förlorare",TEXT(E40+$D$72,"mm:ss.000"),TEXT(E40,"mm:ss.000")))))</f>
        <v>4.5104166666666665E-4</v>
      </c>
      <c r="B251" s="40" t="str">
        <f>IF(ISBLANK(B40),"",B40)</f>
        <v>FALK Regina (125)</v>
      </c>
      <c r="C251" s="40" t="str">
        <f ca="1">IF(C181="Ja","Ja",(IF(IFERROR(VLOOKUP(B251,$K$216:(INDIRECT("$K"&amp;($D$213+215))),1,FALSE),"-") &lt;&gt; "-","Ja","Nej")))</f>
        <v>Ja</v>
      </c>
      <c r="D251" s="47"/>
      <c r="E251" s="47"/>
      <c r="J251" s="40">
        <f t="shared" si="19"/>
        <v>36</v>
      </c>
      <c r="K251" s="56" t="str">
        <f t="shared" ca="1" si="18"/>
        <v>-</v>
      </c>
    </row>
    <row r="252" spans="1:11" s="40" customFormat="1">
      <c r="A252" s="51">
        <f ca="1">IF(C182="Ja","Redan rankad",IF(ISBLANK(E41),"-",TIMEVALUE(IF(D252="förlorare",TEXT(E41+$D$72,"mm:ss.000"),TEXT(E41,"mm:ss.000")))))</f>
        <v>4.9930555555555557E-4</v>
      </c>
      <c r="B252" s="40" t="str">
        <f>IF(ISBLANK(B41),"",B41)</f>
        <v>KREIJ Adina</v>
      </c>
      <c r="C252" s="40" t="str">
        <f ca="1">IF(C182="Ja","Ja",(IF(IFERROR(VLOOKUP(B252,$K$216:(INDIRECT("$K"&amp;($D$213+215))),1,FALSE),"-") &lt;&gt; "-","Ja","Nej")))</f>
        <v>Nej</v>
      </c>
      <c r="D252" s="47"/>
      <c r="E252" s="47"/>
      <c r="J252" s="40">
        <f t="shared" si="19"/>
        <v>37</v>
      </c>
      <c r="K252" s="56" t="str">
        <f t="shared" ca="1" si="18"/>
        <v>-</v>
      </c>
    </row>
    <row r="253" spans="1:11" s="40" customFormat="1">
      <c r="A253" s="51" t="str">
        <f ca="1">IF(C183="Ja","Redan rankad",IF(ISBLANK(E42),"-",TIMEVALUE(IF(D253="förlorare",TEXT(E42+$D$72,"mm:ss.000"),TEXT(E42,"mm:ss.000")))))</f>
        <v>Redan rankad</v>
      </c>
      <c r="B253" s="40" t="str">
        <f>IF(ISBLANK(B42),"",B42)</f>
        <v>PERSSON Ellen (124)</v>
      </c>
      <c r="C253" s="40" t="str">
        <f ca="1">IF(C183="Ja","Ja",(IF(IFERROR(VLOOKUP(B253,$K$216:(INDIRECT("$K"&amp;($D$213+215))),1,FALSE),"-") &lt;&gt; "-","Ja","Nej")))</f>
        <v>Ja</v>
      </c>
      <c r="D253" s="47"/>
      <c r="E253" s="47"/>
      <c r="J253" s="40">
        <f t="shared" si="19"/>
        <v>38</v>
      </c>
      <c r="K253" s="56" t="str">
        <f t="shared" ca="1" si="18"/>
        <v>-</v>
      </c>
    </row>
    <row r="254" spans="1:11" s="40" customFormat="1">
      <c r="A254" s="51">
        <f ca="1">IF(C184="Ja","Redan rankad",IF(ISBLANK(E43),"-",TIMEVALUE(IF(D254="förlorare",TEXT(E43+$D$72,"mm:ss.000"),TEXT(E43,"mm:ss.000")))))</f>
        <v>4.7719907407407406E-4</v>
      </c>
      <c r="B254" s="40" t="str">
        <f>IF(ISBLANK(B43),"",B43)</f>
        <v>RYDÉN Anné (128)</v>
      </c>
      <c r="C254" s="40" t="str">
        <f ca="1">IF(C184="Ja","Ja",(IF(IFERROR(VLOOKUP(B254,$K$216:(INDIRECT("$K"&amp;($D$213+215))),1,FALSE),"-") &lt;&gt; "-","Ja","Nej")))</f>
        <v>Ja</v>
      </c>
      <c r="D254" s="47"/>
      <c r="E254" s="47"/>
      <c r="J254" s="40">
        <f t="shared" si="19"/>
        <v>39</v>
      </c>
      <c r="K254" s="56" t="str">
        <f t="shared" ca="1" si="18"/>
        <v>-</v>
      </c>
    </row>
    <row r="255" spans="1:11" s="40" customFormat="1">
      <c r="A255" s="51" t="str">
        <f ca="1">IF(C185="Ja","Redan rankad",IF(ISBLANK(E44),"-",TIMEVALUE(IF(D255="förlorare",TEXT(E44+$D$72,"mm:ss.000"),TEXT(E44,"mm:ss.000")))))</f>
        <v>Redan rankad</v>
      </c>
      <c r="B255" s="40" t="str">
        <f>IF(ISBLANK(B44),"",B44)</f>
        <v>SVANSTRÖM Linnea (117)</v>
      </c>
      <c r="C255" s="40" t="str">
        <f ca="1">IF(C185="Ja","Ja",(IF(IFERROR(VLOOKUP(B255,$K$216:(INDIRECT("$K"&amp;($D$213+215))),1,FALSE),"-") &lt;&gt; "-","Ja","Nej")))</f>
        <v>Ja</v>
      </c>
      <c r="D255" s="47"/>
      <c r="E255" s="47"/>
      <c r="J255" s="40">
        <f t="shared" si="19"/>
        <v>40</v>
      </c>
      <c r="K255" s="56" t="str">
        <f t="shared" ca="1" si="18"/>
        <v>-</v>
      </c>
    </row>
    <row r="256" spans="1:11" s="40" customFormat="1">
      <c r="A256" s="51">
        <f ca="1">IF(C186="Ja","Redan rankad",IF(ISBLANK(E45),"-",TIMEVALUE(IF(D256="förlorare",TEXT(E45+$D$72,"mm:ss.000"),TEXT(E45,"mm:ss.000")))))</f>
        <v>4.6608796296296302E-4</v>
      </c>
      <c r="B256" s="40" t="str">
        <f>IF(ISBLANK(B45),"",B45)</f>
        <v>SVENSSON Kajsa (127)</v>
      </c>
      <c r="C256" s="40" t="str">
        <f ca="1">IF(C186="Ja","Ja",(IF(IFERROR(VLOOKUP(B256,$K$216:(INDIRECT("$K"&amp;($D$213+215))),1,FALSE),"-") &lt;&gt; "-","Ja","Nej")))</f>
        <v>Ja</v>
      </c>
      <c r="D256" s="47"/>
      <c r="E256" s="47"/>
      <c r="J256" s="40">
        <f t="shared" si="19"/>
        <v>41</v>
      </c>
      <c r="K256" s="56" t="str">
        <f t="shared" ca="1" si="18"/>
        <v>-</v>
      </c>
    </row>
    <row r="257" spans="1:11" s="40" customFormat="1">
      <c r="A257" s="51">
        <f ca="1">IF(C187="Ja","Redan rankad",IF(ISBLANK(E46),"-",TIMEVALUE(IF(D257="förlorare",TEXT(E46+$D$72,"mm:ss.000"),TEXT(E46,"mm:ss.000")))))</f>
        <v>5.2442129629629627E-4</v>
      </c>
      <c r="B257" s="40" t="str">
        <f>IF(ISBLANK(B46),"",B46)</f>
        <v>WESTRIN Ida</v>
      </c>
      <c r="C257" s="40" t="str">
        <f ca="1">IF(C187="Ja","Ja",(IF(IFERROR(VLOOKUP(B257,$K$216:(INDIRECT("$K"&amp;($D$213+215))),1,FALSE),"-") &lt;&gt; "-","Ja","Nej")))</f>
        <v>Nej</v>
      </c>
      <c r="D257" s="47"/>
      <c r="E257" s="47"/>
      <c r="J257" s="40">
        <f t="shared" si="19"/>
        <v>42</v>
      </c>
      <c r="K257" s="56" t="str">
        <f t="shared" ca="1" si="18"/>
        <v>-</v>
      </c>
    </row>
    <row r="258" spans="1:11" s="40" customFormat="1">
      <c r="A258" s="51" t="str">
        <f ca="1">IF(C188="Ja","Redan rankad",IF(ISBLANK(E47),"-",TIMEVALUE(IF(D258="förlorare",TEXT(E47+$D$72,"mm:ss.000"),TEXT(E47,"mm:ss.000")))))</f>
        <v>-</v>
      </c>
      <c r="B258" s="40" t="str">
        <f>IF(ISBLANK(B47),"",B47)</f>
        <v/>
      </c>
      <c r="C258" s="40" t="str">
        <f ca="1">IF(C188="Ja","Ja",(IF(IFERROR(VLOOKUP(B258,$K$216:(INDIRECT("$K"&amp;($D$213+215))),1,FALSE),"-") &lt;&gt; "-","Ja","Nej")))</f>
        <v>Nej</v>
      </c>
      <c r="D258" s="47"/>
      <c r="E258" s="47"/>
      <c r="J258" s="40">
        <f t="shared" si="19"/>
        <v>43</v>
      </c>
      <c r="K258" s="56" t="str">
        <f t="shared" ca="1" si="18"/>
        <v>-</v>
      </c>
    </row>
    <row r="259" spans="1:11" s="40" customFormat="1">
      <c r="A259" s="51" t="str">
        <f t="shared" ca="1" si="16"/>
        <v>-</v>
      </c>
      <c r="B259" s="40" t="str">
        <f t="shared" si="17"/>
        <v/>
      </c>
      <c r="C259" s="40" t="str">
        <f ca="1">IF(C189="Ja","Ja",(IF(IFERROR(VLOOKUP(B259,$K$216:(INDIRECT("$K"&amp;($D$213+215))),1,FALSE),"-") &lt;&gt; "-","Ja","Nej")))</f>
        <v>Nej</v>
      </c>
      <c r="D259" s="47"/>
      <c r="E259" s="47"/>
      <c r="J259" s="40">
        <f t="shared" si="19"/>
        <v>44</v>
      </c>
      <c r="K259" s="56" t="str">
        <f t="shared" ca="1" si="18"/>
        <v>-</v>
      </c>
    </row>
    <row r="260" spans="1:11" s="40" customFormat="1">
      <c r="A260" s="51" t="str">
        <f t="shared" ca="1" si="16"/>
        <v>-</v>
      </c>
      <c r="B260" s="40" t="str">
        <f t="shared" si="17"/>
        <v/>
      </c>
      <c r="C260" s="40" t="str">
        <f ca="1">IF(C190="Ja","Ja",(IF(IFERROR(VLOOKUP(B260,$K$216:(INDIRECT("$K"&amp;($D$213+215))),1,FALSE),"-") &lt;&gt; "-","Ja","Nej")))</f>
        <v>Nej</v>
      </c>
      <c r="D260" s="47"/>
      <c r="E260" s="47"/>
      <c r="J260" s="40">
        <f t="shared" si="19"/>
        <v>45</v>
      </c>
      <c r="K260" s="56" t="str">
        <f t="shared" ca="1" si="18"/>
        <v>-</v>
      </c>
    </row>
    <row r="261" spans="1:11" s="40" customFormat="1">
      <c r="A261" s="51" t="str">
        <f t="shared" ca="1" si="16"/>
        <v>-</v>
      </c>
      <c r="B261" s="40" t="str">
        <f t="shared" si="17"/>
        <v/>
      </c>
      <c r="C261" s="40" t="str">
        <f ca="1">IF(C191="Ja","Ja",(IF(IFERROR(VLOOKUP(B261,$K$216:(INDIRECT("$K"&amp;($D$213+215))),1,FALSE),"-") &lt;&gt; "-","Ja","Nej")))</f>
        <v>Nej</v>
      </c>
      <c r="D261" s="47"/>
      <c r="E261" s="47"/>
      <c r="J261" s="40">
        <f t="shared" si="19"/>
        <v>46</v>
      </c>
      <c r="K261" s="56" t="str">
        <f t="shared" ca="1" si="18"/>
        <v>-</v>
      </c>
    </row>
    <row r="262" spans="1:11" s="40" customFormat="1">
      <c r="A262" s="51" t="str">
        <f t="shared" ca="1" si="16"/>
        <v>-</v>
      </c>
      <c r="B262" s="40" t="str">
        <f t="shared" si="17"/>
        <v/>
      </c>
      <c r="C262" s="40" t="str">
        <f ca="1">IF(C192="Ja","Ja",(IF(IFERROR(VLOOKUP(B262,$K$216:(INDIRECT("$K"&amp;($D$213+215))),1,FALSE),"-") &lt;&gt; "-","Ja","Nej")))</f>
        <v>Nej</v>
      </c>
      <c r="D262" s="47"/>
      <c r="E262" s="47"/>
      <c r="J262" s="40">
        <f t="shared" si="19"/>
        <v>47</v>
      </c>
      <c r="K262" s="56" t="str">
        <f t="shared" ca="1" si="18"/>
        <v>-</v>
      </c>
    </row>
    <row r="263" spans="1:11" s="40" customFormat="1">
      <c r="A263" s="51" t="str">
        <f t="shared" ca="1" si="16"/>
        <v>-</v>
      </c>
      <c r="B263" s="40" t="str">
        <f t="shared" si="17"/>
        <v/>
      </c>
      <c r="C263" s="40" t="str">
        <f ca="1">IF(C193="Ja","Ja",(IF(IFERROR(VLOOKUP(B263,$K$216:(INDIRECT("$K"&amp;($D$213+215))),1,FALSE),"-") &lt;&gt; "-","Ja","Nej")))</f>
        <v>Nej</v>
      </c>
      <c r="D263" s="47"/>
      <c r="E263" s="47"/>
      <c r="J263" s="40">
        <f t="shared" si="19"/>
        <v>48</v>
      </c>
      <c r="K263" s="56" t="str">
        <f t="shared" ca="1" si="18"/>
        <v>-</v>
      </c>
    </row>
    <row r="264" spans="1:11" s="40" customFormat="1">
      <c r="A264" s="51" t="str">
        <f t="shared" ca="1" si="16"/>
        <v>-</v>
      </c>
      <c r="B264" s="40" t="str">
        <f t="shared" si="17"/>
        <v/>
      </c>
      <c r="C264" s="40" t="str">
        <f ca="1">IF(C194="Ja","Ja",(IF(IFERROR(VLOOKUP(B264,$K$216:(INDIRECT("$K"&amp;($D$213+215))),1,FALSE),"-") &lt;&gt; "-","Ja","Nej")))</f>
        <v>Nej</v>
      </c>
      <c r="D264" s="47"/>
      <c r="E264" s="47"/>
      <c r="J264" s="40">
        <f t="shared" si="19"/>
        <v>49</v>
      </c>
      <c r="K264" s="56" t="str">
        <f t="shared" ca="1" si="18"/>
        <v>-</v>
      </c>
    </row>
    <row r="265" spans="1:11" s="40" customFormat="1">
      <c r="A265" s="51" t="str">
        <f t="shared" ca="1" si="16"/>
        <v>-</v>
      </c>
      <c r="B265" s="40" t="str">
        <f t="shared" si="17"/>
        <v/>
      </c>
      <c r="C265" s="40" t="str">
        <f ca="1">IF(C195="Ja","Ja",(IF(IFERROR(VLOOKUP(B265,$K$216:(INDIRECT("$K"&amp;($D$213+215))),1,FALSE),"-") &lt;&gt; "-","Ja","Nej")))</f>
        <v>Nej</v>
      </c>
      <c r="D265" s="47"/>
      <c r="E265" s="47"/>
      <c r="J265" s="40">
        <f t="shared" si="19"/>
        <v>50</v>
      </c>
      <c r="K265" s="56" t="str">
        <f t="shared" ca="1" si="18"/>
        <v>-</v>
      </c>
    </row>
    <row r="266" spans="1:11" s="40" customFormat="1">
      <c r="A266" s="51" t="str">
        <f t="shared" ca="1" si="16"/>
        <v>-</v>
      </c>
      <c r="B266" s="40" t="str">
        <f t="shared" si="17"/>
        <v/>
      </c>
      <c r="C266" s="40" t="str">
        <f ca="1">IF(C196="Ja","Ja",(IF(IFERROR(VLOOKUP(B266,$K$216:(INDIRECT("$K"&amp;($D$213+215))),1,FALSE),"-") &lt;&gt; "-","Ja","Nej")))</f>
        <v>Nej</v>
      </c>
      <c r="D266" s="47"/>
      <c r="E266" s="47"/>
      <c r="J266" s="40">
        <f t="shared" si="19"/>
        <v>51</v>
      </c>
      <c r="K266" s="56" t="str">
        <f t="shared" ca="1" si="18"/>
        <v>-</v>
      </c>
    </row>
    <row r="267" spans="1:11" s="40" customFormat="1">
      <c r="A267" s="51" t="str">
        <f t="shared" ca="1" si="16"/>
        <v>-</v>
      </c>
      <c r="B267" s="40" t="str">
        <f t="shared" si="17"/>
        <v/>
      </c>
      <c r="C267" s="40" t="str">
        <f ca="1">IF(C197="Ja","Ja",(IF(IFERROR(VLOOKUP(B267,$K$216:(INDIRECT("$K"&amp;($D$213+215))),1,FALSE),"-") &lt;&gt; "-","Ja","Nej")))</f>
        <v>Nej</v>
      </c>
      <c r="D267" s="47"/>
      <c r="E267" s="47"/>
      <c r="J267" s="40">
        <f t="shared" si="19"/>
        <v>52</v>
      </c>
      <c r="K267" s="56" t="str">
        <f t="shared" ca="1" si="18"/>
        <v>-</v>
      </c>
    </row>
    <row r="268" spans="1:11" s="40" customFormat="1">
      <c r="A268" s="51" t="str">
        <f t="shared" ca="1" si="16"/>
        <v>-</v>
      </c>
      <c r="B268" s="40" t="str">
        <f t="shared" si="17"/>
        <v/>
      </c>
      <c r="C268" s="40" t="str">
        <f ca="1">IF(C198="Ja","Ja",(IF(IFERROR(VLOOKUP(B268,$K$216:(INDIRECT("$K"&amp;($D$213+215))),1,FALSE),"-") &lt;&gt; "-","Ja","Nej")))</f>
        <v>Nej</v>
      </c>
      <c r="D268" s="47"/>
      <c r="E268" s="47"/>
      <c r="J268" s="40">
        <f t="shared" si="19"/>
        <v>53</v>
      </c>
      <c r="K268" s="56" t="str">
        <f t="shared" ca="1" si="18"/>
        <v>-</v>
      </c>
    </row>
    <row r="269" spans="1:11" s="40" customFormat="1">
      <c r="A269" s="51" t="str">
        <f t="shared" ca="1" si="16"/>
        <v>-</v>
      </c>
      <c r="B269" s="40" t="str">
        <f t="shared" si="17"/>
        <v/>
      </c>
      <c r="C269" s="40" t="str">
        <f ca="1">IF(C199="Ja","Ja",(IF(IFERROR(VLOOKUP(B269,$K$216:(INDIRECT("$K"&amp;($D$213+215))),1,FALSE),"-") &lt;&gt; "-","Ja","Nej")))</f>
        <v>Nej</v>
      </c>
      <c r="D269" s="47"/>
      <c r="E269" s="47"/>
      <c r="J269" s="40">
        <f t="shared" si="19"/>
        <v>54</v>
      </c>
      <c r="K269" s="56" t="str">
        <f t="shared" ca="1" si="18"/>
        <v>-</v>
      </c>
    </row>
    <row r="270" spans="1:11" s="40" customFormat="1">
      <c r="A270" s="51" t="str">
        <f t="shared" ca="1" si="16"/>
        <v>-</v>
      </c>
      <c r="B270" s="40" t="str">
        <f t="shared" si="17"/>
        <v/>
      </c>
      <c r="C270" s="40" t="str">
        <f ca="1">IF(C200="Ja","Ja",(IF(IFERROR(VLOOKUP(B270,$K$216:(INDIRECT("$K"&amp;($D$213+215))),1,FALSE),"-") &lt;&gt; "-","Ja","Nej")))</f>
        <v>Nej</v>
      </c>
      <c r="D270" s="47"/>
      <c r="E270" s="47"/>
      <c r="J270" s="40">
        <f t="shared" si="19"/>
        <v>55</v>
      </c>
      <c r="K270" s="56" t="str">
        <f t="shared" ca="1" si="18"/>
        <v>-</v>
      </c>
    </row>
    <row r="271" spans="1:11" s="40" customFormat="1">
      <c r="A271" s="51" t="str">
        <f t="shared" ca="1" si="16"/>
        <v>-</v>
      </c>
      <c r="B271" s="40" t="str">
        <f t="shared" si="17"/>
        <v/>
      </c>
      <c r="C271" s="40" t="str">
        <f ca="1">IF(C201="Ja","Ja",(IF(IFERROR(VLOOKUP(B271,$K$216:(INDIRECT("$K"&amp;($D$213+215))),1,FALSE),"-") &lt;&gt; "-","Ja","Nej")))</f>
        <v>Nej</v>
      </c>
      <c r="D271" s="47"/>
      <c r="E271" s="47"/>
      <c r="J271" s="40">
        <f t="shared" si="19"/>
        <v>56</v>
      </c>
      <c r="K271" s="56" t="str">
        <f t="shared" ca="1" si="18"/>
        <v>-</v>
      </c>
    </row>
    <row r="272" spans="1:11" s="40" customFormat="1">
      <c r="A272" s="51" t="str">
        <f t="shared" ca="1" si="16"/>
        <v>-</v>
      </c>
      <c r="B272" s="40" t="str">
        <f t="shared" si="17"/>
        <v/>
      </c>
      <c r="C272" s="40" t="str">
        <f ca="1">IF(C202="Ja","Ja",(IF(IFERROR(VLOOKUP(B272,$K$216:(INDIRECT("$K"&amp;($D$213+215))),1,FALSE),"-") &lt;&gt; "-","Ja","Nej")))</f>
        <v>Nej</v>
      </c>
      <c r="D272" s="47"/>
      <c r="E272" s="47"/>
      <c r="J272" s="40">
        <f t="shared" si="19"/>
        <v>57</v>
      </c>
      <c r="K272" s="56" t="str">
        <f t="shared" ca="1" si="18"/>
        <v>-</v>
      </c>
    </row>
    <row r="273" spans="1:11" s="40" customFormat="1">
      <c r="A273" s="51" t="str">
        <f t="shared" ca="1" si="16"/>
        <v>-</v>
      </c>
      <c r="B273" s="40" t="str">
        <f t="shared" si="17"/>
        <v/>
      </c>
      <c r="C273" s="40" t="str">
        <f ca="1">IF(C203="Ja","Ja",(IF(IFERROR(VLOOKUP(B273,$K$216:(INDIRECT("$K"&amp;($D$213+215))),1,FALSE),"-") &lt;&gt; "-","Ja","Nej")))</f>
        <v>Nej</v>
      </c>
      <c r="D273" s="47"/>
      <c r="E273" s="47"/>
      <c r="J273" s="40">
        <f t="shared" si="19"/>
        <v>58</v>
      </c>
      <c r="K273" s="56" t="str">
        <f t="shared" ca="1" si="18"/>
        <v>-</v>
      </c>
    </row>
    <row r="274" spans="1:11" s="40" customFormat="1">
      <c r="A274" s="51" t="str">
        <f t="shared" ca="1" si="16"/>
        <v>-</v>
      </c>
      <c r="B274" s="40" t="str">
        <f t="shared" si="17"/>
        <v/>
      </c>
      <c r="C274" s="40" t="str">
        <f ca="1">IF(C204="Ja","Ja",(IF(IFERROR(VLOOKUP(B274,$K$216:(INDIRECT("$K"&amp;($D$213+215))),1,FALSE),"-") &lt;&gt; "-","Ja","Nej")))</f>
        <v>Nej</v>
      </c>
      <c r="D274" s="47"/>
      <c r="E274" s="47"/>
      <c r="J274" s="40">
        <f t="shared" si="19"/>
        <v>59</v>
      </c>
      <c r="K274" s="56" t="str">
        <f t="shared" ca="1" si="18"/>
        <v>-</v>
      </c>
    </row>
    <row r="275" spans="1:11" s="40" customFormat="1">
      <c r="A275" s="51" t="str">
        <f t="shared" ca="1" si="16"/>
        <v>-</v>
      </c>
      <c r="B275" s="40" t="str">
        <f t="shared" si="17"/>
        <v/>
      </c>
      <c r="C275" s="40" t="str">
        <f ca="1">IF(C205="Ja","Ja",(IF(IFERROR(VLOOKUP(B275,$K$216:(INDIRECT("$K"&amp;($D$213+215))),1,FALSE),"-") &lt;&gt; "-","Ja","Nej")))</f>
        <v>Nej</v>
      </c>
      <c r="D275" s="47"/>
      <c r="E275" s="47"/>
      <c r="J275" s="40">
        <f t="shared" si="19"/>
        <v>60</v>
      </c>
      <c r="K275" s="56" t="str">
        <f t="shared" ca="1" si="18"/>
        <v>-</v>
      </c>
    </row>
    <row r="276" spans="1:11" s="40" customFormat="1">
      <c r="A276" s="51" t="str">
        <f t="shared" ca="1" si="16"/>
        <v>-</v>
      </c>
      <c r="B276" s="40" t="str">
        <f t="shared" si="17"/>
        <v/>
      </c>
      <c r="C276" s="40" t="str">
        <f ca="1">IF(C206="Ja","Ja",(IF(IFERROR(VLOOKUP(B276,$K$216:(INDIRECT("$K"&amp;($D$213+215))),1,FALSE),"-") &lt;&gt; "-","Ja","Nej")))</f>
        <v>Nej</v>
      </c>
      <c r="D276" s="47"/>
      <c r="E276" s="47"/>
      <c r="J276" s="40">
        <f t="shared" si="19"/>
        <v>61</v>
      </c>
      <c r="K276" s="56" t="str">
        <f t="shared" ca="1" si="18"/>
        <v>-</v>
      </c>
    </row>
    <row r="277" spans="1:11" s="40" customFormat="1">
      <c r="A277" s="51" t="str">
        <f t="shared" ca="1" si="16"/>
        <v>-</v>
      </c>
      <c r="B277" s="40" t="str">
        <f t="shared" si="17"/>
        <v/>
      </c>
      <c r="C277" s="40" t="str">
        <f ca="1">IF(C207="Ja","Ja",(IF(IFERROR(VLOOKUP(B277,$K$216:(INDIRECT("$K"&amp;($D$213+215))),1,FALSE),"-") &lt;&gt; "-","Ja","Nej")))</f>
        <v>Nej</v>
      </c>
      <c r="D277" s="47"/>
      <c r="E277" s="47"/>
      <c r="J277" s="40">
        <f t="shared" si="19"/>
        <v>62</v>
      </c>
      <c r="K277" s="56" t="str">
        <f t="shared" ca="1" si="18"/>
        <v>-</v>
      </c>
    </row>
    <row r="278" spans="1:11" s="40" customFormat="1">
      <c r="A278" s="51" t="str">
        <f t="shared" ca="1" si="16"/>
        <v>-</v>
      </c>
      <c r="B278" s="40" t="str">
        <f t="shared" si="17"/>
        <v/>
      </c>
      <c r="C278" s="40" t="str">
        <f ca="1">IF(C208="Ja","Ja",(IF(IFERROR(VLOOKUP(B278,$K$216:(INDIRECT("$K"&amp;($D$213+215))),1,FALSE),"-") &lt;&gt; "-","Ja","Nej")))</f>
        <v>Nej</v>
      </c>
      <c r="D278" s="47"/>
      <c r="E278" s="47"/>
      <c r="J278" s="40">
        <f t="shared" si="19"/>
        <v>63</v>
      </c>
      <c r="K278" s="56" t="str">
        <f t="shared" ca="1" si="18"/>
        <v>-</v>
      </c>
    </row>
    <row r="279" spans="1:11" s="40" customFormat="1"/>
    <row r="280" spans="1:11" s="52" customFormat="1"/>
  </sheetData>
  <conditionalFormatting sqref="K146:K208">
    <cfRule type="duplicateValues" dxfId="13" priority="3"/>
    <cfRule type="expression" dxfId="12" priority="4">
      <formula>(ROW()&lt;(ROW($K$146)+$D$143))</formula>
    </cfRule>
  </conditionalFormatting>
  <conditionalFormatting sqref="K76:K138">
    <cfRule type="duplicateValues" dxfId="11" priority="2"/>
    <cfRule type="expression" dxfId="10" priority="6">
      <formula>(ROW()&lt;(ROW($K$76)+$D$73))</formula>
    </cfRule>
  </conditionalFormatting>
  <conditionalFormatting sqref="A76:A138">
    <cfRule type="duplicateValues" dxfId="9" priority="7"/>
  </conditionalFormatting>
  <conditionalFormatting sqref="A146:A208">
    <cfRule type="containsText" dxfId="8" priority="8" operator="containsText" text="Redan rankad">
      <formula>NOT(ISERROR(SEARCH("Redan rankad",A146)))</formula>
    </cfRule>
    <cfRule type="duplicateValues" dxfId="7" priority="9"/>
  </conditionalFormatting>
  <conditionalFormatting sqref="B146:B208">
    <cfRule type="duplicateValues" dxfId="6" priority="10"/>
  </conditionalFormatting>
  <conditionalFormatting sqref="A216:A278">
    <cfRule type="containsText" dxfId="5" priority="11" operator="containsText" text="Redan rankad">
      <formula>NOT(ISERROR(SEARCH("Redan rankad",A216)))</formula>
    </cfRule>
    <cfRule type="duplicateValues" dxfId="4" priority="12"/>
  </conditionalFormatting>
  <conditionalFormatting sqref="B216:B278">
    <cfRule type="duplicateValues" dxfId="3" priority="13"/>
  </conditionalFormatting>
  <conditionalFormatting sqref="K216:K278">
    <cfRule type="duplicateValues" dxfId="2" priority="14"/>
    <cfRule type="expression" dxfId="1" priority="15">
      <formula>(ROW()&lt;(ROW($K$216)+$D$213))</formula>
    </cfRule>
  </conditionalFormatting>
  <conditionalFormatting sqref="K5:K36">
    <cfRule type="duplicateValues" dxfId="0" priority="1"/>
  </conditionalFormatting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80"/>
  <sheetViews>
    <sheetView showRuler="0" zoomScale="80" zoomScaleNormal="80" workbookViewId="0">
      <selection activeCell="B38" sqref="B38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RankingH14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246</v>
      </c>
      <c r="C5" s="161" t="s">
        <v>79</v>
      </c>
      <c r="D5" s="45">
        <v>4.0590277777777782E-4</v>
      </c>
      <c r="E5" s="45">
        <v>4.1365740740740745E-4</v>
      </c>
      <c r="F5" s="40" t="str">
        <f>IF(OR(ISBLANK(D5),ISBLANK(E5)),"",TEXT(D5+E5,"mm:ss.000"))</f>
        <v>01:10.810</v>
      </c>
      <c r="J5" s="40">
        <v>1</v>
      </c>
      <c r="K5" s="46" t="str">
        <f>K76</f>
        <v>SILFWERPLATZ Max (131)</v>
      </c>
      <c r="L5" s="40" t="str">
        <f t="shared" ref="L5:L36" si="0">IFERROR(VLOOKUP($K5,$B$5:$C$67,2,FALSE),"-")</f>
        <v>Saltsjöbadens SLK</v>
      </c>
      <c r="M5" s="47">
        <v>1</v>
      </c>
    </row>
    <row r="6" spans="1:13" s="40" customFormat="1">
      <c r="A6" s="40">
        <f>A5+1</f>
        <v>2</v>
      </c>
      <c r="B6" s="161" t="s">
        <v>247</v>
      </c>
      <c r="C6" s="161" t="s">
        <v>79</v>
      </c>
      <c r="D6" s="45">
        <v>4.1122685185185191E-4</v>
      </c>
      <c r="E6" s="45">
        <v>4.142361111111111E-4</v>
      </c>
      <c r="F6" s="40" t="str">
        <f t="shared" ref="F6:F67" si="1">IF(OR(ISBLANK(D6),ISBLANK(E6)),"",TEXT(D6+E6,"mm:ss.000"))</f>
        <v>01:11.320</v>
      </c>
      <c r="J6" s="40">
        <f>J5+1</f>
        <v>2</v>
      </c>
      <c r="K6" s="46" t="str">
        <f t="shared" ref="K6:K20" si="2">K77</f>
        <v>LUNDQUIST Philip (132)</v>
      </c>
      <c r="L6" s="40" t="str">
        <f t="shared" si="0"/>
        <v>Saltsjöbadens SLK</v>
      </c>
      <c r="M6" s="47">
        <v>2</v>
      </c>
    </row>
    <row r="7" spans="1:13" s="40" customFormat="1">
      <c r="A7" s="40">
        <f>A6+1</f>
        <v>3</v>
      </c>
      <c r="B7" s="161" t="s">
        <v>248</v>
      </c>
      <c r="C7" s="161" t="s">
        <v>122</v>
      </c>
      <c r="D7" s="45">
        <v>4.1111111111111117E-4</v>
      </c>
      <c r="E7" s="45">
        <v>4.2662037037037034E-4</v>
      </c>
      <c r="F7" s="40" t="str">
        <f t="shared" si="1"/>
        <v>01:12.380</v>
      </c>
      <c r="J7" s="40">
        <f t="shared" ref="J7:J36" si="3">J6+1</f>
        <v>3</v>
      </c>
      <c r="K7" s="46" t="str">
        <f t="shared" si="2"/>
        <v>RÖSNÄS Anton (133)</v>
      </c>
      <c r="L7" s="40" t="str">
        <f t="shared" si="0"/>
        <v>Vemdalens IF</v>
      </c>
      <c r="M7" s="47">
        <v>3</v>
      </c>
    </row>
    <row r="8" spans="1:13" s="40" customFormat="1">
      <c r="A8" s="40">
        <f t="shared" ref="A8:A67" si="4">A7+1</f>
        <v>4</v>
      </c>
      <c r="B8" s="161" t="s">
        <v>249</v>
      </c>
      <c r="C8" s="161" t="s">
        <v>84</v>
      </c>
      <c r="D8" s="45">
        <v>4.164351851851851E-4</v>
      </c>
      <c r="E8" s="45">
        <v>4.2708333333333335E-4</v>
      </c>
      <c r="F8" s="40" t="str">
        <f t="shared" si="1"/>
        <v>01:12.880</v>
      </c>
      <c r="J8" s="40">
        <f t="shared" si="3"/>
        <v>4</v>
      </c>
      <c r="K8" s="46" t="str">
        <f t="shared" si="2"/>
        <v>WREDMARK Fabian (134)</v>
      </c>
      <c r="L8" s="40" t="str">
        <f t="shared" si="0"/>
        <v>IFK Lidingö Slalomklubb</v>
      </c>
      <c r="M8" s="47">
        <v>4</v>
      </c>
    </row>
    <row r="9" spans="1:13" s="40" customFormat="1">
      <c r="A9" s="40">
        <f t="shared" si="4"/>
        <v>5</v>
      </c>
      <c r="B9" s="161" t="s">
        <v>250</v>
      </c>
      <c r="C9" s="161" t="s">
        <v>105</v>
      </c>
      <c r="D9" s="45">
        <v>4.2685185185185187E-4</v>
      </c>
      <c r="E9" s="45">
        <v>4.2442129629629638E-4</v>
      </c>
      <c r="F9" s="40" t="str">
        <f t="shared" si="1"/>
        <v>01:13.550</v>
      </c>
      <c r="J9" s="40">
        <f t="shared" si="3"/>
        <v>5</v>
      </c>
      <c r="K9" s="46" t="str">
        <f t="shared" si="2"/>
        <v>WAHLBERG Erik (135)</v>
      </c>
      <c r="L9" s="40" t="str">
        <f t="shared" si="0"/>
        <v>IFK Falun</v>
      </c>
      <c r="M9" s="47">
        <v>5</v>
      </c>
    </row>
    <row r="10" spans="1:13" s="40" customFormat="1">
      <c r="A10" s="40">
        <f t="shared" si="4"/>
        <v>6</v>
      </c>
      <c r="B10" s="161" t="s">
        <v>251</v>
      </c>
      <c r="C10" s="161" t="s">
        <v>65</v>
      </c>
      <c r="D10" s="45">
        <v>4.236111111111111E-4</v>
      </c>
      <c r="E10" s="45">
        <v>4.2812500000000007E-4</v>
      </c>
      <c r="F10" s="40" t="str">
        <f t="shared" si="1"/>
        <v>01:13.590</v>
      </c>
      <c r="J10" s="40">
        <f t="shared" si="3"/>
        <v>6</v>
      </c>
      <c r="K10" s="46" t="str">
        <f t="shared" si="2"/>
        <v>HJORTH Gustav (136)</v>
      </c>
      <c r="L10" s="40" t="str">
        <f t="shared" si="0"/>
        <v>Härnösands Alpina Klubb</v>
      </c>
      <c r="M10" s="47">
        <v>6</v>
      </c>
    </row>
    <row r="11" spans="1:13" s="40" customFormat="1">
      <c r="A11" s="40">
        <f t="shared" si="4"/>
        <v>7</v>
      </c>
      <c r="B11" s="161" t="s">
        <v>252</v>
      </c>
      <c r="C11" s="161" t="s">
        <v>62</v>
      </c>
      <c r="D11" s="45">
        <v>4.2152777777777778E-4</v>
      </c>
      <c r="E11" s="45">
        <v>4.3182870370370375E-4</v>
      </c>
      <c r="F11" s="40" t="str">
        <f t="shared" si="1"/>
        <v>01:13.730</v>
      </c>
      <c r="J11" s="40">
        <f t="shared" si="3"/>
        <v>7</v>
      </c>
      <c r="K11" s="46" t="str">
        <f t="shared" si="2"/>
        <v>NYBERG Emil (137)</v>
      </c>
      <c r="L11" s="40" t="str">
        <f t="shared" si="0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253</v>
      </c>
      <c r="C12" s="161" t="s">
        <v>81</v>
      </c>
      <c r="D12" s="45">
        <v>4.1990740740740741E-4</v>
      </c>
      <c r="E12" s="45">
        <v>4.3553240740740748E-4</v>
      </c>
      <c r="F12" s="40" t="str">
        <f t="shared" si="1"/>
        <v>01:13.910</v>
      </c>
      <c r="J12" s="40">
        <f t="shared" si="3"/>
        <v>8</v>
      </c>
      <c r="K12" s="46" t="str">
        <f t="shared" si="2"/>
        <v>LUNDGREN Elis (138)</v>
      </c>
      <c r="L12" s="40" t="str">
        <f t="shared" si="0"/>
        <v>Gävle Alpina SK</v>
      </c>
      <c r="M12" s="47">
        <v>8</v>
      </c>
    </row>
    <row r="13" spans="1:13" s="40" customFormat="1">
      <c r="A13" s="40">
        <f t="shared" si="4"/>
        <v>9</v>
      </c>
      <c r="B13" s="161" t="s">
        <v>254</v>
      </c>
      <c r="C13" s="161" t="s">
        <v>62</v>
      </c>
      <c r="D13" s="45">
        <v>4.2372685185185184E-4</v>
      </c>
      <c r="E13" s="45">
        <v>4.3275462962962967E-4</v>
      </c>
      <c r="F13" s="40" t="str">
        <f t="shared" si="1"/>
        <v>01:14.000</v>
      </c>
      <c r="J13" s="40">
        <f t="shared" si="3"/>
        <v>9</v>
      </c>
      <c r="K13" s="46" t="str">
        <f t="shared" si="2"/>
        <v>LUNDSTRÖM Jacob (139)</v>
      </c>
      <c r="L13" s="40" t="str">
        <f t="shared" si="0"/>
        <v>Sundsvalls SLK</v>
      </c>
      <c r="M13" s="47">
        <v>9</v>
      </c>
    </row>
    <row r="14" spans="1:13" s="40" customFormat="1">
      <c r="A14" s="40">
        <f t="shared" si="4"/>
        <v>10</v>
      </c>
      <c r="B14" s="161" t="s">
        <v>255</v>
      </c>
      <c r="C14" s="161" t="s">
        <v>70</v>
      </c>
      <c r="D14" s="45">
        <v>4.2118055555555555E-4</v>
      </c>
      <c r="E14" s="45">
        <v>4.3680555555555557E-4</v>
      </c>
      <c r="F14" s="40" t="str">
        <f t="shared" si="1"/>
        <v>01:14.130</v>
      </c>
      <c r="J14" s="40">
        <f t="shared" si="3"/>
        <v>10</v>
      </c>
      <c r="K14" s="46" t="str">
        <f t="shared" si="2"/>
        <v>WALLIN Grim (140)</v>
      </c>
      <c r="L14" s="40" t="str">
        <f t="shared" si="0"/>
        <v>Östersund-Frösö SLK</v>
      </c>
      <c r="M14" s="47">
        <v>10</v>
      </c>
    </row>
    <row r="15" spans="1:13" s="40" customFormat="1">
      <c r="A15" s="40">
        <f t="shared" si="4"/>
        <v>11</v>
      </c>
      <c r="B15" s="161" t="s">
        <v>256</v>
      </c>
      <c r="C15" s="161" t="s">
        <v>123</v>
      </c>
      <c r="D15" s="45">
        <v>4.2523148148148151E-4</v>
      </c>
      <c r="E15" s="45">
        <v>4.3310185185185189E-4</v>
      </c>
      <c r="F15" s="40" t="str">
        <f t="shared" si="1"/>
        <v>01:14.160</v>
      </c>
      <c r="J15" s="40">
        <f t="shared" si="3"/>
        <v>11</v>
      </c>
      <c r="K15" s="46" t="str">
        <f t="shared" si="2"/>
        <v>GRANQVIST Jesper (141)</v>
      </c>
      <c r="L15" s="40" t="str">
        <f t="shared" si="0"/>
        <v>Edsbyns IF Alpina Förening</v>
      </c>
      <c r="M15" s="47">
        <v>11</v>
      </c>
    </row>
    <row r="16" spans="1:13" s="40" customFormat="1">
      <c r="A16" s="40">
        <f t="shared" si="4"/>
        <v>12</v>
      </c>
      <c r="B16" s="161" t="s">
        <v>257</v>
      </c>
      <c r="C16" s="161" t="s">
        <v>70</v>
      </c>
      <c r="D16" s="45">
        <v>4.2638888888888897E-4</v>
      </c>
      <c r="E16" s="45">
        <v>4.3379629629629627E-4</v>
      </c>
      <c r="F16" s="40" t="str">
        <f t="shared" si="1"/>
        <v>01:14.320</v>
      </c>
      <c r="J16" s="40">
        <f t="shared" si="3"/>
        <v>12</v>
      </c>
      <c r="K16" s="46" t="str">
        <f t="shared" si="2"/>
        <v>ISAKSSON Hampus (142)</v>
      </c>
      <c r="L16" s="40" t="str">
        <f t="shared" si="0"/>
        <v>Östersund-Frösö SLK</v>
      </c>
      <c r="M16" s="47">
        <v>12</v>
      </c>
    </row>
    <row r="17" spans="1:13" s="40" customFormat="1">
      <c r="A17" s="40">
        <f t="shared" si="4"/>
        <v>13</v>
      </c>
      <c r="B17" s="161" t="s">
        <v>258</v>
      </c>
      <c r="C17" s="161" t="s">
        <v>62</v>
      </c>
      <c r="D17" s="45">
        <v>4.3506944444444447E-4</v>
      </c>
      <c r="E17" s="45">
        <v>4.4155092592592596E-4</v>
      </c>
      <c r="F17" s="40" t="str">
        <f t="shared" si="1"/>
        <v>01:15.740</v>
      </c>
      <c r="J17" s="40">
        <f t="shared" si="3"/>
        <v>13</v>
      </c>
      <c r="K17" s="46" t="str">
        <f t="shared" si="2"/>
        <v>KONGSHOLM Lucas (143)</v>
      </c>
      <c r="L17" s="40" t="str">
        <f t="shared" si="0"/>
        <v>Sundsvalls SLK</v>
      </c>
      <c r="M17" s="47">
        <v>13</v>
      </c>
    </row>
    <row r="18" spans="1:13" s="40" customFormat="1">
      <c r="A18" s="40">
        <f t="shared" si="4"/>
        <v>14</v>
      </c>
      <c r="B18" s="161" t="s">
        <v>259</v>
      </c>
      <c r="C18" s="161" t="s">
        <v>96</v>
      </c>
      <c r="D18" s="45">
        <v>4.3761574074074075E-4</v>
      </c>
      <c r="E18" s="45">
        <v>4.4085648148148152E-4</v>
      </c>
      <c r="F18" s="40" t="str">
        <f t="shared" si="1"/>
        <v>01:15.900</v>
      </c>
      <c r="J18" s="40">
        <f t="shared" si="3"/>
        <v>14</v>
      </c>
      <c r="K18" s="46" t="str">
        <f t="shared" si="2"/>
        <v>ANDERSSON Felix (144)</v>
      </c>
      <c r="L18" s="40" t="str">
        <f t="shared" si="0"/>
        <v>Järfälla AK</v>
      </c>
      <c r="M18" s="47">
        <v>14</v>
      </c>
    </row>
    <row r="19" spans="1:13" s="40" customFormat="1">
      <c r="A19" s="40">
        <f t="shared" si="4"/>
        <v>15</v>
      </c>
      <c r="B19" s="161" t="s">
        <v>260</v>
      </c>
      <c r="C19" s="161" t="s">
        <v>84</v>
      </c>
      <c r="D19" s="45">
        <v>4.3287037037037035E-4</v>
      </c>
      <c r="E19" s="45">
        <v>4.4571759259259255E-4</v>
      </c>
      <c r="F19" s="40" t="str">
        <f t="shared" si="1"/>
        <v>01:15.910</v>
      </c>
      <c r="J19" s="40">
        <f t="shared" si="3"/>
        <v>15</v>
      </c>
      <c r="K19" s="46" t="str">
        <f t="shared" si="2"/>
        <v>LUNDBÄCK Otto (145)</v>
      </c>
      <c r="L19" s="40" t="str">
        <f t="shared" si="0"/>
        <v>IFK Lidingö Slalomklubb</v>
      </c>
      <c r="M19" s="47">
        <v>15</v>
      </c>
    </row>
    <row r="20" spans="1:13" s="40" customFormat="1">
      <c r="A20" s="40">
        <f t="shared" si="4"/>
        <v>16</v>
      </c>
      <c r="B20" s="161" t="s">
        <v>261</v>
      </c>
      <c r="C20" s="161" t="s">
        <v>62</v>
      </c>
      <c r="D20" s="45">
        <v>4.4027777777777777E-4</v>
      </c>
      <c r="E20" s="45">
        <v>4.4386574074074077E-4</v>
      </c>
      <c r="F20" s="40" t="str">
        <f t="shared" si="1"/>
        <v>01:16.390</v>
      </c>
      <c r="J20" s="40">
        <f t="shared" si="3"/>
        <v>16</v>
      </c>
      <c r="K20" s="46" t="str">
        <f t="shared" si="2"/>
        <v>VENNERSTRÖM Hugo (146)</v>
      </c>
      <c r="L20" s="40" t="str">
        <f t="shared" si="0"/>
        <v>Sundsvalls SLK</v>
      </c>
      <c r="M20" s="47">
        <v>16</v>
      </c>
    </row>
    <row r="21" spans="1:13" s="40" customFormat="1">
      <c r="A21" s="40">
        <f t="shared" si="4"/>
        <v>17</v>
      </c>
      <c r="B21" s="161" t="s">
        <v>262</v>
      </c>
      <c r="C21" s="161" t="s">
        <v>62</v>
      </c>
      <c r="D21" s="45">
        <v>4.3969907407407407E-4</v>
      </c>
      <c r="E21" s="45">
        <v>4.5706018518518518E-4</v>
      </c>
      <c r="F21" s="40" t="str">
        <f t="shared" si="1"/>
        <v>01:17.480</v>
      </c>
      <c r="J21" s="40">
        <f t="shared" si="3"/>
        <v>17</v>
      </c>
      <c r="K21" s="46" t="str">
        <f ca="1">K146</f>
        <v>ERIKSSON Rasmus (147)</v>
      </c>
      <c r="L21" s="40" t="str">
        <f t="shared" ca="1" si="0"/>
        <v>Sundsvalls SLK</v>
      </c>
      <c r="M21" s="47">
        <v>17</v>
      </c>
    </row>
    <row r="22" spans="1:13" s="40" customFormat="1">
      <c r="A22" s="40">
        <f t="shared" si="4"/>
        <v>18</v>
      </c>
      <c r="B22" s="161" t="s">
        <v>263</v>
      </c>
      <c r="C22" s="161" t="s">
        <v>61</v>
      </c>
      <c r="D22" s="45">
        <v>4.4212962962962961E-4</v>
      </c>
      <c r="E22" s="45">
        <v>4.5474537037037033E-4</v>
      </c>
      <c r="F22" s="40" t="str">
        <f t="shared" si="1"/>
        <v>01:17.490</v>
      </c>
      <c r="J22" s="40">
        <f t="shared" si="3"/>
        <v>18</v>
      </c>
      <c r="K22" s="46" t="str">
        <f t="shared" ref="K22:K28" ca="1" si="5">K147</f>
        <v>KEMHAGEN Manne (148)</v>
      </c>
      <c r="L22" s="40" t="str">
        <f t="shared" ca="1" si="0"/>
        <v>Norrköpings SK</v>
      </c>
      <c r="M22" s="47">
        <v>18</v>
      </c>
    </row>
    <row r="23" spans="1:13" s="40" customFormat="1">
      <c r="A23" s="40">
        <f t="shared" si="4"/>
        <v>19</v>
      </c>
      <c r="B23" s="161" t="s">
        <v>264</v>
      </c>
      <c r="C23" s="161" t="s">
        <v>77</v>
      </c>
      <c r="D23" s="45">
        <v>4.3923611111111116E-4</v>
      </c>
      <c r="E23" s="45">
        <v>4.5844907407407406E-4</v>
      </c>
      <c r="F23" s="40" t="str">
        <f t="shared" si="1"/>
        <v>01:17.560</v>
      </c>
      <c r="J23" s="40">
        <f t="shared" si="3"/>
        <v>19</v>
      </c>
      <c r="K23" s="46" t="str">
        <f t="shared" ca="1" si="5"/>
        <v>BODÉN Axel (149)</v>
      </c>
      <c r="L23" s="40" t="str">
        <f t="shared" ca="1" si="0"/>
        <v>Östersund-Frösö SLK</v>
      </c>
      <c r="M23" s="47">
        <v>19</v>
      </c>
    </row>
    <row r="24" spans="1:13" s="40" customFormat="1">
      <c r="A24" s="40">
        <f t="shared" si="4"/>
        <v>20</v>
      </c>
      <c r="B24" s="161" t="s">
        <v>265</v>
      </c>
      <c r="C24" s="161" t="s">
        <v>62</v>
      </c>
      <c r="D24" s="45">
        <v>4.4791666666666672E-4</v>
      </c>
      <c r="E24" s="45">
        <v>4.5231481481481484E-4</v>
      </c>
      <c r="F24" s="40" t="str">
        <f t="shared" si="1"/>
        <v>01:17.780</v>
      </c>
      <c r="J24" s="40">
        <f t="shared" si="3"/>
        <v>20</v>
      </c>
      <c r="K24" s="46" t="str">
        <f t="shared" ca="1" si="5"/>
        <v>EKSTRAND Niklas (150)</v>
      </c>
      <c r="L24" s="40" t="str">
        <f t="shared" ca="1" si="0"/>
        <v>Huddinge SK AF</v>
      </c>
      <c r="M24" s="47">
        <v>20</v>
      </c>
    </row>
    <row r="25" spans="1:13" s="40" customFormat="1">
      <c r="A25" s="40">
        <f t="shared" si="4"/>
        <v>21</v>
      </c>
      <c r="B25" s="161" t="s">
        <v>266</v>
      </c>
      <c r="C25" s="161" t="s">
        <v>62</v>
      </c>
      <c r="D25" s="45">
        <v>4.4710648148148149E-4</v>
      </c>
      <c r="E25" s="45">
        <v>4.5729166666666666E-4</v>
      </c>
      <c r="F25" s="40" t="str">
        <f t="shared" si="1"/>
        <v>01:18.140</v>
      </c>
      <c r="J25" s="40">
        <f t="shared" si="3"/>
        <v>21</v>
      </c>
      <c r="K25" s="46" t="str">
        <f t="shared" ca="1" si="5"/>
        <v>EKSTRAND Andreas (151)</v>
      </c>
      <c r="L25" s="40" t="str">
        <f t="shared" ca="1" si="0"/>
        <v>Huddinge SK AF</v>
      </c>
      <c r="M25" s="47">
        <v>21</v>
      </c>
    </row>
    <row r="26" spans="1:13" s="40" customFormat="1">
      <c r="A26" s="40">
        <f t="shared" si="4"/>
        <v>22</v>
      </c>
      <c r="B26" s="161" t="s">
        <v>267</v>
      </c>
      <c r="C26" s="161" t="s">
        <v>70</v>
      </c>
      <c r="D26" s="45">
        <v>4.4421296296296304E-4</v>
      </c>
      <c r="E26" s="45">
        <v>4.6180555555555553E-4</v>
      </c>
      <c r="F26" s="40" t="str">
        <f t="shared" si="1"/>
        <v>01:18.280</v>
      </c>
      <c r="J26" s="40">
        <f t="shared" si="3"/>
        <v>22</v>
      </c>
      <c r="K26" s="46" t="str">
        <f t="shared" ca="1" si="5"/>
        <v>SVENSSON Isac (152)</v>
      </c>
      <c r="L26" s="40" t="str">
        <f t="shared" ca="1" si="0"/>
        <v>Sundsvalls SLK</v>
      </c>
      <c r="M26" s="47">
        <v>22</v>
      </c>
    </row>
    <row r="27" spans="1:13" s="40" customFormat="1">
      <c r="A27" s="40">
        <f t="shared" si="4"/>
        <v>23</v>
      </c>
      <c r="B27" s="47" t="s">
        <v>268</v>
      </c>
      <c r="C27" s="47" t="s">
        <v>80</v>
      </c>
      <c r="D27" s="45">
        <v>4.4606481481481477E-4</v>
      </c>
      <c r="E27" s="45">
        <v>4.6168981481481489E-4</v>
      </c>
      <c r="F27" s="40" t="str">
        <f t="shared" si="1"/>
        <v>01:18.430</v>
      </c>
      <c r="J27" s="40">
        <f t="shared" si="3"/>
        <v>23</v>
      </c>
      <c r="K27" s="46" t="str">
        <f t="shared" ca="1" si="5"/>
        <v>LÖNNBERG Petter (153)</v>
      </c>
      <c r="L27" s="40" t="str">
        <f t="shared" ca="1" si="0"/>
        <v>Bollnäs AK</v>
      </c>
      <c r="M27" s="47">
        <v>23</v>
      </c>
    </row>
    <row r="28" spans="1:13" s="40" customFormat="1">
      <c r="A28" s="40">
        <f t="shared" si="4"/>
        <v>24</v>
      </c>
      <c r="B28" s="47" t="s">
        <v>269</v>
      </c>
      <c r="C28" s="47" t="s">
        <v>77</v>
      </c>
      <c r="D28" s="45">
        <v>4.3298611111111104E-4</v>
      </c>
      <c r="E28" s="45">
        <v>4.9120370370370366E-4</v>
      </c>
      <c r="F28" s="40" t="str">
        <f t="shared" si="1"/>
        <v>01:19.850</v>
      </c>
      <c r="J28" s="40">
        <f t="shared" si="3"/>
        <v>24</v>
      </c>
      <c r="K28" s="46" t="str">
        <f t="shared" ca="1" si="5"/>
        <v>MIKELSSON Bosse (154)</v>
      </c>
      <c r="L28" s="40" t="str">
        <f t="shared" ca="1" si="0"/>
        <v>Östersund-Frösö SLK</v>
      </c>
      <c r="M28" s="47">
        <v>24</v>
      </c>
    </row>
    <row r="29" spans="1:13" s="40" customFormat="1">
      <c r="A29" s="40">
        <f t="shared" si="4"/>
        <v>25</v>
      </c>
      <c r="B29" s="47" t="s">
        <v>270</v>
      </c>
      <c r="C29" s="47" t="s">
        <v>62</v>
      </c>
      <c r="D29" s="45">
        <v>4.5787037037037036E-4</v>
      </c>
      <c r="E29" s="45">
        <v>4.696759259259259E-4</v>
      </c>
      <c r="F29" s="40" t="str">
        <f t="shared" si="1"/>
        <v>01:20.140</v>
      </c>
      <c r="J29" s="40">
        <f t="shared" si="3"/>
        <v>25</v>
      </c>
      <c r="K29" s="40" t="str">
        <f ca="1">K216</f>
        <v>BEIMING Alvin (155)</v>
      </c>
      <c r="L29" s="40" t="str">
        <f t="shared" ca="1" si="0"/>
        <v>Huddinge SK AF</v>
      </c>
      <c r="M29" s="47">
        <v>25</v>
      </c>
    </row>
    <row r="30" spans="1:13" s="40" customFormat="1">
      <c r="A30" s="40">
        <f t="shared" si="4"/>
        <v>26</v>
      </c>
      <c r="B30" s="47" t="s">
        <v>271</v>
      </c>
      <c r="C30" s="47" t="s">
        <v>77</v>
      </c>
      <c r="D30" s="45">
        <v>4.9155092592592588E-4</v>
      </c>
      <c r="E30" s="45">
        <v>4.4976851851851845E-4</v>
      </c>
      <c r="F30" s="40" t="str">
        <f t="shared" si="1"/>
        <v>01:21.330</v>
      </c>
      <c r="J30" s="40">
        <f t="shared" si="3"/>
        <v>26</v>
      </c>
      <c r="K30" s="40" t="str">
        <f t="shared" ref="K30:K36" ca="1" si="6">K217</f>
        <v>ERIKSSON Alexander (156)</v>
      </c>
      <c r="L30" s="40" t="str">
        <f t="shared" ca="1" si="0"/>
        <v>Sundsvalls SLK</v>
      </c>
      <c r="M30" s="47">
        <v>26</v>
      </c>
    </row>
    <row r="31" spans="1:13" s="40" customFormat="1">
      <c r="A31" s="40">
        <f t="shared" si="4"/>
        <v>27</v>
      </c>
      <c r="B31" s="47" t="s">
        <v>272</v>
      </c>
      <c r="C31" s="47" t="s">
        <v>63</v>
      </c>
      <c r="D31" s="45">
        <v>4.9606481481481485E-4</v>
      </c>
      <c r="E31" s="45">
        <v>4.8599537037037041E-4</v>
      </c>
      <c r="F31" s="40" t="str">
        <f t="shared" si="1"/>
        <v>01:24.850</v>
      </c>
      <c r="J31" s="40">
        <f t="shared" si="3"/>
        <v>27</v>
      </c>
      <c r="K31" s="40" t="str">
        <f t="shared" ca="1" si="6"/>
        <v>WESTERLUND Rasmus (157)</v>
      </c>
      <c r="L31" s="40" t="str">
        <f t="shared" ca="1" si="0"/>
        <v>Sundsvalls SLK</v>
      </c>
      <c r="M31" s="47">
        <v>27</v>
      </c>
    </row>
    <row r="32" spans="1:13" s="40" customFormat="1">
      <c r="A32" s="40">
        <f t="shared" si="4"/>
        <v>28</v>
      </c>
      <c r="B32" s="47" t="s">
        <v>273</v>
      </c>
      <c r="C32" s="47" t="s">
        <v>84</v>
      </c>
      <c r="D32" s="45">
        <v>4.924768518518518E-4</v>
      </c>
      <c r="E32" s="45">
        <v>5.0266203703703703E-4</v>
      </c>
      <c r="F32" s="40" t="str">
        <f t="shared" si="1"/>
        <v>01:25.980</v>
      </c>
      <c r="J32" s="40">
        <f t="shared" si="3"/>
        <v>28</v>
      </c>
      <c r="K32" s="40" t="str">
        <f t="shared" ca="1" si="6"/>
        <v>VITBLOM Love (158)</v>
      </c>
      <c r="L32" s="40" t="str">
        <f t="shared" ca="1" si="0"/>
        <v>Piteå Alpina</v>
      </c>
      <c r="M32" s="47">
        <v>28</v>
      </c>
    </row>
    <row r="33" spans="1:13" s="40" customFormat="1">
      <c r="A33" s="40">
        <f t="shared" si="4"/>
        <v>29</v>
      </c>
      <c r="B33" s="47" t="s">
        <v>124</v>
      </c>
      <c r="C33" s="47" t="s">
        <v>84</v>
      </c>
      <c r="D33" s="45">
        <v>5.0659722222222219E-4</v>
      </c>
      <c r="E33" s="45">
        <v>5.2812500000000006E-4</v>
      </c>
      <c r="F33" s="40" t="str">
        <f t="shared" si="1"/>
        <v>01:29.400</v>
      </c>
      <c r="J33" s="40">
        <f t="shared" si="3"/>
        <v>29</v>
      </c>
      <c r="K33" s="40" t="str">
        <f t="shared" ca="1" si="6"/>
        <v>PERSSON Lukas (159)</v>
      </c>
      <c r="L33" s="40" t="str">
        <f t="shared" ca="1" si="0"/>
        <v>Sundsvalls SLK</v>
      </c>
      <c r="M33" s="47">
        <v>29</v>
      </c>
    </row>
    <row r="34" spans="1:13" s="40" customFormat="1">
      <c r="A34" s="40">
        <f t="shared" si="4"/>
        <v>30</v>
      </c>
      <c r="B34" s="47" t="s">
        <v>274</v>
      </c>
      <c r="C34" s="47" t="s">
        <v>84</v>
      </c>
      <c r="D34" s="45">
        <v>5.1550925925925928E-4</v>
      </c>
      <c r="E34" s="45">
        <v>5.2650462962962959E-4</v>
      </c>
      <c r="F34" s="40" t="str">
        <f t="shared" si="1"/>
        <v>01:30.030</v>
      </c>
      <c r="J34" s="40">
        <f t="shared" si="3"/>
        <v>30</v>
      </c>
      <c r="K34" s="40" t="str">
        <f t="shared" ca="1" si="6"/>
        <v>THORSANDER Samuel (160)</v>
      </c>
      <c r="L34" s="40" t="str">
        <f t="shared" ca="1" si="0"/>
        <v>Nolby Alpina SK</v>
      </c>
      <c r="M34" s="47">
        <v>30</v>
      </c>
    </row>
    <row r="35" spans="1:13" s="40" customFormat="1">
      <c r="A35" s="40">
        <f t="shared" si="4"/>
        <v>31</v>
      </c>
      <c r="B35" s="47" t="s">
        <v>275</v>
      </c>
      <c r="C35" s="47" t="s">
        <v>70</v>
      </c>
      <c r="D35" s="45">
        <v>4.2916666666666667E-4</v>
      </c>
      <c r="E35" s="45"/>
      <c r="F35" s="40" t="str">
        <f t="shared" si="1"/>
        <v/>
      </c>
      <c r="J35" s="40">
        <f t="shared" si="3"/>
        <v>31</v>
      </c>
      <c r="K35" s="40" t="str">
        <f t="shared" ca="1" si="6"/>
        <v>RIES Jordi (161)</v>
      </c>
      <c r="L35" s="40" t="str">
        <f t="shared" ca="1" si="0"/>
        <v>IFK Lidingö Slalomklubb</v>
      </c>
      <c r="M35" s="47">
        <v>31</v>
      </c>
    </row>
    <row r="36" spans="1:13" s="40" customFormat="1">
      <c r="A36" s="40">
        <f t="shared" si="4"/>
        <v>32</v>
      </c>
      <c r="B36" s="47" t="s">
        <v>276</v>
      </c>
      <c r="C36" s="47" t="s">
        <v>62</v>
      </c>
      <c r="D36" s="45">
        <v>3.9976851851851848E-4</v>
      </c>
      <c r="E36" s="45"/>
      <c r="F36" s="40" t="str">
        <f t="shared" si="1"/>
        <v/>
      </c>
      <c r="J36" s="40">
        <f t="shared" si="3"/>
        <v>32</v>
      </c>
      <c r="K36" s="40" t="str">
        <f t="shared" ca="1" si="6"/>
        <v>MERGNER Jonas (162)</v>
      </c>
      <c r="L36" s="40" t="str">
        <f t="shared" ca="1" si="0"/>
        <v>IFK Lidingö Slalomklubb</v>
      </c>
      <c r="M36" s="47">
        <v>32</v>
      </c>
    </row>
    <row r="37" spans="1:13" s="40" customFormat="1">
      <c r="A37" s="40">
        <f t="shared" si="4"/>
        <v>33</v>
      </c>
      <c r="B37" s="47" t="s">
        <v>277</v>
      </c>
      <c r="C37" s="47" t="s">
        <v>83</v>
      </c>
      <c r="D37" s="45">
        <v>4.2071759259259259E-4</v>
      </c>
      <c r="E37" s="45"/>
      <c r="F37" s="40" t="str">
        <f t="shared" si="1"/>
        <v/>
      </c>
    </row>
    <row r="38" spans="1:13" s="40" customFormat="1">
      <c r="A38" s="40">
        <f t="shared" si="4"/>
        <v>34</v>
      </c>
      <c r="B38" s="47" t="s">
        <v>125</v>
      </c>
      <c r="C38" s="47" t="s">
        <v>84</v>
      </c>
      <c r="D38" s="45"/>
      <c r="E38" s="45"/>
      <c r="F38" s="40" t="str">
        <f t="shared" si="1"/>
        <v/>
      </c>
    </row>
    <row r="39" spans="1:13" s="40" customFormat="1">
      <c r="A39" s="40">
        <f t="shared" si="4"/>
        <v>35</v>
      </c>
      <c r="B39" s="44"/>
      <c r="C39" s="44"/>
      <c r="D39" s="45"/>
      <c r="E39" s="45"/>
      <c r="F39" s="40" t="str">
        <f t="shared" si="1"/>
        <v/>
      </c>
    </row>
    <row r="40" spans="1:13" s="40" customFormat="1">
      <c r="A40" s="40">
        <f t="shared" si="4"/>
        <v>36</v>
      </c>
      <c r="B40" s="44"/>
      <c r="C40" s="44"/>
      <c r="D40" s="45"/>
      <c r="E40" s="45"/>
      <c r="F40" s="40" t="str">
        <f t="shared" si="1"/>
        <v/>
      </c>
    </row>
    <row r="41" spans="1:13" s="40" customFormat="1">
      <c r="A41" s="40">
        <f t="shared" si="4"/>
        <v>37</v>
      </c>
      <c r="B41" s="44"/>
      <c r="C41" s="44"/>
      <c r="D41" s="45"/>
      <c r="E41" s="45"/>
      <c r="F41" s="40" t="str">
        <f t="shared" si="1"/>
        <v/>
      </c>
    </row>
    <row r="42" spans="1:13" s="40" customFormat="1">
      <c r="A42" s="40">
        <f t="shared" si="4"/>
        <v>38</v>
      </c>
      <c r="B42" s="44"/>
      <c r="C42" s="44"/>
      <c r="D42" s="45"/>
      <c r="E42" s="45"/>
      <c r="F42" s="40" t="str">
        <f t="shared" si="1"/>
        <v/>
      </c>
    </row>
    <row r="43" spans="1:13" s="40" customFormat="1">
      <c r="A43" s="40">
        <f t="shared" si="4"/>
        <v>39</v>
      </c>
      <c r="B43" s="44"/>
      <c r="C43" s="44"/>
      <c r="D43" s="45"/>
      <c r="E43" s="45"/>
      <c r="F43" s="40" t="str">
        <f t="shared" si="1"/>
        <v/>
      </c>
    </row>
    <row r="44" spans="1:13" s="40" customFormat="1">
      <c r="A44" s="40">
        <f t="shared" si="4"/>
        <v>40</v>
      </c>
      <c r="B44" s="44"/>
      <c r="C44" s="44"/>
      <c r="D44" s="45"/>
      <c r="E44" s="45"/>
      <c r="F44" s="40" t="str">
        <f t="shared" si="1"/>
        <v/>
      </c>
    </row>
    <row r="45" spans="1:13" s="40" customFormat="1">
      <c r="A45" s="40">
        <f t="shared" si="4"/>
        <v>41</v>
      </c>
      <c r="B45" s="44"/>
      <c r="C45" s="44"/>
      <c r="D45" s="45"/>
      <c r="E45" s="45"/>
      <c r="F45" s="40" t="str">
        <f t="shared" si="1"/>
        <v/>
      </c>
    </row>
    <row r="46" spans="1:13" s="40" customFormat="1">
      <c r="A46" s="40">
        <f t="shared" si="4"/>
        <v>42</v>
      </c>
      <c r="B46" s="44"/>
      <c r="C46" s="44"/>
      <c r="D46" s="45"/>
      <c r="E46" s="45"/>
      <c r="F46" s="40" t="str">
        <f t="shared" si="1"/>
        <v/>
      </c>
    </row>
    <row r="47" spans="1:13" s="40" customFormat="1">
      <c r="A47" s="40">
        <f t="shared" si="4"/>
        <v>43</v>
      </c>
      <c r="B47" s="44"/>
      <c r="C47" s="44"/>
      <c r="D47" s="45"/>
      <c r="E47" s="45"/>
      <c r="F47" s="40" t="str">
        <f t="shared" si="1"/>
        <v/>
      </c>
    </row>
    <row r="48" spans="1:13" s="40" customFormat="1">
      <c r="A48" s="40">
        <f t="shared" si="4"/>
        <v>44</v>
      </c>
      <c r="B48" s="44"/>
      <c r="C48" s="44"/>
      <c r="D48" s="45"/>
      <c r="E48" s="45"/>
      <c r="F48" s="40" t="str">
        <f t="shared" si="1"/>
        <v/>
      </c>
    </row>
    <row r="49" spans="1:6" s="40" customFormat="1">
      <c r="A49" s="40">
        <f t="shared" si="4"/>
        <v>45</v>
      </c>
      <c r="B49" s="44"/>
      <c r="C49" s="44"/>
      <c r="D49" s="45"/>
      <c r="E49" s="45"/>
      <c r="F49" s="40" t="str">
        <f t="shared" si="1"/>
        <v/>
      </c>
    </row>
    <row r="50" spans="1:6" s="40" customFormat="1">
      <c r="A50" s="40">
        <f t="shared" si="4"/>
        <v>46</v>
      </c>
      <c r="B50" s="44"/>
      <c r="C50" s="44"/>
      <c r="D50" s="45"/>
      <c r="E50" s="45"/>
      <c r="F50" s="40" t="str">
        <f t="shared" si="1"/>
        <v/>
      </c>
    </row>
    <row r="51" spans="1:6" s="40" customFormat="1">
      <c r="A51" s="40">
        <f t="shared" si="4"/>
        <v>47</v>
      </c>
      <c r="B51" s="44"/>
      <c r="C51" s="44"/>
      <c r="D51" s="45"/>
      <c r="E51" s="45"/>
      <c r="F51" s="40" t="str">
        <f t="shared" si="1"/>
        <v/>
      </c>
    </row>
    <row r="52" spans="1:6" s="40" customFormat="1">
      <c r="A52" s="40">
        <f t="shared" si="4"/>
        <v>48</v>
      </c>
      <c r="B52" s="44"/>
      <c r="C52" s="44"/>
      <c r="D52" s="45"/>
      <c r="E52" s="45"/>
      <c r="F52" s="40" t="str">
        <f t="shared" si="1"/>
        <v/>
      </c>
    </row>
    <row r="53" spans="1:6" s="40" customFormat="1">
      <c r="A53" s="40">
        <f t="shared" si="4"/>
        <v>49</v>
      </c>
      <c r="B53" s="44"/>
      <c r="C53" s="44"/>
      <c r="D53" s="45"/>
      <c r="E53" s="45"/>
      <c r="F53" s="40" t="str">
        <f t="shared" si="1"/>
        <v/>
      </c>
    </row>
    <row r="54" spans="1:6" s="40" customFormat="1">
      <c r="A54" s="40">
        <f t="shared" si="4"/>
        <v>50</v>
      </c>
      <c r="B54" s="44"/>
      <c r="C54" s="44"/>
      <c r="D54" s="45"/>
      <c r="E54" s="45"/>
      <c r="F54" s="40" t="str">
        <f t="shared" si="1"/>
        <v/>
      </c>
    </row>
    <row r="55" spans="1:6" s="40" customFormat="1">
      <c r="A55" s="40">
        <f t="shared" si="4"/>
        <v>51</v>
      </c>
      <c r="B55" s="44"/>
      <c r="C55" s="44"/>
      <c r="D55" s="45"/>
      <c r="E55" s="45"/>
      <c r="F55" s="40" t="str">
        <f t="shared" si="1"/>
        <v/>
      </c>
    </row>
    <row r="56" spans="1:6" s="40" customFormat="1">
      <c r="A56" s="40">
        <f t="shared" si="4"/>
        <v>52</v>
      </c>
      <c r="B56" s="44"/>
      <c r="C56" s="44"/>
      <c r="D56" s="45"/>
      <c r="E56" s="45"/>
      <c r="F56" s="40" t="str">
        <f t="shared" si="1"/>
        <v/>
      </c>
    </row>
    <row r="57" spans="1:6" s="40" customFormat="1">
      <c r="A57" s="40">
        <f t="shared" si="4"/>
        <v>53</v>
      </c>
      <c r="B57" s="44"/>
      <c r="C57" s="44"/>
      <c r="D57" s="45"/>
      <c r="E57" s="45"/>
      <c r="F57" s="40" t="str">
        <f t="shared" si="1"/>
        <v/>
      </c>
    </row>
    <row r="58" spans="1:6" s="40" customFormat="1">
      <c r="A58" s="40">
        <f t="shared" si="4"/>
        <v>54</v>
      </c>
      <c r="B58" s="44"/>
      <c r="C58" s="44"/>
      <c r="D58" s="45"/>
      <c r="E58" s="45"/>
      <c r="F58" s="40" t="str">
        <f t="shared" si="1"/>
        <v/>
      </c>
    </row>
    <row r="59" spans="1:6" s="40" customFormat="1">
      <c r="A59" s="40">
        <f t="shared" si="4"/>
        <v>55</v>
      </c>
      <c r="B59" s="44"/>
      <c r="C59" s="44"/>
      <c r="D59" s="45"/>
      <c r="E59" s="45"/>
      <c r="F59" s="40" t="str">
        <f t="shared" si="1"/>
        <v/>
      </c>
    </row>
    <row r="60" spans="1:6" s="40" customFormat="1">
      <c r="A60" s="40">
        <f t="shared" si="4"/>
        <v>56</v>
      </c>
      <c r="B60" s="44"/>
      <c r="C60" s="44"/>
      <c r="D60" s="45"/>
      <c r="E60" s="45"/>
      <c r="F60" s="40" t="str">
        <f t="shared" si="1"/>
        <v/>
      </c>
    </row>
    <row r="61" spans="1:6" s="40" customFormat="1">
      <c r="A61" s="40">
        <f t="shared" si="4"/>
        <v>57</v>
      </c>
      <c r="B61" s="44"/>
      <c r="C61" s="44"/>
      <c r="D61" s="45"/>
      <c r="E61" s="45"/>
      <c r="F61" s="40" t="str">
        <f t="shared" si="1"/>
        <v/>
      </c>
    </row>
    <row r="62" spans="1:6" s="40" customFormat="1">
      <c r="A62" s="40">
        <f t="shared" si="4"/>
        <v>58</v>
      </c>
      <c r="B62" s="44"/>
      <c r="C62" s="44"/>
      <c r="D62" s="45"/>
      <c r="E62" s="45"/>
      <c r="F62" s="40" t="str">
        <f t="shared" si="1"/>
        <v/>
      </c>
    </row>
    <row r="63" spans="1:6" s="40" customFormat="1">
      <c r="A63" s="40">
        <f t="shared" si="4"/>
        <v>59</v>
      </c>
      <c r="B63" s="44"/>
      <c r="C63" s="44"/>
      <c r="D63" s="45"/>
      <c r="E63" s="45"/>
      <c r="F63" s="40" t="str">
        <f t="shared" si="1"/>
        <v/>
      </c>
    </row>
    <row r="64" spans="1:6" s="40" customFormat="1">
      <c r="A64" s="40">
        <f t="shared" si="4"/>
        <v>60</v>
      </c>
      <c r="B64" s="44"/>
      <c r="C64" s="44"/>
      <c r="D64" s="45"/>
      <c r="E64" s="45"/>
      <c r="F64" s="40" t="str">
        <f t="shared" si="1"/>
        <v/>
      </c>
    </row>
    <row r="65" spans="1:11" s="40" customFormat="1">
      <c r="A65" s="40">
        <f t="shared" si="4"/>
        <v>61</v>
      </c>
      <c r="B65" s="44"/>
      <c r="C65" s="44"/>
      <c r="D65" s="45"/>
      <c r="E65" s="45"/>
      <c r="F65" s="40" t="str">
        <f t="shared" si="1"/>
        <v/>
      </c>
    </row>
    <row r="66" spans="1:11" s="40" customFormat="1">
      <c r="A66" s="40">
        <f t="shared" si="4"/>
        <v>62</v>
      </c>
      <c r="B66" s="44"/>
      <c r="C66" s="44"/>
      <c r="D66" s="45"/>
      <c r="E66" s="45"/>
      <c r="F66" s="40" t="str">
        <f t="shared" si="1"/>
        <v/>
      </c>
    </row>
    <row r="67" spans="1:11" s="40" customFormat="1">
      <c r="A67" s="40">
        <f t="shared" si="4"/>
        <v>63</v>
      </c>
      <c r="B67" s="44"/>
      <c r="C67" s="44"/>
      <c r="D67" s="45"/>
      <c r="E67" s="45"/>
      <c r="F67" s="40" t="str">
        <f t="shared" si="1"/>
        <v/>
      </c>
    </row>
    <row r="68" spans="1:11" s="40" customFormat="1"/>
    <row r="69" spans="1:11" s="40" customFormat="1"/>
    <row r="70" spans="1:11" s="49" customFormat="1">
      <c r="A70" s="48" t="s">
        <v>38</v>
      </c>
    </row>
    <row r="71" spans="1:11" s="40" customFormat="1"/>
    <row r="72" spans="1:11" s="40" customFormat="1">
      <c r="A72" s="50" t="s">
        <v>39</v>
      </c>
      <c r="C72" s="57" t="s">
        <v>40</v>
      </c>
      <c r="D72" s="81">
        <v>1.1574074074074076E-8</v>
      </c>
    </row>
    <row r="73" spans="1:11" s="40" customFormat="1">
      <c r="C73" s="57" t="s">
        <v>41</v>
      </c>
      <c r="D73" s="80">
        <v>16</v>
      </c>
      <c r="K73" s="41"/>
    </row>
    <row r="74" spans="1:11" s="40" customFormat="1">
      <c r="A74" s="41" t="s">
        <v>42</v>
      </c>
      <c r="K74" s="41" t="s">
        <v>43</v>
      </c>
    </row>
    <row r="75" spans="1:11" s="40" customFormat="1">
      <c r="A75" s="42" t="s">
        <v>44</v>
      </c>
      <c r="B75" s="42" t="s">
        <v>31</v>
      </c>
      <c r="C75" s="42" t="s">
        <v>45</v>
      </c>
      <c r="D75" s="42" t="s">
        <v>46</v>
      </c>
      <c r="E75" s="42" t="s">
        <v>47</v>
      </c>
      <c r="G75" s="51"/>
      <c r="J75" s="55" t="s">
        <v>48</v>
      </c>
      <c r="K75" s="42" t="s">
        <v>31</v>
      </c>
    </row>
    <row r="76" spans="1:11" s="40" customFormat="1">
      <c r="A76" s="51">
        <f>IFERROR(TIMEVALUE(IF(D76="förlorare",TEXT(F5+$D$72,"mm:ss.000"),F5)),"-")</f>
        <v>8.1956018518518521E-4</v>
      </c>
      <c r="B76" s="40" t="str">
        <f>IF(ISBLANK(B5),"",B5)</f>
        <v>SILFWERPLATZ Max (131)</v>
      </c>
      <c r="C76" s="40" t="str">
        <f ca="1">IF(IFERROR(VLOOKUP($B76,$K$76:(INDIRECT("$K"&amp;($D$73+75))),1,FALSE),"-") = "-","Nej","Ja")</f>
        <v>Ja</v>
      </c>
      <c r="D76" s="47"/>
      <c r="E76" s="47"/>
      <c r="J76" s="40">
        <v>1</v>
      </c>
      <c r="K76" s="40" t="str">
        <f>IFERROR(VLOOKUP(SMALL($A$76:$A$138,$J76),$A$76:$B$138,2,FALSE),"-")</f>
        <v>SILFWERPLATZ Max (131)</v>
      </c>
    </row>
    <row r="77" spans="1:11" s="40" customFormat="1">
      <c r="A77" s="51">
        <f t="shared" ref="A77:A138" si="7">IFERROR(TIMEVALUE(IF(D77="förlorare",TEXT(F6+$D$72,"mm:ss.000"),F6)),"-")</f>
        <v>8.2546296296296306E-4</v>
      </c>
      <c r="B77" s="40" t="str">
        <f t="shared" ref="B77:B138" si="8">IF(ISBLANK(B6),"",B6)</f>
        <v>LUNDQUIST Philip (132)</v>
      </c>
      <c r="C77" s="40" t="str">
        <f ca="1">IF(IFERROR(VLOOKUP($B77,$K$76:(INDIRECT("$K"&amp;($D$73+75))),1,FALSE),"-") = "-","Nej","Ja")</f>
        <v>Ja</v>
      </c>
      <c r="D77" s="47"/>
      <c r="E77" s="47"/>
      <c r="J77" s="40">
        <f>J76+1</f>
        <v>2</v>
      </c>
      <c r="K77" s="40" t="str">
        <f t="shared" ref="K77:K138" si="9">IFERROR(VLOOKUP(SMALL($A$76:$A$138,$J77),$A$76:$B$138,2,FALSE),"-")</f>
        <v>LUNDQUIST Philip (132)</v>
      </c>
    </row>
    <row r="78" spans="1:11" s="40" customFormat="1">
      <c r="A78" s="51">
        <f t="shared" si="7"/>
        <v>8.377314814814814E-4</v>
      </c>
      <c r="B78" s="40" t="str">
        <f t="shared" si="8"/>
        <v>RÖSNÄS Anton (133)</v>
      </c>
      <c r="C78" s="40" t="str">
        <f ca="1">IF(IFERROR(VLOOKUP($B78,$K$76:(INDIRECT("$K"&amp;($D$73+75))),1,FALSE),"-") = "-","Nej","Ja")</f>
        <v>Ja</v>
      </c>
      <c r="D78" s="47"/>
      <c r="E78" s="47"/>
      <c r="J78" s="40">
        <f t="shared" ref="J78:J138" si="10">J77+1</f>
        <v>3</v>
      </c>
      <c r="K78" s="40" t="str">
        <f t="shared" si="9"/>
        <v>RÖSNÄS Anton (133)</v>
      </c>
    </row>
    <row r="79" spans="1:11" s="40" customFormat="1">
      <c r="A79" s="51">
        <f t="shared" si="7"/>
        <v>8.4351851851851851E-4</v>
      </c>
      <c r="B79" s="40" t="str">
        <f t="shared" si="8"/>
        <v>WREDMARK Fabian (134)</v>
      </c>
      <c r="C79" s="40" t="str">
        <f ca="1">IF(IFERROR(VLOOKUP($B79,$K$76:(INDIRECT("$K"&amp;($D$73+75))),1,FALSE),"-") = "-","Nej","Ja")</f>
        <v>Ja</v>
      </c>
      <c r="D79" s="47"/>
      <c r="E79" s="47"/>
      <c r="J79" s="40">
        <f t="shared" si="10"/>
        <v>4</v>
      </c>
      <c r="K79" s="40" t="str">
        <f t="shared" si="9"/>
        <v>WREDMARK Fabian (134)</v>
      </c>
    </row>
    <row r="80" spans="1:11" s="40" customFormat="1">
      <c r="A80" s="51">
        <f t="shared" si="7"/>
        <v>8.512731481481482E-4</v>
      </c>
      <c r="B80" s="40" t="str">
        <f t="shared" si="8"/>
        <v>WAHLBERG Erik (135)</v>
      </c>
      <c r="C80" s="40" t="str">
        <f ca="1">IF(IFERROR(VLOOKUP($B80,$K$76:(INDIRECT("$K"&amp;($D$73+75))),1,FALSE),"-") = "-","Nej","Ja")</f>
        <v>Ja</v>
      </c>
      <c r="D80" s="47"/>
      <c r="E80" s="47"/>
      <c r="J80" s="40">
        <f t="shared" si="10"/>
        <v>5</v>
      </c>
      <c r="K80" s="40" t="str">
        <f t="shared" si="9"/>
        <v>WAHLBERG Erik (135)</v>
      </c>
    </row>
    <row r="81" spans="1:12" s="40" customFormat="1">
      <c r="A81" s="51">
        <f t="shared" si="7"/>
        <v>8.5173611111111116E-4</v>
      </c>
      <c r="B81" s="40" t="str">
        <f t="shared" si="8"/>
        <v>HJORTH Gustav (136)</v>
      </c>
      <c r="C81" s="40" t="str">
        <f ca="1">IF(IFERROR(VLOOKUP($B81,$K$76:(INDIRECT("$K"&amp;($D$73+75))),1,FALSE),"-") = "-","Nej","Ja")</f>
        <v>Ja</v>
      </c>
      <c r="D81" s="47"/>
      <c r="E81" s="47"/>
      <c r="G81" s="51"/>
      <c r="J81" s="40">
        <f t="shared" si="10"/>
        <v>6</v>
      </c>
      <c r="K81" s="40" t="str">
        <f t="shared" si="9"/>
        <v>HJORTH Gustav (136)</v>
      </c>
      <c r="L81" s="41"/>
    </row>
    <row r="82" spans="1:12" s="40" customFormat="1">
      <c r="A82" s="51">
        <f t="shared" si="7"/>
        <v>8.5335648148148141E-4</v>
      </c>
      <c r="B82" s="40" t="str">
        <f t="shared" si="8"/>
        <v>NYBERG Emil (137)</v>
      </c>
      <c r="C82" s="40" t="str">
        <f ca="1">IF(IFERROR(VLOOKUP($B82,$K$76:(INDIRECT("$K"&amp;($D$73+75))),1,FALSE),"-") = "-","Nej","Ja")</f>
        <v>Ja</v>
      </c>
      <c r="D82" s="47"/>
      <c r="E82" s="47"/>
      <c r="J82" s="40">
        <f t="shared" si="10"/>
        <v>7</v>
      </c>
      <c r="K82" s="40" t="str">
        <f t="shared" si="9"/>
        <v>NYBERG Emil (137)</v>
      </c>
    </row>
    <row r="83" spans="1:12" s="40" customFormat="1">
      <c r="A83" s="51">
        <f t="shared" si="7"/>
        <v>8.5543981481481484E-4</v>
      </c>
      <c r="B83" s="40" t="str">
        <f t="shared" si="8"/>
        <v>LUNDGREN Elis (138)</v>
      </c>
      <c r="C83" s="40" t="str">
        <f ca="1">IF(IFERROR(VLOOKUP($B83,$K$76:(INDIRECT("$K"&amp;($D$73+75))),1,FALSE),"-") = "-","Nej","Ja")</f>
        <v>Ja</v>
      </c>
      <c r="D83" s="47"/>
      <c r="E83" s="47"/>
      <c r="J83" s="40">
        <f t="shared" si="10"/>
        <v>8</v>
      </c>
      <c r="K83" s="40" t="str">
        <f t="shared" si="9"/>
        <v>LUNDGREN Elis (138)</v>
      </c>
    </row>
    <row r="84" spans="1:12" s="40" customFormat="1">
      <c r="A84" s="51">
        <f t="shared" si="7"/>
        <v>8.564814814814815E-4</v>
      </c>
      <c r="B84" s="40" t="str">
        <f t="shared" si="8"/>
        <v>LUNDSTRÖM Jacob (139)</v>
      </c>
      <c r="C84" s="40" t="str">
        <f ca="1">IF(IFERROR(VLOOKUP($B84,$K$76:(INDIRECT("$K"&amp;($D$73+75))),1,FALSE),"-") = "-","Nej","Ja")</f>
        <v>Ja</v>
      </c>
      <c r="D84" s="47"/>
      <c r="E84" s="47"/>
      <c r="J84" s="40">
        <f t="shared" si="10"/>
        <v>9</v>
      </c>
      <c r="K84" s="40" t="str">
        <f t="shared" si="9"/>
        <v>LUNDSTRÖM Jacob (139)</v>
      </c>
    </row>
    <row r="85" spans="1:12" s="40" customFormat="1">
      <c r="A85" s="51">
        <f t="shared" si="7"/>
        <v>8.5798611111111112E-4</v>
      </c>
      <c r="B85" s="40" t="str">
        <f t="shared" si="8"/>
        <v>WALLIN Grim (140)</v>
      </c>
      <c r="C85" s="40" t="str">
        <f ca="1">IF(IFERROR(VLOOKUP($B85,$K$76:(INDIRECT("$K"&amp;($D$73+75))),1,FALSE),"-") = "-","Nej","Ja")</f>
        <v>Ja</v>
      </c>
      <c r="D85" s="47"/>
      <c r="E85" s="47"/>
      <c r="J85" s="40">
        <f t="shared" si="10"/>
        <v>10</v>
      </c>
      <c r="K85" s="40" t="str">
        <f t="shared" si="9"/>
        <v>WALLIN Grim (140)</v>
      </c>
    </row>
    <row r="86" spans="1:12" s="40" customFormat="1">
      <c r="A86" s="51">
        <f t="shared" si="7"/>
        <v>8.5833333333333334E-4</v>
      </c>
      <c r="B86" s="40" t="str">
        <f t="shared" si="8"/>
        <v>GRANQVIST Jesper (141)</v>
      </c>
      <c r="C86" s="40" t="str">
        <f ca="1">IF(IFERROR(VLOOKUP($B86,$K$76:(INDIRECT("$K"&amp;($D$73+75))),1,FALSE),"-") = "-","Nej","Ja")</f>
        <v>Ja</v>
      </c>
      <c r="D86" s="47"/>
      <c r="E86" s="47"/>
      <c r="J86" s="40">
        <f t="shared" si="10"/>
        <v>11</v>
      </c>
      <c r="K86" s="40" t="str">
        <f t="shared" si="9"/>
        <v>GRANQVIST Jesper (141)</v>
      </c>
    </row>
    <row r="87" spans="1:12" s="40" customFormat="1">
      <c r="A87" s="51">
        <f t="shared" si="7"/>
        <v>8.6018518518518518E-4</v>
      </c>
      <c r="B87" s="40" t="str">
        <f t="shared" si="8"/>
        <v>ISAKSSON Hampus (142)</v>
      </c>
      <c r="C87" s="40" t="str">
        <f ca="1">IF(IFERROR(VLOOKUP($B87,$K$76:(INDIRECT("$K"&amp;($D$73+75))),1,FALSE),"-") = "-","Nej","Ja")</f>
        <v>Ja</v>
      </c>
      <c r="D87" s="47"/>
      <c r="E87" s="47"/>
      <c r="J87" s="40">
        <f t="shared" si="10"/>
        <v>12</v>
      </c>
      <c r="K87" s="40" t="str">
        <f t="shared" si="9"/>
        <v>ISAKSSON Hampus (142)</v>
      </c>
    </row>
    <row r="88" spans="1:12" s="40" customFormat="1">
      <c r="A88" s="51">
        <f t="shared" si="7"/>
        <v>8.7662037037037038E-4</v>
      </c>
      <c r="B88" s="40" t="str">
        <f t="shared" si="8"/>
        <v>KONGSHOLM Lucas (143)</v>
      </c>
      <c r="C88" s="40" t="str">
        <f ca="1">IF(IFERROR(VLOOKUP($B88,$K$76:(INDIRECT("$K"&amp;($D$73+75))),1,FALSE),"-") = "-","Nej","Ja")</f>
        <v>Ja</v>
      </c>
      <c r="D88" s="47"/>
      <c r="E88" s="47"/>
      <c r="J88" s="40">
        <f t="shared" si="10"/>
        <v>13</v>
      </c>
      <c r="K88" s="40" t="str">
        <f t="shared" si="9"/>
        <v>KONGSHOLM Lucas (143)</v>
      </c>
    </row>
    <row r="89" spans="1:12" s="40" customFormat="1">
      <c r="A89" s="51">
        <f t="shared" si="7"/>
        <v>8.7847222222222233E-4</v>
      </c>
      <c r="B89" s="40" t="str">
        <f t="shared" si="8"/>
        <v>ANDERSSON Felix (144)</v>
      </c>
      <c r="C89" s="40" t="str">
        <f ca="1">IF(IFERROR(VLOOKUP($B89,$K$76:(INDIRECT("$K"&amp;($D$73+75))),1,FALSE),"-") = "-","Nej","Ja")</f>
        <v>Ja</v>
      </c>
      <c r="D89" s="47"/>
      <c r="E89" s="47"/>
      <c r="J89" s="40">
        <f t="shared" si="10"/>
        <v>14</v>
      </c>
      <c r="K89" s="40" t="str">
        <f t="shared" si="9"/>
        <v>ANDERSSON Felix (144)</v>
      </c>
    </row>
    <row r="90" spans="1:12" s="40" customFormat="1">
      <c r="A90" s="51">
        <f t="shared" si="7"/>
        <v>8.7858796296296285E-4</v>
      </c>
      <c r="B90" s="40" t="str">
        <f t="shared" si="8"/>
        <v>LUNDBÄCK Otto (145)</v>
      </c>
      <c r="C90" s="40" t="str">
        <f ca="1">IF(IFERROR(VLOOKUP($B90,$K$76:(INDIRECT("$K"&amp;($D$73+75))),1,FALSE),"-") = "-","Nej","Ja")</f>
        <v>Ja</v>
      </c>
      <c r="D90" s="47"/>
      <c r="E90" s="47"/>
      <c r="J90" s="40">
        <f t="shared" si="10"/>
        <v>15</v>
      </c>
      <c r="K90" s="40" t="str">
        <f t="shared" si="9"/>
        <v>LUNDBÄCK Otto (145)</v>
      </c>
    </row>
    <row r="91" spans="1:12" s="40" customFormat="1">
      <c r="A91" s="51">
        <f t="shared" si="7"/>
        <v>8.8414351851851848E-4</v>
      </c>
      <c r="B91" s="40" t="str">
        <f t="shared" si="8"/>
        <v>VENNERSTRÖM Hugo (146)</v>
      </c>
      <c r="C91" s="40" t="str">
        <f ca="1">IF(IFERROR(VLOOKUP($B91,$K$76:(INDIRECT("$K"&amp;($D$73+75))),1,FALSE),"-") = "-","Nej","Ja")</f>
        <v>Ja</v>
      </c>
      <c r="D91" s="47"/>
      <c r="E91" s="47"/>
      <c r="J91" s="40">
        <f t="shared" si="10"/>
        <v>16</v>
      </c>
      <c r="K91" s="40" t="str">
        <f t="shared" si="9"/>
        <v>VENNERSTRÖM Hugo (146)</v>
      </c>
    </row>
    <row r="92" spans="1:12" s="40" customFormat="1">
      <c r="A92" s="51">
        <f t="shared" si="7"/>
        <v>8.9675925925925915E-4</v>
      </c>
      <c r="B92" s="40" t="str">
        <f t="shared" si="8"/>
        <v>SVENSSON Isac (152)</v>
      </c>
      <c r="C92" s="40" t="str">
        <f ca="1">IF(IFERROR(VLOOKUP($B92,$K$76:(INDIRECT("$K"&amp;($D$73+75))),1,FALSE),"-") = "-","Nej","Ja")</f>
        <v>Nej</v>
      </c>
      <c r="D92" s="47"/>
      <c r="E92" s="47"/>
      <c r="J92" s="40">
        <f t="shared" si="10"/>
        <v>17</v>
      </c>
      <c r="K92" s="40" t="str">
        <f t="shared" si="9"/>
        <v>SVENSSON Isac (152)</v>
      </c>
    </row>
    <row r="93" spans="1:12" s="40" customFormat="1">
      <c r="A93" s="51">
        <f t="shared" si="7"/>
        <v>8.968750000000001E-4</v>
      </c>
      <c r="B93" s="40" t="str">
        <f t="shared" si="8"/>
        <v>LÖNNBERG Petter (153)</v>
      </c>
      <c r="C93" s="40" t="str">
        <f ca="1">IF(IFERROR(VLOOKUP($B93,$K$76:(INDIRECT("$K"&amp;($D$73+75))),1,FALSE),"-") = "-","Nej","Ja")</f>
        <v>Nej</v>
      </c>
      <c r="D93" s="47"/>
      <c r="E93" s="47"/>
      <c r="J93" s="40">
        <f t="shared" si="10"/>
        <v>18</v>
      </c>
      <c r="K93" s="40" t="str">
        <f t="shared" si="9"/>
        <v>LÖNNBERG Petter (153)</v>
      </c>
    </row>
    <row r="94" spans="1:12" s="40" customFormat="1">
      <c r="A94" s="51">
        <f t="shared" si="7"/>
        <v>8.9768518518518507E-4</v>
      </c>
      <c r="B94" s="40" t="str">
        <f t="shared" si="8"/>
        <v>EKSTRAND Andreas (151)</v>
      </c>
      <c r="C94" s="40" t="str">
        <f ca="1">IF(IFERROR(VLOOKUP($B94,$K$76:(INDIRECT("$K"&amp;($D$73+75))),1,FALSE),"-") = "-","Nej","Ja")</f>
        <v>Nej</v>
      </c>
      <c r="D94" s="47"/>
      <c r="E94" s="47"/>
      <c r="J94" s="40">
        <f t="shared" si="10"/>
        <v>19</v>
      </c>
      <c r="K94" s="40" t="str">
        <f t="shared" si="9"/>
        <v>EKSTRAND Andreas (151)</v>
      </c>
    </row>
    <row r="95" spans="1:12" s="40" customFormat="1">
      <c r="A95" s="51">
        <f t="shared" si="7"/>
        <v>9.0023148148148146E-4</v>
      </c>
      <c r="B95" s="40" t="str">
        <f t="shared" si="8"/>
        <v>ERIKSSON Alexander (156)</v>
      </c>
      <c r="C95" s="40" t="str">
        <f ca="1">IF(IFERROR(VLOOKUP($B95,$K$76:(INDIRECT("$K"&amp;($D$73+75))),1,FALSE),"-") = "-","Nej","Ja")</f>
        <v>Nej</v>
      </c>
      <c r="D95" s="47"/>
      <c r="E95" s="47"/>
      <c r="J95" s="40">
        <f t="shared" si="10"/>
        <v>20</v>
      </c>
      <c r="K95" s="40" t="str">
        <f t="shared" si="9"/>
        <v>ERIKSSON Alexander (156)</v>
      </c>
    </row>
    <row r="96" spans="1:12" s="40" customFormat="1">
      <c r="A96" s="51">
        <f t="shared" si="7"/>
        <v>9.043981481481481E-4</v>
      </c>
      <c r="B96" s="40" t="str">
        <f t="shared" si="8"/>
        <v>WESTERLUND Rasmus (157)</v>
      </c>
      <c r="C96" s="40" t="str">
        <f ca="1">IF(IFERROR(VLOOKUP($B96,$K$76:(INDIRECT("$K"&amp;($D$73+75))),1,FALSE),"-") = "-","Nej","Ja")</f>
        <v>Nej</v>
      </c>
      <c r="D96" s="47"/>
      <c r="E96" s="47"/>
      <c r="J96" s="40">
        <f t="shared" si="10"/>
        <v>21</v>
      </c>
      <c r="K96" s="40" t="str">
        <f t="shared" si="9"/>
        <v>WESTERLUND Rasmus (157)</v>
      </c>
    </row>
    <row r="97" spans="1:11" s="40" customFormat="1">
      <c r="A97" s="51">
        <f t="shared" si="7"/>
        <v>9.0601851851851857E-4</v>
      </c>
      <c r="B97" s="40" t="str">
        <f t="shared" si="8"/>
        <v>MIKELSSON Bosse (154)</v>
      </c>
      <c r="C97" s="40" t="str">
        <f ca="1">IF(IFERROR(VLOOKUP($B97,$K$76:(INDIRECT("$K"&amp;($D$73+75))),1,FALSE),"-") = "-","Nej","Ja")</f>
        <v>Nej</v>
      </c>
      <c r="D97" s="47"/>
      <c r="E97" s="47"/>
      <c r="J97" s="40">
        <f t="shared" si="10"/>
        <v>22</v>
      </c>
      <c r="K97" s="40" t="str">
        <f t="shared" si="9"/>
        <v>MIKELSSON Bosse (154)</v>
      </c>
    </row>
    <row r="98" spans="1:11" s="40" customFormat="1">
      <c r="A98" s="51">
        <f t="shared" si="7"/>
        <v>9.0775462962962956E-4</v>
      </c>
      <c r="B98" s="40" t="str">
        <f t="shared" si="8"/>
        <v>VITBLOM Love (158)</v>
      </c>
      <c r="C98" s="40" t="str">
        <f ca="1">IF(IFERROR(VLOOKUP($B98,$K$76:(INDIRECT("$K"&amp;($D$73+75))),1,FALSE),"-") = "-","Nej","Ja")</f>
        <v>Nej</v>
      </c>
      <c r="D98" s="47"/>
      <c r="E98" s="47"/>
      <c r="J98" s="40">
        <f t="shared" si="10"/>
        <v>23</v>
      </c>
      <c r="K98" s="40" t="str">
        <f t="shared" si="9"/>
        <v>VITBLOM Love (158)</v>
      </c>
    </row>
    <row r="99" spans="1:11" s="40" customFormat="1">
      <c r="A99" s="51">
        <f t="shared" si="7"/>
        <v>9.2418981481481475E-4</v>
      </c>
      <c r="B99" s="40" t="str">
        <f t="shared" si="8"/>
        <v>EKSTRAND Niklas (150)</v>
      </c>
      <c r="C99" s="40" t="str">
        <f ca="1">IF(IFERROR(VLOOKUP($B99,$K$76:(INDIRECT("$K"&amp;($D$73+75))),1,FALSE),"-") = "-","Nej","Ja")</f>
        <v>Nej</v>
      </c>
      <c r="D99" s="47"/>
      <c r="E99" s="47"/>
      <c r="J99" s="40">
        <f t="shared" si="10"/>
        <v>24</v>
      </c>
      <c r="K99" s="40" t="str">
        <f t="shared" si="9"/>
        <v>EKSTRAND Niklas (150)</v>
      </c>
    </row>
    <row r="100" spans="1:11" s="40" customFormat="1">
      <c r="A100" s="51">
        <f t="shared" si="7"/>
        <v>9.2754629629629621E-4</v>
      </c>
      <c r="B100" s="40" t="str">
        <f t="shared" si="8"/>
        <v>PERSSON Lukas (159)</v>
      </c>
      <c r="C100" s="40" t="str">
        <f ca="1">IF(IFERROR(VLOOKUP($B100,$K$76:(INDIRECT("$K"&amp;($D$73+75))),1,FALSE),"-") = "-","Nej","Ja")</f>
        <v>Nej</v>
      </c>
      <c r="D100" s="47"/>
      <c r="E100" s="47"/>
      <c r="J100" s="40">
        <f t="shared" si="10"/>
        <v>25</v>
      </c>
      <c r="K100" s="40" t="str">
        <f t="shared" si="9"/>
        <v>PERSSON Lukas (159)</v>
      </c>
    </row>
    <row r="101" spans="1:11" s="40" customFormat="1">
      <c r="A101" s="51">
        <f t="shared" si="7"/>
        <v>9.4131944444444439E-4</v>
      </c>
      <c r="B101" s="40" t="str">
        <f t="shared" si="8"/>
        <v>BEIMING Alvin (155)</v>
      </c>
      <c r="C101" s="40" t="str">
        <f ca="1">IF(IFERROR(VLOOKUP($B101,$K$76:(INDIRECT("$K"&amp;($D$73+75))),1,FALSE),"-") = "-","Nej","Ja")</f>
        <v>Nej</v>
      </c>
      <c r="D101" s="47"/>
      <c r="E101" s="47"/>
      <c r="J101" s="40">
        <f t="shared" si="10"/>
        <v>26</v>
      </c>
      <c r="K101" s="40" t="str">
        <f t="shared" si="9"/>
        <v>BEIMING Alvin (155)</v>
      </c>
    </row>
    <row r="102" spans="1:11" s="40" customFormat="1">
      <c r="A102" s="51">
        <f t="shared" si="7"/>
        <v>9.8206018518518499E-4</v>
      </c>
      <c r="B102" s="40" t="str">
        <f t="shared" si="8"/>
        <v>THORSANDER Samuel (160)</v>
      </c>
      <c r="C102" s="40" t="str">
        <f ca="1">IF(IFERROR(VLOOKUP($B102,$K$76:(INDIRECT("$K"&amp;($D$73+75))),1,FALSE),"-") = "-","Nej","Ja")</f>
        <v>Nej</v>
      </c>
      <c r="D102" s="47"/>
      <c r="E102" s="47"/>
      <c r="J102" s="40">
        <f t="shared" si="10"/>
        <v>27</v>
      </c>
      <c r="K102" s="40" t="str">
        <f t="shared" si="9"/>
        <v>THORSANDER Samuel (160)</v>
      </c>
    </row>
    <row r="103" spans="1:11" s="40" customFormat="1">
      <c r="A103" s="51">
        <f t="shared" si="7"/>
        <v>9.9513888888888894E-4</v>
      </c>
      <c r="B103" s="40" t="str">
        <f t="shared" si="8"/>
        <v>RIES Jordi (161)</v>
      </c>
      <c r="C103" s="40" t="str">
        <f ca="1">IF(IFERROR(VLOOKUP($B103,$K$76:(INDIRECT("$K"&amp;($D$73+75))),1,FALSE),"-") = "-","Nej","Ja")</f>
        <v>Nej</v>
      </c>
      <c r="D103" s="47"/>
      <c r="E103" s="47"/>
      <c r="J103" s="40">
        <f t="shared" si="10"/>
        <v>28</v>
      </c>
      <c r="K103" s="40" t="str">
        <f t="shared" si="9"/>
        <v>RIES Jordi (161)</v>
      </c>
    </row>
    <row r="104" spans="1:11" s="40" customFormat="1">
      <c r="A104" s="51">
        <f t="shared" si="7"/>
        <v>1.0347222222222222E-3</v>
      </c>
      <c r="B104" s="40" t="str">
        <f t="shared" si="8"/>
        <v>KÄSER Louis</v>
      </c>
      <c r="C104" s="40" t="str">
        <f ca="1">IF(IFERROR(VLOOKUP($B104,$K$76:(INDIRECT("$K"&amp;($D$73+75))),1,FALSE),"-") = "-","Nej","Ja")</f>
        <v>Nej</v>
      </c>
      <c r="D104" s="47"/>
      <c r="E104" s="47"/>
      <c r="J104" s="40">
        <f t="shared" si="10"/>
        <v>29</v>
      </c>
      <c r="K104" s="40" t="str">
        <f t="shared" si="9"/>
        <v>KÄSER Louis</v>
      </c>
    </row>
    <row r="105" spans="1:11" s="40" customFormat="1">
      <c r="A105" s="51">
        <f t="shared" si="7"/>
        <v>1.042013888888889E-3</v>
      </c>
      <c r="B105" s="40" t="str">
        <f t="shared" si="8"/>
        <v>MERGNER Jonas (162)</v>
      </c>
      <c r="C105" s="40" t="str">
        <f ca="1">IF(IFERROR(VLOOKUP($B105,$K$76:(INDIRECT("$K"&amp;($D$73+75))),1,FALSE),"-") = "-","Nej","Ja")</f>
        <v>Nej</v>
      </c>
      <c r="D105" s="47"/>
      <c r="E105" s="47"/>
      <c r="J105" s="40">
        <f t="shared" si="10"/>
        <v>30</v>
      </c>
      <c r="K105" s="40" t="str">
        <f t="shared" si="9"/>
        <v>MERGNER Jonas (162)</v>
      </c>
    </row>
    <row r="106" spans="1:11" s="40" customFormat="1">
      <c r="A106" s="51" t="str">
        <f t="shared" si="7"/>
        <v>-</v>
      </c>
      <c r="B106" s="40" t="str">
        <f t="shared" si="8"/>
        <v>BODÉN Axel (149)</v>
      </c>
      <c r="C106" s="40" t="str">
        <f ca="1">IF(IFERROR(VLOOKUP($B106,$K$76:(INDIRECT("$K"&amp;($D$73+75))),1,FALSE),"-") = "-","Nej","Ja")</f>
        <v>Nej</v>
      </c>
      <c r="D106" s="47"/>
      <c r="E106" s="47"/>
      <c r="J106" s="40">
        <f t="shared" si="10"/>
        <v>31</v>
      </c>
      <c r="K106" s="40" t="str">
        <f t="shared" si="9"/>
        <v>-</v>
      </c>
    </row>
    <row r="107" spans="1:11" s="40" customFormat="1">
      <c r="A107" s="51" t="str">
        <f t="shared" si="7"/>
        <v>-</v>
      </c>
      <c r="B107" s="40" t="str">
        <f t="shared" si="8"/>
        <v>ERIKSSON Rasmus (147)</v>
      </c>
      <c r="C107" s="40" t="str">
        <f ca="1">IF(IFERROR(VLOOKUP($B107,$K$76:(INDIRECT("$K"&amp;($D$73+75))),1,FALSE),"-") = "-","Nej","Ja")</f>
        <v>Nej</v>
      </c>
      <c r="D107" s="47"/>
      <c r="E107" s="47"/>
      <c r="J107" s="40">
        <f t="shared" si="10"/>
        <v>32</v>
      </c>
      <c r="K107" s="40" t="str">
        <f t="shared" si="9"/>
        <v>-</v>
      </c>
    </row>
    <row r="108" spans="1:11" s="40" customFormat="1">
      <c r="A108" s="51" t="str">
        <f t="shared" si="7"/>
        <v>-</v>
      </c>
      <c r="B108" s="40" t="str">
        <f t="shared" si="8"/>
        <v>KEMHAGEN Manne (148)</v>
      </c>
      <c r="C108" s="40" t="str">
        <f ca="1">IF(IFERROR(VLOOKUP($B108,$K$76:(INDIRECT("$K"&amp;($D$73+75))),1,FALSE),"-") = "-","Nej","Ja")</f>
        <v>Nej</v>
      </c>
      <c r="D108" s="47"/>
      <c r="E108" s="47"/>
      <c r="J108" s="40">
        <f t="shared" si="10"/>
        <v>33</v>
      </c>
      <c r="K108" s="40" t="str">
        <f t="shared" si="9"/>
        <v>-</v>
      </c>
    </row>
    <row r="109" spans="1:11" s="40" customFormat="1">
      <c r="A109" s="51" t="str">
        <f t="shared" si="7"/>
        <v>-</v>
      </c>
      <c r="B109" s="40" t="str">
        <f t="shared" si="8"/>
        <v>STRAUSS Ian</v>
      </c>
      <c r="C109" s="40" t="str">
        <f ca="1">IF(IFERROR(VLOOKUP($B109,$K$76:(INDIRECT("$K"&amp;($D$73+75))),1,FALSE),"-") = "-","Nej","Ja")</f>
        <v>Nej</v>
      </c>
      <c r="D109" s="47"/>
      <c r="E109" s="47"/>
      <c r="J109" s="40">
        <f t="shared" si="10"/>
        <v>34</v>
      </c>
      <c r="K109" s="40" t="str">
        <f t="shared" si="9"/>
        <v>-</v>
      </c>
    </row>
    <row r="110" spans="1:11" s="40" customFormat="1">
      <c r="A110" s="51" t="str">
        <f t="shared" si="7"/>
        <v>-</v>
      </c>
      <c r="B110" s="40" t="str">
        <f t="shared" si="8"/>
        <v/>
      </c>
      <c r="C110" s="40" t="str">
        <f ca="1">IF(IFERROR(VLOOKUP($B110,$K$76:(INDIRECT("$K"&amp;($D$73+75))),1,FALSE),"-") = "-","Nej","Ja")</f>
        <v>Nej</v>
      </c>
      <c r="D110" s="47"/>
      <c r="E110" s="47"/>
      <c r="J110" s="40">
        <f t="shared" si="10"/>
        <v>35</v>
      </c>
      <c r="K110" s="40" t="str">
        <f t="shared" si="9"/>
        <v>-</v>
      </c>
    </row>
    <row r="111" spans="1:11" s="40" customFormat="1">
      <c r="A111" s="51" t="str">
        <f t="shared" si="7"/>
        <v>-</v>
      </c>
      <c r="B111" s="40" t="str">
        <f t="shared" si="8"/>
        <v/>
      </c>
      <c r="C111" s="40" t="str">
        <f ca="1">IF(IFERROR(VLOOKUP($B111,$K$76:(INDIRECT("$K"&amp;($D$73+75))),1,FALSE),"-") = "-","Nej","Ja")</f>
        <v>Nej</v>
      </c>
      <c r="D111" s="47"/>
      <c r="E111" s="47"/>
      <c r="J111" s="40">
        <f t="shared" si="10"/>
        <v>36</v>
      </c>
      <c r="K111" s="40" t="str">
        <f t="shared" si="9"/>
        <v>-</v>
      </c>
    </row>
    <row r="112" spans="1:11" s="40" customFormat="1">
      <c r="A112" s="51" t="str">
        <f t="shared" si="7"/>
        <v>-</v>
      </c>
      <c r="B112" s="40" t="str">
        <f t="shared" si="8"/>
        <v/>
      </c>
      <c r="C112" s="40" t="str">
        <f ca="1">IF(IFERROR(VLOOKUP($B112,$K$76:(INDIRECT("$K"&amp;($D$73+75))),1,FALSE),"-") = "-","Nej","Ja")</f>
        <v>Nej</v>
      </c>
      <c r="D112" s="47"/>
      <c r="E112" s="47"/>
      <c r="J112" s="40">
        <f t="shared" si="10"/>
        <v>37</v>
      </c>
      <c r="K112" s="40" t="str">
        <f t="shared" si="9"/>
        <v>-</v>
      </c>
    </row>
    <row r="113" spans="1:11" s="40" customFormat="1">
      <c r="A113" s="51" t="str">
        <f t="shared" si="7"/>
        <v>-</v>
      </c>
      <c r="B113" s="40" t="str">
        <f t="shared" si="8"/>
        <v/>
      </c>
      <c r="C113" s="40" t="str">
        <f ca="1">IF(IFERROR(VLOOKUP($B113,$K$76:(INDIRECT("$K"&amp;($D$73+75))),1,FALSE),"-") = "-","Nej","Ja")</f>
        <v>Nej</v>
      </c>
      <c r="D113" s="47"/>
      <c r="E113" s="47"/>
      <c r="J113" s="40">
        <f t="shared" si="10"/>
        <v>38</v>
      </c>
      <c r="K113" s="40" t="str">
        <f t="shared" si="9"/>
        <v>-</v>
      </c>
    </row>
    <row r="114" spans="1:11" s="40" customFormat="1">
      <c r="A114" s="51" t="str">
        <f t="shared" si="7"/>
        <v>-</v>
      </c>
      <c r="B114" s="40" t="str">
        <f t="shared" si="8"/>
        <v/>
      </c>
      <c r="C114" s="40" t="str">
        <f ca="1">IF(IFERROR(VLOOKUP($B114,$K$76:(INDIRECT("$K"&amp;($D$73+75))),1,FALSE),"-") = "-","Nej","Ja")</f>
        <v>Nej</v>
      </c>
      <c r="D114" s="47"/>
      <c r="E114" s="47"/>
      <c r="J114" s="40">
        <f t="shared" si="10"/>
        <v>39</v>
      </c>
      <c r="K114" s="40" t="str">
        <f t="shared" si="9"/>
        <v>-</v>
      </c>
    </row>
    <row r="115" spans="1:11" s="40" customFormat="1">
      <c r="A115" s="51" t="str">
        <f t="shared" si="7"/>
        <v>-</v>
      </c>
      <c r="B115" s="40" t="str">
        <f t="shared" si="8"/>
        <v/>
      </c>
      <c r="C115" s="40" t="str">
        <f ca="1">IF(IFERROR(VLOOKUP($B115,$K$76:(INDIRECT("$K"&amp;($D$73+75))),1,FALSE),"-") = "-","Nej","Ja")</f>
        <v>Nej</v>
      </c>
      <c r="D115" s="47"/>
      <c r="E115" s="47"/>
      <c r="J115" s="40">
        <f t="shared" si="10"/>
        <v>40</v>
      </c>
      <c r="K115" s="40" t="str">
        <f t="shared" si="9"/>
        <v>-</v>
      </c>
    </row>
    <row r="116" spans="1:11" s="40" customFormat="1">
      <c r="A116" s="51" t="str">
        <f t="shared" si="7"/>
        <v>-</v>
      </c>
      <c r="B116" s="40" t="str">
        <f t="shared" si="8"/>
        <v/>
      </c>
      <c r="C116" s="40" t="str">
        <f ca="1">IF(IFERROR(VLOOKUP($B116,$K$76:(INDIRECT("$K"&amp;($D$73+75))),1,FALSE),"-") = "-","Nej","Ja")</f>
        <v>Nej</v>
      </c>
      <c r="D116" s="47"/>
      <c r="E116" s="47"/>
      <c r="J116" s="40">
        <f t="shared" si="10"/>
        <v>41</v>
      </c>
      <c r="K116" s="40" t="str">
        <f t="shared" si="9"/>
        <v>-</v>
      </c>
    </row>
    <row r="117" spans="1:11" s="40" customFormat="1">
      <c r="A117" s="51" t="str">
        <f t="shared" si="7"/>
        <v>-</v>
      </c>
      <c r="B117" s="40" t="str">
        <f t="shared" si="8"/>
        <v/>
      </c>
      <c r="C117" s="40" t="str">
        <f ca="1">IF(IFERROR(VLOOKUP($B117,$K$76:(INDIRECT("$K"&amp;($D$73+75))),1,FALSE),"-") = "-","Nej","Ja")</f>
        <v>Nej</v>
      </c>
      <c r="D117" s="47"/>
      <c r="E117" s="47"/>
      <c r="J117" s="40">
        <f t="shared" si="10"/>
        <v>42</v>
      </c>
      <c r="K117" s="40" t="str">
        <f t="shared" si="9"/>
        <v>-</v>
      </c>
    </row>
    <row r="118" spans="1:11" s="40" customFormat="1">
      <c r="A118" s="51" t="str">
        <f t="shared" si="7"/>
        <v>-</v>
      </c>
      <c r="B118" s="40" t="str">
        <f t="shared" si="8"/>
        <v/>
      </c>
      <c r="C118" s="40" t="str">
        <f ca="1">IF(IFERROR(VLOOKUP($B118,$K$76:(INDIRECT("$K"&amp;($D$73+75))),1,FALSE),"-") = "-","Nej","Ja")</f>
        <v>Nej</v>
      </c>
      <c r="D118" s="47"/>
      <c r="E118" s="47"/>
      <c r="J118" s="40">
        <f t="shared" si="10"/>
        <v>43</v>
      </c>
      <c r="K118" s="40" t="str">
        <f t="shared" si="9"/>
        <v>-</v>
      </c>
    </row>
    <row r="119" spans="1:11" s="40" customFormat="1">
      <c r="A119" s="51" t="str">
        <f t="shared" si="7"/>
        <v>-</v>
      </c>
      <c r="B119" s="40" t="str">
        <f t="shared" si="8"/>
        <v/>
      </c>
      <c r="C119" s="40" t="str">
        <f ca="1">IF(IFERROR(VLOOKUP($B119,$K$76:(INDIRECT("$K"&amp;($D$73+75))),1,FALSE),"-") = "-","Nej","Ja")</f>
        <v>Nej</v>
      </c>
      <c r="D119" s="47"/>
      <c r="E119" s="47"/>
      <c r="J119" s="40">
        <f t="shared" si="10"/>
        <v>44</v>
      </c>
      <c r="K119" s="40" t="str">
        <f t="shared" si="9"/>
        <v>-</v>
      </c>
    </row>
    <row r="120" spans="1:11" s="40" customFormat="1">
      <c r="A120" s="51" t="str">
        <f t="shared" si="7"/>
        <v>-</v>
      </c>
      <c r="B120" s="40" t="str">
        <f t="shared" si="8"/>
        <v/>
      </c>
      <c r="C120" s="40" t="str">
        <f ca="1">IF(IFERROR(VLOOKUP($B120,$K$76:(INDIRECT("$K"&amp;($D$73+75))),1,FALSE),"-") = "-","Nej","Ja")</f>
        <v>Nej</v>
      </c>
      <c r="D120" s="47"/>
      <c r="E120" s="47"/>
      <c r="J120" s="40">
        <f t="shared" si="10"/>
        <v>45</v>
      </c>
      <c r="K120" s="40" t="str">
        <f t="shared" si="9"/>
        <v>-</v>
      </c>
    </row>
    <row r="121" spans="1:11" s="40" customFormat="1">
      <c r="A121" s="51" t="str">
        <f t="shared" si="7"/>
        <v>-</v>
      </c>
      <c r="B121" s="40" t="str">
        <f t="shared" si="8"/>
        <v/>
      </c>
      <c r="C121" s="40" t="str">
        <f ca="1">IF(IFERROR(VLOOKUP($B121,$K$76:(INDIRECT("$K"&amp;($D$73+75))),1,FALSE),"-") = "-","Nej","Ja")</f>
        <v>Nej</v>
      </c>
      <c r="D121" s="47"/>
      <c r="E121" s="47"/>
      <c r="J121" s="40">
        <f t="shared" si="10"/>
        <v>46</v>
      </c>
      <c r="K121" s="40" t="str">
        <f t="shared" si="9"/>
        <v>-</v>
      </c>
    </row>
    <row r="122" spans="1:11" s="40" customFormat="1">
      <c r="A122" s="51" t="str">
        <f t="shared" si="7"/>
        <v>-</v>
      </c>
      <c r="B122" s="40" t="str">
        <f t="shared" si="8"/>
        <v/>
      </c>
      <c r="C122" s="40" t="str">
        <f ca="1">IF(IFERROR(VLOOKUP($B122,$K$76:(INDIRECT("$K"&amp;($D$73+75))),1,FALSE),"-") = "-","Nej","Ja")</f>
        <v>Nej</v>
      </c>
      <c r="D122" s="47"/>
      <c r="E122" s="47"/>
      <c r="J122" s="40">
        <f t="shared" si="10"/>
        <v>47</v>
      </c>
      <c r="K122" s="40" t="str">
        <f t="shared" si="9"/>
        <v>-</v>
      </c>
    </row>
    <row r="123" spans="1:11" s="40" customFormat="1">
      <c r="A123" s="51" t="str">
        <f t="shared" si="7"/>
        <v>-</v>
      </c>
      <c r="B123" s="40" t="str">
        <f t="shared" si="8"/>
        <v/>
      </c>
      <c r="C123" s="40" t="str">
        <f ca="1">IF(IFERROR(VLOOKUP($B123,$K$76:(INDIRECT("$K"&amp;($D$73+75))),1,FALSE),"-") = "-","Nej","Ja")</f>
        <v>Nej</v>
      </c>
      <c r="D123" s="47"/>
      <c r="E123" s="47"/>
      <c r="J123" s="40">
        <f t="shared" si="10"/>
        <v>48</v>
      </c>
      <c r="K123" s="40" t="str">
        <f t="shared" si="9"/>
        <v>-</v>
      </c>
    </row>
    <row r="124" spans="1:11" s="40" customFormat="1">
      <c r="A124" s="51" t="str">
        <f t="shared" si="7"/>
        <v>-</v>
      </c>
      <c r="B124" s="40" t="str">
        <f t="shared" si="8"/>
        <v/>
      </c>
      <c r="C124" s="40" t="str">
        <f ca="1">IF(IFERROR(VLOOKUP($B124,$K$76:(INDIRECT("$K"&amp;($D$73+75))),1,FALSE),"-") = "-","Nej","Ja")</f>
        <v>Nej</v>
      </c>
      <c r="D124" s="47"/>
      <c r="E124" s="47"/>
      <c r="J124" s="40">
        <f t="shared" si="10"/>
        <v>49</v>
      </c>
      <c r="K124" s="40" t="str">
        <f t="shared" si="9"/>
        <v>-</v>
      </c>
    </row>
    <row r="125" spans="1:11" s="40" customFormat="1">
      <c r="A125" s="51" t="str">
        <f t="shared" si="7"/>
        <v>-</v>
      </c>
      <c r="B125" s="40" t="str">
        <f t="shared" si="8"/>
        <v/>
      </c>
      <c r="C125" s="40" t="str">
        <f ca="1">IF(IFERROR(VLOOKUP($B125,$K$76:(INDIRECT("$K"&amp;($D$73+75))),1,FALSE),"-") = "-","Nej","Ja")</f>
        <v>Nej</v>
      </c>
      <c r="D125" s="47"/>
      <c r="E125" s="47"/>
      <c r="J125" s="40">
        <f t="shared" si="10"/>
        <v>50</v>
      </c>
      <c r="K125" s="40" t="str">
        <f t="shared" si="9"/>
        <v>-</v>
      </c>
    </row>
    <row r="126" spans="1:11" s="40" customFormat="1">
      <c r="A126" s="51" t="str">
        <f t="shared" si="7"/>
        <v>-</v>
      </c>
      <c r="B126" s="40" t="str">
        <f t="shared" si="8"/>
        <v/>
      </c>
      <c r="C126" s="40" t="str">
        <f ca="1">IF(IFERROR(VLOOKUP($B126,$K$76:(INDIRECT("$K"&amp;($D$73+75))),1,FALSE),"-") = "-","Nej","Ja")</f>
        <v>Nej</v>
      </c>
      <c r="D126" s="47"/>
      <c r="E126" s="47"/>
      <c r="J126" s="40">
        <f t="shared" si="10"/>
        <v>51</v>
      </c>
      <c r="K126" s="40" t="str">
        <f t="shared" si="9"/>
        <v>-</v>
      </c>
    </row>
    <row r="127" spans="1:11" s="40" customFormat="1">
      <c r="A127" s="51" t="str">
        <f t="shared" si="7"/>
        <v>-</v>
      </c>
      <c r="B127" s="40" t="str">
        <f t="shared" si="8"/>
        <v/>
      </c>
      <c r="C127" s="40" t="str">
        <f ca="1">IF(IFERROR(VLOOKUP($B127,$K$76:(INDIRECT("$K"&amp;($D$73+75))),1,FALSE),"-") = "-","Nej","Ja")</f>
        <v>Nej</v>
      </c>
      <c r="D127" s="47"/>
      <c r="E127" s="47"/>
      <c r="J127" s="40">
        <f t="shared" si="10"/>
        <v>52</v>
      </c>
      <c r="K127" s="40" t="str">
        <f t="shared" si="9"/>
        <v>-</v>
      </c>
    </row>
    <row r="128" spans="1:11" s="40" customFormat="1">
      <c r="A128" s="51" t="str">
        <f t="shared" si="7"/>
        <v>-</v>
      </c>
      <c r="B128" s="40" t="str">
        <f t="shared" si="8"/>
        <v/>
      </c>
      <c r="C128" s="40" t="str">
        <f ca="1">IF(IFERROR(VLOOKUP($B128,$K$76:(INDIRECT("$K"&amp;($D$73+75))),1,FALSE),"-") = "-","Nej","Ja")</f>
        <v>Nej</v>
      </c>
      <c r="D128" s="47"/>
      <c r="E128" s="47"/>
      <c r="J128" s="40">
        <f t="shared" si="10"/>
        <v>53</v>
      </c>
      <c r="K128" s="40" t="str">
        <f t="shared" si="9"/>
        <v>-</v>
      </c>
    </row>
    <row r="129" spans="1:11" s="40" customFormat="1">
      <c r="A129" s="51" t="str">
        <f t="shared" si="7"/>
        <v>-</v>
      </c>
      <c r="B129" s="40" t="str">
        <f t="shared" si="8"/>
        <v/>
      </c>
      <c r="C129" s="40" t="str">
        <f ca="1">IF(IFERROR(VLOOKUP($B129,$K$76:(INDIRECT("$K"&amp;($D$73+75))),1,FALSE),"-") = "-","Nej","Ja")</f>
        <v>Nej</v>
      </c>
      <c r="D129" s="47"/>
      <c r="E129" s="47"/>
      <c r="J129" s="40">
        <f t="shared" si="10"/>
        <v>54</v>
      </c>
      <c r="K129" s="40" t="str">
        <f t="shared" si="9"/>
        <v>-</v>
      </c>
    </row>
    <row r="130" spans="1:11" s="40" customFormat="1">
      <c r="A130" s="51" t="str">
        <f t="shared" si="7"/>
        <v>-</v>
      </c>
      <c r="B130" s="40" t="str">
        <f t="shared" si="8"/>
        <v/>
      </c>
      <c r="C130" s="40" t="str">
        <f ca="1">IF(IFERROR(VLOOKUP($B130,$K$76:(INDIRECT("$K"&amp;($D$73+75))),1,FALSE),"-") = "-","Nej","Ja")</f>
        <v>Nej</v>
      </c>
      <c r="D130" s="47"/>
      <c r="E130" s="47"/>
      <c r="J130" s="40">
        <f t="shared" si="10"/>
        <v>55</v>
      </c>
      <c r="K130" s="40" t="str">
        <f t="shared" si="9"/>
        <v>-</v>
      </c>
    </row>
    <row r="131" spans="1:11" s="40" customFormat="1">
      <c r="A131" s="51" t="str">
        <f t="shared" si="7"/>
        <v>-</v>
      </c>
      <c r="B131" s="40" t="str">
        <f t="shared" si="8"/>
        <v/>
      </c>
      <c r="C131" s="40" t="str">
        <f ca="1">IF(IFERROR(VLOOKUP($B131,$K$76:(INDIRECT("$K"&amp;($D$73+75))),1,FALSE),"-") = "-","Nej","Ja")</f>
        <v>Nej</v>
      </c>
      <c r="D131" s="47"/>
      <c r="E131" s="47"/>
      <c r="J131" s="40">
        <f t="shared" si="10"/>
        <v>56</v>
      </c>
      <c r="K131" s="40" t="str">
        <f t="shared" si="9"/>
        <v>-</v>
      </c>
    </row>
    <row r="132" spans="1:11" s="40" customFormat="1">
      <c r="A132" s="51" t="str">
        <f t="shared" si="7"/>
        <v>-</v>
      </c>
      <c r="B132" s="40" t="str">
        <f t="shared" si="8"/>
        <v/>
      </c>
      <c r="C132" s="40" t="str">
        <f ca="1">IF(IFERROR(VLOOKUP($B132,$K$76:(INDIRECT("$K"&amp;($D$73+75))),1,FALSE),"-") = "-","Nej","Ja")</f>
        <v>Nej</v>
      </c>
      <c r="D132" s="47"/>
      <c r="E132" s="47"/>
      <c r="J132" s="40">
        <f t="shared" si="10"/>
        <v>57</v>
      </c>
      <c r="K132" s="40" t="str">
        <f t="shared" si="9"/>
        <v>-</v>
      </c>
    </row>
    <row r="133" spans="1:11" s="40" customFormat="1">
      <c r="A133" s="51" t="str">
        <f t="shared" si="7"/>
        <v>-</v>
      </c>
      <c r="B133" s="40" t="str">
        <f t="shared" si="8"/>
        <v/>
      </c>
      <c r="C133" s="40" t="str">
        <f ca="1">IF(IFERROR(VLOOKUP($B133,$K$76:(INDIRECT("$K"&amp;($D$73+75))),1,FALSE),"-") = "-","Nej","Ja")</f>
        <v>Nej</v>
      </c>
      <c r="D133" s="47"/>
      <c r="E133" s="47"/>
      <c r="J133" s="40">
        <f t="shared" si="10"/>
        <v>58</v>
      </c>
      <c r="K133" s="40" t="str">
        <f t="shared" si="9"/>
        <v>-</v>
      </c>
    </row>
    <row r="134" spans="1:11" s="40" customFormat="1">
      <c r="A134" s="51" t="str">
        <f t="shared" si="7"/>
        <v>-</v>
      </c>
      <c r="B134" s="40" t="str">
        <f t="shared" si="8"/>
        <v/>
      </c>
      <c r="C134" s="40" t="str">
        <f ca="1">IF(IFERROR(VLOOKUP($B134,$K$76:(INDIRECT("$K"&amp;($D$73+75))),1,FALSE),"-") = "-","Nej","Ja")</f>
        <v>Nej</v>
      </c>
      <c r="D134" s="47"/>
      <c r="E134" s="47"/>
      <c r="J134" s="40">
        <f t="shared" si="10"/>
        <v>59</v>
      </c>
      <c r="K134" s="40" t="str">
        <f t="shared" si="9"/>
        <v>-</v>
      </c>
    </row>
    <row r="135" spans="1:11" s="40" customFormat="1">
      <c r="A135" s="51" t="str">
        <f t="shared" si="7"/>
        <v>-</v>
      </c>
      <c r="B135" s="40" t="str">
        <f t="shared" si="8"/>
        <v/>
      </c>
      <c r="C135" s="40" t="str">
        <f ca="1">IF(IFERROR(VLOOKUP($B135,$K$76:(INDIRECT("$K"&amp;($D$73+75))),1,FALSE),"-") = "-","Nej","Ja")</f>
        <v>Nej</v>
      </c>
      <c r="D135" s="47"/>
      <c r="E135" s="47"/>
      <c r="J135" s="40">
        <f t="shared" si="10"/>
        <v>60</v>
      </c>
      <c r="K135" s="40" t="str">
        <f t="shared" si="9"/>
        <v>-</v>
      </c>
    </row>
    <row r="136" spans="1:11" s="40" customFormat="1">
      <c r="A136" s="51" t="str">
        <f t="shared" si="7"/>
        <v>-</v>
      </c>
      <c r="B136" s="40" t="str">
        <f t="shared" si="8"/>
        <v/>
      </c>
      <c r="C136" s="40" t="str">
        <f ca="1">IF(IFERROR(VLOOKUP($B136,$K$76:(INDIRECT("$K"&amp;($D$73+75))),1,FALSE),"-") = "-","Nej","Ja")</f>
        <v>Nej</v>
      </c>
      <c r="D136" s="47"/>
      <c r="E136" s="47"/>
      <c r="J136" s="40">
        <f t="shared" si="10"/>
        <v>61</v>
      </c>
      <c r="K136" s="40" t="str">
        <f t="shared" si="9"/>
        <v>-</v>
      </c>
    </row>
    <row r="137" spans="1:11" s="40" customFormat="1">
      <c r="A137" s="51" t="str">
        <f t="shared" si="7"/>
        <v>-</v>
      </c>
      <c r="B137" s="40" t="str">
        <f t="shared" si="8"/>
        <v/>
      </c>
      <c r="C137" s="40" t="str">
        <f ca="1">IF(IFERROR(VLOOKUP($B137,$K$76:(INDIRECT("$K"&amp;($D$73+75))),1,FALSE),"-") = "-","Nej","Ja")</f>
        <v>Nej</v>
      </c>
      <c r="D137" s="47"/>
      <c r="E137" s="47"/>
      <c r="J137" s="40">
        <f t="shared" si="10"/>
        <v>62</v>
      </c>
      <c r="K137" s="40" t="str">
        <f t="shared" si="9"/>
        <v>-</v>
      </c>
    </row>
    <row r="138" spans="1:11" s="40" customFormat="1">
      <c r="A138" s="51" t="str">
        <f t="shared" si="7"/>
        <v>-</v>
      </c>
      <c r="B138" s="40" t="str">
        <f t="shared" si="8"/>
        <v/>
      </c>
      <c r="C138" s="40" t="str">
        <f ca="1">IF(IFERROR(VLOOKUP($B138,$K$76:(INDIRECT("$K"&amp;($D$73+75))),1,FALSE),"-") = "-","Nej","Ja")</f>
        <v>Nej</v>
      </c>
      <c r="D138" s="47"/>
      <c r="E138" s="47"/>
      <c r="J138" s="40">
        <f t="shared" si="10"/>
        <v>63</v>
      </c>
      <c r="K138" s="40" t="str">
        <f t="shared" si="9"/>
        <v>-</v>
      </c>
    </row>
    <row r="139" spans="1:11" s="40" customFormat="1"/>
    <row r="140" spans="1:11" s="52" customFormat="1"/>
    <row r="141" spans="1:11" s="40" customFormat="1"/>
    <row r="142" spans="1:11" s="40" customFormat="1">
      <c r="A142" s="50" t="s">
        <v>49</v>
      </c>
    </row>
    <row r="143" spans="1:11" s="40" customFormat="1">
      <c r="C143" s="57" t="s">
        <v>41</v>
      </c>
      <c r="D143" s="80">
        <v>8</v>
      </c>
      <c r="J143" s="50" t="s">
        <v>50</v>
      </c>
    </row>
    <row r="144" spans="1:11" s="40" customFormat="1">
      <c r="A144" s="41" t="s">
        <v>42</v>
      </c>
      <c r="J144" s="50"/>
      <c r="K144" s="41" t="s">
        <v>43</v>
      </c>
    </row>
    <row r="145" spans="1:12" s="40" customFormat="1">
      <c r="A145" s="42" t="s">
        <v>51</v>
      </c>
      <c r="B145" s="42" t="s">
        <v>31</v>
      </c>
      <c r="C145" s="42" t="s">
        <v>45</v>
      </c>
      <c r="D145" s="42" t="s">
        <v>46</v>
      </c>
      <c r="E145" s="42" t="s">
        <v>47</v>
      </c>
      <c r="J145" s="42" t="s">
        <v>52</v>
      </c>
      <c r="K145" s="42" t="s">
        <v>31</v>
      </c>
    </row>
    <row r="146" spans="1:12" s="40" customFormat="1">
      <c r="A146" s="51" t="str">
        <f ca="1">IF(ISBLANK(D5),"-",IF(C76="Nej",TIMEVALUE(IF(D146="förlorare",TEXT(D5+$D$72,"mm:ss.000"),TEXT(D5,"mm:ss.000"))),"Redan rankad"))</f>
        <v>Redan rankad</v>
      </c>
      <c r="B146" s="40" t="str">
        <f>IF(ISBLANK(B5),"",B5)</f>
        <v>SILFWERPLATZ Max (131)</v>
      </c>
      <c r="C146" s="40" t="str">
        <f ca="1">IF(C76="Ja","Ja",(IF(IFERROR(VLOOKUP(B146,$K$146:(INDIRECT("$K"&amp;($D$143+145))),1,FALSE),"-") &lt;&gt; "-","Ja","Nej")))</f>
        <v>Ja</v>
      </c>
      <c r="D146" s="47"/>
      <c r="E146" s="47"/>
      <c r="J146" s="40">
        <v>1</v>
      </c>
      <c r="K146" s="40" t="str">
        <f ca="1">IFERROR(VLOOKUP(SMALL($A$146:$A$208,$J146),$A$146:$B$208,2,FALSE),"-")</f>
        <v>ERIKSSON Rasmus (147)</v>
      </c>
      <c r="L146" s="41"/>
    </row>
    <row r="147" spans="1:12" s="40" customFormat="1">
      <c r="A147" s="51" t="str">
        <f t="shared" ref="A147:A208" ca="1" si="11">IF(ISBLANK(D6),"-",IF(C77="Nej",TIMEVALUE(IF(D147="förlorare",TEXT(D6+$D$72,"mm:ss.000"),TEXT(D6,"mm:ss.000"))),"Redan rankad"))</f>
        <v>Redan rankad</v>
      </c>
      <c r="B147" s="40" t="str">
        <f t="shared" ref="B147:B208" si="12">IF(ISBLANK(B6),"",B6)</f>
        <v>LUNDQUIST Philip (132)</v>
      </c>
      <c r="C147" s="40" t="str">
        <f ca="1">IF(C77="Ja","Ja",(IF(IFERROR(VLOOKUP(B147,$K$146:(INDIRECT("$K"&amp;($D$143+145))),1,FALSE),"-") &lt;&gt; "-","Ja","Nej")))</f>
        <v>Ja</v>
      </c>
      <c r="D147" s="47"/>
      <c r="E147" s="47"/>
      <c r="J147" s="40">
        <f>J146+1</f>
        <v>2</v>
      </c>
      <c r="K147" s="40" t="str">
        <f t="shared" ref="K147:K208" ca="1" si="13">IFERROR(VLOOKUP(SMALL($A$146:$A$208,$J147),$A$146:$B$208,2,FALSE),"-")</f>
        <v>KEMHAGEN Manne (148)</v>
      </c>
    </row>
    <row r="148" spans="1:12" s="40" customFormat="1">
      <c r="A148" s="51" t="str">
        <f t="shared" ca="1" si="11"/>
        <v>Redan rankad</v>
      </c>
      <c r="B148" s="40" t="str">
        <f t="shared" si="12"/>
        <v>RÖSNÄS Anton (133)</v>
      </c>
      <c r="C148" s="40" t="str">
        <f ca="1">IF(C78="Ja","Ja",(IF(IFERROR(VLOOKUP(B148,$K$146:(INDIRECT("$K"&amp;($D$143+145))),1,FALSE),"-") &lt;&gt; "-","Ja","Nej")))</f>
        <v>Ja</v>
      </c>
      <c r="D148" s="47"/>
      <c r="E148" s="47"/>
      <c r="J148" s="40">
        <f t="shared" ref="J148:J208" si="14">J147+1</f>
        <v>3</v>
      </c>
      <c r="K148" s="40" t="str">
        <f t="shared" ca="1" si="13"/>
        <v>BODÉN Axel (149)</v>
      </c>
    </row>
    <row r="149" spans="1:12" s="40" customFormat="1">
      <c r="A149" s="51" t="str">
        <f t="shared" ca="1" si="11"/>
        <v>Redan rankad</v>
      </c>
      <c r="B149" s="40" t="str">
        <f t="shared" si="12"/>
        <v>WREDMARK Fabian (134)</v>
      </c>
      <c r="C149" s="40" t="str">
        <f ca="1">IF(C79="Ja","Ja",(IF(IFERROR(VLOOKUP(B149,$K$146:(INDIRECT("$K"&amp;($D$143+145))),1,FALSE),"-") &lt;&gt; "-","Ja","Nej")))</f>
        <v>Ja</v>
      </c>
      <c r="D149" s="47"/>
      <c r="E149" s="47"/>
      <c r="J149" s="40">
        <f t="shared" si="14"/>
        <v>4</v>
      </c>
      <c r="K149" s="40" t="str">
        <f t="shared" ca="1" si="13"/>
        <v>EKSTRAND Niklas (150)</v>
      </c>
    </row>
    <row r="150" spans="1:12" s="40" customFormat="1">
      <c r="A150" s="51" t="str">
        <f t="shared" ca="1" si="11"/>
        <v>Redan rankad</v>
      </c>
      <c r="B150" s="40" t="str">
        <f t="shared" si="12"/>
        <v>WAHLBERG Erik (135)</v>
      </c>
      <c r="C150" s="40" t="str">
        <f ca="1">IF(C80="Ja","Ja",(IF(IFERROR(VLOOKUP(B150,$K$146:(INDIRECT("$K"&amp;($D$143+145))),1,FALSE),"-") &lt;&gt; "-","Ja","Nej")))</f>
        <v>Ja</v>
      </c>
      <c r="D150" s="47"/>
      <c r="E150" s="47"/>
      <c r="J150" s="40">
        <f t="shared" si="14"/>
        <v>5</v>
      </c>
      <c r="K150" s="40" t="str">
        <f t="shared" ca="1" si="13"/>
        <v>EKSTRAND Andreas (151)</v>
      </c>
    </row>
    <row r="151" spans="1:12" s="40" customFormat="1">
      <c r="A151" s="51" t="str">
        <f t="shared" ca="1" si="11"/>
        <v>Redan rankad</v>
      </c>
      <c r="B151" s="40" t="str">
        <f t="shared" si="12"/>
        <v>HJORTH Gustav (136)</v>
      </c>
      <c r="C151" s="40" t="str">
        <f ca="1">IF(C81="Ja","Ja",(IF(IFERROR(VLOOKUP(B151,$K$146:(INDIRECT("$K"&amp;($D$143+145))),1,FALSE),"-") &lt;&gt; "-","Ja","Nej")))</f>
        <v>Ja</v>
      </c>
      <c r="D151" s="47"/>
      <c r="E151" s="47"/>
      <c r="J151" s="40">
        <f t="shared" si="14"/>
        <v>6</v>
      </c>
      <c r="K151" s="40" t="str">
        <f t="shared" ca="1" si="13"/>
        <v>SVENSSON Isac (152)</v>
      </c>
    </row>
    <row r="152" spans="1:12" s="40" customFormat="1">
      <c r="A152" s="51" t="str">
        <f t="shared" ca="1" si="11"/>
        <v>Redan rankad</v>
      </c>
      <c r="B152" s="40" t="str">
        <f t="shared" si="12"/>
        <v>NYBERG Emil (137)</v>
      </c>
      <c r="C152" s="40" t="str">
        <f ca="1">IF(C82="Ja","Ja",(IF(IFERROR(VLOOKUP(B152,$K$146:(INDIRECT("$K"&amp;($D$143+145))),1,FALSE),"-") &lt;&gt; "-","Ja","Nej")))</f>
        <v>Ja</v>
      </c>
      <c r="D152" s="47"/>
      <c r="E152" s="47"/>
      <c r="J152" s="40">
        <f t="shared" si="14"/>
        <v>7</v>
      </c>
      <c r="K152" s="40" t="str">
        <f t="shared" ca="1" si="13"/>
        <v>LÖNNBERG Petter (153)</v>
      </c>
    </row>
    <row r="153" spans="1:12" s="40" customFormat="1">
      <c r="A153" s="51" t="str">
        <f t="shared" ca="1" si="11"/>
        <v>Redan rankad</v>
      </c>
      <c r="B153" s="40" t="str">
        <f t="shared" si="12"/>
        <v>LUNDGREN Elis (138)</v>
      </c>
      <c r="C153" s="40" t="str">
        <f ca="1">IF(C83="Ja","Ja",(IF(IFERROR(VLOOKUP(B153,$K$146:(INDIRECT("$K"&amp;($D$143+145))),1,FALSE),"-") &lt;&gt; "-","Ja","Nej")))</f>
        <v>Ja</v>
      </c>
      <c r="D153" s="47"/>
      <c r="E153" s="47"/>
      <c r="J153" s="40">
        <f t="shared" si="14"/>
        <v>8</v>
      </c>
      <c r="K153" s="40" t="str">
        <f t="shared" ca="1" si="13"/>
        <v>MIKELSSON Bosse (154)</v>
      </c>
    </row>
    <row r="154" spans="1:12" s="40" customFormat="1">
      <c r="A154" s="51" t="str">
        <f t="shared" ca="1" si="11"/>
        <v>Redan rankad</v>
      </c>
      <c r="B154" s="40" t="str">
        <f t="shared" si="12"/>
        <v>LUNDSTRÖM Jacob (139)</v>
      </c>
      <c r="C154" s="40" t="str">
        <f ca="1">IF(C84="Ja","Ja",(IF(IFERROR(VLOOKUP(B154,$K$146:(INDIRECT("$K"&amp;($D$143+145))),1,FALSE),"-") &lt;&gt; "-","Ja","Nej")))</f>
        <v>Ja</v>
      </c>
      <c r="D154" s="47"/>
      <c r="E154" s="47"/>
      <c r="J154" s="40">
        <f t="shared" si="14"/>
        <v>9</v>
      </c>
      <c r="K154" s="40" t="str">
        <f t="shared" ca="1" si="13"/>
        <v>VITBLOM Love (158)</v>
      </c>
    </row>
    <row r="155" spans="1:12" s="40" customFormat="1">
      <c r="A155" s="51" t="str">
        <f t="shared" ca="1" si="11"/>
        <v>Redan rankad</v>
      </c>
      <c r="B155" s="40" t="str">
        <f t="shared" si="12"/>
        <v>WALLIN Grim (140)</v>
      </c>
      <c r="C155" s="40" t="str">
        <f ca="1">IF(C85="Ja","Ja",(IF(IFERROR(VLOOKUP(B155,$K$146:(INDIRECT("$K"&amp;($D$143+145))),1,FALSE),"-") &lt;&gt; "-","Ja","Nej")))</f>
        <v>Ja</v>
      </c>
      <c r="D155" s="47"/>
      <c r="E155" s="47"/>
      <c r="J155" s="40">
        <f t="shared" si="14"/>
        <v>10</v>
      </c>
      <c r="K155" s="40" t="str">
        <f t="shared" ca="1" si="13"/>
        <v>WESTERLUND Rasmus (157)</v>
      </c>
    </row>
    <row r="156" spans="1:12" s="40" customFormat="1">
      <c r="A156" s="51" t="str">
        <f t="shared" ca="1" si="11"/>
        <v>Redan rankad</v>
      </c>
      <c r="B156" s="40" t="str">
        <f t="shared" si="12"/>
        <v>GRANQVIST Jesper (141)</v>
      </c>
      <c r="C156" s="40" t="str">
        <f ca="1">IF(C86="Ja","Ja",(IF(IFERROR(VLOOKUP(B156,$K$146:(INDIRECT("$K"&amp;($D$143+145))),1,FALSE),"-") &lt;&gt; "-","Ja","Nej")))</f>
        <v>Ja</v>
      </c>
      <c r="D156" s="47"/>
      <c r="E156" s="47"/>
      <c r="J156" s="40">
        <f t="shared" si="14"/>
        <v>11</v>
      </c>
      <c r="K156" s="40" t="str">
        <f t="shared" ca="1" si="13"/>
        <v>ERIKSSON Alexander (156)</v>
      </c>
    </row>
    <row r="157" spans="1:12" s="40" customFormat="1">
      <c r="A157" s="51" t="str">
        <f t="shared" ca="1" si="11"/>
        <v>Redan rankad</v>
      </c>
      <c r="B157" s="40" t="str">
        <f t="shared" si="12"/>
        <v>ISAKSSON Hampus (142)</v>
      </c>
      <c r="C157" s="40" t="str">
        <f ca="1">IF(C87="Ja","Ja",(IF(IFERROR(VLOOKUP(B157,$K$146:(INDIRECT("$K"&amp;($D$143+145))),1,FALSE),"-") &lt;&gt; "-","Ja","Nej")))</f>
        <v>Ja</v>
      </c>
      <c r="D157" s="47"/>
      <c r="E157" s="47"/>
      <c r="J157" s="40">
        <f t="shared" si="14"/>
        <v>12</v>
      </c>
      <c r="K157" s="40" t="str">
        <f t="shared" ca="1" si="13"/>
        <v>PERSSON Lukas (159)</v>
      </c>
    </row>
    <row r="158" spans="1:12" s="40" customFormat="1">
      <c r="A158" s="51" t="str">
        <f t="shared" ca="1" si="11"/>
        <v>Redan rankad</v>
      </c>
      <c r="B158" s="40" t="str">
        <f t="shared" si="12"/>
        <v>KONGSHOLM Lucas (143)</v>
      </c>
      <c r="C158" s="40" t="str">
        <f ca="1">IF(C88="Ja","Ja",(IF(IFERROR(VLOOKUP(B158,$K$146:(INDIRECT("$K"&amp;($D$143+145))),1,FALSE),"-") &lt;&gt; "-","Ja","Nej")))</f>
        <v>Ja</v>
      </c>
      <c r="D158" s="47"/>
      <c r="E158" s="47"/>
      <c r="J158" s="40">
        <f t="shared" si="14"/>
        <v>13</v>
      </c>
      <c r="K158" s="40" t="str">
        <f t="shared" ca="1" si="13"/>
        <v>BEIMING Alvin (155)</v>
      </c>
    </row>
    <row r="159" spans="1:12" s="40" customFormat="1">
      <c r="A159" s="51" t="str">
        <f t="shared" ca="1" si="11"/>
        <v>Redan rankad</v>
      </c>
      <c r="B159" s="40" t="str">
        <f t="shared" si="12"/>
        <v>ANDERSSON Felix (144)</v>
      </c>
      <c r="C159" s="40" t="str">
        <f ca="1">IF(C89="Ja","Ja",(IF(IFERROR(VLOOKUP(B159,$K$146:(INDIRECT("$K"&amp;($D$143+145))),1,FALSE),"-") &lt;&gt; "-","Ja","Nej")))</f>
        <v>Ja</v>
      </c>
      <c r="D159" s="47"/>
      <c r="E159" s="47"/>
      <c r="J159" s="40">
        <f t="shared" si="14"/>
        <v>14</v>
      </c>
      <c r="K159" s="40" t="str">
        <f t="shared" ca="1" si="13"/>
        <v>RIES Jordi (161)</v>
      </c>
    </row>
    <row r="160" spans="1:12" s="40" customFormat="1">
      <c r="A160" s="51" t="str">
        <f t="shared" ca="1" si="11"/>
        <v>Redan rankad</v>
      </c>
      <c r="B160" s="40" t="str">
        <f t="shared" si="12"/>
        <v>LUNDBÄCK Otto (145)</v>
      </c>
      <c r="C160" s="40" t="str">
        <f ca="1">IF(C90="Ja","Ja",(IF(IFERROR(VLOOKUP(B160,$K$146:(INDIRECT("$K"&amp;($D$143+145))),1,FALSE),"-") &lt;&gt; "-","Ja","Nej")))</f>
        <v>Ja</v>
      </c>
      <c r="D160" s="47"/>
      <c r="E160" s="47"/>
      <c r="J160" s="40">
        <f t="shared" si="14"/>
        <v>15</v>
      </c>
      <c r="K160" s="40" t="str">
        <f t="shared" ca="1" si="13"/>
        <v>THORSANDER Samuel (160)</v>
      </c>
    </row>
    <row r="161" spans="1:11" s="40" customFormat="1">
      <c r="A161" s="51" t="str">
        <f t="shared" ca="1" si="11"/>
        <v>Redan rankad</v>
      </c>
      <c r="B161" s="40" t="str">
        <f t="shared" si="12"/>
        <v>VENNERSTRÖM Hugo (146)</v>
      </c>
      <c r="C161" s="40" t="str">
        <f ca="1">IF(C91="Ja","Ja",(IF(IFERROR(VLOOKUP(B161,$K$146:(INDIRECT("$K"&amp;($D$143+145))),1,FALSE),"-") &lt;&gt; "-","Ja","Nej")))</f>
        <v>Ja</v>
      </c>
      <c r="D161" s="47"/>
      <c r="E161" s="47"/>
      <c r="J161" s="40">
        <f t="shared" si="14"/>
        <v>16</v>
      </c>
      <c r="K161" s="40" t="str">
        <f t="shared" ca="1" si="13"/>
        <v>KÄSER Louis</v>
      </c>
    </row>
    <row r="162" spans="1:11" s="40" customFormat="1">
      <c r="A162" s="51">
        <f t="shared" ca="1" si="11"/>
        <v>4.3969907407407407E-4</v>
      </c>
      <c r="B162" s="40" t="str">
        <f t="shared" si="12"/>
        <v>SVENSSON Isac (152)</v>
      </c>
      <c r="C162" s="40" t="str">
        <f ca="1">IF(C92="Ja","Ja",(IF(IFERROR(VLOOKUP(B162,$K$146:(INDIRECT("$K"&amp;($D$143+145))),1,FALSE),"-") &lt;&gt; "-","Ja","Nej")))</f>
        <v>Ja</v>
      </c>
      <c r="D162" s="47"/>
      <c r="E162" s="47"/>
      <c r="J162" s="40">
        <f t="shared" si="14"/>
        <v>17</v>
      </c>
      <c r="K162" s="40" t="str">
        <f t="shared" ca="1" si="13"/>
        <v>MERGNER Jonas (162)</v>
      </c>
    </row>
    <row r="163" spans="1:11" s="40" customFormat="1">
      <c r="A163" s="51">
        <f t="shared" ca="1" si="11"/>
        <v>4.4212962962962961E-4</v>
      </c>
      <c r="B163" s="40" t="str">
        <f t="shared" si="12"/>
        <v>LÖNNBERG Petter (153)</v>
      </c>
      <c r="C163" s="40" t="str">
        <f ca="1">IF(C93="Ja","Ja",(IF(IFERROR(VLOOKUP(B163,$K$146:(INDIRECT("$K"&amp;($D$143+145))),1,FALSE),"-") &lt;&gt; "-","Ja","Nej")))</f>
        <v>Ja</v>
      </c>
      <c r="D163" s="47"/>
      <c r="E163" s="47"/>
      <c r="J163" s="40">
        <f t="shared" si="14"/>
        <v>18</v>
      </c>
      <c r="K163" s="40" t="str">
        <f t="shared" ca="1" si="13"/>
        <v>-</v>
      </c>
    </row>
    <row r="164" spans="1:11" s="40" customFormat="1">
      <c r="A164" s="51">
        <f t="shared" ca="1" si="11"/>
        <v>4.3923611111111116E-4</v>
      </c>
      <c r="B164" s="40" t="str">
        <f t="shared" si="12"/>
        <v>EKSTRAND Andreas (151)</v>
      </c>
      <c r="C164" s="40" t="str">
        <f ca="1">IF(C94="Ja","Ja",(IF(IFERROR(VLOOKUP(B164,$K$146:(INDIRECT("$K"&amp;($D$143+145))),1,FALSE),"-") &lt;&gt; "-","Ja","Nej")))</f>
        <v>Ja</v>
      </c>
      <c r="D164" s="47"/>
      <c r="E164" s="47"/>
      <c r="J164" s="40">
        <f t="shared" si="14"/>
        <v>19</v>
      </c>
      <c r="K164" s="40" t="str">
        <f t="shared" ca="1" si="13"/>
        <v>-</v>
      </c>
    </row>
    <row r="165" spans="1:11" s="40" customFormat="1">
      <c r="A165" s="51">
        <f t="shared" ca="1" si="11"/>
        <v>4.4791666666666672E-4</v>
      </c>
      <c r="B165" s="40" t="str">
        <f t="shared" si="12"/>
        <v>ERIKSSON Alexander (156)</v>
      </c>
      <c r="C165" s="40" t="str">
        <f ca="1">IF(C95="Ja","Ja",(IF(IFERROR(VLOOKUP(B165,$K$146:(INDIRECT("$K"&amp;($D$143+145))),1,FALSE),"-") &lt;&gt; "-","Ja","Nej")))</f>
        <v>Nej</v>
      </c>
      <c r="D165" s="47"/>
      <c r="E165" s="47"/>
      <c r="J165" s="40">
        <f t="shared" si="14"/>
        <v>20</v>
      </c>
      <c r="K165" s="40" t="str">
        <f t="shared" ca="1" si="13"/>
        <v>-</v>
      </c>
    </row>
    <row r="166" spans="1:11" s="40" customFormat="1">
      <c r="A166" s="51">
        <f t="shared" ca="1" si="11"/>
        <v>4.4710648148148149E-4</v>
      </c>
      <c r="B166" s="40" t="str">
        <f t="shared" si="12"/>
        <v>WESTERLUND Rasmus (157)</v>
      </c>
      <c r="C166" s="40" t="str">
        <f ca="1">IF(C96="Ja","Ja",(IF(IFERROR(VLOOKUP(B166,$K$146:(INDIRECT("$K"&amp;($D$143+145))),1,FALSE),"-") &lt;&gt; "-","Ja","Nej")))</f>
        <v>Nej</v>
      </c>
      <c r="D166" s="47"/>
      <c r="E166" s="47"/>
      <c r="J166" s="40">
        <f t="shared" si="14"/>
        <v>21</v>
      </c>
      <c r="K166" s="40" t="str">
        <f t="shared" ca="1" si="13"/>
        <v>-</v>
      </c>
    </row>
    <row r="167" spans="1:11" s="40" customFormat="1">
      <c r="A167" s="51">
        <f t="shared" ca="1" si="11"/>
        <v>4.4421296296296304E-4</v>
      </c>
      <c r="B167" s="40" t="str">
        <f t="shared" si="12"/>
        <v>MIKELSSON Bosse (154)</v>
      </c>
      <c r="C167" s="40" t="str">
        <f ca="1">IF(C97="Ja","Ja",(IF(IFERROR(VLOOKUP(B167,$K$146:(INDIRECT("$K"&amp;($D$143+145))),1,FALSE),"-") &lt;&gt; "-","Ja","Nej")))</f>
        <v>Ja</v>
      </c>
      <c r="D167" s="47"/>
      <c r="E167" s="47"/>
      <c r="J167" s="40">
        <f t="shared" si="14"/>
        <v>22</v>
      </c>
      <c r="K167" s="40" t="str">
        <f t="shared" ca="1" si="13"/>
        <v>-</v>
      </c>
    </row>
    <row r="168" spans="1:11" s="40" customFormat="1">
      <c r="A168" s="51">
        <f t="shared" ca="1" si="11"/>
        <v>4.4606481481481477E-4</v>
      </c>
      <c r="B168" s="40" t="str">
        <f t="shared" si="12"/>
        <v>VITBLOM Love (158)</v>
      </c>
      <c r="C168" s="40" t="str">
        <f ca="1">IF(C98="Ja","Ja",(IF(IFERROR(VLOOKUP(B168,$K$146:(INDIRECT("$K"&amp;($D$143+145))),1,FALSE),"-") &lt;&gt; "-","Ja","Nej")))</f>
        <v>Nej</v>
      </c>
      <c r="D168" s="47"/>
      <c r="E168" s="47"/>
      <c r="J168" s="40">
        <f t="shared" si="14"/>
        <v>23</v>
      </c>
      <c r="K168" s="40" t="str">
        <f t="shared" ca="1" si="13"/>
        <v>-</v>
      </c>
    </row>
    <row r="169" spans="1:11" s="40" customFormat="1">
      <c r="A169" s="51">
        <f t="shared" ca="1" si="11"/>
        <v>4.3298611111111104E-4</v>
      </c>
      <c r="B169" s="40" t="str">
        <f t="shared" si="12"/>
        <v>EKSTRAND Niklas (150)</v>
      </c>
      <c r="C169" s="40" t="str">
        <f ca="1">IF(C99="Ja","Ja",(IF(IFERROR(VLOOKUP(B169,$K$146:(INDIRECT("$K"&amp;($D$143+145))),1,FALSE),"-") &lt;&gt; "-","Ja","Nej")))</f>
        <v>Ja</v>
      </c>
      <c r="D169" s="47"/>
      <c r="E169" s="47"/>
      <c r="J169" s="40">
        <f t="shared" si="14"/>
        <v>24</v>
      </c>
      <c r="K169" s="40" t="str">
        <f t="shared" ca="1" si="13"/>
        <v>-</v>
      </c>
    </row>
    <row r="170" spans="1:11" s="40" customFormat="1">
      <c r="A170" s="51">
        <f t="shared" ca="1" si="11"/>
        <v>4.5787037037037036E-4</v>
      </c>
      <c r="B170" s="40" t="str">
        <f t="shared" si="12"/>
        <v>PERSSON Lukas (159)</v>
      </c>
      <c r="C170" s="40" t="str">
        <f ca="1">IF(C100="Ja","Ja",(IF(IFERROR(VLOOKUP(B170,$K$146:(INDIRECT("$K"&amp;($D$143+145))),1,FALSE),"-") &lt;&gt; "-","Ja","Nej")))</f>
        <v>Nej</v>
      </c>
      <c r="D170" s="47"/>
      <c r="E170" s="47"/>
      <c r="J170" s="40">
        <f t="shared" si="14"/>
        <v>25</v>
      </c>
      <c r="K170" s="40" t="str">
        <f t="shared" ca="1" si="13"/>
        <v>-</v>
      </c>
    </row>
    <row r="171" spans="1:11" s="40" customFormat="1">
      <c r="A171" s="51">
        <f t="shared" ca="1" si="11"/>
        <v>4.9155092592592588E-4</v>
      </c>
      <c r="B171" s="40" t="str">
        <f t="shared" si="12"/>
        <v>BEIMING Alvin (155)</v>
      </c>
      <c r="C171" s="40" t="str">
        <f ca="1">IF(C101="Ja","Ja",(IF(IFERROR(VLOOKUP(B171,$K$146:(INDIRECT("$K"&amp;($D$143+145))),1,FALSE),"-") &lt;&gt; "-","Ja","Nej")))</f>
        <v>Nej</v>
      </c>
      <c r="D171" s="47"/>
      <c r="E171" s="47"/>
      <c r="J171" s="40">
        <f t="shared" si="14"/>
        <v>26</v>
      </c>
      <c r="K171" s="40" t="str">
        <f t="shared" ca="1" si="13"/>
        <v>-</v>
      </c>
    </row>
    <row r="172" spans="1:11" s="40" customFormat="1">
      <c r="A172" s="51">
        <f t="shared" ca="1" si="11"/>
        <v>4.9606481481481485E-4</v>
      </c>
      <c r="B172" s="40" t="str">
        <f t="shared" si="12"/>
        <v>THORSANDER Samuel (160)</v>
      </c>
      <c r="C172" s="40" t="str">
        <f ca="1">IF(C102="Ja","Ja",(IF(IFERROR(VLOOKUP(B172,$K$146:(INDIRECT("$K"&amp;($D$143+145))),1,FALSE),"-") &lt;&gt; "-","Ja","Nej")))</f>
        <v>Nej</v>
      </c>
      <c r="D172" s="47"/>
      <c r="E172" s="47"/>
      <c r="J172" s="40">
        <f t="shared" si="14"/>
        <v>27</v>
      </c>
      <c r="K172" s="40" t="str">
        <f t="shared" ca="1" si="13"/>
        <v>-</v>
      </c>
    </row>
    <row r="173" spans="1:11" s="40" customFormat="1">
      <c r="A173" s="51">
        <f t="shared" ca="1" si="11"/>
        <v>4.924768518518518E-4</v>
      </c>
      <c r="B173" s="40" t="str">
        <f t="shared" si="12"/>
        <v>RIES Jordi (161)</v>
      </c>
      <c r="C173" s="40" t="str">
        <f ca="1">IF(C103="Ja","Ja",(IF(IFERROR(VLOOKUP(B173,$K$146:(INDIRECT("$K"&amp;($D$143+145))),1,FALSE),"-") &lt;&gt; "-","Ja","Nej")))</f>
        <v>Nej</v>
      </c>
      <c r="D173" s="47"/>
      <c r="E173" s="47"/>
      <c r="J173" s="40">
        <f t="shared" si="14"/>
        <v>28</v>
      </c>
      <c r="K173" s="40" t="str">
        <f t="shared" ca="1" si="13"/>
        <v>-</v>
      </c>
    </row>
    <row r="174" spans="1:11" s="40" customFormat="1">
      <c r="A174" s="51">
        <f t="shared" ca="1" si="11"/>
        <v>5.0659722222222219E-4</v>
      </c>
      <c r="B174" s="40" t="str">
        <f t="shared" si="12"/>
        <v>KÄSER Louis</v>
      </c>
      <c r="C174" s="40" t="str">
        <f ca="1">IF(C104="Ja","Ja",(IF(IFERROR(VLOOKUP(B174,$K$146:(INDIRECT("$K"&amp;($D$143+145))),1,FALSE),"-") &lt;&gt; "-","Ja","Nej")))</f>
        <v>Nej</v>
      </c>
      <c r="D174" s="47"/>
      <c r="E174" s="47"/>
      <c r="J174" s="40">
        <f t="shared" si="14"/>
        <v>29</v>
      </c>
      <c r="K174" s="40" t="str">
        <f t="shared" ca="1" si="13"/>
        <v>-</v>
      </c>
    </row>
    <row r="175" spans="1:11" s="40" customFormat="1">
      <c r="A175" s="51">
        <f t="shared" ca="1" si="11"/>
        <v>5.1550925925925928E-4</v>
      </c>
      <c r="B175" s="40" t="str">
        <f t="shared" si="12"/>
        <v>MERGNER Jonas (162)</v>
      </c>
      <c r="C175" s="40" t="str">
        <f ca="1">IF(C105="Ja","Ja",(IF(IFERROR(VLOOKUP(B175,$K$146:(INDIRECT("$K"&amp;($D$143+145))),1,FALSE),"-") &lt;&gt; "-","Ja","Nej")))</f>
        <v>Nej</v>
      </c>
      <c r="D175" s="47"/>
      <c r="E175" s="47"/>
      <c r="J175" s="40">
        <f t="shared" si="14"/>
        <v>30</v>
      </c>
      <c r="K175" s="40" t="str">
        <f t="shared" ca="1" si="13"/>
        <v>-</v>
      </c>
    </row>
    <row r="176" spans="1:11" s="40" customFormat="1">
      <c r="A176" s="51">
        <f t="shared" ca="1" si="11"/>
        <v>4.2916666666666667E-4</v>
      </c>
      <c r="B176" s="40" t="str">
        <f t="shared" si="12"/>
        <v>BODÉN Axel (149)</v>
      </c>
      <c r="C176" s="40" t="str">
        <f ca="1">IF(C106="Ja","Ja",(IF(IFERROR(VLOOKUP(B176,$K$146:(INDIRECT("$K"&amp;($D$143+145))),1,FALSE),"-") &lt;&gt; "-","Ja","Nej")))</f>
        <v>Ja</v>
      </c>
      <c r="D176" s="47"/>
      <c r="E176" s="47"/>
      <c r="J176" s="40">
        <f t="shared" si="14"/>
        <v>31</v>
      </c>
      <c r="K176" s="40" t="str">
        <f t="shared" ca="1" si="13"/>
        <v>-</v>
      </c>
    </row>
    <row r="177" spans="1:11" s="40" customFormat="1">
      <c r="A177" s="51">
        <f t="shared" ca="1" si="11"/>
        <v>3.9976851851851848E-4</v>
      </c>
      <c r="B177" s="40" t="str">
        <f t="shared" si="12"/>
        <v>ERIKSSON Rasmus (147)</v>
      </c>
      <c r="C177" s="40" t="str">
        <f ca="1">IF(C107="Ja","Ja",(IF(IFERROR(VLOOKUP(B177,$K$146:(INDIRECT("$K"&amp;($D$143+145))),1,FALSE),"-") &lt;&gt; "-","Ja","Nej")))</f>
        <v>Ja</v>
      </c>
      <c r="D177" s="47"/>
      <c r="E177" s="47"/>
      <c r="J177" s="40">
        <f t="shared" si="14"/>
        <v>32</v>
      </c>
      <c r="K177" s="40" t="str">
        <f t="shared" ca="1" si="13"/>
        <v>-</v>
      </c>
    </row>
    <row r="178" spans="1:11" s="40" customFormat="1">
      <c r="A178" s="51">
        <f t="shared" ca="1" si="11"/>
        <v>4.2071759259259259E-4</v>
      </c>
      <c r="B178" s="40" t="str">
        <f t="shared" si="12"/>
        <v>KEMHAGEN Manne (148)</v>
      </c>
      <c r="C178" s="40" t="str">
        <f ca="1">IF(C108="Ja","Ja",(IF(IFERROR(VLOOKUP(B178,$K$146:(INDIRECT("$K"&amp;($D$143+145))),1,FALSE),"-") &lt;&gt; "-","Ja","Nej")))</f>
        <v>Ja</v>
      </c>
      <c r="D178" s="47"/>
      <c r="E178" s="47"/>
      <c r="J178" s="40">
        <f t="shared" si="14"/>
        <v>33</v>
      </c>
      <c r="K178" s="40" t="str">
        <f t="shared" ca="1" si="13"/>
        <v>-</v>
      </c>
    </row>
    <row r="179" spans="1:11" s="40" customFormat="1">
      <c r="A179" s="51" t="str">
        <f t="shared" si="11"/>
        <v>-</v>
      </c>
      <c r="B179" s="40" t="str">
        <f t="shared" si="12"/>
        <v>STRAUSS Ian</v>
      </c>
      <c r="C179" s="40" t="str">
        <f ca="1">IF(C109="Ja","Ja",(IF(IFERROR(VLOOKUP(B179,$K$146:(INDIRECT("$K"&amp;($D$143+145))),1,FALSE),"-") &lt;&gt; "-","Ja","Nej")))</f>
        <v>Nej</v>
      </c>
      <c r="D179" s="47"/>
      <c r="E179" s="47"/>
      <c r="J179" s="40">
        <f t="shared" si="14"/>
        <v>34</v>
      </c>
      <c r="K179" s="40" t="str">
        <f t="shared" ca="1" si="13"/>
        <v>-</v>
      </c>
    </row>
    <row r="180" spans="1:11" s="40" customFormat="1">
      <c r="A180" s="51" t="str">
        <f t="shared" si="11"/>
        <v>-</v>
      </c>
      <c r="B180" s="40" t="str">
        <f t="shared" si="12"/>
        <v/>
      </c>
      <c r="C180" s="40" t="str">
        <f ca="1">IF(C110="Ja","Ja",(IF(IFERROR(VLOOKUP(B180,$K$146:(INDIRECT("$K"&amp;($D$143+145))),1,FALSE),"-") &lt;&gt; "-","Ja","Nej")))</f>
        <v>Nej</v>
      </c>
      <c r="D180" s="47"/>
      <c r="E180" s="47"/>
      <c r="J180" s="40">
        <f t="shared" si="14"/>
        <v>35</v>
      </c>
      <c r="K180" s="40" t="str">
        <f t="shared" ca="1" si="13"/>
        <v>-</v>
      </c>
    </row>
    <row r="181" spans="1:11" s="40" customFormat="1">
      <c r="A181" s="51" t="str">
        <f t="shared" si="11"/>
        <v>-</v>
      </c>
      <c r="B181" s="40" t="str">
        <f t="shared" si="12"/>
        <v/>
      </c>
      <c r="C181" s="40" t="str">
        <f ca="1">IF(C111="Ja","Ja",(IF(IFERROR(VLOOKUP(B181,$K$146:(INDIRECT("$K"&amp;($D$143+145))),1,FALSE),"-") &lt;&gt; "-","Ja","Nej")))</f>
        <v>Nej</v>
      </c>
      <c r="D181" s="47"/>
      <c r="E181" s="47"/>
      <c r="J181" s="40">
        <f t="shared" si="14"/>
        <v>36</v>
      </c>
      <c r="K181" s="40" t="str">
        <f t="shared" ca="1" si="13"/>
        <v>-</v>
      </c>
    </row>
    <row r="182" spans="1:11" s="40" customFormat="1">
      <c r="A182" s="51" t="str">
        <f t="shared" si="11"/>
        <v>-</v>
      </c>
      <c r="B182" s="40" t="str">
        <f t="shared" si="12"/>
        <v/>
      </c>
      <c r="C182" s="40" t="str">
        <f ca="1">IF(C112="Ja","Ja",(IF(IFERROR(VLOOKUP(B182,$K$146:(INDIRECT("$K"&amp;($D$143+145))),1,FALSE),"-") &lt;&gt; "-","Ja","Nej")))</f>
        <v>Nej</v>
      </c>
      <c r="D182" s="47"/>
      <c r="E182" s="47"/>
      <c r="J182" s="40">
        <f t="shared" si="14"/>
        <v>37</v>
      </c>
      <c r="K182" s="40" t="str">
        <f t="shared" ca="1" si="13"/>
        <v>-</v>
      </c>
    </row>
    <row r="183" spans="1:11" s="40" customFormat="1">
      <c r="A183" s="51" t="str">
        <f t="shared" si="11"/>
        <v>-</v>
      </c>
      <c r="B183" s="40" t="str">
        <f t="shared" si="12"/>
        <v/>
      </c>
      <c r="C183" s="40" t="str">
        <f ca="1">IF(C113="Ja","Ja",(IF(IFERROR(VLOOKUP(B183,$K$146:(INDIRECT("$K"&amp;($D$143+145))),1,FALSE),"-") &lt;&gt; "-","Ja","Nej")))</f>
        <v>Nej</v>
      </c>
      <c r="D183" s="47"/>
      <c r="E183" s="47"/>
      <c r="J183" s="40">
        <f t="shared" si="14"/>
        <v>38</v>
      </c>
      <c r="K183" s="40" t="str">
        <f t="shared" ca="1" si="13"/>
        <v>-</v>
      </c>
    </row>
    <row r="184" spans="1:11" s="40" customFormat="1">
      <c r="A184" s="51" t="str">
        <f t="shared" si="11"/>
        <v>-</v>
      </c>
      <c r="B184" s="40" t="str">
        <f t="shared" si="12"/>
        <v/>
      </c>
      <c r="C184" s="40" t="str">
        <f ca="1">IF(C114="Ja","Ja",(IF(IFERROR(VLOOKUP(B184,$K$146:(INDIRECT("$K"&amp;($D$143+145))),1,FALSE),"-") &lt;&gt; "-","Ja","Nej")))</f>
        <v>Nej</v>
      </c>
      <c r="D184" s="47"/>
      <c r="E184" s="47"/>
      <c r="J184" s="40">
        <f t="shared" si="14"/>
        <v>39</v>
      </c>
      <c r="K184" s="40" t="str">
        <f t="shared" ca="1" si="13"/>
        <v>-</v>
      </c>
    </row>
    <row r="185" spans="1:11" s="40" customFormat="1">
      <c r="A185" s="51" t="str">
        <f t="shared" si="11"/>
        <v>-</v>
      </c>
      <c r="B185" s="40" t="str">
        <f t="shared" si="12"/>
        <v/>
      </c>
      <c r="C185" s="40" t="str">
        <f ca="1">IF(C115="Ja","Ja",(IF(IFERROR(VLOOKUP(B185,$K$146:(INDIRECT("$K"&amp;($D$143+145))),1,FALSE),"-") &lt;&gt; "-","Ja","Nej")))</f>
        <v>Nej</v>
      </c>
      <c r="D185" s="47"/>
      <c r="E185" s="47"/>
      <c r="J185" s="40">
        <f t="shared" si="14"/>
        <v>40</v>
      </c>
      <c r="K185" s="40" t="str">
        <f t="shared" ca="1" si="13"/>
        <v>-</v>
      </c>
    </row>
    <row r="186" spans="1:11" s="40" customFormat="1">
      <c r="A186" s="51" t="str">
        <f t="shared" si="11"/>
        <v>-</v>
      </c>
      <c r="B186" s="40" t="str">
        <f t="shared" si="12"/>
        <v/>
      </c>
      <c r="C186" s="40" t="str">
        <f ca="1">IF(C116="Ja","Ja",(IF(IFERROR(VLOOKUP(B186,$K$146:(INDIRECT("$K"&amp;($D$143+145))),1,FALSE),"-") &lt;&gt; "-","Ja","Nej")))</f>
        <v>Nej</v>
      </c>
      <c r="D186" s="47"/>
      <c r="E186" s="47"/>
      <c r="J186" s="40">
        <f t="shared" si="14"/>
        <v>41</v>
      </c>
      <c r="K186" s="40" t="str">
        <f t="shared" ca="1" si="13"/>
        <v>-</v>
      </c>
    </row>
    <row r="187" spans="1:11" s="40" customFormat="1">
      <c r="A187" s="51" t="str">
        <f t="shared" si="11"/>
        <v>-</v>
      </c>
      <c r="B187" s="40" t="str">
        <f t="shared" si="12"/>
        <v/>
      </c>
      <c r="C187" s="40" t="str">
        <f ca="1">IF(C117="Ja","Ja",(IF(IFERROR(VLOOKUP(B187,$K$146:(INDIRECT("$K"&amp;($D$143+145))),1,FALSE),"-") &lt;&gt; "-","Ja","Nej")))</f>
        <v>Nej</v>
      </c>
      <c r="D187" s="47"/>
      <c r="E187" s="47"/>
      <c r="J187" s="40">
        <f t="shared" si="14"/>
        <v>42</v>
      </c>
      <c r="K187" s="40" t="str">
        <f t="shared" ca="1" si="13"/>
        <v>-</v>
      </c>
    </row>
    <row r="188" spans="1:11" s="40" customFormat="1">
      <c r="A188" s="51" t="str">
        <f t="shared" si="11"/>
        <v>-</v>
      </c>
      <c r="B188" s="40" t="str">
        <f t="shared" si="12"/>
        <v/>
      </c>
      <c r="C188" s="40" t="str">
        <f ca="1">IF(C118="Ja","Ja",(IF(IFERROR(VLOOKUP(B188,$K$146:(INDIRECT("$K"&amp;($D$143+145))),1,FALSE),"-") &lt;&gt; "-","Ja","Nej")))</f>
        <v>Nej</v>
      </c>
      <c r="D188" s="47"/>
      <c r="E188" s="47"/>
      <c r="J188" s="40">
        <f t="shared" si="14"/>
        <v>43</v>
      </c>
      <c r="K188" s="40" t="str">
        <f t="shared" ca="1" si="13"/>
        <v>-</v>
      </c>
    </row>
    <row r="189" spans="1:11" s="40" customFormat="1">
      <c r="A189" s="51" t="str">
        <f t="shared" si="11"/>
        <v>-</v>
      </c>
      <c r="B189" s="40" t="str">
        <f t="shared" si="12"/>
        <v/>
      </c>
      <c r="C189" s="40" t="str">
        <f ca="1">IF(C119="Ja","Ja",(IF(IFERROR(VLOOKUP(B189,$K$146:(INDIRECT("$K"&amp;($D$143+145))),1,FALSE),"-") &lt;&gt; "-","Ja","Nej")))</f>
        <v>Nej</v>
      </c>
      <c r="D189" s="47"/>
      <c r="E189" s="47"/>
      <c r="J189" s="40">
        <f t="shared" si="14"/>
        <v>44</v>
      </c>
      <c r="K189" s="40" t="str">
        <f t="shared" ca="1" si="13"/>
        <v>-</v>
      </c>
    </row>
    <row r="190" spans="1:11" s="40" customFormat="1">
      <c r="A190" s="51" t="str">
        <f t="shared" si="11"/>
        <v>-</v>
      </c>
      <c r="B190" s="40" t="str">
        <f t="shared" si="12"/>
        <v/>
      </c>
      <c r="C190" s="40" t="str">
        <f ca="1">IF(C120="Ja","Ja",(IF(IFERROR(VLOOKUP(B190,$K$146:(INDIRECT("$K"&amp;($D$143+145))),1,FALSE),"-") &lt;&gt; "-","Ja","Nej")))</f>
        <v>Nej</v>
      </c>
      <c r="D190" s="47"/>
      <c r="E190" s="47"/>
      <c r="J190" s="40">
        <f t="shared" si="14"/>
        <v>45</v>
      </c>
      <c r="K190" s="40" t="str">
        <f t="shared" ca="1" si="13"/>
        <v>-</v>
      </c>
    </row>
    <row r="191" spans="1:11" s="40" customFormat="1">
      <c r="A191" s="51" t="str">
        <f t="shared" si="11"/>
        <v>-</v>
      </c>
      <c r="B191" s="40" t="str">
        <f t="shared" si="12"/>
        <v/>
      </c>
      <c r="C191" s="40" t="str">
        <f ca="1">IF(C121="Ja","Ja",(IF(IFERROR(VLOOKUP(B191,$K$146:(INDIRECT("$K"&amp;($D$143+145))),1,FALSE),"-") &lt;&gt; "-","Ja","Nej")))</f>
        <v>Nej</v>
      </c>
      <c r="D191" s="47"/>
      <c r="E191" s="47"/>
      <c r="J191" s="40">
        <f t="shared" si="14"/>
        <v>46</v>
      </c>
      <c r="K191" s="40" t="str">
        <f t="shared" ca="1" si="13"/>
        <v>-</v>
      </c>
    </row>
    <row r="192" spans="1:11" s="40" customFormat="1">
      <c r="A192" s="51" t="str">
        <f t="shared" si="11"/>
        <v>-</v>
      </c>
      <c r="B192" s="40" t="str">
        <f t="shared" si="12"/>
        <v/>
      </c>
      <c r="C192" s="40" t="str">
        <f ca="1">IF(C122="Ja","Ja",(IF(IFERROR(VLOOKUP(B192,$K$146:(INDIRECT("$K"&amp;($D$143+145))),1,FALSE),"-") &lt;&gt; "-","Ja","Nej")))</f>
        <v>Nej</v>
      </c>
      <c r="D192" s="47"/>
      <c r="E192" s="47"/>
      <c r="J192" s="40">
        <f t="shared" si="14"/>
        <v>47</v>
      </c>
      <c r="K192" s="40" t="str">
        <f t="shared" ca="1" si="13"/>
        <v>-</v>
      </c>
    </row>
    <row r="193" spans="1:11" s="40" customFormat="1">
      <c r="A193" s="51" t="str">
        <f t="shared" si="11"/>
        <v>-</v>
      </c>
      <c r="B193" s="40" t="str">
        <f t="shared" si="12"/>
        <v/>
      </c>
      <c r="C193" s="40" t="str">
        <f ca="1">IF(C123="Ja","Ja",(IF(IFERROR(VLOOKUP(B193,$K$146:(INDIRECT("$K"&amp;($D$143+145))),1,FALSE),"-") &lt;&gt; "-","Ja","Nej")))</f>
        <v>Nej</v>
      </c>
      <c r="D193" s="47"/>
      <c r="E193" s="47"/>
      <c r="J193" s="40">
        <f t="shared" si="14"/>
        <v>48</v>
      </c>
      <c r="K193" s="40" t="str">
        <f t="shared" ca="1" si="13"/>
        <v>-</v>
      </c>
    </row>
    <row r="194" spans="1:11" s="40" customFormat="1">
      <c r="A194" s="51" t="str">
        <f t="shared" si="11"/>
        <v>-</v>
      </c>
      <c r="B194" s="40" t="str">
        <f t="shared" si="12"/>
        <v/>
      </c>
      <c r="C194" s="40" t="str">
        <f ca="1">IF(C124="Ja","Ja",(IF(IFERROR(VLOOKUP(B194,$K$146:(INDIRECT("$K"&amp;($D$143+145))),1,FALSE),"-") &lt;&gt; "-","Ja","Nej")))</f>
        <v>Nej</v>
      </c>
      <c r="D194" s="47"/>
      <c r="E194" s="47"/>
      <c r="J194" s="40">
        <f t="shared" si="14"/>
        <v>49</v>
      </c>
      <c r="K194" s="40" t="str">
        <f t="shared" ca="1" si="13"/>
        <v>-</v>
      </c>
    </row>
    <row r="195" spans="1:11" s="40" customFormat="1">
      <c r="A195" s="51" t="str">
        <f t="shared" si="11"/>
        <v>-</v>
      </c>
      <c r="B195" s="40" t="str">
        <f t="shared" si="12"/>
        <v/>
      </c>
      <c r="C195" s="40" t="str">
        <f ca="1">IF(C125="Ja","Ja",(IF(IFERROR(VLOOKUP(B195,$K$146:(INDIRECT("$K"&amp;($D$143+145))),1,FALSE),"-") &lt;&gt; "-","Ja","Nej")))</f>
        <v>Nej</v>
      </c>
      <c r="D195" s="47"/>
      <c r="E195" s="47"/>
      <c r="J195" s="40">
        <f t="shared" si="14"/>
        <v>50</v>
      </c>
      <c r="K195" s="40" t="str">
        <f t="shared" ca="1" si="13"/>
        <v>-</v>
      </c>
    </row>
    <row r="196" spans="1:11" s="40" customFormat="1">
      <c r="A196" s="51" t="str">
        <f t="shared" si="11"/>
        <v>-</v>
      </c>
      <c r="B196" s="40" t="str">
        <f t="shared" si="12"/>
        <v/>
      </c>
      <c r="C196" s="40" t="str">
        <f ca="1">IF(C126="Ja","Ja",(IF(IFERROR(VLOOKUP(B196,$K$146:(INDIRECT("$K"&amp;($D$143+145))),1,FALSE),"-") &lt;&gt; "-","Ja","Nej")))</f>
        <v>Nej</v>
      </c>
      <c r="D196" s="47"/>
      <c r="E196" s="47"/>
      <c r="J196" s="40">
        <f t="shared" si="14"/>
        <v>51</v>
      </c>
      <c r="K196" s="40" t="str">
        <f t="shared" ca="1" si="13"/>
        <v>-</v>
      </c>
    </row>
    <row r="197" spans="1:11" s="40" customFormat="1">
      <c r="A197" s="51" t="str">
        <f t="shared" si="11"/>
        <v>-</v>
      </c>
      <c r="B197" s="40" t="str">
        <f t="shared" si="12"/>
        <v/>
      </c>
      <c r="C197" s="40" t="str">
        <f ca="1">IF(C127="Ja","Ja",(IF(IFERROR(VLOOKUP(B197,$K$146:(INDIRECT("$K"&amp;($D$143+145))),1,FALSE),"-") &lt;&gt; "-","Ja","Nej")))</f>
        <v>Nej</v>
      </c>
      <c r="D197" s="47"/>
      <c r="E197" s="47"/>
      <c r="J197" s="40">
        <f t="shared" si="14"/>
        <v>52</v>
      </c>
      <c r="K197" s="40" t="str">
        <f t="shared" ca="1" si="13"/>
        <v>-</v>
      </c>
    </row>
    <row r="198" spans="1:11" s="40" customFormat="1">
      <c r="A198" s="51" t="str">
        <f t="shared" si="11"/>
        <v>-</v>
      </c>
      <c r="B198" s="40" t="str">
        <f t="shared" si="12"/>
        <v/>
      </c>
      <c r="C198" s="40" t="str">
        <f ca="1">IF(C128="Ja","Ja",(IF(IFERROR(VLOOKUP(B198,$K$146:(INDIRECT("$K"&amp;($D$143+145))),1,FALSE),"-") &lt;&gt; "-","Ja","Nej")))</f>
        <v>Nej</v>
      </c>
      <c r="D198" s="47"/>
      <c r="E198" s="47"/>
      <c r="J198" s="40">
        <f t="shared" si="14"/>
        <v>53</v>
      </c>
      <c r="K198" s="40" t="str">
        <f t="shared" ca="1" si="13"/>
        <v>-</v>
      </c>
    </row>
    <row r="199" spans="1:11" s="40" customFormat="1">
      <c r="A199" s="51" t="str">
        <f t="shared" si="11"/>
        <v>-</v>
      </c>
      <c r="B199" s="40" t="str">
        <f t="shared" si="12"/>
        <v/>
      </c>
      <c r="C199" s="40" t="str">
        <f ca="1">IF(C129="Ja","Ja",(IF(IFERROR(VLOOKUP(B199,$K$146:(INDIRECT("$K"&amp;($D$143+145))),1,FALSE),"-") &lt;&gt; "-","Ja","Nej")))</f>
        <v>Nej</v>
      </c>
      <c r="D199" s="47"/>
      <c r="E199" s="47"/>
      <c r="J199" s="40">
        <f t="shared" si="14"/>
        <v>54</v>
      </c>
      <c r="K199" s="40" t="str">
        <f t="shared" ca="1" si="13"/>
        <v>-</v>
      </c>
    </row>
    <row r="200" spans="1:11" s="40" customFormat="1">
      <c r="A200" s="51" t="str">
        <f t="shared" si="11"/>
        <v>-</v>
      </c>
      <c r="B200" s="40" t="str">
        <f t="shared" si="12"/>
        <v/>
      </c>
      <c r="C200" s="40" t="str">
        <f ca="1">IF(C130="Ja","Ja",(IF(IFERROR(VLOOKUP(B200,$K$146:(INDIRECT("$K"&amp;($D$143+145))),1,FALSE),"-") &lt;&gt; "-","Ja","Nej")))</f>
        <v>Nej</v>
      </c>
      <c r="D200" s="47"/>
      <c r="E200" s="47"/>
      <c r="J200" s="40">
        <f t="shared" si="14"/>
        <v>55</v>
      </c>
      <c r="K200" s="40" t="str">
        <f t="shared" ca="1" si="13"/>
        <v>-</v>
      </c>
    </row>
    <row r="201" spans="1:11" s="40" customFormat="1">
      <c r="A201" s="51" t="str">
        <f t="shared" si="11"/>
        <v>-</v>
      </c>
      <c r="B201" s="40" t="str">
        <f t="shared" si="12"/>
        <v/>
      </c>
      <c r="C201" s="40" t="str">
        <f ca="1">IF(C131="Ja","Ja",(IF(IFERROR(VLOOKUP(B201,$K$146:(INDIRECT("$K"&amp;($D$143+145))),1,FALSE),"-") &lt;&gt; "-","Ja","Nej")))</f>
        <v>Nej</v>
      </c>
      <c r="D201" s="47"/>
      <c r="E201" s="47"/>
      <c r="J201" s="40">
        <f t="shared" si="14"/>
        <v>56</v>
      </c>
      <c r="K201" s="40" t="str">
        <f t="shared" ca="1" si="13"/>
        <v>-</v>
      </c>
    </row>
    <row r="202" spans="1:11" s="40" customFormat="1">
      <c r="A202" s="51" t="str">
        <f t="shared" si="11"/>
        <v>-</v>
      </c>
      <c r="B202" s="40" t="str">
        <f t="shared" si="12"/>
        <v/>
      </c>
      <c r="C202" s="40" t="str">
        <f ca="1">IF(C132="Ja","Ja",(IF(IFERROR(VLOOKUP(B202,$K$146:(INDIRECT("$K"&amp;($D$143+145))),1,FALSE),"-") &lt;&gt; "-","Ja","Nej")))</f>
        <v>Nej</v>
      </c>
      <c r="D202" s="47"/>
      <c r="E202" s="47"/>
      <c r="J202" s="40">
        <f t="shared" si="14"/>
        <v>57</v>
      </c>
      <c r="K202" s="40" t="str">
        <f t="shared" ca="1" si="13"/>
        <v>-</v>
      </c>
    </row>
    <row r="203" spans="1:11" s="40" customFormat="1">
      <c r="A203" s="51" t="str">
        <f t="shared" si="11"/>
        <v>-</v>
      </c>
      <c r="B203" s="40" t="str">
        <f t="shared" si="12"/>
        <v/>
      </c>
      <c r="C203" s="40" t="str">
        <f ca="1">IF(C133="Ja","Ja",(IF(IFERROR(VLOOKUP(B203,$K$146:(INDIRECT("$K"&amp;($D$143+145))),1,FALSE),"-") &lt;&gt; "-","Ja","Nej")))</f>
        <v>Nej</v>
      </c>
      <c r="D203" s="47"/>
      <c r="E203" s="47"/>
      <c r="J203" s="40">
        <f t="shared" si="14"/>
        <v>58</v>
      </c>
      <c r="K203" s="40" t="str">
        <f t="shared" ca="1" si="13"/>
        <v>-</v>
      </c>
    </row>
    <row r="204" spans="1:11" s="40" customFormat="1">
      <c r="A204" s="51" t="str">
        <f t="shared" si="11"/>
        <v>-</v>
      </c>
      <c r="B204" s="40" t="str">
        <f t="shared" si="12"/>
        <v/>
      </c>
      <c r="C204" s="40" t="str">
        <f ca="1">IF(C134="Ja","Ja",(IF(IFERROR(VLOOKUP(B204,$K$146:(INDIRECT("$K"&amp;($D$143+145))),1,FALSE),"-") &lt;&gt; "-","Ja","Nej")))</f>
        <v>Nej</v>
      </c>
      <c r="D204" s="47"/>
      <c r="E204" s="47"/>
      <c r="J204" s="40">
        <f t="shared" si="14"/>
        <v>59</v>
      </c>
      <c r="K204" s="40" t="str">
        <f t="shared" ca="1" si="13"/>
        <v>-</v>
      </c>
    </row>
    <row r="205" spans="1:11" s="40" customFormat="1">
      <c r="A205" s="51" t="str">
        <f t="shared" si="11"/>
        <v>-</v>
      </c>
      <c r="B205" s="40" t="str">
        <f t="shared" si="12"/>
        <v/>
      </c>
      <c r="C205" s="40" t="str">
        <f ca="1">IF(C135="Ja","Ja",(IF(IFERROR(VLOOKUP(B205,$K$146:(INDIRECT("$K"&amp;($D$143+145))),1,FALSE),"-") &lt;&gt; "-","Ja","Nej")))</f>
        <v>Nej</v>
      </c>
      <c r="D205" s="47"/>
      <c r="E205" s="47"/>
      <c r="J205" s="40">
        <f t="shared" si="14"/>
        <v>60</v>
      </c>
      <c r="K205" s="40" t="str">
        <f t="shared" ca="1" si="13"/>
        <v>-</v>
      </c>
    </row>
    <row r="206" spans="1:11" s="40" customFormat="1">
      <c r="A206" s="51" t="str">
        <f t="shared" si="11"/>
        <v>-</v>
      </c>
      <c r="B206" s="40" t="str">
        <f t="shared" si="12"/>
        <v/>
      </c>
      <c r="C206" s="40" t="str">
        <f ca="1">IF(C136="Ja","Ja",(IF(IFERROR(VLOOKUP(B206,$K$146:(INDIRECT("$K"&amp;($D$143+145))),1,FALSE),"-") &lt;&gt; "-","Ja","Nej")))</f>
        <v>Nej</v>
      </c>
      <c r="D206" s="47"/>
      <c r="E206" s="47"/>
      <c r="J206" s="40">
        <f t="shared" si="14"/>
        <v>61</v>
      </c>
      <c r="K206" s="40" t="str">
        <f t="shared" ca="1" si="13"/>
        <v>-</v>
      </c>
    </row>
    <row r="207" spans="1:11" s="40" customFormat="1">
      <c r="A207" s="51" t="str">
        <f t="shared" si="11"/>
        <v>-</v>
      </c>
      <c r="B207" s="40" t="str">
        <f t="shared" si="12"/>
        <v/>
      </c>
      <c r="C207" s="40" t="str">
        <f ca="1">IF(C137="Ja","Ja",(IF(IFERROR(VLOOKUP(B207,$K$146:(INDIRECT("$K"&amp;($D$143+145))),1,FALSE),"-") &lt;&gt; "-","Ja","Nej")))</f>
        <v>Nej</v>
      </c>
      <c r="D207" s="47"/>
      <c r="E207" s="47"/>
      <c r="J207" s="40">
        <f t="shared" si="14"/>
        <v>62</v>
      </c>
      <c r="K207" s="40" t="str">
        <f t="shared" ca="1" si="13"/>
        <v>-</v>
      </c>
    </row>
    <row r="208" spans="1:11" s="40" customFormat="1">
      <c r="A208" s="51" t="str">
        <f t="shared" si="11"/>
        <v>-</v>
      </c>
      <c r="B208" s="40" t="str">
        <f t="shared" si="12"/>
        <v/>
      </c>
      <c r="C208" s="40" t="str">
        <f ca="1">IF(C138="Ja","Ja",(IF(IFERROR(VLOOKUP(B208,$K$146:(INDIRECT("$K"&amp;($D$143+145))),1,FALSE),"-") &lt;&gt; "-","Ja","Nej")))</f>
        <v>Nej</v>
      </c>
      <c r="D208" s="47"/>
      <c r="E208" s="47"/>
      <c r="J208" s="40">
        <f t="shared" si="14"/>
        <v>63</v>
      </c>
      <c r="K208" s="40" t="str">
        <f t="shared" ca="1" si="13"/>
        <v>-</v>
      </c>
    </row>
    <row r="209" spans="1:12" s="40" customFormat="1"/>
    <row r="210" spans="1:12" s="52" customFormat="1"/>
    <row r="211" spans="1:12" s="40" customFormat="1"/>
    <row r="212" spans="1:12" s="40" customFormat="1">
      <c r="A212" s="50" t="s">
        <v>53</v>
      </c>
    </row>
    <row r="213" spans="1:12" s="40" customFormat="1">
      <c r="C213" s="57" t="s">
        <v>41</v>
      </c>
      <c r="D213" s="80">
        <v>8</v>
      </c>
      <c r="J213" s="50" t="s">
        <v>50</v>
      </c>
    </row>
    <row r="214" spans="1:12" s="40" customFormat="1">
      <c r="A214" s="41" t="s">
        <v>42</v>
      </c>
      <c r="J214" s="50"/>
      <c r="K214" s="41" t="s">
        <v>43</v>
      </c>
    </row>
    <row r="215" spans="1:12" s="40" customFormat="1">
      <c r="A215" s="42" t="s">
        <v>54</v>
      </c>
      <c r="B215" s="42" t="s">
        <v>31</v>
      </c>
      <c r="C215" s="42" t="s">
        <v>45</v>
      </c>
      <c r="D215" s="42" t="s">
        <v>46</v>
      </c>
      <c r="E215" s="42" t="s">
        <v>47</v>
      </c>
      <c r="J215" s="42" t="s">
        <v>55</v>
      </c>
      <c r="K215" s="42" t="s">
        <v>31</v>
      </c>
    </row>
    <row r="216" spans="1:12" s="40" customFormat="1">
      <c r="A216" s="51" t="str">
        <f ca="1">IF(C146="Ja","Redan rankad",IF(ISBLANK(E5),"-",TIMEVALUE(IF(D216="förlorare",TEXT(E5+$D$72,"mm:ss.000"),TEXT(E5,"mm:ss.000")))))</f>
        <v>Redan rankad</v>
      </c>
      <c r="B216" s="40" t="str">
        <f>IF(ISBLANK(B5),"",B5)</f>
        <v>SILFWERPLATZ Max (131)</v>
      </c>
      <c r="C216" s="40" t="str">
        <f ca="1">IF(C146="Ja","Ja",(IF(IFERROR(VLOOKUP(B216,$K$216:(INDIRECT("$K"&amp;($D$213+215))),1,FALSE),"-") &lt;&gt; "-","Ja","Nej")))</f>
        <v>Ja</v>
      </c>
      <c r="D216" s="47"/>
      <c r="E216" s="47"/>
      <c r="J216" s="40">
        <v>1</v>
      </c>
      <c r="K216" s="56" t="str">
        <f ca="1">IFERROR(VLOOKUP(SMALL($A$216:$A$278,$J216),$A$216:$B$278,2,FALSE),"-")</f>
        <v>BEIMING Alvin (155)</v>
      </c>
      <c r="L216" s="41"/>
    </row>
    <row r="217" spans="1:12" s="40" customFormat="1">
      <c r="A217" s="51" t="str">
        <f t="shared" ref="A217:A278" ca="1" si="15">IF(C147="Ja","Redan rankad",IF(ISBLANK(E6),"-",TIMEVALUE(IF(D217="förlorare",TEXT(E6+$D$72,"mm:ss.000"),TEXT(E6,"mm:ss.000")))))</f>
        <v>Redan rankad</v>
      </c>
      <c r="B217" s="40" t="str">
        <f t="shared" ref="B217:B278" si="16">IF(ISBLANK(B6),"",B6)</f>
        <v>LUNDQUIST Philip (132)</v>
      </c>
      <c r="C217" s="40" t="str">
        <f ca="1">IF(C147="Ja","Ja",(IF(IFERROR(VLOOKUP(B217,$K$216:(INDIRECT("$K"&amp;($D$213+215))),1,FALSE),"-") &lt;&gt; "-","Ja","Nej")))</f>
        <v>Ja</v>
      </c>
      <c r="D217" s="47"/>
      <c r="E217" s="47"/>
      <c r="J217" s="40">
        <f>J216+1</f>
        <v>2</v>
      </c>
      <c r="K217" s="56" t="str">
        <f t="shared" ref="K217:K278" ca="1" si="17">IFERROR(VLOOKUP(SMALL($A$216:$A$278,$J217),$A$216:$B$278,2,FALSE),"-")</f>
        <v>ERIKSSON Alexander (156)</v>
      </c>
    </row>
    <row r="218" spans="1:12" s="40" customFormat="1">
      <c r="A218" s="51" t="str">
        <f t="shared" ca="1" si="15"/>
        <v>Redan rankad</v>
      </c>
      <c r="B218" s="40" t="str">
        <f t="shared" si="16"/>
        <v>RÖSNÄS Anton (133)</v>
      </c>
      <c r="C218" s="40" t="str">
        <f ca="1">IF(C148="Ja","Ja",(IF(IFERROR(VLOOKUP(B218,$K$216:(INDIRECT("$K"&amp;($D$213+215))),1,FALSE),"-") &lt;&gt; "-","Ja","Nej")))</f>
        <v>Ja</v>
      </c>
      <c r="D218" s="47"/>
      <c r="E218" s="47"/>
      <c r="J218" s="40">
        <f t="shared" ref="J218:J278" si="18">J217+1</f>
        <v>3</v>
      </c>
      <c r="K218" s="56" t="str">
        <f t="shared" ca="1" si="17"/>
        <v>WESTERLUND Rasmus (157)</v>
      </c>
    </row>
    <row r="219" spans="1:12" s="40" customFormat="1">
      <c r="A219" s="51" t="str">
        <f t="shared" ca="1" si="15"/>
        <v>Redan rankad</v>
      </c>
      <c r="B219" s="40" t="str">
        <f t="shared" si="16"/>
        <v>WREDMARK Fabian (134)</v>
      </c>
      <c r="C219" s="40" t="str">
        <f ca="1">IF(C149="Ja","Ja",(IF(IFERROR(VLOOKUP(B219,$K$216:(INDIRECT("$K"&amp;($D$213+215))),1,FALSE),"-") &lt;&gt; "-","Ja","Nej")))</f>
        <v>Ja</v>
      </c>
      <c r="D219" s="47"/>
      <c r="E219" s="47"/>
      <c r="J219" s="40">
        <f t="shared" si="18"/>
        <v>4</v>
      </c>
      <c r="K219" s="56" t="str">
        <f t="shared" ca="1" si="17"/>
        <v>VITBLOM Love (158)</v>
      </c>
    </row>
    <row r="220" spans="1:12" s="40" customFormat="1">
      <c r="A220" s="51" t="str">
        <f t="shared" ca="1" si="15"/>
        <v>Redan rankad</v>
      </c>
      <c r="B220" s="40" t="str">
        <f t="shared" si="16"/>
        <v>WAHLBERG Erik (135)</v>
      </c>
      <c r="C220" s="40" t="str">
        <f ca="1">IF(C150="Ja","Ja",(IF(IFERROR(VLOOKUP(B220,$K$216:(INDIRECT("$K"&amp;($D$213+215))),1,FALSE),"-") &lt;&gt; "-","Ja","Nej")))</f>
        <v>Ja</v>
      </c>
      <c r="D220" s="47"/>
      <c r="E220" s="47"/>
      <c r="J220" s="40">
        <f t="shared" si="18"/>
        <v>5</v>
      </c>
      <c r="K220" s="56" t="str">
        <f t="shared" ca="1" si="17"/>
        <v>PERSSON Lukas (159)</v>
      </c>
    </row>
    <row r="221" spans="1:12" s="40" customFormat="1">
      <c r="A221" s="51" t="str">
        <f t="shared" ca="1" si="15"/>
        <v>Redan rankad</v>
      </c>
      <c r="B221" s="40" t="str">
        <f t="shared" si="16"/>
        <v>HJORTH Gustav (136)</v>
      </c>
      <c r="C221" s="40" t="str">
        <f ca="1">IF(C151="Ja","Ja",(IF(IFERROR(VLOOKUP(B221,$K$216:(INDIRECT("$K"&amp;($D$213+215))),1,FALSE),"-") &lt;&gt; "-","Ja","Nej")))</f>
        <v>Ja</v>
      </c>
      <c r="D221" s="47"/>
      <c r="E221" s="47"/>
      <c r="J221" s="40">
        <f t="shared" si="18"/>
        <v>6</v>
      </c>
      <c r="K221" s="56" t="str">
        <f t="shared" ca="1" si="17"/>
        <v>THORSANDER Samuel (160)</v>
      </c>
    </row>
    <row r="222" spans="1:12" s="40" customFormat="1">
      <c r="A222" s="51" t="str">
        <f t="shared" ca="1" si="15"/>
        <v>Redan rankad</v>
      </c>
      <c r="B222" s="40" t="str">
        <f t="shared" si="16"/>
        <v>NYBERG Emil (137)</v>
      </c>
      <c r="C222" s="40" t="str">
        <f ca="1">IF(C152="Ja","Ja",(IF(IFERROR(VLOOKUP(B222,$K$216:(INDIRECT("$K"&amp;($D$213+215))),1,FALSE),"-") &lt;&gt; "-","Ja","Nej")))</f>
        <v>Ja</v>
      </c>
      <c r="D222" s="47"/>
      <c r="E222" s="47"/>
      <c r="J222" s="40">
        <f t="shared" si="18"/>
        <v>7</v>
      </c>
      <c r="K222" s="56" t="str">
        <f t="shared" ca="1" si="17"/>
        <v>RIES Jordi (161)</v>
      </c>
    </row>
    <row r="223" spans="1:12" s="40" customFormat="1">
      <c r="A223" s="51" t="str">
        <f t="shared" ca="1" si="15"/>
        <v>Redan rankad</v>
      </c>
      <c r="B223" s="40" t="str">
        <f t="shared" si="16"/>
        <v>LUNDGREN Elis (138)</v>
      </c>
      <c r="C223" s="40" t="str">
        <f ca="1">IF(C153="Ja","Ja",(IF(IFERROR(VLOOKUP(B223,$K$216:(INDIRECT("$K"&amp;($D$213+215))),1,FALSE),"-") &lt;&gt; "-","Ja","Nej")))</f>
        <v>Ja</v>
      </c>
      <c r="D223" s="47"/>
      <c r="E223" s="47"/>
      <c r="J223" s="40">
        <f t="shared" si="18"/>
        <v>8</v>
      </c>
      <c r="K223" s="56" t="str">
        <f t="shared" ca="1" si="17"/>
        <v>MERGNER Jonas (162)</v>
      </c>
    </row>
    <row r="224" spans="1:12" s="40" customFormat="1">
      <c r="A224" s="51" t="str">
        <f t="shared" ca="1" si="15"/>
        <v>Redan rankad</v>
      </c>
      <c r="B224" s="40" t="str">
        <f t="shared" si="16"/>
        <v>LUNDSTRÖM Jacob (139)</v>
      </c>
      <c r="C224" s="40" t="str">
        <f ca="1">IF(C154="Ja","Ja",(IF(IFERROR(VLOOKUP(B224,$K$216:(INDIRECT("$K"&amp;($D$213+215))),1,FALSE),"-") &lt;&gt; "-","Ja","Nej")))</f>
        <v>Ja</v>
      </c>
      <c r="D224" s="47"/>
      <c r="E224" s="47"/>
      <c r="J224" s="40">
        <f t="shared" si="18"/>
        <v>9</v>
      </c>
      <c r="K224" s="56" t="str">
        <f t="shared" ca="1" si="17"/>
        <v>KÄSER Louis</v>
      </c>
    </row>
    <row r="225" spans="1:11" s="40" customFormat="1">
      <c r="A225" s="51" t="str">
        <f t="shared" ca="1" si="15"/>
        <v>Redan rankad</v>
      </c>
      <c r="B225" s="40" t="str">
        <f t="shared" si="16"/>
        <v>WALLIN Grim (140)</v>
      </c>
      <c r="C225" s="40" t="str">
        <f ca="1">IF(C155="Ja","Ja",(IF(IFERROR(VLOOKUP(B225,$K$216:(INDIRECT("$K"&amp;($D$213+215))),1,FALSE),"-") &lt;&gt; "-","Ja","Nej")))</f>
        <v>Ja</v>
      </c>
      <c r="D225" s="47"/>
      <c r="E225" s="47"/>
      <c r="J225" s="40">
        <f t="shared" si="18"/>
        <v>10</v>
      </c>
      <c r="K225" s="56" t="str">
        <f t="shared" ca="1" si="17"/>
        <v>-</v>
      </c>
    </row>
    <row r="226" spans="1:11" s="40" customFormat="1">
      <c r="A226" s="51" t="str">
        <f t="shared" ca="1" si="15"/>
        <v>Redan rankad</v>
      </c>
      <c r="B226" s="40" t="str">
        <f t="shared" si="16"/>
        <v>GRANQVIST Jesper (141)</v>
      </c>
      <c r="C226" s="40" t="str">
        <f ca="1">IF(C156="Ja","Ja",(IF(IFERROR(VLOOKUP(B226,$K$216:(INDIRECT("$K"&amp;($D$213+215))),1,FALSE),"-") &lt;&gt; "-","Ja","Nej")))</f>
        <v>Ja</v>
      </c>
      <c r="D226" s="47"/>
      <c r="E226" s="47"/>
      <c r="J226" s="40">
        <f t="shared" si="18"/>
        <v>11</v>
      </c>
      <c r="K226" s="56" t="str">
        <f t="shared" ca="1" si="17"/>
        <v>-</v>
      </c>
    </row>
    <row r="227" spans="1:11" s="40" customFormat="1">
      <c r="A227" s="51" t="str">
        <f t="shared" ca="1" si="15"/>
        <v>Redan rankad</v>
      </c>
      <c r="B227" s="40" t="str">
        <f t="shared" si="16"/>
        <v>ISAKSSON Hampus (142)</v>
      </c>
      <c r="C227" s="40" t="str">
        <f ca="1">IF(C157="Ja","Ja",(IF(IFERROR(VLOOKUP(B227,$K$216:(INDIRECT("$K"&amp;($D$213+215))),1,FALSE),"-") &lt;&gt; "-","Ja","Nej")))</f>
        <v>Ja</v>
      </c>
      <c r="D227" s="47"/>
      <c r="E227" s="47"/>
      <c r="J227" s="40">
        <f t="shared" si="18"/>
        <v>12</v>
      </c>
      <c r="K227" s="56" t="str">
        <f t="shared" ca="1" si="17"/>
        <v>-</v>
      </c>
    </row>
    <row r="228" spans="1:11" s="40" customFormat="1">
      <c r="A228" s="51" t="str">
        <f t="shared" ca="1" si="15"/>
        <v>Redan rankad</v>
      </c>
      <c r="B228" s="40" t="str">
        <f t="shared" si="16"/>
        <v>KONGSHOLM Lucas (143)</v>
      </c>
      <c r="C228" s="40" t="str">
        <f ca="1">IF(C158="Ja","Ja",(IF(IFERROR(VLOOKUP(B228,$K$216:(INDIRECT("$K"&amp;($D$213+215))),1,FALSE),"-") &lt;&gt; "-","Ja","Nej")))</f>
        <v>Ja</v>
      </c>
      <c r="D228" s="47"/>
      <c r="E228" s="47"/>
      <c r="J228" s="40">
        <f t="shared" si="18"/>
        <v>13</v>
      </c>
      <c r="K228" s="56" t="str">
        <f t="shared" ca="1" si="17"/>
        <v>-</v>
      </c>
    </row>
    <row r="229" spans="1:11" s="40" customFormat="1">
      <c r="A229" s="51" t="str">
        <f t="shared" ca="1" si="15"/>
        <v>Redan rankad</v>
      </c>
      <c r="B229" s="40" t="str">
        <f t="shared" si="16"/>
        <v>ANDERSSON Felix (144)</v>
      </c>
      <c r="C229" s="40" t="str">
        <f ca="1">IF(C159="Ja","Ja",(IF(IFERROR(VLOOKUP(B229,$K$216:(INDIRECT("$K"&amp;($D$213+215))),1,FALSE),"-") &lt;&gt; "-","Ja","Nej")))</f>
        <v>Ja</v>
      </c>
      <c r="D229" s="47"/>
      <c r="E229" s="47"/>
      <c r="J229" s="40">
        <f t="shared" si="18"/>
        <v>14</v>
      </c>
      <c r="K229" s="56" t="str">
        <f t="shared" ca="1" si="17"/>
        <v>-</v>
      </c>
    </row>
    <row r="230" spans="1:11" s="40" customFormat="1">
      <c r="A230" s="51" t="str">
        <f t="shared" ca="1" si="15"/>
        <v>Redan rankad</v>
      </c>
      <c r="B230" s="40" t="str">
        <f t="shared" si="16"/>
        <v>LUNDBÄCK Otto (145)</v>
      </c>
      <c r="C230" s="40" t="str">
        <f ca="1">IF(C160="Ja","Ja",(IF(IFERROR(VLOOKUP(B230,$K$216:(INDIRECT("$K"&amp;($D$213+215))),1,FALSE),"-") &lt;&gt; "-","Ja","Nej")))</f>
        <v>Ja</v>
      </c>
      <c r="D230" s="47"/>
      <c r="E230" s="47"/>
      <c r="J230" s="40">
        <f t="shared" si="18"/>
        <v>15</v>
      </c>
      <c r="K230" s="56" t="str">
        <f t="shared" ca="1" si="17"/>
        <v>-</v>
      </c>
    </row>
    <row r="231" spans="1:11" s="40" customFormat="1">
      <c r="A231" s="51" t="str">
        <f t="shared" ca="1" si="15"/>
        <v>Redan rankad</v>
      </c>
      <c r="B231" s="40" t="str">
        <f t="shared" si="16"/>
        <v>VENNERSTRÖM Hugo (146)</v>
      </c>
      <c r="C231" s="40" t="str">
        <f ca="1">IF(C161="Ja","Ja",(IF(IFERROR(VLOOKUP(B231,$K$216:(INDIRECT("$K"&amp;($D$213+215))),1,FALSE),"-") &lt;&gt; "-","Ja","Nej")))</f>
        <v>Ja</v>
      </c>
      <c r="D231" s="47"/>
      <c r="E231" s="47"/>
      <c r="J231" s="40">
        <f t="shared" si="18"/>
        <v>16</v>
      </c>
      <c r="K231" s="56" t="str">
        <f t="shared" ca="1" si="17"/>
        <v>-</v>
      </c>
    </row>
    <row r="232" spans="1:11" s="40" customFormat="1">
      <c r="A232" s="51" t="str">
        <f t="shared" ca="1" si="15"/>
        <v>Redan rankad</v>
      </c>
      <c r="B232" s="40" t="str">
        <f t="shared" si="16"/>
        <v>SVENSSON Isac (152)</v>
      </c>
      <c r="C232" s="40" t="str">
        <f ca="1">IF(C162="Ja","Ja",(IF(IFERROR(VLOOKUP(B232,$K$216:(INDIRECT("$K"&amp;($D$213+215))),1,FALSE),"-") &lt;&gt; "-","Ja","Nej")))</f>
        <v>Ja</v>
      </c>
      <c r="D232" s="47"/>
      <c r="E232" s="47"/>
      <c r="J232" s="40">
        <f t="shared" si="18"/>
        <v>17</v>
      </c>
      <c r="K232" s="56" t="str">
        <f t="shared" ca="1" si="17"/>
        <v>-</v>
      </c>
    </row>
    <row r="233" spans="1:11" s="40" customFormat="1">
      <c r="A233" s="51" t="str">
        <f t="shared" ca="1" si="15"/>
        <v>Redan rankad</v>
      </c>
      <c r="B233" s="40" t="str">
        <f t="shared" si="16"/>
        <v>LÖNNBERG Petter (153)</v>
      </c>
      <c r="C233" s="40" t="str">
        <f ca="1">IF(C163="Ja","Ja",(IF(IFERROR(VLOOKUP(B233,$K$216:(INDIRECT("$K"&amp;($D$213+215))),1,FALSE),"-") &lt;&gt; "-","Ja","Nej")))</f>
        <v>Ja</v>
      </c>
      <c r="D233" s="47"/>
      <c r="E233" s="47"/>
      <c r="J233" s="40">
        <f t="shared" si="18"/>
        <v>18</v>
      </c>
      <c r="K233" s="56" t="str">
        <f t="shared" ca="1" si="17"/>
        <v>-</v>
      </c>
    </row>
    <row r="234" spans="1:11" s="40" customFormat="1">
      <c r="A234" s="51" t="str">
        <f t="shared" ca="1" si="15"/>
        <v>Redan rankad</v>
      </c>
      <c r="B234" s="40" t="str">
        <f t="shared" si="16"/>
        <v>EKSTRAND Andreas (151)</v>
      </c>
      <c r="C234" s="40" t="str">
        <f ca="1">IF(C164="Ja","Ja",(IF(IFERROR(VLOOKUP(B234,$K$216:(INDIRECT("$K"&amp;($D$213+215))),1,FALSE),"-") &lt;&gt; "-","Ja","Nej")))</f>
        <v>Ja</v>
      </c>
      <c r="D234" s="47"/>
      <c r="E234" s="47"/>
      <c r="J234" s="40">
        <f t="shared" si="18"/>
        <v>19</v>
      </c>
      <c r="K234" s="56" t="str">
        <f t="shared" ca="1" si="17"/>
        <v>-</v>
      </c>
    </row>
    <row r="235" spans="1:11" s="40" customFormat="1">
      <c r="A235" s="51">
        <f t="shared" ca="1" si="15"/>
        <v>4.5231481481481484E-4</v>
      </c>
      <c r="B235" s="40" t="str">
        <f t="shared" si="16"/>
        <v>ERIKSSON Alexander (156)</v>
      </c>
      <c r="C235" s="40" t="str">
        <f ca="1">IF(C165="Ja","Ja",(IF(IFERROR(VLOOKUP(B235,$K$216:(INDIRECT("$K"&amp;($D$213+215))),1,FALSE),"-") &lt;&gt; "-","Ja","Nej")))</f>
        <v>Ja</v>
      </c>
      <c r="D235" s="47"/>
      <c r="E235" s="47"/>
      <c r="J235" s="40">
        <f t="shared" si="18"/>
        <v>20</v>
      </c>
      <c r="K235" s="56" t="str">
        <f t="shared" ca="1" si="17"/>
        <v>-</v>
      </c>
    </row>
    <row r="236" spans="1:11" s="40" customFormat="1">
      <c r="A236" s="51">
        <f t="shared" ca="1" si="15"/>
        <v>4.5729166666666666E-4</v>
      </c>
      <c r="B236" s="40" t="str">
        <f t="shared" si="16"/>
        <v>WESTERLUND Rasmus (157)</v>
      </c>
      <c r="C236" s="40" t="str">
        <f ca="1">IF(C166="Ja","Ja",(IF(IFERROR(VLOOKUP(B236,$K$216:(INDIRECT("$K"&amp;($D$213+215))),1,FALSE),"-") &lt;&gt; "-","Ja","Nej")))</f>
        <v>Ja</v>
      </c>
      <c r="D236" s="47"/>
      <c r="E236" s="47"/>
      <c r="J236" s="40">
        <f t="shared" si="18"/>
        <v>21</v>
      </c>
      <c r="K236" s="56" t="str">
        <f t="shared" ca="1" si="17"/>
        <v>-</v>
      </c>
    </row>
    <row r="237" spans="1:11" s="40" customFormat="1">
      <c r="A237" s="51" t="str">
        <f t="shared" ca="1" si="15"/>
        <v>Redan rankad</v>
      </c>
      <c r="B237" s="40" t="str">
        <f t="shared" si="16"/>
        <v>MIKELSSON Bosse (154)</v>
      </c>
      <c r="C237" s="40" t="str">
        <f ca="1">IF(C167="Ja","Ja",(IF(IFERROR(VLOOKUP(B237,$K$216:(INDIRECT("$K"&amp;($D$213+215))),1,FALSE),"-") &lt;&gt; "-","Ja","Nej")))</f>
        <v>Ja</v>
      </c>
      <c r="D237" s="47"/>
      <c r="E237" s="47"/>
      <c r="J237" s="40">
        <f t="shared" si="18"/>
        <v>22</v>
      </c>
      <c r="K237" s="56" t="str">
        <f t="shared" ca="1" si="17"/>
        <v>-</v>
      </c>
    </row>
    <row r="238" spans="1:11" s="40" customFormat="1">
      <c r="A238" s="51">
        <f t="shared" ca="1" si="15"/>
        <v>4.6168981481481489E-4</v>
      </c>
      <c r="B238" s="40" t="str">
        <f t="shared" si="16"/>
        <v>VITBLOM Love (158)</v>
      </c>
      <c r="C238" s="40" t="str">
        <f ca="1">IF(C168="Ja","Ja",(IF(IFERROR(VLOOKUP(B238,$K$216:(INDIRECT("$K"&amp;($D$213+215))),1,FALSE),"-") &lt;&gt; "-","Ja","Nej")))</f>
        <v>Ja</v>
      </c>
      <c r="D238" s="47"/>
      <c r="E238" s="47"/>
      <c r="J238" s="40">
        <f t="shared" si="18"/>
        <v>23</v>
      </c>
      <c r="K238" s="56" t="str">
        <f t="shared" ca="1" si="17"/>
        <v>-</v>
      </c>
    </row>
    <row r="239" spans="1:11" s="40" customFormat="1">
      <c r="A239" s="51" t="str">
        <f t="shared" ca="1" si="15"/>
        <v>Redan rankad</v>
      </c>
      <c r="B239" s="40" t="str">
        <f t="shared" si="16"/>
        <v>EKSTRAND Niklas (150)</v>
      </c>
      <c r="C239" s="40" t="str">
        <f ca="1">IF(C169="Ja","Ja",(IF(IFERROR(VLOOKUP(B239,$K$216:(INDIRECT("$K"&amp;($D$213+215))),1,FALSE),"-") &lt;&gt; "-","Ja","Nej")))</f>
        <v>Ja</v>
      </c>
      <c r="D239" s="47"/>
      <c r="E239" s="47"/>
      <c r="J239" s="40">
        <f t="shared" si="18"/>
        <v>24</v>
      </c>
      <c r="K239" s="56" t="str">
        <f t="shared" ca="1" si="17"/>
        <v>-</v>
      </c>
    </row>
    <row r="240" spans="1:11" s="40" customFormat="1">
      <c r="A240" s="51">
        <f t="shared" ca="1" si="15"/>
        <v>4.696759259259259E-4</v>
      </c>
      <c r="B240" s="40" t="str">
        <f t="shared" si="16"/>
        <v>PERSSON Lukas (159)</v>
      </c>
      <c r="C240" s="40" t="str">
        <f ca="1">IF(C170="Ja","Ja",(IF(IFERROR(VLOOKUP(B240,$K$216:(INDIRECT("$K"&amp;($D$213+215))),1,FALSE),"-") &lt;&gt; "-","Ja","Nej")))</f>
        <v>Ja</v>
      </c>
      <c r="D240" s="47"/>
      <c r="E240" s="47"/>
      <c r="J240" s="40">
        <f t="shared" si="18"/>
        <v>25</v>
      </c>
      <c r="K240" s="56" t="str">
        <f t="shared" ca="1" si="17"/>
        <v>-</v>
      </c>
    </row>
    <row r="241" spans="1:11" s="40" customFormat="1">
      <c r="A241" s="51">
        <f t="shared" ca="1" si="15"/>
        <v>4.4976851851851845E-4</v>
      </c>
      <c r="B241" s="40" t="str">
        <f t="shared" si="16"/>
        <v>BEIMING Alvin (155)</v>
      </c>
      <c r="C241" s="40" t="str">
        <f ca="1">IF(C171="Ja","Ja",(IF(IFERROR(VLOOKUP(B241,$K$216:(INDIRECT("$K"&amp;($D$213+215))),1,FALSE),"-") &lt;&gt; "-","Ja","Nej")))</f>
        <v>Ja</v>
      </c>
      <c r="D241" s="47"/>
      <c r="E241" s="47"/>
      <c r="J241" s="40">
        <f t="shared" si="18"/>
        <v>26</v>
      </c>
      <c r="K241" s="56" t="str">
        <f t="shared" ca="1" si="17"/>
        <v>-</v>
      </c>
    </row>
    <row r="242" spans="1:11" s="40" customFormat="1">
      <c r="A242" s="51">
        <f t="shared" ca="1" si="15"/>
        <v>4.8599537037037041E-4</v>
      </c>
      <c r="B242" s="40" t="str">
        <f t="shared" si="16"/>
        <v>THORSANDER Samuel (160)</v>
      </c>
      <c r="C242" s="40" t="str">
        <f ca="1">IF(C172="Ja","Ja",(IF(IFERROR(VLOOKUP(B242,$K$216:(INDIRECT("$K"&amp;($D$213+215))),1,FALSE),"-") &lt;&gt; "-","Ja","Nej")))</f>
        <v>Ja</v>
      </c>
      <c r="D242" s="47"/>
      <c r="E242" s="47"/>
      <c r="J242" s="40">
        <f t="shared" si="18"/>
        <v>27</v>
      </c>
      <c r="K242" s="56" t="str">
        <f t="shared" ca="1" si="17"/>
        <v>-</v>
      </c>
    </row>
    <row r="243" spans="1:11" s="40" customFormat="1">
      <c r="A243" s="51">
        <f t="shared" ca="1" si="15"/>
        <v>5.0266203703703703E-4</v>
      </c>
      <c r="B243" s="40" t="str">
        <f t="shared" si="16"/>
        <v>RIES Jordi (161)</v>
      </c>
      <c r="C243" s="40" t="str">
        <f ca="1">IF(C173="Ja","Ja",(IF(IFERROR(VLOOKUP(B243,$K$216:(INDIRECT("$K"&amp;($D$213+215))),1,FALSE),"-") &lt;&gt; "-","Ja","Nej")))</f>
        <v>Ja</v>
      </c>
      <c r="D243" s="47"/>
      <c r="E243" s="47"/>
      <c r="J243" s="40">
        <f t="shared" si="18"/>
        <v>28</v>
      </c>
      <c r="K243" s="56" t="str">
        <f t="shared" ca="1" si="17"/>
        <v>-</v>
      </c>
    </row>
    <row r="244" spans="1:11" s="40" customFormat="1">
      <c r="A244" s="51">
        <f t="shared" ca="1" si="15"/>
        <v>5.2812500000000006E-4</v>
      </c>
      <c r="B244" s="40" t="str">
        <f t="shared" si="16"/>
        <v>KÄSER Louis</v>
      </c>
      <c r="C244" s="40" t="str">
        <f ca="1">IF(C174="Ja","Ja",(IF(IFERROR(VLOOKUP(B244,$K$216:(INDIRECT("$K"&amp;($D$213+215))),1,FALSE),"-") &lt;&gt; "-","Ja","Nej")))</f>
        <v>Nej</v>
      </c>
      <c r="D244" s="47"/>
      <c r="E244" s="47"/>
      <c r="J244" s="40">
        <f t="shared" si="18"/>
        <v>29</v>
      </c>
      <c r="K244" s="56" t="str">
        <f t="shared" ca="1" si="17"/>
        <v>-</v>
      </c>
    </row>
    <row r="245" spans="1:11" s="40" customFormat="1">
      <c r="A245" s="51">
        <f t="shared" ca="1" si="15"/>
        <v>5.2650462962962959E-4</v>
      </c>
      <c r="B245" s="40" t="str">
        <f t="shared" si="16"/>
        <v>MERGNER Jonas (162)</v>
      </c>
      <c r="C245" s="40" t="str">
        <f ca="1">IF(C175="Ja","Ja",(IF(IFERROR(VLOOKUP(B245,$K$216:(INDIRECT("$K"&amp;($D$213+215))),1,FALSE),"-") &lt;&gt; "-","Ja","Nej")))</f>
        <v>Ja</v>
      </c>
      <c r="D245" s="47"/>
      <c r="E245" s="47"/>
      <c r="J245" s="40">
        <f t="shared" si="18"/>
        <v>30</v>
      </c>
      <c r="K245" s="56" t="str">
        <f t="shared" ca="1" si="17"/>
        <v>-</v>
      </c>
    </row>
    <row r="246" spans="1:11" s="40" customFormat="1">
      <c r="A246" s="51" t="str">
        <f t="shared" ca="1" si="15"/>
        <v>Redan rankad</v>
      </c>
      <c r="B246" s="40" t="str">
        <f t="shared" si="16"/>
        <v>BODÉN Axel (149)</v>
      </c>
      <c r="C246" s="40" t="str">
        <f ca="1">IF(C176="Ja","Ja",(IF(IFERROR(VLOOKUP(B246,$K$216:(INDIRECT("$K"&amp;($D$213+215))),1,FALSE),"-") &lt;&gt; "-","Ja","Nej")))</f>
        <v>Ja</v>
      </c>
      <c r="D246" s="47"/>
      <c r="E246" s="47"/>
      <c r="J246" s="40">
        <f t="shared" si="18"/>
        <v>31</v>
      </c>
      <c r="K246" s="56" t="str">
        <f t="shared" ca="1" si="17"/>
        <v>-</v>
      </c>
    </row>
    <row r="247" spans="1:11" s="40" customFormat="1">
      <c r="A247" s="51" t="str">
        <f t="shared" ca="1" si="15"/>
        <v>Redan rankad</v>
      </c>
      <c r="B247" s="40" t="str">
        <f t="shared" si="16"/>
        <v>ERIKSSON Rasmus (147)</v>
      </c>
      <c r="C247" s="40" t="str">
        <f ca="1">IF(C177="Ja","Ja",(IF(IFERROR(VLOOKUP(B247,$K$216:(INDIRECT("$K"&amp;($D$213+215))),1,FALSE),"-") &lt;&gt; "-","Ja","Nej")))</f>
        <v>Ja</v>
      </c>
      <c r="D247" s="47"/>
      <c r="E247" s="47"/>
      <c r="J247" s="40">
        <f t="shared" si="18"/>
        <v>32</v>
      </c>
      <c r="K247" s="56" t="str">
        <f t="shared" ca="1" si="17"/>
        <v>-</v>
      </c>
    </row>
    <row r="248" spans="1:11" s="40" customFormat="1">
      <c r="A248" s="51" t="str">
        <f t="shared" ca="1" si="15"/>
        <v>Redan rankad</v>
      </c>
      <c r="B248" s="40" t="str">
        <f t="shared" si="16"/>
        <v>KEMHAGEN Manne (148)</v>
      </c>
      <c r="C248" s="40" t="str">
        <f ca="1">IF(C178="Ja","Ja",(IF(IFERROR(VLOOKUP(B248,$K$216:(INDIRECT("$K"&amp;($D$213+215))),1,FALSE),"-") &lt;&gt; "-","Ja","Nej")))</f>
        <v>Ja</v>
      </c>
      <c r="D248" s="47"/>
      <c r="E248" s="47"/>
      <c r="J248" s="40">
        <f t="shared" si="18"/>
        <v>33</v>
      </c>
      <c r="K248" s="56" t="str">
        <f t="shared" ca="1" si="17"/>
        <v>-</v>
      </c>
    </row>
    <row r="249" spans="1:11" s="40" customFormat="1">
      <c r="A249" s="51" t="str">
        <f t="shared" ca="1" si="15"/>
        <v>-</v>
      </c>
      <c r="B249" s="40" t="str">
        <f t="shared" si="16"/>
        <v>STRAUSS Ian</v>
      </c>
      <c r="C249" s="40" t="str">
        <f ca="1">IF(C179="Ja","Ja",(IF(IFERROR(VLOOKUP(B249,$K$216:(INDIRECT("$K"&amp;($D$213+215))),1,FALSE),"-") &lt;&gt; "-","Ja","Nej")))</f>
        <v>Nej</v>
      </c>
      <c r="D249" s="47"/>
      <c r="E249" s="47"/>
      <c r="J249" s="40">
        <f t="shared" si="18"/>
        <v>34</v>
      </c>
      <c r="K249" s="56" t="str">
        <f t="shared" ca="1" si="17"/>
        <v>-</v>
      </c>
    </row>
    <row r="250" spans="1:11" s="40" customFormat="1">
      <c r="A250" s="51" t="str">
        <f t="shared" ca="1" si="15"/>
        <v>-</v>
      </c>
      <c r="B250" s="40" t="str">
        <f t="shared" si="16"/>
        <v/>
      </c>
      <c r="C250" s="40" t="str">
        <f ca="1">IF(C180="Ja","Ja",(IF(IFERROR(VLOOKUP(B250,$K$216:(INDIRECT("$K"&amp;($D$213+215))),1,FALSE),"-") &lt;&gt; "-","Ja","Nej")))</f>
        <v>Nej</v>
      </c>
      <c r="D250" s="47"/>
      <c r="E250" s="47"/>
      <c r="J250" s="40">
        <f t="shared" si="18"/>
        <v>35</v>
      </c>
      <c r="K250" s="56" t="str">
        <f t="shared" ca="1" si="17"/>
        <v>-</v>
      </c>
    </row>
    <row r="251" spans="1:11" s="40" customFormat="1">
      <c r="A251" s="51" t="str">
        <f t="shared" ca="1" si="15"/>
        <v>-</v>
      </c>
      <c r="B251" s="40" t="str">
        <f t="shared" si="16"/>
        <v/>
      </c>
      <c r="C251" s="40" t="str">
        <f ca="1">IF(C181="Ja","Ja",(IF(IFERROR(VLOOKUP(B251,$K$216:(INDIRECT("$K"&amp;($D$213+215))),1,FALSE),"-") &lt;&gt; "-","Ja","Nej")))</f>
        <v>Nej</v>
      </c>
      <c r="D251" s="47"/>
      <c r="E251" s="47"/>
      <c r="J251" s="40">
        <f t="shared" si="18"/>
        <v>36</v>
      </c>
      <c r="K251" s="56" t="str">
        <f t="shared" ca="1" si="17"/>
        <v>-</v>
      </c>
    </row>
    <row r="252" spans="1:11" s="40" customFormat="1">
      <c r="A252" s="51" t="str">
        <f t="shared" ca="1" si="15"/>
        <v>-</v>
      </c>
      <c r="B252" s="40" t="str">
        <f t="shared" si="16"/>
        <v/>
      </c>
      <c r="C252" s="40" t="str">
        <f ca="1">IF(C182="Ja","Ja",(IF(IFERROR(VLOOKUP(B252,$K$216:(INDIRECT("$K"&amp;($D$213+215))),1,FALSE),"-") &lt;&gt; "-","Ja","Nej")))</f>
        <v>Nej</v>
      </c>
      <c r="D252" s="47"/>
      <c r="E252" s="47"/>
      <c r="J252" s="40">
        <f t="shared" si="18"/>
        <v>37</v>
      </c>
      <c r="K252" s="56" t="str">
        <f t="shared" ca="1" si="17"/>
        <v>-</v>
      </c>
    </row>
    <row r="253" spans="1:11" s="40" customFormat="1">
      <c r="A253" s="51" t="str">
        <f t="shared" ca="1" si="15"/>
        <v>-</v>
      </c>
      <c r="B253" s="40" t="str">
        <f t="shared" si="16"/>
        <v/>
      </c>
      <c r="C253" s="40" t="str">
        <f ca="1">IF(C183="Ja","Ja",(IF(IFERROR(VLOOKUP(B253,$K$216:(INDIRECT("$K"&amp;($D$213+215))),1,FALSE),"-") &lt;&gt; "-","Ja","Nej")))</f>
        <v>Nej</v>
      </c>
      <c r="D253" s="47"/>
      <c r="E253" s="47"/>
      <c r="J253" s="40">
        <f t="shared" si="18"/>
        <v>38</v>
      </c>
      <c r="K253" s="56" t="str">
        <f t="shared" ca="1" si="17"/>
        <v>-</v>
      </c>
    </row>
    <row r="254" spans="1:11" s="40" customFormat="1">
      <c r="A254" s="51" t="str">
        <f t="shared" ca="1" si="15"/>
        <v>-</v>
      </c>
      <c r="B254" s="40" t="str">
        <f t="shared" si="16"/>
        <v/>
      </c>
      <c r="C254" s="40" t="str">
        <f ca="1">IF(C184="Ja","Ja",(IF(IFERROR(VLOOKUP(B254,$K$216:(INDIRECT("$K"&amp;($D$213+215))),1,FALSE),"-") &lt;&gt; "-","Ja","Nej")))</f>
        <v>Nej</v>
      </c>
      <c r="D254" s="47"/>
      <c r="E254" s="47"/>
      <c r="J254" s="40">
        <f t="shared" si="18"/>
        <v>39</v>
      </c>
      <c r="K254" s="56" t="str">
        <f t="shared" ca="1" si="17"/>
        <v>-</v>
      </c>
    </row>
    <row r="255" spans="1:11" s="40" customFormat="1">
      <c r="A255" s="51" t="str">
        <f t="shared" ca="1" si="15"/>
        <v>-</v>
      </c>
      <c r="B255" s="40" t="str">
        <f t="shared" si="16"/>
        <v/>
      </c>
      <c r="C255" s="40" t="str">
        <f ca="1">IF(C185="Ja","Ja",(IF(IFERROR(VLOOKUP(B255,$K$216:(INDIRECT("$K"&amp;($D$213+215))),1,FALSE),"-") &lt;&gt; "-","Ja","Nej")))</f>
        <v>Nej</v>
      </c>
      <c r="D255" s="47"/>
      <c r="E255" s="47"/>
      <c r="J255" s="40">
        <f t="shared" si="18"/>
        <v>40</v>
      </c>
      <c r="K255" s="56" t="str">
        <f t="shared" ca="1" si="17"/>
        <v>-</v>
      </c>
    </row>
    <row r="256" spans="1:11" s="40" customFormat="1">
      <c r="A256" s="51" t="str">
        <f t="shared" ca="1" si="15"/>
        <v>-</v>
      </c>
      <c r="B256" s="40" t="str">
        <f t="shared" si="16"/>
        <v/>
      </c>
      <c r="C256" s="40" t="str">
        <f ca="1">IF(C186="Ja","Ja",(IF(IFERROR(VLOOKUP(B256,$K$216:(INDIRECT("$K"&amp;($D$213+215))),1,FALSE),"-") &lt;&gt; "-","Ja","Nej")))</f>
        <v>Nej</v>
      </c>
      <c r="D256" s="47"/>
      <c r="E256" s="47"/>
      <c r="J256" s="40">
        <f t="shared" si="18"/>
        <v>41</v>
      </c>
      <c r="K256" s="56" t="str">
        <f t="shared" ca="1" si="17"/>
        <v>-</v>
      </c>
    </row>
    <row r="257" spans="1:11" s="40" customFormat="1">
      <c r="A257" s="51" t="str">
        <f t="shared" ca="1" si="15"/>
        <v>-</v>
      </c>
      <c r="B257" s="40" t="str">
        <f t="shared" si="16"/>
        <v/>
      </c>
      <c r="C257" s="40" t="str">
        <f ca="1">IF(C187="Ja","Ja",(IF(IFERROR(VLOOKUP(B257,$K$216:(INDIRECT("$K"&amp;($D$213+215))),1,FALSE),"-") &lt;&gt; "-","Ja","Nej")))</f>
        <v>Nej</v>
      </c>
      <c r="D257" s="47"/>
      <c r="E257" s="47"/>
      <c r="J257" s="40">
        <f t="shared" si="18"/>
        <v>42</v>
      </c>
      <c r="K257" s="56" t="str">
        <f t="shared" ca="1" si="17"/>
        <v>-</v>
      </c>
    </row>
    <row r="258" spans="1:11" s="40" customFormat="1">
      <c r="A258" s="51" t="str">
        <f t="shared" ca="1" si="15"/>
        <v>-</v>
      </c>
      <c r="B258" s="40" t="str">
        <f t="shared" si="16"/>
        <v/>
      </c>
      <c r="C258" s="40" t="str">
        <f ca="1">IF(C188="Ja","Ja",(IF(IFERROR(VLOOKUP(B258,$K$216:(INDIRECT("$K"&amp;($D$213+215))),1,FALSE),"-") &lt;&gt; "-","Ja","Nej")))</f>
        <v>Nej</v>
      </c>
      <c r="D258" s="47"/>
      <c r="E258" s="47"/>
      <c r="J258" s="40">
        <f t="shared" si="18"/>
        <v>43</v>
      </c>
      <c r="K258" s="56" t="str">
        <f t="shared" ca="1" si="17"/>
        <v>-</v>
      </c>
    </row>
    <row r="259" spans="1:11" s="40" customFormat="1">
      <c r="A259" s="51" t="str">
        <f t="shared" ca="1" si="15"/>
        <v>-</v>
      </c>
      <c r="B259" s="40" t="str">
        <f t="shared" si="16"/>
        <v/>
      </c>
      <c r="C259" s="40" t="str">
        <f ca="1">IF(C189="Ja","Ja",(IF(IFERROR(VLOOKUP(B259,$K$216:(INDIRECT("$K"&amp;($D$213+215))),1,FALSE),"-") &lt;&gt; "-","Ja","Nej")))</f>
        <v>Nej</v>
      </c>
      <c r="D259" s="47"/>
      <c r="E259" s="47"/>
      <c r="J259" s="40">
        <f t="shared" si="18"/>
        <v>44</v>
      </c>
      <c r="K259" s="56" t="str">
        <f t="shared" ca="1" si="17"/>
        <v>-</v>
      </c>
    </row>
    <row r="260" spans="1:11" s="40" customFormat="1">
      <c r="A260" s="51" t="str">
        <f t="shared" ca="1" si="15"/>
        <v>-</v>
      </c>
      <c r="B260" s="40" t="str">
        <f t="shared" si="16"/>
        <v/>
      </c>
      <c r="C260" s="40" t="str">
        <f ca="1">IF(C190="Ja","Ja",(IF(IFERROR(VLOOKUP(B260,$K$216:(INDIRECT("$K"&amp;($D$213+215))),1,FALSE),"-") &lt;&gt; "-","Ja","Nej")))</f>
        <v>Nej</v>
      </c>
      <c r="D260" s="47"/>
      <c r="E260" s="47"/>
      <c r="J260" s="40">
        <f t="shared" si="18"/>
        <v>45</v>
      </c>
      <c r="K260" s="56" t="str">
        <f t="shared" ca="1" si="17"/>
        <v>-</v>
      </c>
    </row>
    <row r="261" spans="1:11" s="40" customFormat="1">
      <c r="A261" s="51" t="str">
        <f t="shared" ca="1" si="15"/>
        <v>-</v>
      </c>
      <c r="B261" s="40" t="str">
        <f t="shared" si="16"/>
        <v/>
      </c>
      <c r="C261" s="40" t="str">
        <f ca="1">IF(C191="Ja","Ja",(IF(IFERROR(VLOOKUP(B261,$K$216:(INDIRECT("$K"&amp;($D$213+215))),1,FALSE),"-") &lt;&gt; "-","Ja","Nej")))</f>
        <v>Nej</v>
      </c>
      <c r="D261" s="47"/>
      <c r="E261" s="47"/>
      <c r="J261" s="40">
        <f t="shared" si="18"/>
        <v>46</v>
      </c>
      <c r="K261" s="56" t="str">
        <f t="shared" ca="1" si="17"/>
        <v>-</v>
      </c>
    </row>
    <row r="262" spans="1:11" s="40" customFormat="1">
      <c r="A262" s="51" t="str">
        <f t="shared" ca="1" si="15"/>
        <v>-</v>
      </c>
      <c r="B262" s="40" t="str">
        <f t="shared" si="16"/>
        <v/>
      </c>
      <c r="C262" s="40" t="str">
        <f ca="1">IF(C192="Ja","Ja",(IF(IFERROR(VLOOKUP(B262,$K$216:(INDIRECT("$K"&amp;($D$213+215))),1,FALSE),"-") &lt;&gt; "-","Ja","Nej")))</f>
        <v>Nej</v>
      </c>
      <c r="D262" s="47"/>
      <c r="E262" s="47"/>
      <c r="J262" s="40">
        <f t="shared" si="18"/>
        <v>47</v>
      </c>
      <c r="K262" s="56" t="str">
        <f t="shared" ca="1" si="17"/>
        <v>-</v>
      </c>
    </row>
    <row r="263" spans="1:11" s="40" customFormat="1">
      <c r="A263" s="51" t="str">
        <f t="shared" ca="1" si="15"/>
        <v>-</v>
      </c>
      <c r="B263" s="40" t="str">
        <f t="shared" si="16"/>
        <v/>
      </c>
      <c r="C263" s="40" t="str">
        <f ca="1">IF(C193="Ja","Ja",(IF(IFERROR(VLOOKUP(B263,$K$216:(INDIRECT("$K"&amp;($D$213+215))),1,FALSE),"-") &lt;&gt; "-","Ja","Nej")))</f>
        <v>Nej</v>
      </c>
      <c r="D263" s="47"/>
      <c r="E263" s="47"/>
      <c r="J263" s="40">
        <f t="shared" si="18"/>
        <v>48</v>
      </c>
      <c r="K263" s="56" t="str">
        <f t="shared" ca="1" si="17"/>
        <v>-</v>
      </c>
    </row>
    <row r="264" spans="1:11" s="40" customFormat="1">
      <c r="A264" s="51" t="str">
        <f t="shared" ca="1" si="15"/>
        <v>-</v>
      </c>
      <c r="B264" s="40" t="str">
        <f t="shared" si="16"/>
        <v/>
      </c>
      <c r="C264" s="40" t="str">
        <f ca="1">IF(C194="Ja","Ja",(IF(IFERROR(VLOOKUP(B264,$K$216:(INDIRECT("$K"&amp;($D$213+215))),1,FALSE),"-") &lt;&gt; "-","Ja","Nej")))</f>
        <v>Nej</v>
      </c>
      <c r="D264" s="47"/>
      <c r="E264" s="47"/>
      <c r="J264" s="40">
        <f t="shared" si="18"/>
        <v>49</v>
      </c>
      <c r="K264" s="56" t="str">
        <f t="shared" ca="1" si="17"/>
        <v>-</v>
      </c>
    </row>
    <row r="265" spans="1:11" s="40" customFormat="1">
      <c r="A265" s="51" t="str">
        <f t="shared" ca="1" si="15"/>
        <v>-</v>
      </c>
      <c r="B265" s="40" t="str">
        <f t="shared" si="16"/>
        <v/>
      </c>
      <c r="C265" s="40" t="str">
        <f ca="1">IF(C195="Ja","Ja",(IF(IFERROR(VLOOKUP(B265,$K$216:(INDIRECT("$K"&amp;($D$213+215))),1,FALSE),"-") &lt;&gt; "-","Ja","Nej")))</f>
        <v>Nej</v>
      </c>
      <c r="D265" s="47"/>
      <c r="E265" s="47"/>
      <c r="J265" s="40">
        <f t="shared" si="18"/>
        <v>50</v>
      </c>
      <c r="K265" s="56" t="str">
        <f t="shared" ca="1" si="17"/>
        <v>-</v>
      </c>
    </row>
    <row r="266" spans="1:11" s="40" customFormat="1">
      <c r="A266" s="51" t="str">
        <f t="shared" ca="1" si="15"/>
        <v>-</v>
      </c>
      <c r="B266" s="40" t="str">
        <f t="shared" si="16"/>
        <v/>
      </c>
      <c r="C266" s="40" t="str">
        <f ca="1">IF(C196="Ja","Ja",(IF(IFERROR(VLOOKUP(B266,$K$216:(INDIRECT("$K"&amp;($D$213+215))),1,FALSE),"-") &lt;&gt; "-","Ja","Nej")))</f>
        <v>Nej</v>
      </c>
      <c r="D266" s="47"/>
      <c r="E266" s="47"/>
      <c r="J266" s="40">
        <f t="shared" si="18"/>
        <v>51</v>
      </c>
      <c r="K266" s="56" t="str">
        <f t="shared" ca="1" si="17"/>
        <v>-</v>
      </c>
    </row>
    <row r="267" spans="1:11" s="40" customFormat="1">
      <c r="A267" s="51" t="str">
        <f t="shared" ca="1" si="15"/>
        <v>-</v>
      </c>
      <c r="B267" s="40" t="str">
        <f t="shared" si="16"/>
        <v/>
      </c>
      <c r="C267" s="40" t="str">
        <f ca="1">IF(C197="Ja","Ja",(IF(IFERROR(VLOOKUP(B267,$K$216:(INDIRECT("$K"&amp;($D$213+215))),1,FALSE),"-") &lt;&gt; "-","Ja","Nej")))</f>
        <v>Nej</v>
      </c>
      <c r="D267" s="47"/>
      <c r="E267" s="47"/>
      <c r="J267" s="40">
        <f t="shared" si="18"/>
        <v>52</v>
      </c>
      <c r="K267" s="56" t="str">
        <f t="shared" ca="1" si="17"/>
        <v>-</v>
      </c>
    </row>
    <row r="268" spans="1:11" s="40" customFormat="1">
      <c r="A268" s="51" t="str">
        <f t="shared" ca="1" si="15"/>
        <v>-</v>
      </c>
      <c r="B268" s="40" t="str">
        <f t="shared" si="16"/>
        <v/>
      </c>
      <c r="C268" s="40" t="str">
        <f ca="1">IF(C198="Ja","Ja",(IF(IFERROR(VLOOKUP(B268,$K$216:(INDIRECT("$K"&amp;($D$213+215))),1,FALSE),"-") &lt;&gt; "-","Ja","Nej")))</f>
        <v>Nej</v>
      </c>
      <c r="D268" s="47"/>
      <c r="E268" s="47"/>
      <c r="J268" s="40">
        <f t="shared" si="18"/>
        <v>53</v>
      </c>
      <c r="K268" s="56" t="str">
        <f t="shared" ca="1" si="17"/>
        <v>-</v>
      </c>
    </row>
    <row r="269" spans="1:11" s="40" customFormat="1">
      <c r="A269" s="51" t="str">
        <f t="shared" ca="1" si="15"/>
        <v>-</v>
      </c>
      <c r="B269" s="40" t="str">
        <f t="shared" si="16"/>
        <v/>
      </c>
      <c r="C269" s="40" t="str">
        <f ca="1">IF(C199="Ja","Ja",(IF(IFERROR(VLOOKUP(B269,$K$216:(INDIRECT("$K"&amp;($D$213+215))),1,FALSE),"-") &lt;&gt; "-","Ja","Nej")))</f>
        <v>Nej</v>
      </c>
      <c r="D269" s="47"/>
      <c r="E269" s="47"/>
      <c r="J269" s="40">
        <f t="shared" si="18"/>
        <v>54</v>
      </c>
      <c r="K269" s="56" t="str">
        <f t="shared" ca="1" si="17"/>
        <v>-</v>
      </c>
    </row>
    <row r="270" spans="1:11" s="40" customFormat="1">
      <c r="A270" s="51" t="str">
        <f t="shared" ca="1" si="15"/>
        <v>-</v>
      </c>
      <c r="B270" s="40" t="str">
        <f t="shared" si="16"/>
        <v/>
      </c>
      <c r="C270" s="40" t="str">
        <f ca="1">IF(C200="Ja","Ja",(IF(IFERROR(VLOOKUP(B270,$K$216:(INDIRECT("$K"&amp;($D$213+215))),1,FALSE),"-") &lt;&gt; "-","Ja","Nej")))</f>
        <v>Nej</v>
      </c>
      <c r="D270" s="47"/>
      <c r="E270" s="47"/>
      <c r="J270" s="40">
        <f t="shared" si="18"/>
        <v>55</v>
      </c>
      <c r="K270" s="56" t="str">
        <f t="shared" ca="1" si="17"/>
        <v>-</v>
      </c>
    </row>
    <row r="271" spans="1:11" s="40" customFormat="1">
      <c r="A271" s="51" t="str">
        <f t="shared" ca="1" si="15"/>
        <v>-</v>
      </c>
      <c r="B271" s="40" t="str">
        <f t="shared" si="16"/>
        <v/>
      </c>
      <c r="C271" s="40" t="str">
        <f ca="1">IF(C201="Ja","Ja",(IF(IFERROR(VLOOKUP(B271,$K$216:(INDIRECT("$K"&amp;($D$213+215))),1,FALSE),"-") &lt;&gt; "-","Ja","Nej")))</f>
        <v>Nej</v>
      </c>
      <c r="D271" s="47"/>
      <c r="E271" s="47"/>
      <c r="J271" s="40">
        <f t="shared" si="18"/>
        <v>56</v>
      </c>
      <c r="K271" s="56" t="str">
        <f t="shared" ca="1" si="17"/>
        <v>-</v>
      </c>
    </row>
    <row r="272" spans="1:11" s="40" customFormat="1">
      <c r="A272" s="51" t="str">
        <f t="shared" ca="1" si="15"/>
        <v>-</v>
      </c>
      <c r="B272" s="40" t="str">
        <f t="shared" si="16"/>
        <v/>
      </c>
      <c r="C272" s="40" t="str">
        <f ca="1">IF(C202="Ja","Ja",(IF(IFERROR(VLOOKUP(B272,$K$216:(INDIRECT("$K"&amp;($D$213+215))),1,FALSE),"-") &lt;&gt; "-","Ja","Nej")))</f>
        <v>Nej</v>
      </c>
      <c r="D272" s="47"/>
      <c r="E272" s="47"/>
      <c r="J272" s="40">
        <f t="shared" si="18"/>
        <v>57</v>
      </c>
      <c r="K272" s="56" t="str">
        <f t="shared" ca="1" si="17"/>
        <v>-</v>
      </c>
    </row>
    <row r="273" spans="1:11" s="40" customFormat="1">
      <c r="A273" s="51" t="str">
        <f t="shared" ca="1" si="15"/>
        <v>-</v>
      </c>
      <c r="B273" s="40" t="str">
        <f t="shared" si="16"/>
        <v/>
      </c>
      <c r="C273" s="40" t="str">
        <f ca="1">IF(C203="Ja","Ja",(IF(IFERROR(VLOOKUP(B273,$K$216:(INDIRECT("$K"&amp;($D$213+215))),1,FALSE),"-") &lt;&gt; "-","Ja","Nej")))</f>
        <v>Nej</v>
      </c>
      <c r="D273" s="47"/>
      <c r="E273" s="47"/>
      <c r="J273" s="40">
        <f t="shared" si="18"/>
        <v>58</v>
      </c>
      <c r="K273" s="56" t="str">
        <f t="shared" ca="1" si="17"/>
        <v>-</v>
      </c>
    </row>
    <row r="274" spans="1:11" s="40" customFormat="1">
      <c r="A274" s="51" t="str">
        <f t="shared" ca="1" si="15"/>
        <v>-</v>
      </c>
      <c r="B274" s="40" t="str">
        <f t="shared" si="16"/>
        <v/>
      </c>
      <c r="C274" s="40" t="str">
        <f ca="1">IF(C204="Ja","Ja",(IF(IFERROR(VLOOKUP(B274,$K$216:(INDIRECT("$K"&amp;($D$213+215))),1,FALSE),"-") &lt;&gt; "-","Ja","Nej")))</f>
        <v>Nej</v>
      </c>
      <c r="D274" s="47"/>
      <c r="E274" s="47"/>
      <c r="J274" s="40">
        <f t="shared" si="18"/>
        <v>59</v>
      </c>
      <c r="K274" s="56" t="str">
        <f t="shared" ca="1" si="17"/>
        <v>-</v>
      </c>
    </row>
    <row r="275" spans="1:11" s="40" customFormat="1">
      <c r="A275" s="51" t="str">
        <f t="shared" ca="1" si="15"/>
        <v>-</v>
      </c>
      <c r="B275" s="40" t="str">
        <f t="shared" si="16"/>
        <v/>
      </c>
      <c r="C275" s="40" t="str">
        <f ca="1">IF(C205="Ja","Ja",(IF(IFERROR(VLOOKUP(B275,$K$216:(INDIRECT("$K"&amp;($D$213+215))),1,FALSE),"-") &lt;&gt; "-","Ja","Nej")))</f>
        <v>Nej</v>
      </c>
      <c r="D275" s="47"/>
      <c r="E275" s="47"/>
      <c r="J275" s="40">
        <f t="shared" si="18"/>
        <v>60</v>
      </c>
      <c r="K275" s="56" t="str">
        <f t="shared" ca="1" si="17"/>
        <v>-</v>
      </c>
    </row>
    <row r="276" spans="1:11" s="40" customFormat="1">
      <c r="A276" s="51" t="str">
        <f t="shared" ca="1" si="15"/>
        <v>-</v>
      </c>
      <c r="B276" s="40" t="str">
        <f t="shared" si="16"/>
        <v/>
      </c>
      <c r="C276" s="40" t="str">
        <f ca="1">IF(C206="Ja","Ja",(IF(IFERROR(VLOOKUP(B276,$K$216:(INDIRECT("$K"&amp;($D$213+215))),1,FALSE),"-") &lt;&gt; "-","Ja","Nej")))</f>
        <v>Nej</v>
      </c>
      <c r="D276" s="47"/>
      <c r="E276" s="47"/>
      <c r="J276" s="40">
        <f t="shared" si="18"/>
        <v>61</v>
      </c>
      <c r="K276" s="56" t="str">
        <f t="shared" ca="1" si="17"/>
        <v>-</v>
      </c>
    </row>
    <row r="277" spans="1:11" s="40" customFormat="1">
      <c r="A277" s="51" t="str">
        <f t="shared" ca="1" si="15"/>
        <v>-</v>
      </c>
      <c r="B277" s="40" t="str">
        <f t="shared" si="16"/>
        <v/>
      </c>
      <c r="C277" s="40" t="str">
        <f ca="1">IF(C207="Ja","Ja",(IF(IFERROR(VLOOKUP(B277,$K$216:(INDIRECT("$K"&amp;($D$213+215))),1,FALSE),"-") &lt;&gt; "-","Ja","Nej")))</f>
        <v>Nej</v>
      </c>
      <c r="D277" s="47"/>
      <c r="E277" s="47"/>
      <c r="J277" s="40">
        <f t="shared" si="18"/>
        <v>62</v>
      </c>
      <c r="K277" s="56" t="str">
        <f t="shared" ca="1" si="17"/>
        <v>-</v>
      </c>
    </row>
    <row r="278" spans="1:11" s="40" customFormat="1">
      <c r="A278" s="51" t="str">
        <f t="shared" ca="1" si="15"/>
        <v>-</v>
      </c>
      <c r="B278" s="40" t="str">
        <f t="shared" si="16"/>
        <v/>
      </c>
      <c r="C278" s="40" t="str">
        <f ca="1">IF(C208="Ja","Ja",(IF(IFERROR(VLOOKUP(B278,$K$216:(INDIRECT("$K"&amp;($D$213+215))),1,FALSE),"-") &lt;&gt; "-","Ja","Nej")))</f>
        <v>Nej</v>
      </c>
      <c r="D278" s="47"/>
      <c r="E278" s="47"/>
      <c r="J278" s="40">
        <f t="shared" si="18"/>
        <v>63</v>
      </c>
      <c r="K278" s="56" t="str">
        <f t="shared" ca="1" si="17"/>
        <v>-</v>
      </c>
    </row>
    <row r="279" spans="1:11" s="40" customFormat="1"/>
    <row r="280" spans="1:11" s="52" customFormat="1"/>
  </sheetData>
  <conditionalFormatting sqref="K146:K208">
    <cfRule type="duplicateValues" dxfId="55" priority="2"/>
    <cfRule type="expression" dxfId="54" priority="3">
      <formula>(ROW()&lt;(ROW($K$146)+$D$143))</formula>
    </cfRule>
  </conditionalFormatting>
  <conditionalFormatting sqref="K5:K36">
    <cfRule type="duplicateValues" dxfId="53" priority="4"/>
  </conditionalFormatting>
  <conditionalFormatting sqref="K76:K138">
    <cfRule type="duplicateValues" dxfId="52" priority="1"/>
    <cfRule type="expression" dxfId="51" priority="5">
      <formula>(ROW()&lt;(ROW($K$76)+$D$73))</formula>
    </cfRule>
  </conditionalFormatting>
  <conditionalFormatting sqref="A76:A138">
    <cfRule type="duplicateValues" dxfId="50" priority="6"/>
  </conditionalFormatting>
  <conditionalFormatting sqref="A146:A208">
    <cfRule type="containsText" dxfId="49" priority="7" operator="containsText" text="Redan rankad">
      <formula>NOT(ISERROR(SEARCH("Redan rankad",A146)))</formula>
    </cfRule>
    <cfRule type="duplicateValues" dxfId="48" priority="8"/>
  </conditionalFormatting>
  <conditionalFormatting sqref="B146:B208">
    <cfRule type="duplicateValues" dxfId="47" priority="9"/>
  </conditionalFormatting>
  <conditionalFormatting sqref="A216:A278">
    <cfRule type="containsText" dxfId="46" priority="10" operator="containsText" text="Redan rankad">
      <formula>NOT(ISERROR(SEARCH("Redan rankad",A216)))</formula>
    </cfRule>
    <cfRule type="duplicateValues" dxfId="45" priority="11"/>
  </conditionalFormatting>
  <conditionalFormatting sqref="B216:B278">
    <cfRule type="duplicateValues" dxfId="44" priority="12"/>
  </conditionalFormatting>
  <conditionalFormatting sqref="K216:K278">
    <cfRule type="duplicateValues" dxfId="43" priority="13"/>
    <cfRule type="expression" dxfId="42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52"/>
  <sheetViews>
    <sheetView showRuler="0" zoomScale="80" zoomScaleNormal="80" workbookViewId="0">
      <selection activeCell="K13" sqref="K13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RankingD16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278</v>
      </c>
      <c r="C5" s="161" t="s">
        <v>61</v>
      </c>
      <c r="D5" s="166">
        <v>3.7372685185185187E-4</v>
      </c>
      <c r="E5" s="166">
        <v>3.8761574074074073E-4</v>
      </c>
      <c r="F5" s="40" t="str">
        <f>IF(OR(ISBLANK(D5),ISBLANK(E5)),"",TEXT(D5+E5,"mm:ss.000"))</f>
        <v>01:05.780</v>
      </c>
      <c r="J5" s="40">
        <v>1</v>
      </c>
      <c r="K5" s="46" t="str">
        <f>K44</f>
        <v>ROBÈRT Ellen (161)</v>
      </c>
      <c r="L5" s="40" t="str">
        <f>IFERROR(VLOOKUP($K5,$B$5:$C$35,2,FALSE),"-")</f>
        <v>Bollnäs AK</v>
      </c>
      <c r="M5" s="47">
        <v>1</v>
      </c>
    </row>
    <row r="6" spans="1:13" s="40" customFormat="1">
      <c r="A6" s="40">
        <f>A5+1</f>
        <v>2</v>
      </c>
      <c r="B6" s="161" t="s">
        <v>279</v>
      </c>
      <c r="C6" s="161" t="s">
        <v>62</v>
      </c>
      <c r="D6" s="166">
        <v>3.8703703703703708E-4</v>
      </c>
      <c r="E6" s="166">
        <v>3.972222222222222E-4</v>
      </c>
      <c r="F6" s="40" t="str">
        <f t="shared" ref="F6:F35" si="0">IF(OR(ISBLANK(D6),ISBLANK(E6)),"",TEXT(D6+E6,"mm:ss.000"))</f>
        <v>01:07.760</v>
      </c>
      <c r="J6" s="40">
        <f>J5+1</f>
        <v>2</v>
      </c>
      <c r="K6" s="46" t="str">
        <f t="shared" ref="K6:K20" si="1">K45</f>
        <v>SVEDBERG Mathilda (162)</v>
      </c>
      <c r="L6" s="40" t="str">
        <f t="shared" ref="L6:L26" si="2">IFERROR(VLOOKUP($K6,$B$5:$C$35,2,FALSE),"-")</f>
        <v>Sundsvalls SLK</v>
      </c>
      <c r="M6" s="47">
        <v>2</v>
      </c>
    </row>
    <row r="7" spans="1:13" s="40" customFormat="1">
      <c r="A7" s="40">
        <f>A6+1</f>
        <v>3</v>
      </c>
      <c r="B7" s="161" t="s">
        <v>280</v>
      </c>
      <c r="C7" s="161" t="s">
        <v>109</v>
      </c>
      <c r="D7" s="166">
        <v>3.8773148148148152E-4</v>
      </c>
      <c r="E7" s="166">
        <v>3.9826388888888881E-4</v>
      </c>
      <c r="F7" s="40" t="str">
        <f t="shared" si="0"/>
        <v>01:07.910</v>
      </c>
      <c r="J7" s="40">
        <f t="shared" ref="J7:J20" si="3">J6+1</f>
        <v>3</v>
      </c>
      <c r="K7" s="46" t="str">
        <f t="shared" si="1"/>
        <v>MARTELLEUR Hedda (163)</v>
      </c>
      <c r="L7" s="40" t="str">
        <f t="shared" si="2"/>
        <v>Uppsala SLK</v>
      </c>
      <c r="M7" s="47">
        <v>3</v>
      </c>
    </row>
    <row r="8" spans="1:13" s="40" customFormat="1">
      <c r="A8" s="40">
        <f t="shared" ref="A8:A35" si="4">A7+1</f>
        <v>4</v>
      </c>
      <c r="B8" s="161" t="s">
        <v>281</v>
      </c>
      <c r="C8" s="161" t="s">
        <v>73</v>
      </c>
      <c r="D8" s="166">
        <v>3.9236111111111107E-4</v>
      </c>
      <c r="E8" s="166">
        <v>3.938657407407408E-4</v>
      </c>
      <c r="F8" s="40" t="str">
        <f t="shared" si="0"/>
        <v>01:07.930</v>
      </c>
      <c r="J8" s="40">
        <f t="shared" si="3"/>
        <v>4</v>
      </c>
      <c r="K8" s="46" t="str">
        <f t="shared" si="1"/>
        <v>PETTERSSON Josefin (164)</v>
      </c>
      <c r="L8" s="40" t="str">
        <f t="shared" si="2"/>
        <v>IF Hudik Alpin</v>
      </c>
      <c r="M8" s="47">
        <v>4</v>
      </c>
    </row>
    <row r="9" spans="1:13" s="40" customFormat="1">
      <c r="A9" s="40">
        <f t="shared" si="4"/>
        <v>5</v>
      </c>
      <c r="B9" s="161" t="s">
        <v>282</v>
      </c>
      <c r="C9" s="161" t="s">
        <v>109</v>
      </c>
      <c r="D9" s="166">
        <v>3.9444444444444444E-4</v>
      </c>
      <c r="E9" s="166">
        <v>3.9780092592592596E-4</v>
      </c>
      <c r="F9" s="40" t="str">
        <f t="shared" si="0"/>
        <v>01:08.450</v>
      </c>
      <c r="J9" s="40">
        <f t="shared" si="3"/>
        <v>5</v>
      </c>
      <c r="K9" s="46" t="str">
        <f t="shared" si="1"/>
        <v>WALLIN Alva (165)</v>
      </c>
      <c r="L9" s="40" t="str">
        <f t="shared" si="2"/>
        <v>Uppsala SLK</v>
      </c>
      <c r="M9" s="47">
        <v>5</v>
      </c>
    </row>
    <row r="10" spans="1:13" s="40" customFormat="1">
      <c r="A10" s="40">
        <f t="shared" si="4"/>
        <v>6</v>
      </c>
      <c r="B10" s="161" t="s">
        <v>283</v>
      </c>
      <c r="C10" s="161" t="s">
        <v>102</v>
      </c>
      <c r="D10" s="166">
        <v>3.979166666666667E-4</v>
      </c>
      <c r="E10" s="166">
        <v>4.0474537037037036E-4</v>
      </c>
      <c r="F10" s="40" t="str">
        <f t="shared" si="0"/>
        <v>01:09.350</v>
      </c>
      <c r="J10" s="40">
        <f t="shared" si="3"/>
        <v>6</v>
      </c>
      <c r="K10" s="46" t="str">
        <f t="shared" si="1"/>
        <v>FORSSTRÖM Jenny (166)</v>
      </c>
      <c r="L10" s="40" t="str">
        <f t="shared" si="2"/>
        <v>UHSK Umeå SK</v>
      </c>
      <c r="M10" s="47">
        <v>6</v>
      </c>
    </row>
    <row r="11" spans="1:13" s="40" customFormat="1">
      <c r="A11" s="40">
        <f t="shared" si="4"/>
        <v>7</v>
      </c>
      <c r="B11" s="161" t="s">
        <v>284</v>
      </c>
      <c r="C11" s="161" t="s">
        <v>62</v>
      </c>
      <c r="D11" s="166">
        <v>3.9884259259259262E-4</v>
      </c>
      <c r="E11" s="166">
        <v>4.1030092592592599E-4</v>
      </c>
      <c r="F11" s="40" t="str">
        <f t="shared" si="0"/>
        <v>01:09.910</v>
      </c>
      <c r="J11" s="40">
        <f t="shared" si="3"/>
        <v>7</v>
      </c>
      <c r="K11" s="46" t="str">
        <f t="shared" si="1"/>
        <v>ERIKSSON Tilde (167)</v>
      </c>
      <c r="L11" s="40" t="str">
        <f t="shared" si="2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285</v>
      </c>
      <c r="C12" s="161" t="s">
        <v>72</v>
      </c>
      <c r="D12" s="166">
        <v>4.0069444444444441E-4</v>
      </c>
      <c r="E12" s="166">
        <v>4.0972222222222218E-4</v>
      </c>
      <c r="F12" s="40" t="str">
        <f t="shared" si="0"/>
        <v>01:10.020</v>
      </c>
      <c r="J12" s="40">
        <f t="shared" si="3"/>
        <v>8</v>
      </c>
      <c r="K12" s="46" t="str">
        <f t="shared" si="1"/>
        <v>EINEBORG-SCHÖN Olivia (168)</v>
      </c>
      <c r="L12" s="40" t="str">
        <f t="shared" si="2"/>
        <v>Täby SLK</v>
      </c>
      <c r="M12" s="47">
        <v>8</v>
      </c>
    </row>
    <row r="13" spans="1:13" s="40" customFormat="1">
      <c r="A13" s="40">
        <f t="shared" si="4"/>
        <v>9</v>
      </c>
      <c r="B13" s="161" t="s">
        <v>286</v>
      </c>
      <c r="C13" s="161" t="s">
        <v>81</v>
      </c>
      <c r="D13" s="166">
        <v>3.949074074074074E-4</v>
      </c>
      <c r="E13" s="166">
        <v>4.1678240740740738E-4</v>
      </c>
      <c r="F13" s="40" t="str">
        <f t="shared" si="0"/>
        <v>01:10.130</v>
      </c>
      <c r="J13" s="40">
        <f t="shared" si="3"/>
        <v>9</v>
      </c>
      <c r="K13" s="46" t="str">
        <f t="shared" si="1"/>
        <v>ÖSTMARK Elsa (169)</v>
      </c>
      <c r="L13" s="40" t="str">
        <f t="shared" si="2"/>
        <v>Gävle Alpina SK</v>
      </c>
      <c r="M13" s="47">
        <v>9</v>
      </c>
    </row>
    <row r="14" spans="1:13" s="40" customFormat="1">
      <c r="A14" s="40">
        <f t="shared" si="4"/>
        <v>10</v>
      </c>
      <c r="B14" s="161" t="s">
        <v>287</v>
      </c>
      <c r="C14" s="161" t="s">
        <v>62</v>
      </c>
      <c r="D14" s="166">
        <v>4.0868055555555558E-4</v>
      </c>
      <c r="E14" s="166">
        <v>4.0335648148148148E-4</v>
      </c>
      <c r="F14" s="40" t="str">
        <f t="shared" si="0"/>
        <v>01:10.160</v>
      </c>
      <c r="J14" s="40">
        <f t="shared" si="3"/>
        <v>10</v>
      </c>
      <c r="K14" s="46" t="str">
        <f t="shared" si="1"/>
        <v>BENGTSSON Wilma (170)</v>
      </c>
      <c r="L14" s="40" t="str">
        <f t="shared" si="2"/>
        <v>Sundsvalls SLK</v>
      </c>
      <c r="M14" s="47">
        <v>10</v>
      </c>
    </row>
    <row r="15" spans="1:13" s="40" customFormat="1">
      <c r="A15" s="40">
        <f t="shared" si="4"/>
        <v>11</v>
      </c>
      <c r="B15" s="161" t="s">
        <v>288</v>
      </c>
      <c r="C15" s="161" t="s">
        <v>95</v>
      </c>
      <c r="D15" s="166">
        <v>3.9872685185185188E-4</v>
      </c>
      <c r="E15" s="166">
        <v>4.2037037037037043E-4</v>
      </c>
      <c r="F15" s="40" t="str">
        <f t="shared" si="0"/>
        <v>01:10.770</v>
      </c>
      <c r="J15" s="40">
        <f t="shared" si="3"/>
        <v>11</v>
      </c>
      <c r="K15" s="46" t="str">
        <f t="shared" si="1"/>
        <v>LI Inez (171)</v>
      </c>
      <c r="L15" s="40" t="str">
        <f t="shared" si="2"/>
        <v>Järvsö IF</v>
      </c>
      <c r="M15" s="47">
        <v>11</v>
      </c>
    </row>
    <row r="16" spans="1:13" s="40" customFormat="1">
      <c r="A16" s="40">
        <f t="shared" si="4"/>
        <v>12</v>
      </c>
      <c r="B16" s="161" t="s">
        <v>289</v>
      </c>
      <c r="C16" s="161" t="s">
        <v>62</v>
      </c>
      <c r="D16" s="166">
        <v>4.0104166666666668E-4</v>
      </c>
      <c r="E16" s="166">
        <v>4.1840277777777774E-4</v>
      </c>
      <c r="F16" s="40" t="str">
        <f t="shared" si="0"/>
        <v>01:10.800</v>
      </c>
      <c r="J16" s="40">
        <f t="shared" si="3"/>
        <v>12</v>
      </c>
      <c r="K16" s="46" t="str">
        <f t="shared" si="1"/>
        <v>LINDHOLM Nikita (172)</v>
      </c>
      <c r="L16" s="40" t="str">
        <f t="shared" si="2"/>
        <v>Sundsvalls SLK</v>
      </c>
      <c r="M16" s="47">
        <v>12</v>
      </c>
    </row>
    <row r="17" spans="1:13" s="40" customFormat="1">
      <c r="A17" s="40">
        <f t="shared" si="4"/>
        <v>13</v>
      </c>
      <c r="B17" s="161" t="s">
        <v>290</v>
      </c>
      <c r="C17" s="161" t="s">
        <v>72</v>
      </c>
      <c r="D17" s="166">
        <v>4.3692129629629631E-4</v>
      </c>
      <c r="E17" s="166">
        <v>3.9247685185185181E-4</v>
      </c>
      <c r="F17" s="40" t="str">
        <f t="shared" si="0"/>
        <v>01:11.660</v>
      </c>
      <c r="J17" s="40">
        <f t="shared" si="3"/>
        <v>13</v>
      </c>
      <c r="K17" s="46" t="str">
        <f t="shared" si="1"/>
        <v>CANDERT Ida (173)</v>
      </c>
      <c r="L17" s="40" t="str">
        <f t="shared" si="2"/>
        <v>Täby SLK</v>
      </c>
      <c r="M17" s="47">
        <v>13</v>
      </c>
    </row>
    <row r="18" spans="1:13" s="40" customFormat="1">
      <c r="A18" s="40">
        <f t="shared" si="4"/>
        <v>14</v>
      </c>
      <c r="B18" s="161" t="s">
        <v>291</v>
      </c>
      <c r="C18" s="161" t="s">
        <v>120</v>
      </c>
      <c r="D18" s="166">
        <v>4.1921296296296297E-4</v>
      </c>
      <c r="E18" s="166">
        <v>4.1203703703703709E-4</v>
      </c>
      <c r="F18" s="40" t="str">
        <f t="shared" si="0"/>
        <v>01:11.820</v>
      </c>
      <c r="J18" s="40">
        <f t="shared" si="3"/>
        <v>14</v>
      </c>
      <c r="K18" s="46" t="str">
        <f t="shared" si="1"/>
        <v>BERGLUND Ida (174)</v>
      </c>
      <c r="L18" s="40" t="str">
        <f t="shared" si="2"/>
        <v>Sollefteå A K</v>
      </c>
      <c r="M18" s="47">
        <v>14</v>
      </c>
    </row>
    <row r="19" spans="1:13" s="40" customFormat="1">
      <c r="A19" s="40">
        <f t="shared" si="4"/>
        <v>15</v>
      </c>
      <c r="B19" s="47" t="s">
        <v>292</v>
      </c>
      <c r="C19" s="47" t="s">
        <v>76</v>
      </c>
      <c r="D19" s="166">
        <v>4.1053240740740736E-4</v>
      </c>
      <c r="E19" s="166">
        <v>4.3090277777777772E-4</v>
      </c>
      <c r="F19" s="40" t="str">
        <f t="shared" si="0"/>
        <v>01:12.700</v>
      </c>
      <c r="J19" s="40">
        <f t="shared" si="3"/>
        <v>15</v>
      </c>
      <c r="K19" s="46" t="str">
        <f t="shared" si="1"/>
        <v>BERGLUND Olivia (175)</v>
      </c>
      <c r="L19" s="40" t="str">
        <f t="shared" si="2"/>
        <v>Kramfors AK</v>
      </c>
      <c r="M19" s="47">
        <v>15</v>
      </c>
    </row>
    <row r="20" spans="1:13" s="40" customFormat="1">
      <c r="A20" s="40">
        <f t="shared" si="4"/>
        <v>16</v>
      </c>
      <c r="B20" s="47" t="s">
        <v>293</v>
      </c>
      <c r="C20" s="47" t="s">
        <v>126</v>
      </c>
      <c r="D20" s="166">
        <v>4.2013888888888889E-4</v>
      </c>
      <c r="E20" s="166">
        <v>4.3287037037037035E-4</v>
      </c>
      <c r="F20" s="40" t="str">
        <f t="shared" si="0"/>
        <v>01:13.700</v>
      </c>
      <c r="J20" s="40">
        <f t="shared" si="3"/>
        <v>16</v>
      </c>
      <c r="K20" s="46" t="str">
        <f t="shared" si="1"/>
        <v>JAKOBSSON Tove (176)</v>
      </c>
      <c r="L20" s="40" t="str">
        <f t="shared" si="2"/>
        <v>Bjästa A K</v>
      </c>
      <c r="M20" s="47">
        <v>16</v>
      </c>
    </row>
    <row r="21" spans="1:13" s="40" customFormat="1">
      <c r="A21" s="40">
        <f t="shared" si="4"/>
        <v>17</v>
      </c>
      <c r="B21" s="47" t="s">
        <v>294</v>
      </c>
      <c r="C21" s="47" t="s">
        <v>62</v>
      </c>
      <c r="D21" s="166">
        <v>4.4791666666666672E-4</v>
      </c>
      <c r="E21" s="166">
        <v>4.5231481481481484E-4</v>
      </c>
      <c r="F21" s="40" t="str">
        <f t="shared" si="0"/>
        <v>01:17.780</v>
      </c>
      <c r="J21" s="40">
        <v>17</v>
      </c>
      <c r="K21" s="40" t="str">
        <f ca="1">K82</f>
        <v>NILSSON Julia (177)</v>
      </c>
      <c r="L21" s="40" t="str">
        <f t="shared" ca="1" si="2"/>
        <v>Nolby Alpina SK</v>
      </c>
    </row>
    <row r="22" spans="1:13" s="40" customFormat="1">
      <c r="A22" s="40">
        <f t="shared" si="4"/>
        <v>18</v>
      </c>
      <c r="B22" s="47" t="s">
        <v>295</v>
      </c>
      <c r="C22" s="47" t="s">
        <v>75</v>
      </c>
      <c r="D22" s="166">
        <v>4.6122685185185183E-4</v>
      </c>
      <c r="E22" s="166">
        <v>4.6377314814814822E-4</v>
      </c>
      <c r="F22" s="40" t="str">
        <f t="shared" si="0"/>
        <v>01:19.920</v>
      </c>
      <c r="J22" s="40">
        <f>J21+1</f>
        <v>18</v>
      </c>
      <c r="K22" s="40" t="str">
        <f t="shared" ref="K22:K23" ca="1" si="5">K83</f>
        <v>BORGSTEN Lisa (178)</v>
      </c>
      <c r="L22" s="40" t="str">
        <f t="shared" ca="1" si="2"/>
        <v>Sundsvalls SLK</v>
      </c>
    </row>
    <row r="23" spans="1:13" s="40" customFormat="1">
      <c r="A23" s="40">
        <f t="shared" si="4"/>
        <v>19</v>
      </c>
      <c r="B23" s="47" t="s">
        <v>296</v>
      </c>
      <c r="C23" s="47" t="s">
        <v>72</v>
      </c>
      <c r="D23" s="166"/>
      <c r="E23" s="166">
        <v>4.6377314814814822E-4</v>
      </c>
      <c r="F23" s="40" t="str">
        <f t="shared" si="0"/>
        <v/>
      </c>
      <c r="J23" s="40">
        <f t="shared" ref="J23:J36" si="6">J22+1</f>
        <v>19</v>
      </c>
      <c r="K23" s="40" t="str">
        <f t="shared" ca="1" si="5"/>
        <v>GÖRANSSON Olivia (179)</v>
      </c>
      <c r="L23" s="40" t="str">
        <f t="shared" ca="1" si="2"/>
        <v>Getbergets Alpina IF</v>
      </c>
    </row>
    <row r="24" spans="1:13" s="40" customFormat="1">
      <c r="A24" s="40">
        <f t="shared" si="4"/>
        <v>20</v>
      </c>
      <c r="B24" s="47" t="s">
        <v>297</v>
      </c>
      <c r="C24" s="47" t="s">
        <v>62</v>
      </c>
      <c r="D24" s="166"/>
      <c r="E24" s="166">
        <v>3.8981481481481484E-4</v>
      </c>
      <c r="F24" s="40" t="str">
        <f t="shared" si="0"/>
        <v/>
      </c>
      <c r="J24" s="40">
        <f t="shared" si="6"/>
        <v>20</v>
      </c>
      <c r="K24" s="40" t="str">
        <f ca="1">K120</f>
        <v>ÖGREN Moa (180)</v>
      </c>
      <c r="L24" s="40" t="str">
        <f t="shared" ca="1" si="2"/>
        <v>UHSK Umeå SK</v>
      </c>
    </row>
    <row r="25" spans="1:13" s="40" customFormat="1">
      <c r="A25" s="40">
        <f t="shared" si="4"/>
        <v>21</v>
      </c>
      <c r="B25" s="47" t="s">
        <v>298</v>
      </c>
      <c r="C25" s="47" t="s">
        <v>63</v>
      </c>
      <c r="D25" s="166">
        <v>4.061342592592593E-4</v>
      </c>
      <c r="E25" s="166"/>
      <c r="F25" s="40" t="str">
        <f t="shared" si="0"/>
        <v/>
      </c>
      <c r="J25" s="40">
        <f t="shared" si="6"/>
        <v>21</v>
      </c>
      <c r="K25" s="40" t="str">
        <f ca="1">K121</f>
        <v>BROMÉE Ella (181)</v>
      </c>
      <c r="L25" s="40" t="str">
        <f t="shared" ca="1" si="2"/>
        <v>Sundsvalls SLK</v>
      </c>
    </row>
    <row r="26" spans="1:13" s="40" customFormat="1">
      <c r="A26" s="40">
        <f t="shared" si="4"/>
        <v>22</v>
      </c>
      <c r="B26" s="47" t="s">
        <v>299</v>
      </c>
      <c r="C26" s="47" t="s">
        <v>102</v>
      </c>
      <c r="D26" s="166"/>
      <c r="E26" s="166">
        <v>3.8900462962962961E-4</v>
      </c>
      <c r="F26" s="40" t="str">
        <f t="shared" si="0"/>
        <v/>
      </c>
      <c r="J26" s="40">
        <f t="shared" si="6"/>
        <v>22</v>
      </c>
      <c r="K26" s="40" t="str">
        <f ca="1">K122</f>
        <v>BERGSTRAND Tindra (182)</v>
      </c>
      <c r="L26" s="40" t="str">
        <f t="shared" ca="1" si="2"/>
        <v>Täby SLK</v>
      </c>
    </row>
    <row r="27" spans="1:13" s="40" customFormat="1">
      <c r="A27" s="40">
        <f t="shared" si="4"/>
        <v>23</v>
      </c>
      <c r="B27" s="44"/>
      <c r="C27" s="44"/>
      <c r="D27" s="45"/>
      <c r="E27" s="45"/>
      <c r="F27" s="40" t="str">
        <f t="shared" si="0"/>
        <v/>
      </c>
      <c r="J27" s="40">
        <f t="shared" si="6"/>
        <v>23</v>
      </c>
    </row>
    <row r="28" spans="1:13" s="40" customFormat="1">
      <c r="A28" s="40">
        <f t="shared" si="4"/>
        <v>24</v>
      </c>
      <c r="B28" s="44"/>
      <c r="C28" s="44"/>
      <c r="D28" s="45"/>
      <c r="E28" s="45"/>
      <c r="F28" s="40" t="str">
        <f t="shared" si="0"/>
        <v/>
      </c>
      <c r="J28" s="40">
        <f t="shared" si="6"/>
        <v>24</v>
      </c>
    </row>
    <row r="29" spans="1:13" s="40" customFormat="1">
      <c r="A29" s="40">
        <f t="shared" si="4"/>
        <v>25</v>
      </c>
      <c r="B29" s="44"/>
      <c r="C29" s="44"/>
      <c r="D29" s="45"/>
      <c r="E29" s="45"/>
      <c r="F29" s="40" t="str">
        <f t="shared" si="0"/>
        <v/>
      </c>
      <c r="J29" s="40">
        <f t="shared" si="6"/>
        <v>25</v>
      </c>
    </row>
    <row r="30" spans="1:13" s="40" customFormat="1">
      <c r="A30" s="40">
        <f t="shared" si="4"/>
        <v>26</v>
      </c>
      <c r="B30" s="44"/>
      <c r="C30" s="44"/>
      <c r="D30" s="45"/>
      <c r="E30" s="45"/>
      <c r="F30" s="40" t="str">
        <f t="shared" si="0"/>
        <v/>
      </c>
      <c r="J30" s="40">
        <f t="shared" si="6"/>
        <v>26</v>
      </c>
    </row>
    <row r="31" spans="1:13" s="40" customFormat="1">
      <c r="A31" s="40">
        <f t="shared" si="4"/>
        <v>27</v>
      </c>
      <c r="B31" s="44"/>
      <c r="C31" s="44"/>
      <c r="D31" s="45"/>
      <c r="E31" s="45"/>
      <c r="F31" s="40" t="str">
        <f t="shared" si="0"/>
        <v/>
      </c>
      <c r="J31" s="40">
        <f t="shared" si="6"/>
        <v>27</v>
      </c>
    </row>
    <row r="32" spans="1:13" s="40" customFormat="1">
      <c r="A32" s="40">
        <f t="shared" si="4"/>
        <v>28</v>
      </c>
      <c r="B32" s="44"/>
      <c r="C32" s="44"/>
      <c r="D32" s="45"/>
      <c r="E32" s="45"/>
      <c r="F32" s="40" t="str">
        <f t="shared" si="0"/>
        <v/>
      </c>
      <c r="J32" s="40">
        <f t="shared" si="6"/>
        <v>28</v>
      </c>
    </row>
    <row r="33" spans="1:11" s="40" customFormat="1">
      <c r="A33" s="40">
        <f t="shared" si="4"/>
        <v>29</v>
      </c>
      <c r="B33" s="44"/>
      <c r="C33" s="44"/>
      <c r="D33" s="45"/>
      <c r="E33" s="45"/>
      <c r="F33" s="40" t="str">
        <f t="shared" si="0"/>
        <v/>
      </c>
      <c r="J33" s="40">
        <f t="shared" si="6"/>
        <v>29</v>
      </c>
    </row>
    <row r="34" spans="1:11" s="40" customFormat="1">
      <c r="A34" s="40">
        <f t="shared" si="4"/>
        <v>30</v>
      </c>
      <c r="B34" s="44"/>
      <c r="C34" s="44"/>
      <c r="D34" s="45"/>
      <c r="E34" s="45"/>
      <c r="F34" s="40" t="str">
        <f t="shared" si="0"/>
        <v/>
      </c>
      <c r="J34" s="40">
        <f t="shared" si="6"/>
        <v>30</v>
      </c>
    </row>
    <row r="35" spans="1:11" s="40" customFormat="1">
      <c r="A35" s="40">
        <f t="shared" si="4"/>
        <v>31</v>
      </c>
      <c r="B35" s="44"/>
      <c r="C35" s="44"/>
      <c r="D35" s="45"/>
      <c r="E35" s="45"/>
      <c r="F35" s="40" t="str">
        <f t="shared" si="0"/>
        <v/>
      </c>
      <c r="J35" s="40">
        <f t="shared" si="6"/>
        <v>31</v>
      </c>
    </row>
    <row r="36" spans="1:11" s="40" customFormat="1">
      <c r="J36" s="40">
        <f t="shared" si="6"/>
        <v>32</v>
      </c>
    </row>
    <row r="37" spans="1:11" s="40" customFormat="1"/>
    <row r="38" spans="1:11" s="49" customFormat="1">
      <c r="A38" s="48" t="s">
        <v>38</v>
      </c>
    </row>
    <row r="39" spans="1:11" s="40" customFormat="1"/>
    <row r="40" spans="1:11" s="40" customFormat="1">
      <c r="A40" s="50" t="s">
        <v>39</v>
      </c>
      <c r="C40" s="57" t="s">
        <v>40</v>
      </c>
      <c r="D40" s="81">
        <v>1.1574074074074076E-8</v>
      </c>
    </row>
    <row r="41" spans="1:11" s="40" customFormat="1">
      <c r="C41" s="57" t="s">
        <v>41</v>
      </c>
      <c r="D41" s="80">
        <v>16</v>
      </c>
      <c r="K41" s="41"/>
    </row>
    <row r="42" spans="1:11" s="40" customFormat="1">
      <c r="A42" s="41" t="s">
        <v>42</v>
      </c>
      <c r="K42" s="41" t="s">
        <v>43</v>
      </c>
    </row>
    <row r="43" spans="1:11" s="40" customFormat="1">
      <c r="A43" s="42" t="s">
        <v>44</v>
      </c>
      <c r="B43" s="42" t="s">
        <v>31</v>
      </c>
      <c r="C43" s="42" t="s">
        <v>45</v>
      </c>
      <c r="D43" s="42" t="s">
        <v>46</v>
      </c>
      <c r="E43" s="42" t="s">
        <v>47</v>
      </c>
      <c r="G43" s="51"/>
      <c r="J43" s="55" t="s">
        <v>48</v>
      </c>
      <c r="K43" s="42" t="s">
        <v>31</v>
      </c>
    </row>
    <row r="44" spans="1:11" s="40" customFormat="1">
      <c r="A44" s="51">
        <f>IFERROR(TIMEVALUE(IF(D44="förlorare",TEXT(F5+$D$40,"mm:ss.000"),F5)),"-")</f>
        <v>7.6134259259259265E-4</v>
      </c>
      <c r="B44" s="40" t="str">
        <f t="shared" ref="B44:B74" si="7">IF(ISBLANK(B5),"",B5)</f>
        <v>ROBÈRT Ellen (161)</v>
      </c>
      <c r="C44" s="40" t="str">
        <f ca="1">IF(IFERROR(VLOOKUP($B44,$K$44:(INDIRECT("$K"&amp;($D$41+43))),1,FALSE),"-") = "-","Nej","Ja")</f>
        <v>Ja</v>
      </c>
      <c r="D44" s="47"/>
      <c r="E44" s="47"/>
      <c r="J44" s="40">
        <v>1</v>
      </c>
      <c r="K44" s="40" t="str">
        <f>IFERROR(VLOOKUP(SMALL($A$44:$A$74,$J44),$A$44:$B$74,2,FALSE),"-")</f>
        <v>ROBÈRT Ellen (161)</v>
      </c>
    </row>
    <row r="45" spans="1:11" s="40" customFormat="1">
      <c r="A45" s="51">
        <f t="shared" ref="A45:A74" si="8">IFERROR(TIMEVALUE(IF(D45="förlorare",TEXT(F6+$D$40,"mm:ss.000"),F6)),"-")</f>
        <v>7.8425925925925928E-4</v>
      </c>
      <c r="B45" s="40" t="str">
        <f t="shared" si="7"/>
        <v>SVEDBERG Mathilda (162)</v>
      </c>
      <c r="C45" s="40" t="str">
        <f ca="1">IF(IFERROR(VLOOKUP($B45,$K$44:(INDIRECT("$K"&amp;($D$41+43))),1,FALSE),"-") = "-","Nej","Ja")</f>
        <v>Ja</v>
      </c>
      <c r="D45" s="47"/>
      <c r="E45" s="47"/>
      <c r="J45" s="40">
        <f>J44+1</f>
        <v>2</v>
      </c>
      <c r="K45" s="40" t="str">
        <f t="shared" ref="K45:K74" si="9">IFERROR(VLOOKUP(SMALL($A$44:$A$74,$J45),$A$44:$B$74,2,FALSE),"-")</f>
        <v>SVEDBERG Mathilda (162)</v>
      </c>
    </row>
    <row r="46" spans="1:11" s="40" customFormat="1">
      <c r="A46" s="51">
        <f t="shared" si="8"/>
        <v>7.8599537037037039E-4</v>
      </c>
      <c r="B46" s="40" t="str">
        <f t="shared" si="7"/>
        <v>MARTELLEUR Hedda (163)</v>
      </c>
      <c r="C46" s="40" t="str">
        <f ca="1">IF(IFERROR(VLOOKUP($B46,$K$44:(INDIRECT("$K"&amp;($D$41+43))),1,FALSE),"-") = "-","Nej","Ja")</f>
        <v>Ja</v>
      </c>
      <c r="D46" s="47"/>
      <c r="E46" s="47"/>
      <c r="J46" s="40">
        <f t="shared" ref="J46:J74" si="10">J45+1</f>
        <v>3</v>
      </c>
      <c r="K46" s="40" t="str">
        <f t="shared" si="9"/>
        <v>MARTELLEUR Hedda (163)</v>
      </c>
    </row>
    <row r="47" spans="1:11" s="40" customFormat="1">
      <c r="A47" s="51">
        <f t="shared" si="8"/>
        <v>7.8622685185185176E-4</v>
      </c>
      <c r="B47" s="40" t="str">
        <f t="shared" si="7"/>
        <v>PETTERSSON Josefin (164)</v>
      </c>
      <c r="C47" s="40" t="str">
        <f ca="1">IF(IFERROR(VLOOKUP($B47,$K$44:(INDIRECT("$K"&amp;($D$41+43))),1,FALSE),"-") = "-","Nej","Ja")</f>
        <v>Ja</v>
      </c>
      <c r="D47" s="47"/>
      <c r="E47" s="47"/>
      <c r="J47" s="40">
        <f t="shared" si="10"/>
        <v>4</v>
      </c>
      <c r="K47" s="40" t="str">
        <f t="shared" si="9"/>
        <v>PETTERSSON Josefin (164)</v>
      </c>
    </row>
    <row r="48" spans="1:11" s="40" customFormat="1">
      <c r="A48" s="51">
        <f t="shared" si="8"/>
        <v>7.9224537037037035E-4</v>
      </c>
      <c r="B48" s="40" t="str">
        <f t="shared" si="7"/>
        <v>WALLIN Alva (165)</v>
      </c>
      <c r="C48" s="40" t="str">
        <f ca="1">IF(IFERROR(VLOOKUP($B48,$K$44:(INDIRECT("$K"&amp;($D$41+43))),1,FALSE),"-") = "-","Nej","Ja")</f>
        <v>Ja</v>
      </c>
      <c r="D48" s="47"/>
      <c r="E48" s="47"/>
      <c r="J48" s="40">
        <f t="shared" si="10"/>
        <v>5</v>
      </c>
      <c r="K48" s="40" t="str">
        <f t="shared" si="9"/>
        <v>WALLIN Alva (165)</v>
      </c>
    </row>
    <row r="49" spans="1:12" s="40" customFormat="1">
      <c r="A49" s="51">
        <f t="shared" si="8"/>
        <v>8.0266203703703706E-4</v>
      </c>
      <c r="B49" s="40" t="str">
        <f t="shared" si="7"/>
        <v>FORSSTRÖM Jenny (166)</v>
      </c>
      <c r="C49" s="40" t="str">
        <f ca="1">IF(IFERROR(VLOOKUP($B49,$K$44:(INDIRECT("$K"&amp;($D$41+43))),1,FALSE),"-") = "-","Nej","Ja")</f>
        <v>Ja</v>
      </c>
      <c r="D49" s="47"/>
      <c r="E49" s="47"/>
      <c r="G49" s="51"/>
      <c r="J49" s="40">
        <f t="shared" si="10"/>
        <v>6</v>
      </c>
      <c r="K49" s="40" t="str">
        <f t="shared" si="9"/>
        <v>FORSSTRÖM Jenny (166)</v>
      </c>
      <c r="L49" s="41"/>
    </row>
    <row r="50" spans="1:12" s="40" customFormat="1">
      <c r="A50" s="51">
        <f t="shared" si="8"/>
        <v>8.091435185185185E-4</v>
      </c>
      <c r="B50" s="40" t="str">
        <f t="shared" si="7"/>
        <v>ERIKSSON Tilde (167)</v>
      </c>
      <c r="C50" s="40" t="str">
        <f ca="1">IF(IFERROR(VLOOKUP($B50,$K$44:(INDIRECT("$K"&amp;($D$41+43))),1,FALSE),"-") = "-","Nej","Ja")</f>
        <v>Ja</v>
      </c>
      <c r="D50" s="47"/>
      <c r="E50" s="47"/>
      <c r="J50" s="40">
        <f t="shared" si="10"/>
        <v>7</v>
      </c>
      <c r="K50" s="40" t="str">
        <f t="shared" si="9"/>
        <v>ERIKSSON Tilde (167)</v>
      </c>
    </row>
    <row r="51" spans="1:12" s="40" customFormat="1">
      <c r="A51" s="51">
        <f t="shared" si="8"/>
        <v>8.1041666666666675E-4</v>
      </c>
      <c r="B51" s="40" t="str">
        <f t="shared" si="7"/>
        <v>EINEBORG-SCHÖN Olivia (168)</v>
      </c>
      <c r="C51" s="40" t="str">
        <f ca="1">IF(IFERROR(VLOOKUP($B51,$K$44:(INDIRECT("$K"&amp;($D$41+43))),1,FALSE),"-") = "-","Nej","Ja")</f>
        <v>Ja</v>
      </c>
      <c r="D51" s="47"/>
      <c r="E51" s="47"/>
      <c r="J51" s="40">
        <f t="shared" si="10"/>
        <v>8</v>
      </c>
      <c r="K51" s="40" t="str">
        <f t="shared" si="9"/>
        <v>EINEBORG-SCHÖN Olivia (168)</v>
      </c>
    </row>
    <row r="52" spans="1:12" s="40" customFormat="1">
      <c r="A52" s="51">
        <f t="shared" si="8"/>
        <v>8.1168981481481489E-4</v>
      </c>
      <c r="B52" s="40" t="str">
        <f t="shared" si="7"/>
        <v>ÖSTMARK Elsa (169)</v>
      </c>
      <c r="C52" s="40" t="str">
        <f ca="1">IF(IFERROR(VLOOKUP($B52,$K$44:(INDIRECT("$K"&amp;($D$41+43))),1,FALSE),"-") = "-","Nej","Ja")</f>
        <v>Ja</v>
      </c>
      <c r="D52" s="47"/>
      <c r="E52" s="47"/>
      <c r="J52" s="40">
        <f t="shared" si="10"/>
        <v>9</v>
      </c>
      <c r="K52" s="40" t="str">
        <f t="shared" si="9"/>
        <v>ÖSTMARK Elsa (169)</v>
      </c>
    </row>
    <row r="53" spans="1:12" s="40" customFormat="1">
      <c r="A53" s="51">
        <f t="shared" si="8"/>
        <v>8.12037037037037E-4</v>
      </c>
      <c r="B53" s="40" t="str">
        <f t="shared" si="7"/>
        <v>BENGTSSON Wilma (170)</v>
      </c>
      <c r="C53" s="40" t="str">
        <f ca="1">IF(IFERROR(VLOOKUP($B53,$K$44:(INDIRECT("$K"&amp;($D$41+43))),1,FALSE),"-") = "-","Nej","Ja")</f>
        <v>Ja</v>
      </c>
      <c r="D53" s="47"/>
      <c r="E53" s="47"/>
      <c r="J53" s="40">
        <f t="shared" si="10"/>
        <v>10</v>
      </c>
      <c r="K53" s="40" t="str">
        <f t="shared" si="9"/>
        <v>BENGTSSON Wilma (170)</v>
      </c>
    </row>
    <row r="54" spans="1:12" s="40" customFormat="1">
      <c r="A54" s="51">
        <f t="shared" si="8"/>
        <v>8.1909722222222225E-4</v>
      </c>
      <c r="B54" s="40" t="str">
        <f t="shared" si="7"/>
        <v>LI Inez (171)</v>
      </c>
      <c r="C54" s="40" t="str">
        <f ca="1">IF(IFERROR(VLOOKUP($B54,$K$44:(INDIRECT("$K"&amp;($D$41+43))),1,FALSE),"-") = "-","Nej","Ja")</f>
        <v>Ja</v>
      </c>
      <c r="D54" s="47"/>
      <c r="E54" s="47"/>
      <c r="J54" s="40">
        <f t="shared" si="10"/>
        <v>11</v>
      </c>
      <c r="K54" s="40" t="str">
        <f t="shared" si="9"/>
        <v>LI Inez (171)</v>
      </c>
    </row>
    <row r="55" spans="1:12" s="40" customFormat="1">
      <c r="A55" s="51">
        <f t="shared" si="8"/>
        <v>8.1944444444444437E-4</v>
      </c>
      <c r="B55" s="40" t="str">
        <f t="shared" si="7"/>
        <v>LINDHOLM Nikita (172)</v>
      </c>
      <c r="C55" s="40" t="str">
        <f ca="1">IF(IFERROR(VLOOKUP($B55,$K$44:(INDIRECT("$K"&amp;($D$41+43))),1,FALSE),"-") = "-","Nej","Ja")</f>
        <v>Ja</v>
      </c>
      <c r="D55" s="47"/>
      <c r="E55" s="47"/>
      <c r="J55" s="40">
        <f t="shared" si="10"/>
        <v>12</v>
      </c>
      <c r="K55" s="40" t="str">
        <f t="shared" si="9"/>
        <v>LINDHOLM Nikita (172)</v>
      </c>
    </row>
    <row r="56" spans="1:12" s="40" customFormat="1">
      <c r="A56" s="51">
        <f t="shared" si="8"/>
        <v>8.2939814814814812E-4</v>
      </c>
      <c r="B56" s="40" t="str">
        <f t="shared" si="7"/>
        <v>CANDERT Ida (173)</v>
      </c>
      <c r="C56" s="40" t="str">
        <f ca="1">IF(IFERROR(VLOOKUP($B56,$K$44:(INDIRECT("$K"&amp;($D$41+43))),1,FALSE),"-") = "-","Nej","Ja")</f>
        <v>Ja</v>
      </c>
      <c r="D56" s="47"/>
      <c r="E56" s="47"/>
      <c r="J56" s="40">
        <f t="shared" si="10"/>
        <v>13</v>
      </c>
      <c r="K56" s="40" t="str">
        <f t="shared" si="9"/>
        <v>CANDERT Ida (173)</v>
      </c>
    </row>
    <row r="57" spans="1:12" s="40" customFormat="1">
      <c r="A57" s="51">
        <f t="shared" si="8"/>
        <v>8.3125000000000007E-4</v>
      </c>
      <c r="B57" s="40" t="str">
        <f t="shared" si="7"/>
        <v>BERGLUND Ida (174)</v>
      </c>
      <c r="C57" s="40" t="str">
        <f ca="1">IF(IFERROR(VLOOKUP($B57,$K$44:(INDIRECT("$K"&amp;($D$41+43))),1,FALSE),"-") = "-","Nej","Ja")</f>
        <v>Ja</v>
      </c>
      <c r="D57" s="47"/>
      <c r="E57" s="47"/>
      <c r="J57" s="40">
        <f t="shared" si="10"/>
        <v>14</v>
      </c>
      <c r="K57" s="40" t="str">
        <f t="shared" si="9"/>
        <v>BERGLUND Ida (174)</v>
      </c>
    </row>
    <row r="58" spans="1:12" s="40" customFormat="1">
      <c r="A58" s="51">
        <f t="shared" si="8"/>
        <v>8.4143518518518519E-4</v>
      </c>
      <c r="B58" s="40" t="str">
        <f t="shared" si="7"/>
        <v>BERGLUND Olivia (175)</v>
      </c>
      <c r="C58" s="40" t="str">
        <f ca="1">IF(IFERROR(VLOOKUP($B58,$K$44:(INDIRECT("$K"&amp;($D$41+43))),1,FALSE),"-") = "-","Nej","Ja")</f>
        <v>Ja</v>
      </c>
      <c r="D58" s="47"/>
      <c r="E58" s="47"/>
      <c r="J58" s="40">
        <f t="shared" si="10"/>
        <v>15</v>
      </c>
      <c r="K58" s="40" t="str">
        <f t="shared" si="9"/>
        <v>BERGLUND Olivia (175)</v>
      </c>
    </row>
    <row r="59" spans="1:12" s="40" customFormat="1">
      <c r="A59" s="51">
        <f t="shared" si="8"/>
        <v>8.5300925925925919E-4</v>
      </c>
      <c r="B59" s="40" t="str">
        <f t="shared" si="7"/>
        <v>JAKOBSSON Tove (176)</v>
      </c>
      <c r="C59" s="40" t="str">
        <f ca="1">IF(IFERROR(VLOOKUP($B59,$K$44:(INDIRECT("$K"&amp;($D$41+43))),1,FALSE),"-") = "-","Nej","Ja")</f>
        <v>Ja</v>
      </c>
      <c r="D59" s="47"/>
      <c r="E59" s="47"/>
      <c r="J59" s="40">
        <f t="shared" si="10"/>
        <v>16</v>
      </c>
      <c r="K59" s="40" t="str">
        <f t="shared" si="9"/>
        <v>JAKOBSSON Tove (176)</v>
      </c>
    </row>
    <row r="60" spans="1:12" s="40" customFormat="1">
      <c r="A60" s="51">
        <f t="shared" si="8"/>
        <v>9.0023148148148146E-4</v>
      </c>
      <c r="B60" s="40" t="str">
        <f t="shared" si="7"/>
        <v>BORGSTEN Lisa (178)</v>
      </c>
      <c r="C60" s="40" t="str">
        <f ca="1">IF(IFERROR(VLOOKUP($B60,$K$44:(INDIRECT("$K"&amp;($D$41+43))),1,FALSE),"-") = "-","Nej","Ja")</f>
        <v>Nej</v>
      </c>
      <c r="D60" s="47"/>
      <c r="E60" s="47"/>
      <c r="J60" s="40">
        <f t="shared" si="10"/>
        <v>17</v>
      </c>
      <c r="K60" s="40" t="str">
        <f t="shared" si="9"/>
        <v>BORGSTEN Lisa (178)</v>
      </c>
    </row>
    <row r="61" spans="1:12" s="40" customFormat="1">
      <c r="A61" s="51">
        <f t="shared" si="8"/>
        <v>9.2500000000000004E-4</v>
      </c>
      <c r="B61" s="40" t="str">
        <f t="shared" si="7"/>
        <v>GÖRANSSON Olivia (179)</v>
      </c>
      <c r="C61" s="40" t="str">
        <f ca="1">IF(IFERROR(VLOOKUP($B61,$K$44:(INDIRECT("$K"&amp;($D$41+43))),1,FALSE),"-") = "-","Nej","Ja")</f>
        <v>Nej</v>
      </c>
      <c r="D61" s="47"/>
      <c r="E61" s="47"/>
      <c r="J61" s="40">
        <f t="shared" si="10"/>
        <v>18</v>
      </c>
      <c r="K61" s="40" t="str">
        <f t="shared" si="9"/>
        <v>GÖRANSSON Olivia (179)</v>
      </c>
    </row>
    <row r="62" spans="1:12" s="40" customFormat="1">
      <c r="A62" s="51" t="str">
        <f t="shared" si="8"/>
        <v>-</v>
      </c>
      <c r="B62" s="40" t="str">
        <f t="shared" si="7"/>
        <v>BERGSTRAND Tindra (182)</v>
      </c>
      <c r="C62" s="40" t="str">
        <f ca="1">IF(IFERROR(VLOOKUP($B62,$K$44:(INDIRECT("$K"&amp;($D$41+43))),1,FALSE),"-") = "-","Nej","Ja")</f>
        <v>Nej</v>
      </c>
      <c r="D62" s="47"/>
      <c r="E62" s="47"/>
      <c r="J62" s="40">
        <f t="shared" si="10"/>
        <v>19</v>
      </c>
      <c r="K62" s="40" t="str">
        <f t="shared" si="9"/>
        <v>-</v>
      </c>
    </row>
    <row r="63" spans="1:12" s="40" customFormat="1">
      <c r="A63" s="51" t="str">
        <f t="shared" si="8"/>
        <v>-</v>
      </c>
      <c r="B63" s="40" t="str">
        <f t="shared" si="7"/>
        <v>BROMÉE Ella (181)</v>
      </c>
      <c r="C63" s="40" t="str">
        <f ca="1">IF(IFERROR(VLOOKUP($B63,$K$44:(INDIRECT("$K"&amp;($D$41+43))),1,FALSE),"-") = "-","Nej","Ja")</f>
        <v>Nej</v>
      </c>
      <c r="D63" s="47"/>
      <c r="E63" s="47"/>
      <c r="J63" s="40">
        <f t="shared" si="10"/>
        <v>20</v>
      </c>
      <c r="K63" s="40" t="str">
        <f t="shared" si="9"/>
        <v>-</v>
      </c>
    </row>
    <row r="64" spans="1:12" s="40" customFormat="1">
      <c r="A64" s="51" t="str">
        <f t="shared" si="8"/>
        <v>-</v>
      </c>
      <c r="B64" s="40" t="str">
        <f t="shared" si="7"/>
        <v>NILSSON Julia (177)</v>
      </c>
      <c r="C64" s="40" t="str">
        <f ca="1">IF(IFERROR(VLOOKUP($B64,$K$44:(INDIRECT("$K"&amp;($D$41+43))),1,FALSE),"-") = "-","Nej","Ja")</f>
        <v>Nej</v>
      </c>
      <c r="D64" s="47"/>
      <c r="E64" s="47"/>
      <c r="J64" s="40">
        <f t="shared" si="10"/>
        <v>21</v>
      </c>
      <c r="K64" s="40" t="str">
        <f t="shared" si="9"/>
        <v>-</v>
      </c>
    </row>
    <row r="65" spans="1:11" s="40" customFormat="1">
      <c r="A65" s="51" t="str">
        <f t="shared" si="8"/>
        <v>-</v>
      </c>
      <c r="B65" s="40" t="str">
        <f t="shared" si="7"/>
        <v>ÖGREN Moa (180)</v>
      </c>
      <c r="C65" s="40" t="str">
        <f ca="1">IF(IFERROR(VLOOKUP($B65,$K$44:(INDIRECT("$K"&amp;($D$41+43))),1,FALSE),"-") = "-","Nej","Ja")</f>
        <v>Nej</v>
      </c>
      <c r="D65" s="47"/>
      <c r="E65" s="47"/>
      <c r="J65" s="40">
        <f t="shared" si="10"/>
        <v>22</v>
      </c>
      <c r="K65" s="40" t="str">
        <f t="shared" si="9"/>
        <v>-</v>
      </c>
    </row>
    <row r="66" spans="1:11" s="40" customFormat="1">
      <c r="A66" s="51" t="str">
        <f t="shared" si="8"/>
        <v>-</v>
      </c>
      <c r="B66" s="40" t="str">
        <f t="shared" si="7"/>
        <v/>
      </c>
      <c r="C66" s="40" t="str">
        <f ca="1">IF(IFERROR(VLOOKUP($B66,$K$44:(INDIRECT("$K"&amp;($D$41+43))),1,FALSE),"-") = "-","Nej","Ja")</f>
        <v>Nej</v>
      </c>
      <c r="D66" s="47"/>
      <c r="E66" s="47"/>
      <c r="J66" s="40">
        <f t="shared" si="10"/>
        <v>23</v>
      </c>
      <c r="K66" s="40" t="str">
        <f t="shared" si="9"/>
        <v>-</v>
      </c>
    </row>
    <row r="67" spans="1:11" s="40" customFormat="1">
      <c r="A67" s="51" t="str">
        <f t="shared" si="8"/>
        <v>-</v>
      </c>
      <c r="B67" s="40" t="str">
        <f t="shared" si="7"/>
        <v/>
      </c>
      <c r="C67" s="40" t="str">
        <f ca="1">IF(IFERROR(VLOOKUP($B67,$K$44:(INDIRECT("$K"&amp;($D$41+43))),1,FALSE),"-") = "-","Nej","Ja")</f>
        <v>Nej</v>
      </c>
      <c r="D67" s="47"/>
      <c r="E67" s="47"/>
      <c r="J67" s="40">
        <f t="shared" si="10"/>
        <v>24</v>
      </c>
      <c r="K67" s="40" t="str">
        <f t="shared" si="9"/>
        <v>-</v>
      </c>
    </row>
    <row r="68" spans="1:11" s="40" customFormat="1">
      <c r="A68" s="51" t="str">
        <f t="shared" si="8"/>
        <v>-</v>
      </c>
      <c r="B68" s="40" t="str">
        <f t="shared" si="7"/>
        <v/>
      </c>
      <c r="C68" s="40" t="str">
        <f ca="1">IF(IFERROR(VLOOKUP($B68,$K$44:(INDIRECT("$K"&amp;($D$41+43))),1,FALSE),"-") = "-","Nej","Ja")</f>
        <v>Nej</v>
      </c>
      <c r="D68" s="47"/>
      <c r="E68" s="47"/>
      <c r="J68" s="40">
        <f t="shared" si="10"/>
        <v>25</v>
      </c>
      <c r="K68" s="40" t="str">
        <f t="shared" si="9"/>
        <v>-</v>
      </c>
    </row>
    <row r="69" spans="1:11" s="40" customFormat="1">
      <c r="A69" s="51" t="str">
        <f t="shared" si="8"/>
        <v>-</v>
      </c>
      <c r="B69" s="40" t="str">
        <f t="shared" si="7"/>
        <v/>
      </c>
      <c r="C69" s="40" t="str">
        <f ca="1">IF(IFERROR(VLOOKUP($B69,$K$44:(INDIRECT("$K"&amp;($D$41+43))),1,FALSE),"-") = "-","Nej","Ja")</f>
        <v>Nej</v>
      </c>
      <c r="D69" s="47"/>
      <c r="E69" s="47"/>
      <c r="J69" s="40">
        <f t="shared" si="10"/>
        <v>26</v>
      </c>
      <c r="K69" s="40" t="str">
        <f t="shared" si="9"/>
        <v>-</v>
      </c>
    </row>
    <row r="70" spans="1:11" s="40" customFormat="1">
      <c r="A70" s="51" t="str">
        <f t="shared" si="8"/>
        <v>-</v>
      </c>
      <c r="B70" s="40" t="str">
        <f t="shared" si="7"/>
        <v/>
      </c>
      <c r="C70" s="40" t="str">
        <f ca="1">IF(IFERROR(VLOOKUP($B70,$K$44:(INDIRECT("$K"&amp;($D$41+43))),1,FALSE),"-") = "-","Nej","Ja")</f>
        <v>Nej</v>
      </c>
      <c r="D70" s="47"/>
      <c r="E70" s="47"/>
      <c r="J70" s="40">
        <f t="shared" si="10"/>
        <v>27</v>
      </c>
      <c r="K70" s="40" t="str">
        <f t="shared" si="9"/>
        <v>-</v>
      </c>
    </row>
    <row r="71" spans="1:11" s="40" customFormat="1">
      <c r="A71" s="51" t="str">
        <f t="shared" si="8"/>
        <v>-</v>
      </c>
      <c r="B71" s="40" t="str">
        <f t="shared" si="7"/>
        <v/>
      </c>
      <c r="C71" s="40" t="str">
        <f ca="1">IF(IFERROR(VLOOKUP($B71,$K$44:(INDIRECT("$K"&amp;($D$41+43))),1,FALSE),"-") = "-","Nej","Ja")</f>
        <v>Nej</v>
      </c>
      <c r="D71" s="47"/>
      <c r="E71" s="47"/>
      <c r="J71" s="40">
        <f t="shared" si="10"/>
        <v>28</v>
      </c>
      <c r="K71" s="40" t="str">
        <f t="shared" si="9"/>
        <v>-</v>
      </c>
    </row>
    <row r="72" spans="1:11" s="40" customFormat="1">
      <c r="A72" s="51" t="str">
        <f t="shared" si="8"/>
        <v>-</v>
      </c>
      <c r="B72" s="40" t="str">
        <f t="shared" si="7"/>
        <v/>
      </c>
      <c r="C72" s="40" t="str">
        <f ca="1">IF(IFERROR(VLOOKUP($B72,$K$44:(INDIRECT("$K"&amp;($D$41+43))),1,FALSE),"-") = "-","Nej","Ja")</f>
        <v>Nej</v>
      </c>
      <c r="D72" s="47"/>
      <c r="E72" s="47"/>
      <c r="J72" s="40">
        <f t="shared" si="10"/>
        <v>29</v>
      </c>
      <c r="K72" s="40" t="str">
        <f t="shared" si="9"/>
        <v>-</v>
      </c>
    </row>
    <row r="73" spans="1:11" s="40" customFormat="1">
      <c r="A73" s="51" t="str">
        <f t="shared" si="8"/>
        <v>-</v>
      </c>
      <c r="B73" s="40" t="str">
        <f t="shared" si="7"/>
        <v/>
      </c>
      <c r="C73" s="40" t="str">
        <f ca="1">IF(IFERROR(VLOOKUP($B73,$K$44:(INDIRECT("$K"&amp;($D$41+43))),1,FALSE),"-") = "-","Nej","Ja")</f>
        <v>Nej</v>
      </c>
      <c r="D73" s="47"/>
      <c r="E73" s="47"/>
      <c r="J73" s="40">
        <f t="shared" si="10"/>
        <v>30</v>
      </c>
      <c r="K73" s="40" t="str">
        <f t="shared" si="9"/>
        <v>-</v>
      </c>
    </row>
    <row r="74" spans="1:11" s="40" customFormat="1">
      <c r="A74" s="51" t="str">
        <f t="shared" si="8"/>
        <v>-</v>
      </c>
      <c r="B74" s="40" t="str">
        <f t="shared" si="7"/>
        <v/>
      </c>
      <c r="C74" s="40" t="str">
        <f ca="1">IF(IFERROR(VLOOKUP($B74,$K$44:(INDIRECT("$K"&amp;($D$41+43))),1,FALSE),"-") = "-","Nej","Ja")</f>
        <v>Nej</v>
      </c>
      <c r="D74" s="47"/>
      <c r="E74" s="47"/>
      <c r="J74" s="40">
        <f t="shared" si="10"/>
        <v>31</v>
      </c>
      <c r="K74" s="40" t="str">
        <f t="shared" si="9"/>
        <v>-</v>
      </c>
    </row>
    <row r="75" spans="1:11" s="40" customFormat="1"/>
    <row r="76" spans="1:11" s="52" customFormat="1"/>
    <row r="77" spans="1:11" s="40" customFormat="1"/>
    <row r="78" spans="1:11" s="40" customFormat="1">
      <c r="A78" s="50" t="s">
        <v>49</v>
      </c>
    </row>
    <row r="79" spans="1:11" s="40" customFormat="1">
      <c r="C79" s="57" t="s">
        <v>41</v>
      </c>
      <c r="D79" s="80">
        <v>3</v>
      </c>
      <c r="J79" s="50" t="s">
        <v>50</v>
      </c>
    </row>
    <row r="80" spans="1:11" s="40" customFormat="1">
      <c r="A80" s="41" t="s">
        <v>42</v>
      </c>
      <c r="J80" s="50"/>
      <c r="K80" s="41" t="s">
        <v>43</v>
      </c>
    </row>
    <row r="81" spans="1:12" s="40" customFormat="1">
      <c r="A81" s="42" t="s">
        <v>51</v>
      </c>
      <c r="B81" s="42" t="s">
        <v>31</v>
      </c>
      <c r="C81" s="42" t="s">
        <v>45</v>
      </c>
      <c r="D81" s="42" t="s">
        <v>46</v>
      </c>
      <c r="E81" s="42" t="s">
        <v>47</v>
      </c>
      <c r="J81" s="42" t="s">
        <v>52</v>
      </c>
      <c r="K81" s="42" t="s">
        <v>31</v>
      </c>
    </row>
    <row r="82" spans="1:12" s="40" customFormat="1">
      <c r="A82" s="51" t="str">
        <f ca="1">IF(ISBLANK(D5),"-",IF(C44="Nej",TIMEVALUE(IF(D82="förlorare",TEXT(D5+$D$40,"mm:ss.000"),TEXT(D5,"mm:ss.000"))),"Redan rankad"))</f>
        <v>Redan rankad</v>
      </c>
      <c r="B82" s="40" t="str">
        <f>IF(ISBLANK(B5),"",B5)</f>
        <v>ROBÈRT Ellen (161)</v>
      </c>
      <c r="C82" s="40" t="str">
        <f ca="1">IF(C44="Ja","Ja",(IF(IFERROR(VLOOKUP(B82,$K$82:(INDIRECT("$K"&amp;($D$79+81))),1,FALSE),"-") &lt;&gt; "-","Ja","Nej")))</f>
        <v>Ja</v>
      </c>
      <c r="D82" s="47"/>
      <c r="E82" s="47"/>
      <c r="J82" s="40">
        <v>1</v>
      </c>
      <c r="K82" s="40" t="str">
        <f ca="1">IFERROR(VLOOKUP(SMALL($A$82:$A$112,$J82),$A$82:$B$112,2,FALSE),"-")</f>
        <v>NILSSON Julia (177)</v>
      </c>
      <c r="L82" s="41"/>
    </row>
    <row r="83" spans="1:12" s="40" customFormat="1">
      <c r="A83" s="51" t="str">
        <f t="shared" ref="A83:A112" ca="1" si="11">IF(ISBLANK(D6),"-",IF(C45="Nej",TIMEVALUE(IF(D83="förlorare",TEXT(D6+$D$40,"mm:ss.000"),TEXT(D6,"mm:ss.000"))),"Redan rankad"))</f>
        <v>Redan rankad</v>
      </c>
      <c r="B83" s="40" t="str">
        <f t="shared" ref="B83:B112" si="12">IF(ISBLANK(B6),"",B6)</f>
        <v>SVEDBERG Mathilda (162)</v>
      </c>
      <c r="C83" s="40" t="str">
        <f ca="1">IF(C45="Ja","Ja",(IF(IFERROR(VLOOKUP(B83,$K$82:(INDIRECT("$K"&amp;($D$79+81))),1,FALSE),"-") &lt;&gt; "-","Ja","Nej")))</f>
        <v>Ja</v>
      </c>
      <c r="D83" s="47"/>
      <c r="E83" s="47"/>
      <c r="J83" s="40">
        <f>J82+1</f>
        <v>2</v>
      </c>
      <c r="K83" s="40" t="str">
        <f t="shared" ref="K83:K112" ca="1" si="13">IFERROR(VLOOKUP(SMALL($A$82:$A$112,$J83),$A$82:$B$112,2,FALSE),"-")</f>
        <v>BORGSTEN Lisa (178)</v>
      </c>
    </row>
    <row r="84" spans="1:12" s="40" customFormat="1">
      <c r="A84" s="51" t="str">
        <f t="shared" ca="1" si="11"/>
        <v>Redan rankad</v>
      </c>
      <c r="B84" s="40" t="str">
        <f t="shared" si="12"/>
        <v>MARTELLEUR Hedda (163)</v>
      </c>
      <c r="C84" s="40" t="str">
        <f ca="1">IF(C46="Ja","Ja",(IF(IFERROR(VLOOKUP(B84,$K$82:(INDIRECT("$K"&amp;($D$79+81))),1,FALSE),"-") &lt;&gt; "-","Ja","Nej")))</f>
        <v>Ja</v>
      </c>
      <c r="D84" s="47"/>
      <c r="E84" s="47"/>
      <c r="J84" s="40">
        <f t="shared" ref="J84:J112" si="14">J83+1</f>
        <v>3</v>
      </c>
      <c r="K84" s="40" t="str">
        <f t="shared" ca="1" si="13"/>
        <v>GÖRANSSON Olivia (179)</v>
      </c>
    </row>
    <row r="85" spans="1:12" s="40" customFormat="1">
      <c r="A85" s="51" t="str">
        <f t="shared" ca="1" si="11"/>
        <v>Redan rankad</v>
      </c>
      <c r="B85" s="40" t="str">
        <f t="shared" si="12"/>
        <v>PETTERSSON Josefin (164)</v>
      </c>
      <c r="C85" s="40" t="str">
        <f ca="1">IF(C47="Ja","Ja",(IF(IFERROR(VLOOKUP(B85,$K$82:(INDIRECT("$K"&amp;($D$79+81))),1,FALSE),"-") &lt;&gt; "-","Ja","Nej")))</f>
        <v>Ja</v>
      </c>
      <c r="D85" s="47"/>
      <c r="E85" s="47"/>
      <c r="J85" s="40">
        <f t="shared" si="14"/>
        <v>4</v>
      </c>
      <c r="K85" s="40" t="str">
        <f t="shared" ca="1" si="13"/>
        <v>-</v>
      </c>
    </row>
    <row r="86" spans="1:12" s="40" customFormat="1">
      <c r="A86" s="51" t="str">
        <f t="shared" ca="1" si="11"/>
        <v>Redan rankad</v>
      </c>
      <c r="B86" s="40" t="str">
        <f t="shared" si="12"/>
        <v>WALLIN Alva (165)</v>
      </c>
      <c r="C86" s="40" t="str">
        <f ca="1">IF(C48="Ja","Ja",(IF(IFERROR(VLOOKUP(B86,$K$82:(INDIRECT("$K"&amp;($D$79+81))),1,FALSE),"-") &lt;&gt; "-","Ja","Nej")))</f>
        <v>Ja</v>
      </c>
      <c r="D86" s="47"/>
      <c r="E86" s="47"/>
      <c r="J86" s="40">
        <f t="shared" si="14"/>
        <v>5</v>
      </c>
      <c r="K86" s="40" t="str">
        <f t="shared" ca="1" si="13"/>
        <v>-</v>
      </c>
    </row>
    <row r="87" spans="1:12" s="40" customFormat="1">
      <c r="A87" s="51" t="str">
        <f t="shared" ca="1" si="11"/>
        <v>Redan rankad</v>
      </c>
      <c r="B87" s="40" t="str">
        <f t="shared" si="12"/>
        <v>FORSSTRÖM Jenny (166)</v>
      </c>
      <c r="C87" s="40" t="str">
        <f ca="1">IF(C49="Ja","Ja",(IF(IFERROR(VLOOKUP(B87,$K$82:(INDIRECT("$K"&amp;($D$79+81))),1,FALSE),"-") &lt;&gt; "-","Ja","Nej")))</f>
        <v>Ja</v>
      </c>
      <c r="D87" s="47"/>
      <c r="E87" s="47"/>
      <c r="J87" s="40">
        <f t="shared" si="14"/>
        <v>6</v>
      </c>
      <c r="K87" s="40" t="str">
        <f t="shared" ca="1" si="13"/>
        <v>-</v>
      </c>
    </row>
    <row r="88" spans="1:12" s="40" customFormat="1">
      <c r="A88" s="51" t="str">
        <f t="shared" ca="1" si="11"/>
        <v>Redan rankad</v>
      </c>
      <c r="B88" s="40" t="str">
        <f t="shared" si="12"/>
        <v>ERIKSSON Tilde (167)</v>
      </c>
      <c r="C88" s="40" t="str">
        <f ca="1">IF(C50="Ja","Ja",(IF(IFERROR(VLOOKUP(B88,$K$82:(INDIRECT("$K"&amp;($D$79+81))),1,FALSE),"-") &lt;&gt; "-","Ja","Nej")))</f>
        <v>Ja</v>
      </c>
      <c r="D88" s="47"/>
      <c r="E88" s="47"/>
      <c r="J88" s="40">
        <f t="shared" si="14"/>
        <v>7</v>
      </c>
      <c r="K88" s="40" t="str">
        <f t="shared" ca="1" si="13"/>
        <v>-</v>
      </c>
    </row>
    <row r="89" spans="1:12" s="40" customFormat="1">
      <c r="A89" s="51" t="str">
        <f t="shared" ca="1" si="11"/>
        <v>Redan rankad</v>
      </c>
      <c r="B89" s="40" t="str">
        <f t="shared" si="12"/>
        <v>EINEBORG-SCHÖN Olivia (168)</v>
      </c>
      <c r="C89" s="40" t="str">
        <f ca="1">IF(C51="Ja","Ja",(IF(IFERROR(VLOOKUP(B89,$K$82:(INDIRECT("$K"&amp;($D$79+81))),1,FALSE),"-") &lt;&gt; "-","Ja","Nej")))</f>
        <v>Ja</v>
      </c>
      <c r="D89" s="47"/>
      <c r="E89" s="47"/>
      <c r="J89" s="40">
        <f t="shared" si="14"/>
        <v>8</v>
      </c>
      <c r="K89" s="40" t="str">
        <f t="shared" ca="1" si="13"/>
        <v>-</v>
      </c>
    </row>
    <row r="90" spans="1:12" s="40" customFormat="1">
      <c r="A90" s="51" t="str">
        <f t="shared" ca="1" si="11"/>
        <v>Redan rankad</v>
      </c>
      <c r="B90" s="40" t="str">
        <f t="shared" si="12"/>
        <v>ÖSTMARK Elsa (169)</v>
      </c>
      <c r="C90" s="40" t="str">
        <f ca="1">IF(C52="Ja","Ja",(IF(IFERROR(VLOOKUP(B90,$K$82:(INDIRECT("$K"&amp;($D$79+81))),1,FALSE),"-") &lt;&gt; "-","Ja","Nej")))</f>
        <v>Ja</v>
      </c>
      <c r="D90" s="47"/>
      <c r="E90" s="47"/>
      <c r="J90" s="40">
        <f t="shared" si="14"/>
        <v>9</v>
      </c>
      <c r="K90" s="40" t="str">
        <f t="shared" ca="1" si="13"/>
        <v>-</v>
      </c>
    </row>
    <row r="91" spans="1:12" s="40" customFormat="1">
      <c r="A91" s="51" t="str">
        <f t="shared" ca="1" si="11"/>
        <v>Redan rankad</v>
      </c>
      <c r="B91" s="40" t="str">
        <f t="shared" si="12"/>
        <v>BENGTSSON Wilma (170)</v>
      </c>
      <c r="C91" s="40" t="str">
        <f ca="1">IF(C53="Ja","Ja",(IF(IFERROR(VLOOKUP(B91,$K$82:(INDIRECT("$K"&amp;($D$79+81))),1,FALSE),"-") &lt;&gt; "-","Ja","Nej")))</f>
        <v>Ja</v>
      </c>
      <c r="D91" s="47"/>
      <c r="E91" s="47"/>
      <c r="J91" s="40">
        <f t="shared" si="14"/>
        <v>10</v>
      </c>
      <c r="K91" s="40" t="str">
        <f t="shared" ca="1" si="13"/>
        <v>-</v>
      </c>
    </row>
    <row r="92" spans="1:12" s="40" customFormat="1">
      <c r="A92" s="51" t="str">
        <f t="shared" ca="1" si="11"/>
        <v>Redan rankad</v>
      </c>
      <c r="B92" s="40" t="str">
        <f t="shared" si="12"/>
        <v>LI Inez (171)</v>
      </c>
      <c r="C92" s="40" t="str">
        <f ca="1">IF(C54="Ja","Ja",(IF(IFERROR(VLOOKUP(B92,$K$82:(INDIRECT("$K"&amp;($D$79+81))),1,FALSE),"-") &lt;&gt; "-","Ja","Nej")))</f>
        <v>Ja</v>
      </c>
      <c r="D92" s="47"/>
      <c r="E92" s="47"/>
      <c r="J92" s="40">
        <f t="shared" si="14"/>
        <v>11</v>
      </c>
      <c r="K92" s="40" t="str">
        <f t="shared" ca="1" si="13"/>
        <v>-</v>
      </c>
    </row>
    <row r="93" spans="1:12" s="40" customFormat="1">
      <c r="A93" s="51" t="str">
        <f t="shared" ca="1" si="11"/>
        <v>Redan rankad</v>
      </c>
      <c r="B93" s="40" t="str">
        <f t="shared" si="12"/>
        <v>LINDHOLM Nikita (172)</v>
      </c>
      <c r="C93" s="40" t="str">
        <f ca="1">IF(C55="Ja","Ja",(IF(IFERROR(VLOOKUP(B93,$K$82:(INDIRECT("$K"&amp;($D$79+81))),1,FALSE),"-") &lt;&gt; "-","Ja","Nej")))</f>
        <v>Ja</v>
      </c>
      <c r="D93" s="47"/>
      <c r="E93" s="47"/>
      <c r="J93" s="40">
        <f t="shared" si="14"/>
        <v>12</v>
      </c>
      <c r="K93" s="40" t="str">
        <f t="shared" ca="1" si="13"/>
        <v>-</v>
      </c>
    </row>
    <row r="94" spans="1:12" s="40" customFormat="1">
      <c r="A94" s="51" t="str">
        <f t="shared" ca="1" si="11"/>
        <v>Redan rankad</v>
      </c>
      <c r="B94" s="40" t="str">
        <f t="shared" si="12"/>
        <v>CANDERT Ida (173)</v>
      </c>
      <c r="C94" s="40" t="str">
        <f ca="1">IF(C56="Ja","Ja",(IF(IFERROR(VLOOKUP(B94,$K$82:(INDIRECT("$K"&amp;($D$79+81))),1,FALSE),"-") &lt;&gt; "-","Ja","Nej")))</f>
        <v>Ja</v>
      </c>
      <c r="D94" s="47"/>
      <c r="E94" s="47"/>
      <c r="J94" s="40">
        <f t="shared" si="14"/>
        <v>13</v>
      </c>
      <c r="K94" s="40" t="str">
        <f t="shared" ca="1" si="13"/>
        <v>-</v>
      </c>
    </row>
    <row r="95" spans="1:12" s="40" customFormat="1">
      <c r="A95" s="51" t="str">
        <f t="shared" ca="1" si="11"/>
        <v>Redan rankad</v>
      </c>
      <c r="B95" s="40" t="str">
        <f t="shared" si="12"/>
        <v>BERGLUND Ida (174)</v>
      </c>
      <c r="C95" s="40" t="str">
        <f ca="1">IF(C57="Ja","Ja",(IF(IFERROR(VLOOKUP(B95,$K$82:(INDIRECT("$K"&amp;($D$79+81))),1,FALSE),"-") &lt;&gt; "-","Ja","Nej")))</f>
        <v>Ja</v>
      </c>
      <c r="D95" s="47"/>
      <c r="E95" s="47"/>
      <c r="J95" s="40">
        <f t="shared" si="14"/>
        <v>14</v>
      </c>
      <c r="K95" s="40" t="str">
        <f t="shared" ca="1" si="13"/>
        <v>-</v>
      </c>
    </row>
    <row r="96" spans="1:12" s="40" customFormat="1">
      <c r="A96" s="51" t="str">
        <f t="shared" ca="1" si="11"/>
        <v>Redan rankad</v>
      </c>
      <c r="B96" s="40" t="str">
        <f t="shared" si="12"/>
        <v>BERGLUND Olivia (175)</v>
      </c>
      <c r="C96" s="40" t="str">
        <f ca="1">IF(C58="Ja","Ja",(IF(IFERROR(VLOOKUP(B96,$K$82:(INDIRECT("$K"&amp;($D$79+81))),1,FALSE),"-") &lt;&gt; "-","Ja","Nej")))</f>
        <v>Ja</v>
      </c>
      <c r="D96" s="47"/>
      <c r="E96" s="47"/>
      <c r="J96" s="40">
        <f t="shared" si="14"/>
        <v>15</v>
      </c>
      <c r="K96" s="40" t="str">
        <f t="shared" ca="1" si="13"/>
        <v>-</v>
      </c>
    </row>
    <row r="97" spans="1:11" s="40" customFormat="1">
      <c r="A97" s="51" t="str">
        <f t="shared" ca="1" si="11"/>
        <v>Redan rankad</v>
      </c>
      <c r="B97" s="40" t="str">
        <f t="shared" si="12"/>
        <v>JAKOBSSON Tove (176)</v>
      </c>
      <c r="C97" s="40" t="str">
        <f ca="1">IF(C59="Ja","Ja",(IF(IFERROR(VLOOKUP(B97,$K$82:(INDIRECT("$K"&amp;($D$79+81))),1,FALSE),"-") &lt;&gt; "-","Ja","Nej")))</f>
        <v>Ja</v>
      </c>
      <c r="D97" s="47"/>
      <c r="E97" s="47"/>
      <c r="J97" s="40">
        <f t="shared" si="14"/>
        <v>16</v>
      </c>
      <c r="K97" s="40" t="str">
        <f t="shared" ca="1" si="13"/>
        <v>-</v>
      </c>
    </row>
    <row r="98" spans="1:11" s="40" customFormat="1">
      <c r="A98" s="51">
        <f t="shared" ca="1" si="11"/>
        <v>4.4791666666666672E-4</v>
      </c>
      <c r="B98" s="40" t="str">
        <f t="shared" si="12"/>
        <v>BORGSTEN Lisa (178)</v>
      </c>
      <c r="C98" s="40" t="str">
        <f ca="1">IF(C60="Ja","Ja",(IF(IFERROR(VLOOKUP(B98,$K$82:(INDIRECT("$K"&amp;($D$79+81))),1,FALSE),"-") &lt;&gt; "-","Ja","Nej")))</f>
        <v>Ja</v>
      </c>
      <c r="D98" s="47"/>
      <c r="E98" s="47"/>
      <c r="J98" s="40">
        <f t="shared" si="14"/>
        <v>17</v>
      </c>
      <c r="K98" s="40" t="str">
        <f t="shared" ca="1" si="13"/>
        <v>-</v>
      </c>
    </row>
    <row r="99" spans="1:11" s="40" customFormat="1">
      <c r="A99" s="51">
        <f t="shared" ca="1" si="11"/>
        <v>4.6122685185185183E-4</v>
      </c>
      <c r="B99" s="40" t="str">
        <f t="shared" si="12"/>
        <v>GÖRANSSON Olivia (179)</v>
      </c>
      <c r="C99" s="40" t="str">
        <f ca="1">IF(C61="Ja","Ja",(IF(IFERROR(VLOOKUP(B99,$K$82:(INDIRECT("$K"&amp;($D$79+81))),1,FALSE),"-") &lt;&gt; "-","Ja","Nej")))</f>
        <v>Ja</v>
      </c>
      <c r="D99" s="47"/>
      <c r="E99" s="47"/>
      <c r="J99" s="40">
        <f t="shared" si="14"/>
        <v>18</v>
      </c>
      <c r="K99" s="40" t="str">
        <f t="shared" ca="1" si="13"/>
        <v>-</v>
      </c>
    </row>
    <row r="100" spans="1:11" s="40" customFormat="1">
      <c r="A100" s="51" t="str">
        <f t="shared" si="11"/>
        <v>-</v>
      </c>
      <c r="B100" s="40" t="str">
        <f t="shared" si="12"/>
        <v>BERGSTRAND Tindra (182)</v>
      </c>
      <c r="C100" s="40" t="str">
        <f ca="1">IF(C62="Ja","Ja",(IF(IFERROR(VLOOKUP(B100,$K$82:(INDIRECT("$K"&amp;($D$79+81))),1,FALSE),"-") &lt;&gt; "-","Ja","Nej")))</f>
        <v>Nej</v>
      </c>
      <c r="D100" s="47"/>
      <c r="E100" s="47"/>
      <c r="J100" s="40">
        <f t="shared" si="14"/>
        <v>19</v>
      </c>
      <c r="K100" s="40" t="str">
        <f t="shared" ca="1" si="13"/>
        <v>-</v>
      </c>
    </row>
    <row r="101" spans="1:11" s="40" customFormat="1">
      <c r="A101" s="51" t="str">
        <f t="shared" si="11"/>
        <v>-</v>
      </c>
      <c r="B101" s="40" t="str">
        <f t="shared" si="12"/>
        <v>BROMÉE Ella (181)</v>
      </c>
      <c r="C101" s="40" t="str">
        <f ca="1">IF(C63="Ja","Ja",(IF(IFERROR(VLOOKUP(B101,$K$82:(INDIRECT("$K"&amp;($D$79+81))),1,FALSE),"-") &lt;&gt; "-","Ja","Nej")))</f>
        <v>Nej</v>
      </c>
      <c r="D101" s="47"/>
      <c r="E101" s="47"/>
      <c r="J101" s="40">
        <f t="shared" si="14"/>
        <v>20</v>
      </c>
      <c r="K101" s="40" t="str">
        <f t="shared" ca="1" si="13"/>
        <v>-</v>
      </c>
    </row>
    <row r="102" spans="1:11" s="40" customFormat="1">
      <c r="A102" s="51">
        <f t="shared" ca="1" si="11"/>
        <v>4.061342592592593E-4</v>
      </c>
      <c r="B102" s="40" t="str">
        <f t="shared" si="12"/>
        <v>NILSSON Julia (177)</v>
      </c>
      <c r="C102" s="40" t="str">
        <f ca="1">IF(C64="Ja","Ja",(IF(IFERROR(VLOOKUP(B102,$K$82:(INDIRECT("$K"&amp;($D$79+81))),1,FALSE),"-") &lt;&gt; "-","Ja","Nej")))</f>
        <v>Ja</v>
      </c>
      <c r="D102" s="47"/>
      <c r="E102" s="47"/>
      <c r="J102" s="40">
        <f t="shared" si="14"/>
        <v>21</v>
      </c>
      <c r="K102" s="40" t="str">
        <f t="shared" ca="1" si="13"/>
        <v>-</v>
      </c>
    </row>
    <row r="103" spans="1:11" s="40" customFormat="1">
      <c r="A103" s="51" t="str">
        <f t="shared" si="11"/>
        <v>-</v>
      </c>
      <c r="B103" s="40" t="str">
        <f t="shared" si="12"/>
        <v>ÖGREN Moa (180)</v>
      </c>
      <c r="C103" s="40" t="str">
        <f ca="1">IF(C65="Ja","Ja",(IF(IFERROR(VLOOKUP(B103,$K$82:(INDIRECT("$K"&amp;($D$79+81))),1,FALSE),"-") &lt;&gt; "-","Ja","Nej")))</f>
        <v>Nej</v>
      </c>
      <c r="D103" s="47"/>
      <c r="E103" s="47"/>
      <c r="J103" s="40">
        <f t="shared" si="14"/>
        <v>22</v>
      </c>
      <c r="K103" s="40" t="str">
        <f t="shared" ca="1" si="13"/>
        <v>-</v>
      </c>
    </row>
    <row r="104" spans="1:11" s="40" customFormat="1">
      <c r="A104" s="51" t="str">
        <f t="shared" si="11"/>
        <v>-</v>
      </c>
      <c r="B104" s="40" t="str">
        <f t="shared" si="12"/>
        <v/>
      </c>
      <c r="C104" s="40" t="str">
        <f ca="1">IF(C66="Ja","Ja",(IF(IFERROR(VLOOKUP(B104,$K$82:(INDIRECT("$K"&amp;($D$79+81))),1,FALSE),"-") &lt;&gt; "-","Ja","Nej")))</f>
        <v>Nej</v>
      </c>
      <c r="D104" s="47"/>
      <c r="E104" s="47"/>
      <c r="J104" s="40">
        <f t="shared" si="14"/>
        <v>23</v>
      </c>
      <c r="K104" s="40" t="str">
        <f t="shared" ca="1" si="13"/>
        <v>-</v>
      </c>
    </row>
    <row r="105" spans="1:11" s="40" customFormat="1">
      <c r="A105" s="51" t="str">
        <f t="shared" si="11"/>
        <v>-</v>
      </c>
      <c r="B105" s="40" t="str">
        <f t="shared" si="12"/>
        <v/>
      </c>
      <c r="C105" s="40" t="str">
        <f ca="1">IF(C67="Ja","Ja",(IF(IFERROR(VLOOKUP(B105,$K$82:(INDIRECT("$K"&amp;($D$79+81))),1,FALSE),"-") &lt;&gt; "-","Ja","Nej")))</f>
        <v>Nej</v>
      </c>
      <c r="D105" s="47"/>
      <c r="E105" s="47"/>
      <c r="J105" s="40">
        <f t="shared" si="14"/>
        <v>24</v>
      </c>
      <c r="K105" s="40" t="str">
        <f t="shared" ca="1" si="13"/>
        <v>-</v>
      </c>
    </row>
    <row r="106" spans="1:11" s="40" customFormat="1">
      <c r="A106" s="51" t="str">
        <f t="shared" si="11"/>
        <v>-</v>
      </c>
      <c r="B106" s="40" t="str">
        <f t="shared" si="12"/>
        <v/>
      </c>
      <c r="C106" s="40" t="str">
        <f ca="1">IF(C68="Ja","Ja",(IF(IFERROR(VLOOKUP(B106,$K$82:(INDIRECT("$K"&amp;($D$79+81))),1,FALSE),"-") &lt;&gt; "-","Ja","Nej")))</f>
        <v>Nej</v>
      </c>
      <c r="D106" s="47"/>
      <c r="E106" s="47"/>
      <c r="J106" s="40">
        <f t="shared" si="14"/>
        <v>25</v>
      </c>
      <c r="K106" s="40" t="str">
        <f t="shared" ca="1" si="13"/>
        <v>-</v>
      </c>
    </row>
    <row r="107" spans="1:11" s="40" customFormat="1">
      <c r="A107" s="51" t="str">
        <f t="shared" si="11"/>
        <v>-</v>
      </c>
      <c r="B107" s="40" t="str">
        <f t="shared" si="12"/>
        <v/>
      </c>
      <c r="C107" s="40" t="str">
        <f ca="1">IF(C69="Ja","Ja",(IF(IFERROR(VLOOKUP(B107,$K$82:(INDIRECT("$K"&amp;($D$79+81))),1,FALSE),"-") &lt;&gt; "-","Ja","Nej")))</f>
        <v>Nej</v>
      </c>
      <c r="D107" s="47"/>
      <c r="E107" s="47"/>
      <c r="J107" s="40">
        <f t="shared" si="14"/>
        <v>26</v>
      </c>
      <c r="K107" s="40" t="str">
        <f t="shared" ca="1" si="13"/>
        <v>-</v>
      </c>
    </row>
    <row r="108" spans="1:11" s="40" customFormat="1">
      <c r="A108" s="51" t="str">
        <f t="shared" si="11"/>
        <v>-</v>
      </c>
      <c r="B108" s="40" t="str">
        <f t="shared" si="12"/>
        <v/>
      </c>
      <c r="C108" s="40" t="str">
        <f ca="1">IF(C70="Ja","Ja",(IF(IFERROR(VLOOKUP(B108,$K$82:(INDIRECT("$K"&amp;($D$79+81))),1,FALSE),"-") &lt;&gt; "-","Ja","Nej")))</f>
        <v>Nej</v>
      </c>
      <c r="D108" s="47"/>
      <c r="E108" s="47"/>
      <c r="J108" s="40">
        <f t="shared" si="14"/>
        <v>27</v>
      </c>
      <c r="K108" s="40" t="str">
        <f t="shared" ca="1" si="13"/>
        <v>-</v>
      </c>
    </row>
    <row r="109" spans="1:11" s="40" customFormat="1">
      <c r="A109" s="51" t="str">
        <f t="shared" si="11"/>
        <v>-</v>
      </c>
      <c r="B109" s="40" t="str">
        <f t="shared" si="12"/>
        <v/>
      </c>
      <c r="C109" s="40" t="str">
        <f ca="1">IF(C71="Ja","Ja",(IF(IFERROR(VLOOKUP(B109,$K$82:(INDIRECT("$K"&amp;($D$79+81))),1,FALSE),"-") &lt;&gt; "-","Ja","Nej")))</f>
        <v>Nej</v>
      </c>
      <c r="D109" s="47"/>
      <c r="E109" s="47"/>
      <c r="J109" s="40">
        <f t="shared" si="14"/>
        <v>28</v>
      </c>
      <c r="K109" s="40" t="str">
        <f t="shared" ca="1" si="13"/>
        <v>-</v>
      </c>
    </row>
    <row r="110" spans="1:11" s="40" customFormat="1">
      <c r="A110" s="51" t="str">
        <f t="shared" si="11"/>
        <v>-</v>
      </c>
      <c r="B110" s="40" t="str">
        <f t="shared" si="12"/>
        <v/>
      </c>
      <c r="C110" s="40" t="str">
        <f ca="1">IF(C72="Ja","Ja",(IF(IFERROR(VLOOKUP(B110,$K$82:(INDIRECT("$K"&amp;($D$79+81))),1,FALSE),"-") &lt;&gt; "-","Ja","Nej")))</f>
        <v>Nej</v>
      </c>
      <c r="D110" s="47"/>
      <c r="E110" s="47"/>
      <c r="J110" s="40">
        <f t="shared" si="14"/>
        <v>29</v>
      </c>
      <c r="K110" s="40" t="str">
        <f t="shared" ca="1" si="13"/>
        <v>-</v>
      </c>
    </row>
    <row r="111" spans="1:11" s="40" customFormat="1">
      <c r="A111" s="51" t="str">
        <f t="shared" si="11"/>
        <v>-</v>
      </c>
      <c r="B111" s="40" t="str">
        <f t="shared" si="12"/>
        <v/>
      </c>
      <c r="C111" s="40" t="str">
        <f ca="1">IF(C73="Ja","Ja",(IF(IFERROR(VLOOKUP(B111,$K$82:(INDIRECT("$K"&amp;($D$79+81))),1,FALSE),"-") &lt;&gt; "-","Ja","Nej")))</f>
        <v>Nej</v>
      </c>
      <c r="D111" s="47"/>
      <c r="E111" s="47"/>
      <c r="J111" s="40">
        <f t="shared" si="14"/>
        <v>30</v>
      </c>
      <c r="K111" s="40" t="str">
        <f t="shared" ca="1" si="13"/>
        <v>-</v>
      </c>
    </row>
    <row r="112" spans="1:11" s="40" customFormat="1">
      <c r="A112" s="51" t="str">
        <f t="shared" si="11"/>
        <v>-</v>
      </c>
      <c r="B112" s="40" t="str">
        <f t="shared" si="12"/>
        <v/>
      </c>
      <c r="C112" s="40" t="str">
        <f ca="1">IF(C74="Ja","Ja",(IF(IFERROR(VLOOKUP(B112,$K$82:(INDIRECT("$K"&amp;($D$79+81))),1,FALSE),"-") &lt;&gt; "-","Ja","Nej")))</f>
        <v>Nej</v>
      </c>
      <c r="D112" s="47"/>
      <c r="E112" s="47"/>
      <c r="J112" s="40">
        <f t="shared" si="14"/>
        <v>31</v>
      </c>
      <c r="K112" s="40" t="str">
        <f t="shared" ca="1" si="13"/>
        <v>-</v>
      </c>
    </row>
    <row r="113" spans="1:12" s="40" customFormat="1"/>
    <row r="114" spans="1:12" s="52" customFormat="1"/>
    <row r="115" spans="1:12" s="40" customFormat="1"/>
    <row r="116" spans="1:12" s="40" customFormat="1">
      <c r="A116" s="50" t="s">
        <v>53</v>
      </c>
    </row>
    <row r="117" spans="1:12" s="40" customFormat="1">
      <c r="C117" s="57" t="s">
        <v>41</v>
      </c>
      <c r="D117" s="80">
        <v>3</v>
      </c>
      <c r="J117" s="50" t="s">
        <v>50</v>
      </c>
    </row>
    <row r="118" spans="1:12" s="40" customFormat="1">
      <c r="A118" s="41" t="s">
        <v>42</v>
      </c>
      <c r="J118" s="50"/>
      <c r="K118" s="41" t="s">
        <v>43</v>
      </c>
    </row>
    <row r="119" spans="1:12" s="40" customFormat="1">
      <c r="A119" s="42" t="s">
        <v>54</v>
      </c>
      <c r="B119" s="42" t="s">
        <v>31</v>
      </c>
      <c r="C119" s="42" t="s">
        <v>45</v>
      </c>
      <c r="D119" s="42" t="s">
        <v>46</v>
      </c>
      <c r="E119" s="42" t="s">
        <v>47</v>
      </c>
      <c r="J119" s="42" t="s">
        <v>55</v>
      </c>
      <c r="K119" s="42" t="s">
        <v>31</v>
      </c>
    </row>
    <row r="120" spans="1:12" s="40" customFormat="1">
      <c r="A120" s="51" t="str">
        <f ca="1">IF(C82="Ja","Redan rankad",IF(ISBLANK(E5),"-",TIMEVALUE(IF(D120="förlorare",TEXT(E5+$D$40,"mm:ss.000"),TEXT(E5,"mm:ss.000")))))</f>
        <v>Redan rankad</v>
      </c>
      <c r="B120" s="40" t="str">
        <f t="shared" ref="B120:B150" si="15">IF(ISBLANK(B5),"",B5)</f>
        <v>ROBÈRT Ellen (161)</v>
      </c>
      <c r="C120" s="40" t="str">
        <f ca="1">IF(C82="Ja","Ja",(IF(IFERROR(VLOOKUP(B120,$K$120:(INDIRECT("$K"&amp;($D$117+119))),1,FALSE),"-") &lt;&gt; "-","Ja","Nej")))</f>
        <v>Ja</v>
      </c>
      <c r="D120" s="47"/>
      <c r="E120" s="47"/>
      <c r="J120" s="40">
        <v>1</v>
      </c>
      <c r="K120" s="56" t="str">
        <f ca="1">IFERROR(VLOOKUP(SMALL($A$120:$A$150,$J120),$A$120:$B$150,2,FALSE),"-")</f>
        <v>ÖGREN Moa (180)</v>
      </c>
      <c r="L120" s="41"/>
    </row>
    <row r="121" spans="1:12" s="40" customFormat="1">
      <c r="A121" s="51" t="str">
        <f t="shared" ref="A121:A150" ca="1" si="16">IF(C83="Ja","Redan rankad",IF(ISBLANK(E6),"-",TIMEVALUE(IF(D121="förlorare",TEXT(E6+$D$40,"mm:ss.000"),TEXT(E6,"mm:ss.000")))))</f>
        <v>Redan rankad</v>
      </c>
      <c r="B121" s="40" t="str">
        <f t="shared" si="15"/>
        <v>SVEDBERG Mathilda (162)</v>
      </c>
      <c r="C121" s="40" t="str">
        <f ca="1">IF(C83="Ja","Ja",(IF(IFERROR(VLOOKUP(B121,$K$120:(INDIRECT("$K"&amp;($D$117+119))),1,FALSE),"-") &lt;&gt; "-","Ja","Nej")))</f>
        <v>Ja</v>
      </c>
      <c r="D121" s="47"/>
      <c r="E121" s="47"/>
      <c r="J121" s="40">
        <f>J120+1</f>
        <v>2</v>
      </c>
      <c r="K121" s="56" t="str">
        <f t="shared" ref="K121:K150" ca="1" si="17">IFERROR(VLOOKUP(SMALL($A$120:$A$150,$J121),$A$120:$B$150,2,FALSE),"-")</f>
        <v>BROMÉE Ella (181)</v>
      </c>
    </row>
    <row r="122" spans="1:12" s="40" customFormat="1">
      <c r="A122" s="51" t="str">
        <f t="shared" ca="1" si="16"/>
        <v>Redan rankad</v>
      </c>
      <c r="B122" s="40" t="str">
        <f t="shared" si="15"/>
        <v>MARTELLEUR Hedda (163)</v>
      </c>
      <c r="C122" s="40" t="str">
        <f ca="1">IF(C84="Ja","Ja",(IF(IFERROR(VLOOKUP(B122,$K$120:(INDIRECT("$K"&amp;($D$117+119))),1,FALSE),"-") &lt;&gt; "-","Ja","Nej")))</f>
        <v>Ja</v>
      </c>
      <c r="D122" s="47"/>
      <c r="E122" s="47"/>
      <c r="J122" s="40">
        <f t="shared" ref="J122:J150" si="18">J121+1</f>
        <v>3</v>
      </c>
      <c r="K122" s="56" t="str">
        <f t="shared" ca="1" si="17"/>
        <v>BERGSTRAND Tindra (182)</v>
      </c>
    </row>
    <row r="123" spans="1:12" s="40" customFormat="1">
      <c r="A123" s="51" t="str">
        <f t="shared" ca="1" si="16"/>
        <v>Redan rankad</v>
      </c>
      <c r="B123" s="40" t="str">
        <f t="shared" si="15"/>
        <v>PETTERSSON Josefin (164)</v>
      </c>
      <c r="C123" s="40" t="str">
        <f ca="1">IF(C85="Ja","Ja",(IF(IFERROR(VLOOKUP(B123,$K$120:(INDIRECT("$K"&amp;($D$117+119))),1,FALSE),"-") &lt;&gt; "-","Ja","Nej")))</f>
        <v>Ja</v>
      </c>
      <c r="D123" s="47"/>
      <c r="E123" s="47"/>
      <c r="J123" s="40">
        <f t="shared" si="18"/>
        <v>4</v>
      </c>
      <c r="K123" s="56" t="str">
        <f t="shared" ca="1" si="17"/>
        <v>-</v>
      </c>
    </row>
    <row r="124" spans="1:12" s="40" customFormat="1">
      <c r="A124" s="51" t="str">
        <f t="shared" ca="1" si="16"/>
        <v>Redan rankad</v>
      </c>
      <c r="B124" s="40" t="str">
        <f t="shared" si="15"/>
        <v>WALLIN Alva (165)</v>
      </c>
      <c r="C124" s="40" t="str">
        <f ca="1">IF(C86="Ja","Ja",(IF(IFERROR(VLOOKUP(B124,$K$120:(INDIRECT("$K"&amp;($D$117+119))),1,FALSE),"-") &lt;&gt; "-","Ja","Nej")))</f>
        <v>Ja</v>
      </c>
      <c r="D124" s="47"/>
      <c r="E124" s="47"/>
      <c r="J124" s="40">
        <f t="shared" si="18"/>
        <v>5</v>
      </c>
      <c r="K124" s="56" t="str">
        <f t="shared" ca="1" si="17"/>
        <v>-</v>
      </c>
    </row>
    <row r="125" spans="1:12" s="40" customFormat="1">
      <c r="A125" s="51" t="str">
        <f t="shared" ca="1" si="16"/>
        <v>Redan rankad</v>
      </c>
      <c r="B125" s="40" t="str">
        <f t="shared" si="15"/>
        <v>FORSSTRÖM Jenny (166)</v>
      </c>
      <c r="C125" s="40" t="str">
        <f ca="1">IF(C87="Ja","Ja",(IF(IFERROR(VLOOKUP(B125,$K$120:(INDIRECT("$K"&amp;($D$117+119))),1,FALSE),"-") &lt;&gt; "-","Ja","Nej")))</f>
        <v>Ja</v>
      </c>
      <c r="D125" s="47"/>
      <c r="E125" s="47"/>
      <c r="J125" s="40">
        <f t="shared" si="18"/>
        <v>6</v>
      </c>
      <c r="K125" s="56" t="str">
        <f t="shared" ca="1" si="17"/>
        <v>-</v>
      </c>
    </row>
    <row r="126" spans="1:12" s="40" customFormat="1">
      <c r="A126" s="51" t="str">
        <f t="shared" ca="1" si="16"/>
        <v>Redan rankad</v>
      </c>
      <c r="B126" s="40" t="str">
        <f t="shared" si="15"/>
        <v>ERIKSSON Tilde (167)</v>
      </c>
      <c r="C126" s="40" t="str">
        <f ca="1">IF(C88="Ja","Ja",(IF(IFERROR(VLOOKUP(B126,$K$120:(INDIRECT("$K"&amp;($D$117+119))),1,FALSE),"-") &lt;&gt; "-","Ja","Nej")))</f>
        <v>Ja</v>
      </c>
      <c r="D126" s="47"/>
      <c r="E126" s="47"/>
      <c r="J126" s="40">
        <f t="shared" si="18"/>
        <v>7</v>
      </c>
      <c r="K126" s="56" t="str">
        <f t="shared" ca="1" si="17"/>
        <v>-</v>
      </c>
    </row>
    <row r="127" spans="1:12" s="40" customFormat="1">
      <c r="A127" s="51" t="str">
        <f t="shared" ca="1" si="16"/>
        <v>Redan rankad</v>
      </c>
      <c r="B127" s="40" t="str">
        <f t="shared" si="15"/>
        <v>EINEBORG-SCHÖN Olivia (168)</v>
      </c>
      <c r="C127" s="40" t="str">
        <f ca="1">IF(C89="Ja","Ja",(IF(IFERROR(VLOOKUP(B127,$K$120:(INDIRECT("$K"&amp;($D$117+119))),1,FALSE),"-") &lt;&gt; "-","Ja","Nej")))</f>
        <v>Ja</v>
      </c>
      <c r="D127" s="47"/>
      <c r="E127" s="47"/>
      <c r="J127" s="40">
        <f t="shared" si="18"/>
        <v>8</v>
      </c>
      <c r="K127" s="56" t="str">
        <f t="shared" ca="1" si="17"/>
        <v>-</v>
      </c>
    </row>
    <row r="128" spans="1:12" s="40" customFormat="1">
      <c r="A128" s="51" t="str">
        <f t="shared" ca="1" si="16"/>
        <v>Redan rankad</v>
      </c>
      <c r="B128" s="40" t="str">
        <f t="shared" si="15"/>
        <v>ÖSTMARK Elsa (169)</v>
      </c>
      <c r="C128" s="40" t="str">
        <f ca="1">IF(C90="Ja","Ja",(IF(IFERROR(VLOOKUP(B128,$K$120:(INDIRECT("$K"&amp;($D$117+119))),1,FALSE),"-") &lt;&gt; "-","Ja","Nej")))</f>
        <v>Ja</v>
      </c>
      <c r="D128" s="47"/>
      <c r="E128" s="47"/>
      <c r="J128" s="40">
        <f t="shared" si="18"/>
        <v>9</v>
      </c>
      <c r="K128" s="56" t="str">
        <f t="shared" ca="1" si="17"/>
        <v>-</v>
      </c>
    </row>
    <row r="129" spans="1:11" s="40" customFormat="1">
      <c r="A129" s="51" t="str">
        <f t="shared" ca="1" si="16"/>
        <v>Redan rankad</v>
      </c>
      <c r="B129" s="40" t="str">
        <f t="shared" si="15"/>
        <v>BENGTSSON Wilma (170)</v>
      </c>
      <c r="C129" s="40" t="str">
        <f ca="1">IF(C91="Ja","Ja",(IF(IFERROR(VLOOKUP(B129,$K$120:(INDIRECT("$K"&amp;($D$117+119))),1,FALSE),"-") &lt;&gt; "-","Ja","Nej")))</f>
        <v>Ja</v>
      </c>
      <c r="D129" s="47"/>
      <c r="E129" s="47"/>
      <c r="J129" s="40">
        <f t="shared" si="18"/>
        <v>10</v>
      </c>
      <c r="K129" s="56" t="str">
        <f t="shared" ca="1" si="17"/>
        <v>-</v>
      </c>
    </row>
    <row r="130" spans="1:11" s="40" customFormat="1">
      <c r="A130" s="51" t="str">
        <f t="shared" ca="1" si="16"/>
        <v>Redan rankad</v>
      </c>
      <c r="B130" s="40" t="str">
        <f t="shared" si="15"/>
        <v>LI Inez (171)</v>
      </c>
      <c r="C130" s="40" t="str">
        <f ca="1">IF(C92="Ja","Ja",(IF(IFERROR(VLOOKUP(B130,$K$120:(INDIRECT("$K"&amp;($D$117+119))),1,FALSE),"-") &lt;&gt; "-","Ja","Nej")))</f>
        <v>Ja</v>
      </c>
      <c r="D130" s="47"/>
      <c r="E130" s="47"/>
      <c r="J130" s="40">
        <f t="shared" si="18"/>
        <v>11</v>
      </c>
      <c r="K130" s="56" t="str">
        <f t="shared" ca="1" si="17"/>
        <v>-</v>
      </c>
    </row>
    <row r="131" spans="1:11" s="40" customFormat="1">
      <c r="A131" s="51" t="str">
        <f t="shared" ca="1" si="16"/>
        <v>Redan rankad</v>
      </c>
      <c r="B131" s="40" t="str">
        <f t="shared" si="15"/>
        <v>LINDHOLM Nikita (172)</v>
      </c>
      <c r="C131" s="40" t="str">
        <f ca="1">IF(C93="Ja","Ja",(IF(IFERROR(VLOOKUP(B131,$K$120:(INDIRECT("$K"&amp;($D$117+119))),1,FALSE),"-") &lt;&gt; "-","Ja","Nej")))</f>
        <v>Ja</v>
      </c>
      <c r="D131" s="47"/>
      <c r="E131" s="47"/>
      <c r="J131" s="40">
        <f t="shared" si="18"/>
        <v>12</v>
      </c>
      <c r="K131" s="56" t="str">
        <f t="shared" ca="1" si="17"/>
        <v>-</v>
      </c>
    </row>
    <row r="132" spans="1:11" s="40" customFormat="1">
      <c r="A132" s="51" t="str">
        <f t="shared" ca="1" si="16"/>
        <v>Redan rankad</v>
      </c>
      <c r="B132" s="40" t="str">
        <f t="shared" si="15"/>
        <v>CANDERT Ida (173)</v>
      </c>
      <c r="C132" s="40" t="str">
        <f ca="1">IF(C94="Ja","Ja",(IF(IFERROR(VLOOKUP(B132,$K$120:(INDIRECT("$K"&amp;($D$117+119))),1,FALSE),"-") &lt;&gt; "-","Ja","Nej")))</f>
        <v>Ja</v>
      </c>
      <c r="D132" s="47"/>
      <c r="E132" s="47"/>
      <c r="J132" s="40">
        <f t="shared" si="18"/>
        <v>13</v>
      </c>
      <c r="K132" s="56" t="str">
        <f t="shared" ca="1" si="17"/>
        <v>-</v>
      </c>
    </row>
    <row r="133" spans="1:11" s="40" customFormat="1">
      <c r="A133" s="51" t="str">
        <f t="shared" ca="1" si="16"/>
        <v>Redan rankad</v>
      </c>
      <c r="B133" s="40" t="str">
        <f t="shared" si="15"/>
        <v>BERGLUND Ida (174)</v>
      </c>
      <c r="C133" s="40" t="str">
        <f ca="1">IF(C95="Ja","Ja",(IF(IFERROR(VLOOKUP(B133,$K$120:(INDIRECT("$K"&amp;($D$117+119))),1,FALSE),"-") &lt;&gt; "-","Ja","Nej")))</f>
        <v>Ja</v>
      </c>
      <c r="D133" s="47"/>
      <c r="E133" s="47"/>
      <c r="J133" s="40">
        <f t="shared" si="18"/>
        <v>14</v>
      </c>
      <c r="K133" s="56" t="str">
        <f t="shared" ca="1" si="17"/>
        <v>-</v>
      </c>
    </row>
    <row r="134" spans="1:11" s="40" customFormat="1">
      <c r="A134" s="51" t="str">
        <f t="shared" ca="1" si="16"/>
        <v>Redan rankad</v>
      </c>
      <c r="B134" s="40" t="str">
        <f t="shared" si="15"/>
        <v>BERGLUND Olivia (175)</v>
      </c>
      <c r="C134" s="40" t="str">
        <f ca="1">IF(C96="Ja","Ja",(IF(IFERROR(VLOOKUP(B134,$K$120:(INDIRECT("$K"&amp;($D$117+119))),1,FALSE),"-") &lt;&gt; "-","Ja","Nej")))</f>
        <v>Ja</v>
      </c>
      <c r="D134" s="47"/>
      <c r="E134" s="47"/>
      <c r="J134" s="40">
        <f t="shared" si="18"/>
        <v>15</v>
      </c>
      <c r="K134" s="56" t="str">
        <f t="shared" ca="1" si="17"/>
        <v>-</v>
      </c>
    </row>
    <row r="135" spans="1:11" s="40" customFormat="1">
      <c r="A135" s="51" t="str">
        <f t="shared" ca="1" si="16"/>
        <v>Redan rankad</v>
      </c>
      <c r="B135" s="40" t="str">
        <f t="shared" si="15"/>
        <v>JAKOBSSON Tove (176)</v>
      </c>
      <c r="C135" s="40" t="str">
        <f ca="1">IF(C97="Ja","Ja",(IF(IFERROR(VLOOKUP(B135,$K$120:(INDIRECT("$K"&amp;($D$117+119))),1,FALSE),"-") &lt;&gt; "-","Ja","Nej")))</f>
        <v>Ja</v>
      </c>
      <c r="D135" s="47"/>
      <c r="E135" s="47"/>
      <c r="J135" s="40">
        <f t="shared" si="18"/>
        <v>16</v>
      </c>
      <c r="K135" s="56" t="str">
        <f t="shared" ca="1" si="17"/>
        <v>-</v>
      </c>
    </row>
    <row r="136" spans="1:11" s="40" customFormat="1">
      <c r="A136" s="51" t="str">
        <f t="shared" ca="1" si="16"/>
        <v>Redan rankad</v>
      </c>
      <c r="B136" s="40" t="str">
        <f t="shared" si="15"/>
        <v>BORGSTEN Lisa (178)</v>
      </c>
      <c r="C136" s="40" t="str">
        <f ca="1">IF(C98="Ja","Ja",(IF(IFERROR(VLOOKUP(B136,$K$120:(INDIRECT("$K"&amp;($D$117+119))),1,FALSE),"-") &lt;&gt; "-","Ja","Nej")))</f>
        <v>Ja</v>
      </c>
      <c r="D136" s="47"/>
      <c r="E136" s="47"/>
      <c r="J136" s="40">
        <f t="shared" si="18"/>
        <v>17</v>
      </c>
      <c r="K136" s="56" t="str">
        <f t="shared" ca="1" si="17"/>
        <v>-</v>
      </c>
    </row>
    <row r="137" spans="1:11" s="40" customFormat="1">
      <c r="A137" s="51" t="str">
        <f t="shared" ca="1" si="16"/>
        <v>Redan rankad</v>
      </c>
      <c r="B137" s="40" t="str">
        <f t="shared" si="15"/>
        <v>GÖRANSSON Olivia (179)</v>
      </c>
      <c r="C137" s="40" t="str">
        <f ca="1">IF(C99="Ja","Ja",(IF(IFERROR(VLOOKUP(B137,$K$120:(INDIRECT("$K"&amp;($D$117+119))),1,FALSE),"-") &lt;&gt; "-","Ja","Nej")))</f>
        <v>Ja</v>
      </c>
      <c r="D137" s="47"/>
      <c r="E137" s="47"/>
      <c r="J137" s="40">
        <f t="shared" si="18"/>
        <v>18</v>
      </c>
      <c r="K137" s="56" t="str">
        <f t="shared" ca="1" si="17"/>
        <v>-</v>
      </c>
    </row>
    <row r="138" spans="1:11" s="40" customFormat="1">
      <c r="A138" s="51">
        <f t="shared" ca="1" si="16"/>
        <v>4.6377314814814822E-4</v>
      </c>
      <c r="B138" s="40" t="str">
        <f t="shared" si="15"/>
        <v>BERGSTRAND Tindra (182)</v>
      </c>
      <c r="C138" s="40" t="str">
        <f ca="1">IF(C100="Ja","Ja",(IF(IFERROR(VLOOKUP(B138,$K$120:(INDIRECT("$K"&amp;($D$117+119))),1,FALSE),"-") &lt;&gt; "-","Ja","Nej")))</f>
        <v>Ja</v>
      </c>
      <c r="D138" s="47"/>
      <c r="E138" s="47"/>
      <c r="J138" s="40">
        <f t="shared" si="18"/>
        <v>19</v>
      </c>
      <c r="K138" s="56" t="str">
        <f t="shared" ca="1" si="17"/>
        <v>-</v>
      </c>
    </row>
    <row r="139" spans="1:11" s="40" customFormat="1">
      <c r="A139" s="51">
        <f t="shared" ca="1" si="16"/>
        <v>3.8981481481481484E-4</v>
      </c>
      <c r="B139" s="40" t="str">
        <f t="shared" si="15"/>
        <v>BROMÉE Ella (181)</v>
      </c>
      <c r="C139" s="40" t="str">
        <f ca="1">IF(C101="Ja","Ja",(IF(IFERROR(VLOOKUP(B139,$K$120:(INDIRECT("$K"&amp;($D$117+119))),1,FALSE),"-") &lt;&gt; "-","Ja","Nej")))</f>
        <v>Ja</v>
      </c>
      <c r="D139" s="47"/>
      <c r="E139" s="47"/>
      <c r="J139" s="40">
        <f t="shared" si="18"/>
        <v>20</v>
      </c>
      <c r="K139" s="56" t="str">
        <f t="shared" ca="1" si="17"/>
        <v>-</v>
      </c>
    </row>
    <row r="140" spans="1:11" s="40" customFormat="1">
      <c r="A140" s="51" t="str">
        <f t="shared" ca="1" si="16"/>
        <v>Redan rankad</v>
      </c>
      <c r="B140" s="40" t="str">
        <f t="shared" si="15"/>
        <v>NILSSON Julia (177)</v>
      </c>
      <c r="C140" s="40" t="str">
        <f ca="1">IF(C102="Ja","Ja",(IF(IFERROR(VLOOKUP(B140,$K$120:(INDIRECT("$K"&amp;($D$117+119))),1,FALSE),"-") &lt;&gt; "-","Ja","Nej")))</f>
        <v>Ja</v>
      </c>
      <c r="D140" s="47"/>
      <c r="E140" s="47"/>
      <c r="J140" s="40">
        <f t="shared" si="18"/>
        <v>21</v>
      </c>
      <c r="K140" s="56" t="str">
        <f t="shared" ca="1" si="17"/>
        <v>-</v>
      </c>
    </row>
    <row r="141" spans="1:11" s="40" customFormat="1">
      <c r="A141" s="51">
        <f t="shared" ca="1" si="16"/>
        <v>3.8900462962962961E-4</v>
      </c>
      <c r="B141" s="40" t="str">
        <f t="shared" si="15"/>
        <v>ÖGREN Moa (180)</v>
      </c>
      <c r="C141" s="40" t="str">
        <f ca="1">IF(C103="Ja","Ja",(IF(IFERROR(VLOOKUP(B141,$K$120:(INDIRECT("$K"&amp;($D$117+119))),1,FALSE),"-") &lt;&gt; "-","Ja","Nej")))</f>
        <v>Ja</v>
      </c>
      <c r="D141" s="47"/>
      <c r="E141" s="47"/>
      <c r="J141" s="40">
        <f t="shared" si="18"/>
        <v>22</v>
      </c>
      <c r="K141" s="56" t="str">
        <f t="shared" ca="1" si="17"/>
        <v>-</v>
      </c>
    </row>
    <row r="142" spans="1:11" s="40" customFormat="1">
      <c r="A142" s="51" t="str">
        <f t="shared" ca="1" si="16"/>
        <v>-</v>
      </c>
      <c r="B142" s="40" t="str">
        <f t="shared" si="15"/>
        <v/>
      </c>
      <c r="C142" s="40" t="str">
        <f ca="1">IF(C104="Ja","Ja",(IF(IFERROR(VLOOKUP(B142,$K$120:(INDIRECT("$K"&amp;($D$117+119))),1,FALSE),"-") &lt;&gt; "-","Ja","Nej")))</f>
        <v>Nej</v>
      </c>
      <c r="D142" s="47"/>
      <c r="E142" s="47"/>
      <c r="J142" s="40">
        <f t="shared" si="18"/>
        <v>23</v>
      </c>
      <c r="K142" s="56" t="str">
        <f t="shared" ca="1" si="17"/>
        <v>-</v>
      </c>
    </row>
    <row r="143" spans="1:11" s="40" customFormat="1">
      <c r="A143" s="51" t="str">
        <f t="shared" ca="1" si="16"/>
        <v>-</v>
      </c>
      <c r="B143" s="40" t="str">
        <f t="shared" si="15"/>
        <v/>
      </c>
      <c r="C143" s="40" t="str">
        <f ca="1">IF(C105="Ja","Ja",(IF(IFERROR(VLOOKUP(B143,$K$120:(INDIRECT("$K"&amp;($D$117+119))),1,FALSE),"-") &lt;&gt; "-","Ja","Nej")))</f>
        <v>Nej</v>
      </c>
      <c r="D143" s="47"/>
      <c r="E143" s="47"/>
      <c r="J143" s="40">
        <f t="shared" si="18"/>
        <v>24</v>
      </c>
      <c r="K143" s="56" t="str">
        <f t="shared" ca="1" si="17"/>
        <v>-</v>
      </c>
    </row>
    <row r="144" spans="1:11" s="40" customFormat="1">
      <c r="A144" s="51" t="str">
        <f t="shared" ca="1" si="16"/>
        <v>-</v>
      </c>
      <c r="B144" s="40" t="str">
        <f t="shared" si="15"/>
        <v/>
      </c>
      <c r="C144" s="40" t="str">
        <f ca="1">IF(C106="Ja","Ja",(IF(IFERROR(VLOOKUP(B144,$K$120:(INDIRECT("$K"&amp;($D$117+119))),1,FALSE),"-") &lt;&gt; "-","Ja","Nej")))</f>
        <v>Nej</v>
      </c>
      <c r="D144" s="47"/>
      <c r="E144" s="47"/>
      <c r="J144" s="40">
        <f t="shared" si="18"/>
        <v>25</v>
      </c>
      <c r="K144" s="56" t="str">
        <f t="shared" ca="1" si="17"/>
        <v>-</v>
      </c>
    </row>
    <row r="145" spans="1:11" s="40" customFormat="1">
      <c r="A145" s="51" t="str">
        <f t="shared" ca="1" si="16"/>
        <v>-</v>
      </c>
      <c r="B145" s="40" t="str">
        <f t="shared" si="15"/>
        <v/>
      </c>
      <c r="C145" s="40" t="str">
        <f ca="1">IF(C107="Ja","Ja",(IF(IFERROR(VLOOKUP(B145,$K$120:(INDIRECT("$K"&amp;($D$117+119))),1,FALSE),"-") &lt;&gt; "-","Ja","Nej")))</f>
        <v>Nej</v>
      </c>
      <c r="D145" s="47"/>
      <c r="E145" s="47"/>
      <c r="J145" s="40">
        <f t="shared" si="18"/>
        <v>26</v>
      </c>
      <c r="K145" s="56" t="str">
        <f t="shared" ca="1" si="17"/>
        <v>-</v>
      </c>
    </row>
    <row r="146" spans="1:11" s="40" customFormat="1">
      <c r="A146" s="51" t="str">
        <f t="shared" ca="1" si="16"/>
        <v>-</v>
      </c>
      <c r="B146" s="40" t="str">
        <f t="shared" si="15"/>
        <v/>
      </c>
      <c r="C146" s="40" t="str">
        <f ca="1">IF(C108="Ja","Ja",(IF(IFERROR(VLOOKUP(B146,$K$120:(INDIRECT("$K"&amp;($D$117+119))),1,FALSE),"-") &lt;&gt; "-","Ja","Nej")))</f>
        <v>Nej</v>
      </c>
      <c r="D146" s="47"/>
      <c r="E146" s="47"/>
      <c r="J146" s="40">
        <f t="shared" si="18"/>
        <v>27</v>
      </c>
      <c r="K146" s="56" t="str">
        <f t="shared" ca="1" si="17"/>
        <v>-</v>
      </c>
    </row>
    <row r="147" spans="1:11" s="40" customFormat="1">
      <c r="A147" s="51" t="str">
        <f t="shared" ca="1" si="16"/>
        <v>-</v>
      </c>
      <c r="B147" s="40" t="str">
        <f t="shared" si="15"/>
        <v/>
      </c>
      <c r="C147" s="40" t="str">
        <f ca="1">IF(C109="Ja","Ja",(IF(IFERROR(VLOOKUP(B147,$K$120:(INDIRECT("$K"&amp;($D$117+119))),1,FALSE),"-") &lt;&gt; "-","Ja","Nej")))</f>
        <v>Nej</v>
      </c>
      <c r="D147" s="47"/>
      <c r="E147" s="47"/>
      <c r="J147" s="40">
        <f t="shared" si="18"/>
        <v>28</v>
      </c>
      <c r="K147" s="56" t="str">
        <f t="shared" ca="1" si="17"/>
        <v>-</v>
      </c>
    </row>
    <row r="148" spans="1:11" s="40" customFormat="1">
      <c r="A148" s="51" t="str">
        <f t="shared" ca="1" si="16"/>
        <v>-</v>
      </c>
      <c r="B148" s="40" t="str">
        <f t="shared" si="15"/>
        <v/>
      </c>
      <c r="C148" s="40" t="str">
        <f ca="1">IF(C110="Ja","Ja",(IF(IFERROR(VLOOKUP(B148,$K$120:(INDIRECT("$K"&amp;($D$117+119))),1,FALSE),"-") &lt;&gt; "-","Ja","Nej")))</f>
        <v>Nej</v>
      </c>
      <c r="D148" s="47"/>
      <c r="E148" s="47"/>
      <c r="J148" s="40">
        <f t="shared" si="18"/>
        <v>29</v>
      </c>
      <c r="K148" s="56" t="str">
        <f t="shared" ca="1" si="17"/>
        <v>-</v>
      </c>
    </row>
    <row r="149" spans="1:11" s="40" customFormat="1">
      <c r="A149" s="51" t="str">
        <f t="shared" ca="1" si="16"/>
        <v>-</v>
      </c>
      <c r="B149" s="40" t="str">
        <f t="shared" si="15"/>
        <v/>
      </c>
      <c r="C149" s="40" t="str">
        <f ca="1">IF(C111="Ja","Ja",(IF(IFERROR(VLOOKUP(B149,$K$120:(INDIRECT("$K"&amp;($D$117+119))),1,FALSE),"-") &lt;&gt; "-","Ja","Nej")))</f>
        <v>Nej</v>
      </c>
      <c r="D149" s="47"/>
      <c r="E149" s="47"/>
      <c r="J149" s="40">
        <f t="shared" si="18"/>
        <v>30</v>
      </c>
      <c r="K149" s="56" t="str">
        <f t="shared" ca="1" si="17"/>
        <v>-</v>
      </c>
    </row>
    <row r="150" spans="1:11" s="40" customFormat="1">
      <c r="A150" s="51" t="str">
        <f t="shared" ca="1" si="16"/>
        <v>-</v>
      </c>
      <c r="B150" s="40" t="str">
        <f t="shared" si="15"/>
        <v/>
      </c>
      <c r="C150" s="40" t="str">
        <f ca="1">IF(C112="Ja","Ja",(IF(IFERROR(VLOOKUP(B150,$K$120:(INDIRECT("$K"&amp;($D$117+119))),1,FALSE),"-") &lt;&gt; "-","Ja","Nej")))</f>
        <v>Nej</v>
      </c>
      <c r="D150" s="47"/>
      <c r="E150" s="47"/>
      <c r="J150" s="40">
        <f t="shared" si="18"/>
        <v>31</v>
      </c>
      <c r="K150" s="56" t="str">
        <f t="shared" ca="1" si="17"/>
        <v>-</v>
      </c>
    </row>
    <row r="151" spans="1:11" s="40" customFormat="1"/>
    <row r="152" spans="1:11" s="52" customFormat="1"/>
  </sheetData>
  <conditionalFormatting sqref="K82:K112">
    <cfRule type="duplicateValues" dxfId="41" priority="2"/>
    <cfRule type="expression" dxfId="40" priority="3">
      <formula>(ROW()&lt;(ROW($K$82)+$D$79))</formula>
    </cfRule>
  </conditionalFormatting>
  <conditionalFormatting sqref="K5:K20">
    <cfRule type="duplicateValues" dxfId="39" priority="4"/>
  </conditionalFormatting>
  <conditionalFormatting sqref="K44:K74">
    <cfRule type="duplicateValues" dxfId="38" priority="1"/>
    <cfRule type="expression" dxfId="37" priority="5">
      <formula>(ROW()&lt;(ROW($K$44)+$D$41))</formula>
    </cfRule>
  </conditionalFormatting>
  <conditionalFormatting sqref="A44:A74">
    <cfRule type="duplicateValues" dxfId="36" priority="6"/>
  </conditionalFormatting>
  <conditionalFormatting sqref="A82:A112">
    <cfRule type="containsText" dxfId="35" priority="7" operator="containsText" text="Redan rankad">
      <formula>NOT(ISERROR(SEARCH("Redan rankad",A82)))</formula>
    </cfRule>
    <cfRule type="duplicateValues" dxfId="34" priority="8"/>
  </conditionalFormatting>
  <conditionalFormatting sqref="B82:B112">
    <cfRule type="duplicateValues" dxfId="33" priority="9"/>
  </conditionalFormatting>
  <conditionalFormatting sqref="A120:A150">
    <cfRule type="containsText" dxfId="32" priority="10" operator="containsText" text="Redan rankad">
      <formula>NOT(ISERROR(SEARCH("Redan rankad",A120)))</formula>
    </cfRule>
    <cfRule type="duplicateValues" dxfId="31" priority="11"/>
  </conditionalFormatting>
  <conditionalFormatting sqref="B120:B150">
    <cfRule type="duplicateValues" dxfId="30" priority="12"/>
  </conditionalFormatting>
  <conditionalFormatting sqref="K120:K150">
    <cfRule type="duplicateValues" dxfId="29" priority="13"/>
    <cfRule type="expression" dxfId="28" priority="14">
      <formula>(ROW()&lt;(ROW($K$120)+$D$117))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52"/>
  <sheetViews>
    <sheetView showRuler="0" zoomScale="80" zoomScaleNormal="80" workbookViewId="0">
      <selection activeCell="B31" sqref="B31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RankingH16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42" t="s">
        <v>33</v>
      </c>
      <c r="E4" s="4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300</v>
      </c>
      <c r="C5" s="161" t="s">
        <v>62</v>
      </c>
      <c r="D5" s="166">
        <v>3.5266203703703702E-4</v>
      </c>
      <c r="E5" s="166">
        <v>3.6574074074074075E-4</v>
      </c>
      <c r="F5" s="40" t="str">
        <f>IF(OR(ISBLANK(D5),ISBLANK(E5)),"",TEXT(D5+E5,"mm:ss.000"))</f>
        <v>01:02.070</v>
      </c>
      <c r="J5" s="40">
        <v>1</v>
      </c>
      <c r="K5" s="46" t="str">
        <f>K44</f>
        <v>LINDQVIST Axel (181)</v>
      </c>
      <c r="L5" s="40" t="str">
        <f>IFERROR(VLOOKUP($K5,$B$5:$C$35,2,FALSE),"-")</f>
        <v>Sundsvalls SLK</v>
      </c>
      <c r="M5" s="47">
        <v>1</v>
      </c>
    </row>
    <row r="6" spans="1:13" s="40" customFormat="1">
      <c r="A6" s="40">
        <f>A5+1</f>
        <v>2</v>
      </c>
      <c r="B6" s="161" t="s">
        <v>88</v>
      </c>
      <c r="C6" s="161" t="s">
        <v>70</v>
      </c>
      <c r="D6" s="166">
        <v>3.6493055555555557E-4</v>
      </c>
      <c r="E6" s="166">
        <v>3.6620370370370371E-4</v>
      </c>
      <c r="F6" s="40" t="str">
        <f t="shared" ref="F6:F35" si="0">IF(OR(ISBLANK(D6),ISBLANK(E6)),"",TEXT(D6+E6,"mm:ss.000"))</f>
        <v>01:03.170</v>
      </c>
      <c r="J6" s="40">
        <f>J5+1</f>
        <v>2</v>
      </c>
      <c r="K6" s="46" t="str">
        <f t="shared" ref="K6:K20" si="1">K45</f>
        <v>BODÉN Victor (182)</v>
      </c>
      <c r="L6" s="40" t="str">
        <f t="shared" ref="L6:L36" si="2">IFERROR(VLOOKUP($K6,$B$5:$C$35,2,FALSE),"-")</f>
        <v>Östersund-Frösö SLK</v>
      </c>
      <c r="M6" s="47">
        <v>2</v>
      </c>
    </row>
    <row r="7" spans="1:13" s="40" customFormat="1">
      <c r="A7" s="40">
        <f>A6+1</f>
        <v>3</v>
      </c>
      <c r="B7" s="161" t="s">
        <v>89</v>
      </c>
      <c r="C7" s="161" t="s">
        <v>62</v>
      </c>
      <c r="D7" s="166">
        <v>3.6851851851851846E-4</v>
      </c>
      <c r="E7" s="166">
        <v>3.7187500000000003E-4</v>
      </c>
      <c r="F7" s="40" t="str">
        <f t="shared" si="0"/>
        <v>01:03.970</v>
      </c>
      <c r="J7" s="40">
        <f t="shared" ref="J7:J36" si="3">J6+1</f>
        <v>3</v>
      </c>
      <c r="K7" s="46" t="str">
        <f t="shared" si="1"/>
        <v>FOLKESSON Hjalmar (183)</v>
      </c>
      <c r="L7" s="40" t="str">
        <f t="shared" si="2"/>
        <v>Sundsvalls SLK</v>
      </c>
      <c r="M7" s="47">
        <v>3</v>
      </c>
    </row>
    <row r="8" spans="1:13" s="40" customFormat="1">
      <c r="A8" s="40">
        <f t="shared" ref="A8:A35" si="4">A7+1</f>
        <v>4</v>
      </c>
      <c r="B8" s="161" t="s">
        <v>301</v>
      </c>
      <c r="C8" s="161" t="s">
        <v>62</v>
      </c>
      <c r="D8" s="166">
        <v>3.7384259259259255E-4</v>
      </c>
      <c r="E8" s="166">
        <v>3.7187500000000003E-4</v>
      </c>
      <c r="F8" s="40" t="str">
        <f t="shared" si="0"/>
        <v>01:04.430</v>
      </c>
      <c r="J8" s="40">
        <f t="shared" si="3"/>
        <v>4</v>
      </c>
      <c r="K8" s="46" t="str">
        <f t="shared" si="1"/>
        <v>LINDQVIST Gustaf (184)</v>
      </c>
      <c r="L8" s="40" t="str">
        <f t="shared" si="2"/>
        <v>Sundsvalls SLK</v>
      </c>
      <c r="M8" s="47">
        <v>4</v>
      </c>
    </row>
    <row r="9" spans="1:13" s="40" customFormat="1">
      <c r="A9" s="40">
        <f t="shared" si="4"/>
        <v>5</v>
      </c>
      <c r="B9" s="161" t="s">
        <v>302</v>
      </c>
      <c r="C9" s="161" t="s">
        <v>86</v>
      </c>
      <c r="D9" s="166">
        <v>3.6863425925925931E-4</v>
      </c>
      <c r="E9" s="166">
        <v>3.7777777777777782E-4</v>
      </c>
      <c r="F9" s="40" t="str">
        <f t="shared" si="0"/>
        <v>01:04.490</v>
      </c>
      <c r="J9" s="40">
        <f t="shared" si="3"/>
        <v>5</v>
      </c>
      <c r="K9" s="46" t="str">
        <f t="shared" si="1"/>
        <v>ANDERSSON Lukas (185)</v>
      </c>
      <c r="L9" s="40" t="str">
        <f t="shared" si="2"/>
        <v>Friska Viljor AK</v>
      </c>
      <c r="M9" s="47">
        <v>5</v>
      </c>
    </row>
    <row r="10" spans="1:13" s="40" customFormat="1">
      <c r="A10" s="40">
        <f t="shared" si="4"/>
        <v>6</v>
      </c>
      <c r="B10" s="161" t="s">
        <v>303</v>
      </c>
      <c r="C10" s="161" t="s">
        <v>70</v>
      </c>
      <c r="D10" s="166">
        <v>3.7800925925925919E-4</v>
      </c>
      <c r="E10" s="166">
        <v>3.7789351851851851E-4</v>
      </c>
      <c r="F10" s="40" t="str">
        <f t="shared" si="0"/>
        <v>01:05.310</v>
      </c>
      <c r="J10" s="40">
        <f t="shared" si="3"/>
        <v>6</v>
      </c>
      <c r="K10" s="46" t="str">
        <f t="shared" si="1"/>
        <v>WALLIN Atle (186)</v>
      </c>
      <c r="L10" s="40" t="str">
        <f t="shared" si="2"/>
        <v>Östersund-Frösö SLK</v>
      </c>
      <c r="M10" s="47">
        <v>6</v>
      </c>
    </row>
    <row r="11" spans="1:13" s="40" customFormat="1">
      <c r="A11" s="40">
        <f t="shared" si="4"/>
        <v>7</v>
      </c>
      <c r="B11" s="161" t="s">
        <v>304</v>
      </c>
      <c r="C11" s="161" t="s">
        <v>63</v>
      </c>
      <c r="D11" s="166">
        <v>3.7812499999999999E-4</v>
      </c>
      <c r="E11" s="166">
        <v>3.8668981481481475E-4</v>
      </c>
      <c r="F11" s="40" t="str">
        <f t="shared" si="0"/>
        <v>01:06.080</v>
      </c>
      <c r="J11" s="40">
        <f t="shared" si="3"/>
        <v>7</v>
      </c>
      <c r="K11" s="46" t="str">
        <f t="shared" si="1"/>
        <v>THORSANDER Jacob (187)</v>
      </c>
      <c r="L11" s="40" t="str">
        <f t="shared" si="2"/>
        <v>Nolby Alpina SK</v>
      </c>
      <c r="M11" s="47">
        <v>7</v>
      </c>
    </row>
    <row r="12" spans="1:13" s="40" customFormat="1">
      <c r="A12" s="40">
        <f t="shared" si="4"/>
        <v>8</v>
      </c>
      <c r="B12" s="161" t="s">
        <v>305</v>
      </c>
      <c r="C12" s="161" t="s">
        <v>84</v>
      </c>
      <c r="D12" s="166">
        <v>3.8043981481481479E-4</v>
      </c>
      <c r="E12" s="166">
        <v>3.8692129629629629E-4</v>
      </c>
      <c r="F12" s="40" t="str">
        <f t="shared" si="0"/>
        <v>01:06.300</v>
      </c>
      <c r="J12" s="40">
        <f t="shared" si="3"/>
        <v>8</v>
      </c>
      <c r="K12" s="46" t="str">
        <f t="shared" si="1"/>
        <v>ÖSUND Max (188)</v>
      </c>
      <c r="L12" s="40" t="str">
        <f t="shared" si="2"/>
        <v>IFK Lidingö Slalomklubb</v>
      </c>
      <c r="M12" s="47">
        <v>8</v>
      </c>
    </row>
    <row r="13" spans="1:13" s="40" customFormat="1">
      <c r="A13" s="40">
        <f t="shared" si="4"/>
        <v>9</v>
      </c>
      <c r="B13" s="161" t="s">
        <v>306</v>
      </c>
      <c r="C13" s="161" t="s">
        <v>87</v>
      </c>
      <c r="D13" s="166">
        <v>3.7951388888888887E-4</v>
      </c>
      <c r="E13" s="166">
        <v>3.8819444444444443E-4</v>
      </c>
      <c r="F13" s="40" t="str">
        <f t="shared" si="0"/>
        <v>01:06.330</v>
      </c>
      <c r="J13" s="40">
        <f t="shared" si="3"/>
        <v>9</v>
      </c>
      <c r="K13" s="46" t="str">
        <f t="shared" si="1"/>
        <v>FREDRIKSON David (189)</v>
      </c>
      <c r="L13" s="40" t="str">
        <f t="shared" si="2"/>
        <v>Åre SLK</v>
      </c>
      <c r="M13" s="47">
        <v>9</v>
      </c>
    </row>
    <row r="14" spans="1:13" s="40" customFormat="1">
      <c r="A14" s="40">
        <f t="shared" si="4"/>
        <v>10</v>
      </c>
      <c r="B14" s="161" t="s">
        <v>307</v>
      </c>
      <c r="C14" s="161" t="s">
        <v>63</v>
      </c>
      <c r="D14" s="166">
        <v>3.6979166666666665E-4</v>
      </c>
      <c r="E14" s="166">
        <v>3.9942129629629621E-4</v>
      </c>
      <c r="F14" s="40" t="str">
        <f t="shared" si="0"/>
        <v>01:06.460</v>
      </c>
      <c r="J14" s="40">
        <f t="shared" si="3"/>
        <v>10</v>
      </c>
      <c r="K14" s="46" t="str">
        <f t="shared" si="1"/>
        <v>ÅBERG Filip (190)</v>
      </c>
      <c r="L14" s="40" t="str">
        <f t="shared" si="2"/>
        <v>Nolby Alpina SK</v>
      </c>
      <c r="M14" s="47">
        <v>10</v>
      </c>
    </row>
    <row r="15" spans="1:13" s="40" customFormat="1">
      <c r="A15" s="40">
        <f t="shared" si="4"/>
        <v>11</v>
      </c>
      <c r="B15" s="47" t="s">
        <v>308</v>
      </c>
      <c r="C15" s="47" t="s">
        <v>71</v>
      </c>
      <c r="D15" s="166">
        <v>3.826388888888889E-4</v>
      </c>
      <c r="E15" s="166">
        <v>3.8831018518518511E-4</v>
      </c>
      <c r="F15" s="40" t="str">
        <f t="shared" si="0"/>
        <v>01:06.610</v>
      </c>
      <c r="J15" s="40">
        <f t="shared" si="3"/>
        <v>11</v>
      </c>
      <c r="K15" s="46" t="str">
        <f t="shared" si="1"/>
        <v>GRAN Herbert (191)</v>
      </c>
      <c r="L15" s="40" t="str">
        <f t="shared" si="2"/>
        <v>SK Vitesse</v>
      </c>
      <c r="M15" s="47">
        <v>11</v>
      </c>
    </row>
    <row r="16" spans="1:13" s="40" customFormat="1">
      <c r="A16" s="40">
        <f t="shared" si="4"/>
        <v>12</v>
      </c>
      <c r="B16" s="47" t="s">
        <v>309</v>
      </c>
      <c r="C16" s="47" t="s">
        <v>78</v>
      </c>
      <c r="D16" s="166">
        <v>3.8333333333333324E-4</v>
      </c>
      <c r="E16" s="166">
        <v>3.9201388888888885E-4</v>
      </c>
      <c r="F16" s="40" t="str">
        <f t="shared" si="0"/>
        <v>01:06.990</v>
      </c>
      <c r="J16" s="40">
        <f t="shared" si="3"/>
        <v>12</v>
      </c>
      <c r="K16" s="46" t="str">
        <f t="shared" si="1"/>
        <v>ROSENQVIST Lukas (192)</v>
      </c>
      <c r="L16" s="40" t="str">
        <f t="shared" si="2"/>
        <v>Sollentuna SLK</v>
      </c>
      <c r="M16" s="47">
        <v>12</v>
      </c>
    </row>
    <row r="17" spans="1:13" s="40" customFormat="1">
      <c r="A17" s="40">
        <f t="shared" si="4"/>
        <v>13</v>
      </c>
      <c r="B17" s="47" t="s">
        <v>310</v>
      </c>
      <c r="C17" s="47" t="s">
        <v>77</v>
      </c>
      <c r="D17" s="166">
        <v>4.025462962962963E-4</v>
      </c>
      <c r="E17" s="166">
        <v>3.8923611111111109E-4</v>
      </c>
      <c r="F17" s="40" t="str">
        <f t="shared" si="0"/>
        <v>01:08.410</v>
      </c>
      <c r="J17" s="40">
        <f t="shared" si="3"/>
        <v>13</v>
      </c>
      <c r="K17" s="46" t="str">
        <f t="shared" si="1"/>
        <v>MALMBERG Pontus (193)</v>
      </c>
      <c r="L17" s="40" t="str">
        <f t="shared" si="2"/>
        <v>Huddinge SK AF</v>
      </c>
      <c r="M17" s="47">
        <v>13</v>
      </c>
    </row>
    <row r="18" spans="1:13" s="40" customFormat="1">
      <c r="A18" s="40">
        <f t="shared" si="4"/>
        <v>14</v>
      </c>
      <c r="B18" s="47" t="s">
        <v>311</v>
      </c>
      <c r="C18" s="47" t="s">
        <v>96</v>
      </c>
      <c r="D18" s="166">
        <v>3.983796296296296E-4</v>
      </c>
      <c r="E18" s="166">
        <v>3.9363425925925921E-4</v>
      </c>
      <c r="F18" s="40" t="str">
        <f t="shared" si="0"/>
        <v>01:08.430</v>
      </c>
      <c r="J18" s="40">
        <f t="shared" si="3"/>
        <v>14</v>
      </c>
      <c r="K18" s="46" t="str">
        <f t="shared" si="1"/>
        <v>SÖDERBERG Oscar (194)</v>
      </c>
      <c r="L18" s="40" t="str">
        <f t="shared" si="2"/>
        <v>Järfälla AK</v>
      </c>
      <c r="M18" s="47">
        <v>14</v>
      </c>
    </row>
    <row r="19" spans="1:13" s="40" customFormat="1">
      <c r="A19" s="40">
        <f t="shared" si="4"/>
        <v>15</v>
      </c>
      <c r="B19" s="47" t="s">
        <v>312</v>
      </c>
      <c r="C19" s="47" t="s">
        <v>123</v>
      </c>
      <c r="D19" s="166">
        <v>3.921296296296297E-4</v>
      </c>
      <c r="E19" s="166">
        <v>4.0208333333333334E-4</v>
      </c>
      <c r="F19" s="40" t="str">
        <f t="shared" si="0"/>
        <v>01:08.620</v>
      </c>
      <c r="J19" s="40">
        <f t="shared" si="3"/>
        <v>15</v>
      </c>
      <c r="K19" s="46" t="str">
        <f t="shared" si="1"/>
        <v>UHRAS Axel (195)</v>
      </c>
      <c r="L19" s="40" t="str">
        <f t="shared" si="2"/>
        <v>Edsbyns IF Alpina Förening</v>
      </c>
      <c r="M19" s="47">
        <v>15</v>
      </c>
    </row>
    <row r="20" spans="1:13" s="40" customFormat="1">
      <c r="A20" s="40">
        <f t="shared" si="4"/>
        <v>16</v>
      </c>
      <c r="B20" s="47" t="s">
        <v>313</v>
      </c>
      <c r="C20" s="47" t="s">
        <v>109</v>
      </c>
      <c r="D20" s="166">
        <v>4.0381944444444444E-4</v>
      </c>
      <c r="E20" s="166">
        <v>4.0671296296296294E-4</v>
      </c>
      <c r="F20" s="40" t="str">
        <f t="shared" si="0"/>
        <v>01:10.030</v>
      </c>
      <c r="J20" s="40">
        <f t="shared" si="3"/>
        <v>16</v>
      </c>
      <c r="K20" s="46" t="str">
        <f t="shared" si="1"/>
        <v>ÅNÖSTAM Daniel (196)</v>
      </c>
      <c r="L20" s="40" t="str">
        <f t="shared" si="2"/>
        <v>Uppsala SLK</v>
      </c>
      <c r="M20" s="47">
        <v>16</v>
      </c>
    </row>
    <row r="21" spans="1:13" s="40" customFormat="1">
      <c r="A21" s="40">
        <f t="shared" si="4"/>
        <v>17</v>
      </c>
      <c r="B21" s="47" t="s">
        <v>314</v>
      </c>
      <c r="C21" s="47" t="s">
        <v>107</v>
      </c>
      <c r="D21" s="166">
        <v>4.0081018518518525E-4</v>
      </c>
      <c r="E21" s="166">
        <v>4.130787037037037E-4</v>
      </c>
      <c r="F21" s="40" t="str">
        <f t="shared" si="0"/>
        <v>01:10.320</v>
      </c>
      <c r="J21" s="40">
        <f t="shared" si="3"/>
        <v>17</v>
      </c>
      <c r="K21" s="40" t="str">
        <f ca="1">K82</f>
        <v>ALLDER Liam (197)</v>
      </c>
      <c r="L21" s="40" t="str">
        <f t="shared" ca="1" si="2"/>
        <v>Sundsvalls SLK</v>
      </c>
    </row>
    <row r="22" spans="1:13" s="40" customFormat="1">
      <c r="A22" s="40">
        <f t="shared" si="4"/>
        <v>18</v>
      </c>
      <c r="B22" s="47" t="s">
        <v>315</v>
      </c>
      <c r="C22" s="47" t="s">
        <v>102</v>
      </c>
      <c r="D22" s="166">
        <v>3.9918981481481489E-4</v>
      </c>
      <c r="E22" s="166">
        <v>4.1666666666666669E-4</v>
      </c>
      <c r="F22" s="40" t="str">
        <f t="shared" si="0"/>
        <v>01:10.490</v>
      </c>
      <c r="J22" s="40">
        <f t="shared" si="3"/>
        <v>18</v>
      </c>
      <c r="K22" s="40" t="str">
        <f t="shared" ref="K22:K25" ca="1" si="5">K83</f>
        <v>ALFREDSON Johannes (198)</v>
      </c>
      <c r="L22" s="40" t="str">
        <f t="shared" ca="1" si="2"/>
        <v>UHSK Umeå SK</v>
      </c>
    </row>
    <row r="23" spans="1:13" s="40" customFormat="1">
      <c r="A23" s="40">
        <f t="shared" si="4"/>
        <v>19</v>
      </c>
      <c r="B23" s="47" t="s">
        <v>316</v>
      </c>
      <c r="C23" s="47" t="s">
        <v>71</v>
      </c>
      <c r="D23" s="166">
        <v>4.230324074074074E-4</v>
      </c>
      <c r="E23" s="166">
        <v>4.2604166666666675E-4</v>
      </c>
      <c r="F23" s="40" t="str">
        <f t="shared" si="0"/>
        <v>01:13.360</v>
      </c>
      <c r="J23" s="40">
        <f t="shared" si="3"/>
        <v>19</v>
      </c>
      <c r="K23" s="40" t="str">
        <f t="shared" ca="1" si="5"/>
        <v>LASMARIAS Anton (199)</v>
      </c>
      <c r="L23" s="40" t="str">
        <f t="shared" ca="1" si="2"/>
        <v>Djurgårdens IF AF</v>
      </c>
    </row>
    <row r="24" spans="1:13" s="40" customFormat="1">
      <c r="A24" s="40">
        <f t="shared" si="4"/>
        <v>20</v>
      </c>
      <c r="B24" s="47" t="s">
        <v>317</v>
      </c>
      <c r="C24" s="47" t="s">
        <v>62</v>
      </c>
      <c r="D24" s="166">
        <v>3.8784722222222221E-4</v>
      </c>
      <c r="E24" s="166"/>
      <c r="F24" s="40" t="str">
        <f t="shared" si="0"/>
        <v/>
      </c>
      <c r="J24" s="40">
        <f t="shared" si="3"/>
        <v>20</v>
      </c>
      <c r="K24" s="40" t="str">
        <f t="shared" ca="1" si="5"/>
        <v>LINDSTRÖM Aaron (200)</v>
      </c>
      <c r="L24" s="40" t="str">
        <f t="shared" ca="1" si="2"/>
        <v>SK Vitesse</v>
      </c>
    </row>
    <row r="25" spans="1:13" s="40" customFormat="1">
      <c r="A25" s="40">
        <f t="shared" si="4"/>
        <v>21</v>
      </c>
      <c r="B25" s="47" t="s">
        <v>318</v>
      </c>
      <c r="C25" s="47" t="s">
        <v>85</v>
      </c>
      <c r="D25" s="166"/>
      <c r="E25" s="166">
        <v>6.134259259259259E-4</v>
      </c>
      <c r="F25" s="40" t="str">
        <f t="shared" si="0"/>
        <v/>
      </c>
      <c r="J25" s="40">
        <f t="shared" si="3"/>
        <v>21</v>
      </c>
      <c r="K25" s="40" t="str">
        <f t="shared" ca="1" si="5"/>
        <v>WALTHER Benjamin (201)</v>
      </c>
      <c r="L25" s="40" t="str">
        <f t="shared" ca="1" si="2"/>
        <v>IFK Lidingö Slalomklubb</v>
      </c>
    </row>
    <row r="26" spans="1:13" s="40" customFormat="1">
      <c r="A26" s="40">
        <f t="shared" si="4"/>
        <v>22</v>
      </c>
      <c r="B26" s="47" t="s">
        <v>319</v>
      </c>
      <c r="C26" s="47" t="s">
        <v>73</v>
      </c>
      <c r="D26" s="166"/>
      <c r="E26" s="166">
        <v>4.0983796296296292E-4</v>
      </c>
      <c r="F26" s="40" t="str">
        <f t="shared" si="0"/>
        <v/>
      </c>
      <c r="J26" s="40">
        <f t="shared" si="3"/>
        <v>22</v>
      </c>
      <c r="K26" s="40" t="str">
        <f ca="1">K120</f>
        <v>HÄGLUND Viktor (202)</v>
      </c>
      <c r="L26" s="40" t="str">
        <f t="shared" ca="1" si="2"/>
        <v>Sundsvalls SLK</v>
      </c>
    </row>
    <row r="27" spans="1:13" s="40" customFormat="1">
      <c r="A27" s="40">
        <f t="shared" si="4"/>
        <v>23</v>
      </c>
      <c r="B27" s="47" t="s">
        <v>320</v>
      </c>
      <c r="C27" s="47" t="s">
        <v>62</v>
      </c>
      <c r="D27" s="166"/>
      <c r="E27" s="166">
        <v>3.7384259259259255E-4</v>
      </c>
      <c r="F27" s="40" t="str">
        <f t="shared" si="0"/>
        <v/>
      </c>
      <c r="J27" s="40">
        <f t="shared" si="3"/>
        <v>23</v>
      </c>
      <c r="K27" s="40" t="str">
        <f t="shared" ref="K27:K30" ca="1" si="6">K121</f>
        <v>OREDSSON Erik (203)</v>
      </c>
      <c r="L27" s="40" t="str">
        <f t="shared" ca="1" si="2"/>
        <v>IFK Lidingö Slalomklubb</v>
      </c>
    </row>
    <row r="28" spans="1:13" s="40" customFormat="1">
      <c r="A28" s="40">
        <f t="shared" si="4"/>
        <v>24</v>
      </c>
      <c r="B28" s="47" t="s">
        <v>321</v>
      </c>
      <c r="C28" s="47" t="s">
        <v>84</v>
      </c>
      <c r="D28" s="166"/>
      <c r="E28" s="166">
        <v>6.0370370370370363E-4</v>
      </c>
      <c r="F28" s="40" t="str">
        <f t="shared" si="0"/>
        <v/>
      </c>
      <c r="J28" s="40">
        <f t="shared" si="3"/>
        <v>24</v>
      </c>
      <c r="K28" s="40" t="str">
        <f t="shared" ca="1" si="6"/>
        <v>ERIKSSON David (204)</v>
      </c>
      <c r="L28" s="40" t="str">
        <f t="shared" ca="1" si="2"/>
        <v>IF Hudik Alpin</v>
      </c>
    </row>
    <row r="29" spans="1:13" s="40" customFormat="1">
      <c r="A29" s="40">
        <f t="shared" si="4"/>
        <v>25</v>
      </c>
      <c r="B29" s="47" t="s">
        <v>322</v>
      </c>
      <c r="C29" s="47" t="s">
        <v>84</v>
      </c>
      <c r="D29" s="166"/>
      <c r="E29" s="166">
        <v>3.8020833333333331E-4</v>
      </c>
      <c r="F29" s="40" t="str">
        <f t="shared" si="0"/>
        <v/>
      </c>
      <c r="J29" s="40">
        <f t="shared" si="3"/>
        <v>25</v>
      </c>
      <c r="K29" s="40" t="str">
        <f t="shared" ca="1" si="6"/>
        <v>HUMMEL Moritz (205)</v>
      </c>
      <c r="L29" s="40" t="str">
        <f t="shared" ca="1" si="2"/>
        <v>IFK Lidingö Slalomklubb</v>
      </c>
    </row>
    <row r="30" spans="1:13" s="40" customFormat="1">
      <c r="A30" s="40">
        <f t="shared" si="4"/>
        <v>26</v>
      </c>
      <c r="B30" s="47" t="s">
        <v>323</v>
      </c>
      <c r="C30" s="47" t="s">
        <v>84</v>
      </c>
      <c r="D30" s="166">
        <v>4.3599537037037039E-4</v>
      </c>
      <c r="E30" s="166"/>
      <c r="F30" s="40" t="str">
        <f t="shared" si="0"/>
        <v/>
      </c>
      <c r="J30" s="40">
        <f t="shared" si="3"/>
        <v>26</v>
      </c>
      <c r="K30" s="40" t="str">
        <f t="shared" ca="1" si="6"/>
        <v>ASPLUND Eric (206)</v>
      </c>
      <c r="L30" s="40" t="str">
        <f t="shared" ca="1" si="2"/>
        <v>Mullsjö Alpina SK</v>
      </c>
    </row>
    <row r="31" spans="1:13" s="40" customFormat="1">
      <c r="A31" s="40">
        <f t="shared" si="4"/>
        <v>27</v>
      </c>
      <c r="B31" s="44"/>
      <c r="C31" s="44"/>
      <c r="D31" s="45"/>
      <c r="E31" s="45"/>
      <c r="F31" s="40" t="str">
        <f t="shared" si="0"/>
        <v/>
      </c>
      <c r="J31" s="40">
        <f t="shared" si="3"/>
        <v>27</v>
      </c>
      <c r="L31" s="40" t="str">
        <f t="shared" si="2"/>
        <v>-</v>
      </c>
    </row>
    <row r="32" spans="1:13" s="40" customFormat="1">
      <c r="A32" s="40">
        <f t="shared" si="4"/>
        <v>28</v>
      </c>
      <c r="B32" s="44"/>
      <c r="C32" s="44"/>
      <c r="D32" s="45"/>
      <c r="E32" s="45"/>
      <c r="F32" s="40" t="str">
        <f t="shared" si="0"/>
        <v/>
      </c>
      <c r="J32" s="40">
        <f t="shared" si="3"/>
        <v>28</v>
      </c>
      <c r="L32" s="40" t="str">
        <f t="shared" si="2"/>
        <v>-</v>
      </c>
    </row>
    <row r="33" spans="1:12" s="40" customFormat="1">
      <c r="A33" s="40">
        <f t="shared" si="4"/>
        <v>29</v>
      </c>
      <c r="B33" s="44"/>
      <c r="C33" s="44"/>
      <c r="D33" s="45"/>
      <c r="E33" s="45"/>
      <c r="F33" s="40" t="str">
        <f t="shared" si="0"/>
        <v/>
      </c>
      <c r="J33" s="40">
        <f t="shared" si="3"/>
        <v>29</v>
      </c>
      <c r="L33" s="40" t="str">
        <f t="shared" si="2"/>
        <v>-</v>
      </c>
    </row>
    <row r="34" spans="1:12" s="40" customFormat="1">
      <c r="A34" s="40">
        <f t="shared" si="4"/>
        <v>30</v>
      </c>
      <c r="B34" s="44"/>
      <c r="C34" s="44"/>
      <c r="D34" s="45"/>
      <c r="E34" s="45"/>
      <c r="F34" s="40" t="str">
        <f t="shared" si="0"/>
        <v/>
      </c>
      <c r="J34" s="40">
        <f t="shared" si="3"/>
        <v>30</v>
      </c>
      <c r="L34" s="40" t="str">
        <f t="shared" si="2"/>
        <v>-</v>
      </c>
    </row>
    <row r="35" spans="1:12" s="40" customFormat="1">
      <c r="A35" s="40">
        <f t="shared" si="4"/>
        <v>31</v>
      </c>
      <c r="B35" s="44"/>
      <c r="C35" s="44"/>
      <c r="D35" s="45"/>
      <c r="E35" s="45"/>
      <c r="F35" s="40" t="str">
        <f t="shared" si="0"/>
        <v/>
      </c>
      <c r="J35" s="40">
        <f t="shared" si="3"/>
        <v>31</v>
      </c>
      <c r="L35" s="40" t="str">
        <f t="shared" si="2"/>
        <v>-</v>
      </c>
    </row>
    <row r="36" spans="1:12" s="40" customFormat="1">
      <c r="J36" s="40">
        <f t="shared" si="3"/>
        <v>32</v>
      </c>
      <c r="L36" s="40" t="str">
        <f t="shared" si="2"/>
        <v>-</v>
      </c>
    </row>
    <row r="37" spans="1:12" s="40" customFormat="1"/>
    <row r="38" spans="1:12" s="49" customFormat="1">
      <c r="A38" s="48" t="s">
        <v>38</v>
      </c>
    </row>
    <row r="39" spans="1:12" s="40" customFormat="1"/>
    <row r="40" spans="1:12" s="40" customFormat="1">
      <c r="A40" s="50" t="s">
        <v>39</v>
      </c>
      <c r="C40" s="57" t="s">
        <v>40</v>
      </c>
      <c r="D40" s="81">
        <v>1.1574074074074076E-8</v>
      </c>
    </row>
    <row r="41" spans="1:12" s="40" customFormat="1">
      <c r="C41" s="57" t="s">
        <v>41</v>
      </c>
      <c r="D41" s="80">
        <v>16</v>
      </c>
      <c r="K41" s="41"/>
    </row>
    <row r="42" spans="1:12" s="40" customFormat="1">
      <c r="A42" s="41" t="s">
        <v>42</v>
      </c>
      <c r="K42" s="41" t="s">
        <v>43</v>
      </c>
    </row>
    <row r="43" spans="1:12" s="40" customFormat="1">
      <c r="A43" s="42" t="s">
        <v>44</v>
      </c>
      <c r="B43" s="42" t="s">
        <v>31</v>
      </c>
      <c r="C43" s="42" t="s">
        <v>45</v>
      </c>
      <c r="D43" s="42" t="s">
        <v>46</v>
      </c>
      <c r="E43" s="42" t="s">
        <v>47</v>
      </c>
      <c r="G43" s="51"/>
      <c r="J43" s="55" t="s">
        <v>48</v>
      </c>
      <c r="K43" s="42" t="s">
        <v>31</v>
      </c>
    </row>
    <row r="44" spans="1:12" s="40" customFormat="1">
      <c r="A44" s="51">
        <f>IFERROR(TIMEVALUE(IF(D44="förlorare",TEXT(F5+$D$40,"mm:ss.000"),F5)),"-")</f>
        <v>7.1840277777777777E-4</v>
      </c>
      <c r="B44" s="40" t="str">
        <f t="shared" ref="B44:B74" si="7">IF(ISBLANK(B5),"",B5)</f>
        <v>LINDQVIST Axel (181)</v>
      </c>
      <c r="C44" s="40" t="str">
        <f ca="1">IF(IFERROR(VLOOKUP($B44,$K$44:(INDIRECT("$K"&amp;($D$41+43))),1,FALSE),"-") = "-","Nej","Ja")</f>
        <v>Ja</v>
      </c>
      <c r="D44" s="47"/>
      <c r="E44" s="47"/>
      <c r="J44" s="40">
        <v>1</v>
      </c>
      <c r="K44" s="40" t="str">
        <f>IFERROR(VLOOKUP(SMALL($A$44:$A$74,$J44),$A$44:$B$74,2,FALSE),"-")</f>
        <v>LINDQVIST Axel (181)</v>
      </c>
    </row>
    <row r="45" spans="1:12" s="40" customFormat="1">
      <c r="A45" s="51">
        <f t="shared" ref="A45:A74" si="8">IFERROR(TIMEVALUE(IF(D45="förlorare",TEXT(F6+$D$40,"mm:ss.000"),F6)),"-")</f>
        <v>7.3113425925925917E-4</v>
      </c>
      <c r="B45" s="40" t="str">
        <f t="shared" si="7"/>
        <v>BODÉN Victor (182)</v>
      </c>
      <c r="C45" s="40" t="str">
        <f ca="1">IF(IFERROR(VLOOKUP($B45,$K$44:(INDIRECT("$K"&amp;($D$41+43))),1,FALSE),"-") = "-","Nej","Ja")</f>
        <v>Ja</v>
      </c>
      <c r="D45" s="47"/>
      <c r="E45" s="47"/>
      <c r="J45" s="40">
        <f>J44+1</f>
        <v>2</v>
      </c>
      <c r="K45" s="40" t="str">
        <f t="shared" ref="K45:K74" si="9">IFERROR(VLOOKUP(SMALL($A$44:$A$74,$J45),$A$44:$B$74,2,FALSE),"-")</f>
        <v>BODÉN Victor (182)</v>
      </c>
    </row>
    <row r="46" spans="1:12" s="40" customFormat="1">
      <c r="A46" s="51">
        <f t="shared" si="8"/>
        <v>7.4039351851851859E-4</v>
      </c>
      <c r="B46" s="40" t="str">
        <f t="shared" si="7"/>
        <v>FOLKESSON Hjalmar (183)</v>
      </c>
      <c r="C46" s="40" t="str">
        <f ca="1">IF(IFERROR(VLOOKUP($B46,$K$44:(INDIRECT("$K"&amp;($D$41+43))),1,FALSE),"-") = "-","Nej","Ja")</f>
        <v>Ja</v>
      </c>
      <c r="D46" s="47"/>
      <c r="E46" s="47"/>
      <c r="J46" s="40">
        <f t="shared" ref="J46:J74" si="10">J45+1</f>
        <v>3</v>
      </c>
      <c r="K46" s="40" t="str">
        <f t="shared" si="9"/>
        <v>FOLKESSON Hjalmar (183)</v>
      </c>
    </row>
    <row r="47" spans="1:12" s="40" customFormat="1">
      <c r="A47" s="51">
        <f t="shared" si="8"/>
        <v>7.4571759259259263E-4</v>
      </c>
      <c r="B47" s="40" t="str">
        <f t="shared" si="7"/>
        <v>LINDQVIST Gustaf (184)</v>
      </c>
      <c r="C47" s="40" t="str">
        <f ca="1">IF(IFERROR(VLOOKUP($B47,$K$44:(INDIRECT("$K"&amp;($D$41+43))),1,FALSE),"-") = "-","Nej","Ja")</f>
        <v>Ja</v>
      </c>
      <c r="D47" s="47"/>
      <c r="E47" s="47"/>
      <c r="J47" s="40">
        <f t="shared" si="10"/>
        <v>4</v>
      </c>
      <c r="K47" s="40" t="str">
        <f t="shared" si="9"/>
        <v>LINDQVIST Gustaf (184)</v>
      </c>
    </row>
    <row r="48" spans="1:12" s="40" customFormat="1">
      <c r="A48" s="51">
        <f t="shared" si="8"/>
        <v>7.4641203703703707E-4</v>
      </c>
      <c r="B48" s="40" t="str">
        <f t="shared" si="7"/>
        <v>ANDERSSON Lukas (185)</v>
      </c>
      <c r="C48" s="40" t="str">
        <f ca="1">IF(IFERROR(VLOOKUP($B48,$K$44:(INDIRECT("$K"&amp;($D$41+43))),1,FALSE),"-") = "-","Nej","Ja")</f>
        <v>Ja</v>
      </c>
      <c r="D48" s="47"/>
      <c r="E48" s="47"/>
      <c r="J48" s="40">
        <f t="shared" si="10"/>
        <v>5</v>
      </c>
      <c r="K48" s="40" t="str">
        <f t="shared" si="9"/>
        <v>ANDERSSON Lukas (185)</v>
      </c>
    </row>
    <row r="49" spans="1:12" s="40" customFormat="1">
      <c r="A49" s="51">
        <f t="shared" si="8"/>
        <v>7.5590277777777776E-4</v>
      </c>
      <c r="B49" s="40" t="str">
        <f t="shared" si="7"/>
        <v>WALLIN Atle (186)</v>
      </c>
      <c r="C49" s="40" t="str">
        <f ca="1">IF(IFERROR(VLOOKUP($B49,$K$44:(INDIRECT("$K"&amp;($D$41+43))),1,FALSE),"-") = "-","Nej","Ja")</f>
        <v>Ja</v>
      </c>
      <c r="D49" s="47"/>
      <c r="E49" s="47"/>
      <c r="G49" s="51"/>
      <c r="J49" s="40">
        <f t="shared" si="10"/>
        <v>6</v>
      </c>
      <c r="K49" s="40" t="str">
        <f t="shared" si="9"/>
        <v>WALLIN Atle (186)</v>
      </c>
      <c r="L49" s="41"/>
    </row>
    <row r="50" spans="1:12" s="40" customFormat="1">
      <c r="A50" s="51">
        <f t="shared" si="8"/>
        <v>7.6481481481481485E-4</v>
      </c>
      <c r="B50" s="40" t="str">
        <f t="shared" si="7"/>
        <v>THORSANDER Jacob (187)</v>
      </c>
      <c r="C50" s="40" t="str">
        <f ca="1">IF(IFERROR(VLOOKUP($B50,$K$44:(INDIRECT("$K"&amp;($D$41+43))),1,FALSE),"-") = "-","Nej","Ja")</f>
        <v>Ja</v>
      </c>
      <c r="D50" s="47"/>
      <c r="E50" s="47"/>
      <c r="J50" s="40">
        <f t="shared" si="10"/>
        <v>7</v>
      </c>
      <c r="K50" s="40" t="str">
        <f t="shared" si="9"/>
        <v>THORSANDER Jacob (187)</v>
      </c>
    </row>
    <row r="51" spans="1:12" s="40" customFormat="1">
      <c r="A51" s="51">
        <f t="shared" si="8"/>
        <v>7.6736111111111113E-4</v>
      </c>
      <c r="B51" s="40" t="str">
        <f t="shared" si="7"/>
        <v>ÖSUND Max (188)</v>
      </c>
      <c r="C51" s="40" t="str">
        <f ca="1">IF(IFERROR(VLOOKUP($B51,$K$44:(INDIRECT("$K"&amp;($D$41+43))),1,FALSE),"-") = "-","Nej","Ja")</f>
        <v>Ja</v>
      </c>
      <c r="D51" s="47"/>
      <c r="E51" s="47"/>
      <c r="J51" s="40">
        <f t="shared" si="10"/>
        <v>8</v>
      </c>
      <c r="K51" s="40" t="str">
        <f t="shared" si="9"/>
        <v>ÖSUND Max (188)</v>
      </c>
    </row>
    <row r="52" spans="1:12" s="40" customFormat="1">
      <c r="A52" s="51">
        <f t="shared" si="8"/>
        <v>7.6770833333333335E-4</v>
      </c>
      <c r="B52" s="40" t="str">
        <f t="shared" si="7"/>
        <v>FREDRIKSON David (189)</v>
      </c>
      <c r="C52" s="40" t="str">
        <f ca="1">IF(IFERROR(VLOOKUP($B52,$K$44:(INDIRECT("$K"&amp;($D$41+43))),1,FALSE),"-") = "-","Nej","Ja")</f>
        <v>Ja</v>
      </c>
      <c r="D52" s="47"/>
      <c r="E52" s="47"/>
      <c r="J52" s="40">
        <f t="shared" si="10"/>
        <v>9</v>
      </c>
      <c r="K52" s="40" t="str">
        <f t="shared" si="9"/>
        <v>FREDRIKSON David (189)</v>
      </c>
    </row>
    <row r="53" spans="1:12" s="40" customFormat="1">
      <c r="A53" s="51">
        <f t="shared" si="8"/>
        <v>7.6921296296296286E-4</v>
      </c>
      <c r="B53" s="40" t="str">
        <f t="shared" si="7"/>
        <v>ÅBERG Filip (190)</v>
      </c>
      <c r="C53" s="40" t="str">
        <f ca="1">IF(IFERROR(VLOOKUP($B53,$K$44:(INDIRECT("$K"&amp;($D$41+43))),1,FALSE),"-") = "-","Nej","Ja")</f>
        <v>Ja</v>
      </c>
      <c r="D53" s="47"/>
      <c r="E53" s="47"/>
      <c r="J53" s="40">
        <f t="shared" si="10"/>
        <v>10</v>
      </c>
      <c r="K53" s="40" t="str">
        <f t="shared" si="9"/>
        <v>ÅBERG Filip (190)</v>
      </c>
    </row>
    <row r="54" spans="1:12" s="40" customFormat="1">
      <c r="A54" s="51">
        <f t="shared" si="8"/>
        <v>7.7094907407407407E-4</v>
      </c>
      <c r="B54" s="40" t="str">
        <f t="shared" si="7"/>
        <v>GRAN Herbert (191)</v>
      </c>
      <c r="C54" s="40" t="str">
        <f ca="1">IF(IFERROR(VLOOKUP($B54,$K$44:(INDIRECT("$K"&amp;($D$41+43))),1,FALSE),"-") = "-","Nej","Ja")</f>
        <v>Ja</v>
      </c>
      <c r="D54" s="47"/>
      <c r="E54" s="47"/>
      <c r="J54" s="40">
        <f t="shared" si="10"/>
        <v>11</v>
      </c>
      <c r="K54" s="40" t="str">
        <f t="shared" si="9"/>
        <v>GRAN Herbert (191)</v>
      </c>
    </row>
    <row r="55" spans="1:12" s="40" customFormat="1">
      <c r="A55" s="51">
        <f t="shared" si="8"/>
        <v>7.753472222222223E-4</v>
      </c>
      <c r="B55" s="40" t="str">
        <f t="shared" si="7"/>
        <v>ROSENQVIST Lukas (192)</v>
      </c>
      <c r="C55" s="40" t="str">
        <f ca="1">IF(IFERROR(VLOOKUP($B55,$K$44:(INDIRECT("$K"&amp;($D$41+43))),1,FALSE),"-") = "-","Nej","Ja")</f>
        <v>Ja</v>
      </c>
      <c r="D55" s="47"/>
      <c r="E55" s="47"/>
      <c r="J55" s="40">
        <f t="shared" si="10"/>
        <v>12</v>
      </c>
      <c r="K55" s="40" t="str">
        <f t="shared" si="9"/>
        <v>ROSENQVIST Lukas (192)</v>
      </c>
    </row>
    <row r="56" spans="1:12" s="40" customFormat="1">
      <c r="A56" s="51">
        <f t="shared" si="8"/>
        <v>7.9178240740740728E-4</v>
      </c>
      <c r="B56" s="40" t="str">
        <f t="shared" si="7"/>
        <v>MALMBERG Pontus (193)</v>
      </c>
      <c r="C56" s="40" t="str">
        <f ca="1">IF(IFERROR(VLOOKUP($B56,$K$44:(INDIRECT("$K"&amp;($D$41+43))),1,FALSE),"-") = "-","Nej","Ja")</f>
        <v>Ja</v>
      </c>
      <c r="D56" s="47"/>
      <c r="E56" s="47"/>
      <c r="J56" s="40">
        <f t="shared" si="10"/>
        <v>13</v>
      </c>
      <c r="K56" s="40" t="str">
        <f t="shared" si="9"/>
        <v>MALMBERG Pontus (193)</v>
      </c>
    </row>
    <row r="57" spans="1:12" s="40" customFormat="1">
      <c r="A57" s="51">
        <f t="shared" si="8"/>
        <v>7.9201388888888898E-4</v>
      </c>
      <c r="B57" s="40" t="str">
        <f t="shared" si="7"/>
        <v>SÖDERBERG Oscar (194)</v>
      </c>
      <c r="C57" s="40" t="str">
        <f ca="1">IF(IFERROR(VLOOKUP($B57,$K$44:(INDIRECT("$K"&amp;($D$41+43))),1,FALSE),"-") = "-","Nej","Ja")</f>
        <v>Ja</v>
      </c>
      <c r="D57" s="47"/>
      <c r="E57" s="47"/>
      <c r="J57" s="40">
        <f t="shared" si="10"/>
        <v>14</v>
      </c>
      <c r="K57" s="40" t="str">
        <f t="shared" si="9"/>
        <v>SÖDERBERG Oscar (194)</v>
      </c>
    </row>
    <row r="58" spans="1:12" s="40" customFormat="1">
      <c r="A58" s="51">
        <f t="shared" si="8"/>
        <v>7.9421296296296282E-4</v>
      </c>
      <c r="B58" s="40" t="str">
        <f t="shared" si="7"/>
        <v>UHRAS Axel (195)</v>
      </c>
      <c r="C58" s="40" t="str">
        <f ca="1">IF(IFERROR(VLOOKUP($B58,$K$44:(INDIRECT("$K"&amp;($D$41+43))),1,FALSE),"-") = "-","Nej","Ja")</f>
        <v>Ja</v>
      </c>
      <c r="D58" s="47"/>
      <c r="E58" s="47"/>
      <c r="J58" s="40">
        <f t="shared" si="10"/>
        <v>15</v>
      </c>
      <c r="K58" s="40" t="str">
        <f t="shared" si="9"/>
        <v>UHRAS Axel (195)</v>
      </c>
    </row>
    <row r="59" spans="1:12" s="40" customFormat="1">
      <c r="A59" s="51">
        <f t="shared" si="8"/>
        <v>8.1053240740740738E-4</v>
      </c>
      <c r="B59" s="40" t="str">
        <f t="shared" si="7"/>
        <v>ÅNÖSTAM Daniel (196)</v>
      </c>
      <c r="C59" s="40" t="str">
        <f ca="1">IF(IFERROR(VLOOKUP($B59,$K$44:(INDIRECT("$K"&amp;($D$41+43))),1,FALSE),"-") = "-","Nej","Ja")</f>
        <v>Ja</v>
      </c>
      <c r="D59" s="47"/>
      <c r="E59" s="47"/>
      <c r="J59" s="40">
        <f t="shared" si="10"/>
        <v>16</v>
      </c>
      <c r="K59" s="40" t="str">
        <f t="shared" si="9"/>
        <v>ÅNÖSTAM Daniel (196)</v>
      </c>
    </row>
    <row r="60" spans="1:12" s="40" customFormat="1">
      <c r="A60" s="51">
        <f t="shared" si="8"/>
        <v>8.1388888888888884E-4</v>
      </c>
      <c r="B60" s="40" t="str">
        <f t="shared" si="7"/>
        <v>LASMARIAS Anton (199)</v>
      </c>
      <c r="C60" s="40" t="str">
        <f ca="1">IF(IFERROR(VLOOKUP($B60,$K$44:(INDIRECT("$K"&amp;($D$41+43))),1,FALSE),"-") = "-","Nej","Ja")</f>
        <v>Nej</v>
      </c>
      <c r="D60" s="47"/>
      <c r="E60" s="47"/>
      <c r="J60" s="40">
        <f t="shared" si="10"/>
        <v>17</v>
      </c>
      <c r="K60" s="40" t="str">
        <f t="shared" si="9"/>
        <v>LASMARIAS Anton (199)</v>
      </c>
    </row>
    <row r="61" spans="1:12" s="40" customFormat="1">
      <c r="A61" s="51">
        <f t="shared" si="8"/>
        <v>8.1585648148148153E-4</v>
      </c>
      <c r="B61" s="40" t="str">
        <f t="shared" si="7"/>
        <v>ALFREDSON Johannes (198)</v>
      </c>
      <c r="C61" s="40" t="str">
        <f ca="1">IF(IFERROR(VLOOKUP($B61,$K$44:(INDIRECT("$K"&amp;($D$41+43))),1,FALSE),"-") = "-","Nej","Ja")</f>
        <v>Nej</v>
      </c>
      <c r="D61" s="47"/>
      <c r="E61" s="47"/>
      <c r="J61" s="40">
        <f t="shared" si="10"/>
        <v>18</v>
      </c>
      <c r="K61" s="40" t="str">
        <f t="shared" si="9"/>
        <v>ALFREDSON Johannes (198)</v>
      </c>
    </row>
    <row r="62" spans="1:12" s="40" customFormat="1">
      <c r="A62" s="51">
        <f t="shared" si="8"/>
        <v>8.4907407407407403E-4</v>
      </c>
      <c r="B62" s="40" t="str">
        <f t="shared" si="7"/>
        <v>LINDSTRÖM Aaron (200)</v>
      </c>
      <c r="C62" s="40" t="str">
        <f ca="1">IF(IFERROR(VLOOKUP($B62,$K$44:(INDIRECT("$K"&amp;($D$41+43))),1,FALSE),"-") = "-","Nej","Ja")</f>
        <v>Nej</v>
      </c>
      <c r="D62" s="47"/>
      <c r="E62" s="47"/>
      <c r="J62" s="40">
        <f t="shared" si="10"/>
        <v>19</v>
      </c>
      <c r="K62" s="40" t="str">
        <f t="shared" si="9"/>
        <v>LINDSTRÖM Aaron (200)</v>
      </c>
    </row>
    <row r="63" spans="1:12" s="40" customFormat="1">
      <c r="A63" s="51" t="str">
        <f t="shared" si="8"/>
        <v>-</v>
      </c>
      <c r="B63" s="40" t="str">
        <f t="shared" si="7"/>
        <v>ALLDER Liam (197)</v>
      </c>
      <c r="C63" s="40" t="str">
        <f ca="1">IF(IFERROR(VLOOKUP($B63,$K$44:(INDIRECT("$K"&amp;($D$41+43))),1,FALSE),"-") = "-","Nej","Ja")</f>
        <v>Nej</v>
      </c>
      <c r="D63" s="47"/>
      <c r="E63" s="47"/>
      <c r="J63" s="40">
        <f t="shared" si="10"/>
        <v>20</v>
      </c>
      <c r="K63" s="40" t="str">
        <f t="shared" si="9"/>
        <v>-</v>
      </c>
    </row>
    <row r="64" spans="1:12" s="40" customFormat="1">
      <c r="A64" s="51" t="str">
        <f t="shared" si="8"/>
        <v>-</v>
      </c>
      <c r="B64" s="40" t="str">
        <f t="shared" si="7"/>
        <v>ASPLUND Eric (206)</v>
      </c>
      <c r="C64" s="40" t="str">
        <f ca="1">IF(IFERROR(VLOOKUP($B64,$K$44:(INDIRECT("$K"&amp;($D$41+43))),1,FALSE),"-") = "-","Nej","Ja")</f>
        <v>Nej</v>
      </c>
      <c r="D64" s="47"/>
      <c r="E64" s="47"/>
      <c r="J64" s="40">
        <f t="shared" si="10"/>
        <v>21</v>
      </c>
      <c r="K64" s="40" t="str">
        <f t="shared" si="9"/>
        <v>-</v>
      </c>
    </row>
    <row r="65" spans="1:11" s="40" customFormat="1">
      <c r="A65" s="51" t="str">
        <f t="shared" si="8"/>
        <v>-</v>
      </c>
      <c r="B65" s="40" t="str">
        <f t="shared" si="7"/>
        <v>ERIKSSON David (204)</v>
      </c>
      <c r="C65" s="40" t="str">
        <f ca="1">IF(IFERROR(VLOOKUP($B65,$K$44:(INDIRECT("$K"&amp;($D$41+43))),1,FALSE),"-") = "-","Nej","Ja")</f>
        <v>Nej</v>
      </c>
      <c r="D65" s="47"/>
      <c r="E65" s="47"/>
      <c r="J65" s="40">
        <f t="shared" si="10"/>
        <v>22</v>
      </c>
      <c r="K65" s="40" t="str">
        <f t="shared" si="9"/>
        <v>-</v>
      </c>
    </row>
    <row r="66" spans="1:11" s="40" customFormat="1">
      <c r="A66" s="51" t="str">
        <f t="shared" si="8"/>
        <v>-</v>
      </c>
      <c r="B66" s="40" t="str">
        <f t="shared" si="7"/>
        <v>HÄGLUND Viktor (202)</v>
      </c>
      <c r="C66" s="40" t="str">
        <f ca="1">IF(IFERROR(VLOOKUP($B66,$K$44:(INDIRECT("$K"&amp;($D$41+43))),1,FALSE),"-") = "-","Nej","Ja")</f>
        <v>Nej</v>
      </c>
      <c r="D66" s="47"/>
      <c r="E66" s="47"/>
      <c r="J66" s="40">
        <f t="shared" si="10"/>
        <v>23</v>
      </c>
      <c r="K66" s="40" t="str">
        <f t="shared" si="9"/>
        <v>-</v>
      </c>
    </row>
    <row r="67" spans="1:11" s="40" customFormat="1">
      <c r="A67" s="51" t="str">
        <f t="shared" si="8"/>
        <v>-</v>
      </c>
      <c r="B67" s="40" t="str">
        <f t="shared" si="7"/>
        <v>HUMMEL Moritz (205)</v>
      </c>
      <c r="C67" s="40" t="str">
        <f ca="1">IF(IFERROR(VLOOKUP($B67,$K$44:(INDIRECT("$K"&amp;($D$41+43))),1,FALSE),"-") = "-","Nej","Ja")</f>
        <v>Nej</v>
      </c>
      <c r="D67" s="47"/>
      <c r="E67" s="47"/>
      <c r="J67" s="40">
        <f t="shared" si="10"/>
        <v>24</v>
      </c>
      <c r="K67" s="40" t="str">
        <f t="shared" si="9"/>
        <v>-</v>
      </c>
    </row>
    <row r="68" spans="1:11" s="40" customFormat="1">
      <c r="A68" s="51" t="str">
        <f t="shared" si="8"/>
        <v>-</v>
      </c>
      <c r="B68" s="40" t="str">
        <f t="shared" si="7"/>
        <v>OREDSSON Erik (203)</v>
      </c>
      <c r="C68" s="40" t="str">
        <f ca="1">IF(IFERROR(VLOOKUP($B68,$K$44:(INDIRECT("$K"&amp;($D$41+43))),1,FALSE),"-") = "-","Nej","Ja")</f>
        <v>Nej</v>
      </c>
      <c r="D68" s="47"/>
      <c r="E68" s="47"/>
      <c r="J68" s="40">
        <f t="shared" si="10"/>
        <v>25</v>
      </c>
      <c r="K68" s="40" t="str">
        <f t="shared" si="9"/>
        <v>-</v>
      </c>
    </row>
    <row r="69" spans="1:11" s="40" customFormat="1">
      <c r="A69" s="51" t="str">
        <f t="shared" si="8"/>
        <v>-</v>
      </c>
      <c r="B69" s="40" t="str">
        <f t="shared" si="7"/>
        <v>WALTHER Benjamin (201)</v>
      </c>
      <c r="C69" s="40" t="str">
        <f ca="1">IF(IFERROR(VLOOKUP($B69,$K$44:(INDIRECT("$K"&amp;($D$41+43))),1,FALSE),"-") = "-","Nej","Ja")</f>
        <v>Nej</v>
      </c>
      <c r="D69" s="47"/>
      <c r="E69" s="47"/>
      <c r="J69" s="40">
        <f t="shared" si="10"/>
        <v>26</v>
      </c>
      <c r="K69" s="40" t="str">
        <f t="shared" si="9"/>
        <v>-</v>
      </c>
    </row>
    <row r="70" spans="1:11" s="40" customFormat="1">
      <c r="A70" s="51" t="str">
        <f t="shared" si="8"/>
        <v>-</v>
      </c>
      <c r="B70" s="40" t="str">
        <f t="shared" si="7"/>
        <v/>
      </c>
      <c r="C70" s="40" t="str">
        <f ca="1">IF(IFERROR(VLOOKUP($B70,$K$44:(INDIRECT("$K"&amp;($D$41+43))),1,FALSE),"-") = "-","Nej","Ja")</f>
        <v>Nej</v>
      </c>
      <c r="D70" s="47"/>
      <c r="E70" s="47"/>
      <c r="J70" s="40">
        <f t="shared" si="10"/>
        <v>27</v>
      </c>
      <c r="K70" s="40" t="str">
        <f t="shared" si="9"/>
        <v>-</v>
      </c>
    </row>
    <row r="71" spans="1:11" s="40" customFormat="1">
      <c r="A71" s="51" t="str">
        <f t="shared" si="8"/>
        <v>-</v>
      </c>
      <c r="B71" s="40" t="str">
        <f t="shared" si="7"/>
        <v/>
      </c>
      <c r="C71" s="40" t="str">
        <f ca="1">IF(IFERROR(VLOOKUP($B71,$K$44:(INDIRECT("$K"&amp;($D$41+43))),1,FALSE),"-") = "-","Nej","Ja")</f>
        <v>Nej</v>
      </c>
      <c r="D71" s="47"/>
      <c r="E71" s="47"/>
      <c r="J71" s="40">
        <f t="shared" si="10"/>
        <v>28</v>
      </c>
      <c r="K71" s="40" t="str">
        <f t="shared" si="9"/>
        <v>-</v>
      </c>
    </row>
    <row r="72" spans="1:11" s="40" customFormat="1">
      <c r="A72" s="51" t="str">
        <f t="shared" si="8"/>
        <v>-</v>
      </c>
      <c r="B72" s="40" t="str">
        <f t="shared" si="7"/>
        <v/>
      </c>
      <c r="C72" s="40" t="str">
        <f ca="1">IF(IFERROR(VLOOKUP($B72,$K$44:(INDIRECT("$K"&amp;($D$41+43))),1,FALSE),"-") = "-","Nej","Ja")</f>
        <v>Nej</v>
      </c>
      <c r="D72" s="47"/>
      <c r="E72" s="47"/>
      <c r="J72" s="40">
        <f t="shared" si="10"/>
        <v>29</v>
      </c>
      <c r="K72" s="40" t="str">
        <f t="shared" si="9"/>
        <v>-</v>
      </c>
    </row>
    <row r="73" spans="1:11" s="40" customFormat="1">
      <c r="A73" s="51" t="str">
        <f t="shared" si="8"/>
        <v>-</v>
      </c>
      <c r="B73" s="40" t="str">
        <f t="shared" si="7"/>
        <v/>
      </c>
      <c r="C73" s="40" t="str">
        <f ca="1">IF(IFERROR(VLOOKUP($B73,$K$44:(INDIRECT("$K"&amp;($D$41+43))),1,FALSE),"-") = "-","Nej","Ja")</f>
        <v>Nej</v>
      </c>
      <c r="D73" s="47"/>
      <c r="E73" s="47"/>
      <c r="J73" s="40">
        <f t="shared" si="10"/>
        <v>30</v>
      </c>
      <c r="K73" s="40" t="str">
        <f t="shared" si="9"/>
        <v>-</v>
      </c>
    </row>
    <row r="74" spans="1:11" s="40" customFormat="1">
      <c r="A74" s="51" t="str">
        <f t="shared" si="8"/>
        <v>-</v>
      </c>
      <c r="B74" s="40" t="str">
        <f t="shared" si="7"/>
        <v/>
      </c>
      <c r="C74" s="40" t="str">
        <f ca="1">IF(IFERROR(VLOOKUP($B74,$K$44:(INDIRECT("$K"&amp;($D$41+43))),1,FALSE),"-") = "-","Nej","Ja")</f>
        <v>Nej</v>
      </c>
      <c r="D74" s="47"/>
      <c r="E74" s="47"/>
      <c r="J74" s="40">
        <f t="shared" si="10"/>
        <v>31</v>
      </c>
      <c r="K74" s="40" t="str">
        <f t="shared" si="9"/>
        <v>-</v>
      </c>
    </row>
    <row r="75" spans="1:11" s="40" customFormat="1"/>
    <row r="76" spans="1:11" s="52" customFormat="1"/>
    <row r="77" spans="1:11" s="40" customFormat="1"/>
    <row r="78" spans="1:11" s="40" customFormat="1">
      <c r="A78" s="50" t="s">
        <v>49</v>
      </c>
    </row>
    <row r="79" spans="1:11" s="40" customFormat="1">
      <c r="C79" s="57" t="s">
        <v>41</v>
      </c>
      <c r="D79" s="80">
        <v>5</v>
      </c>
      <c r="J79" s="50" t="s">
        <v>50</v>
      </c>
    </row>
    <row r="80" spans="1:11" s="40" customFormat="1">
      <c r="A80" s="41" t="s">
        <v>42</v>
      </c>
      <c r="J80" s="50"/>
      <c r="K80" s="41" t="s">
        <v>43</v>
      </c>
    </row>
    <row r="81" spans="1:12" s="40" customFormat="1">
      <c r="A81" s="42" t="s">
        <v>51</v>
      </c>
      <c r="B81" s="42" t="s">
        <v>31</v>
      </c>
      <c r="C81" s="42" t="s">
        <v>45</v>
      </c>
      <c r="D81" s="42" t="s">
        <v>46</v>
      </c>
      <c r="E81" s="42" t="s">
        <v>47</v>
      </c>
      <c r="J81" s="42" t="s">
        <v>52</v>
      </c>
      <c r="K81" s="42" t="s">
        <v>31</v>
      </c>
    </row>
    <row r="82" spans="1:12" s="40" customFormat="1">
      <c r="A82" s="51" t="str">
        <f ca="1">IF(ISBLANK(D5),"-",IF(C44="Nej",TIMEVALUE(IF(D82="förlorare",TEXT(D5+$D$40,"mm:ss.000"),TEXT(D5,"mm:ss.000"))),"Redan rankad"))</f>
        <v>Redan rankad</v>
      </c>
      <c r="B82" s="40" t="str">
        <f>IF(ISBLANK(B5),"",B5)</f>
        <v>LINDQVIST Axel (181)</v>
      </c>
      <c r="C82" s="40" t="str">
        <f ca="1">IF(C44="Ja","Ja",(IF(IFERROR(VLOOKUP(B82,$K$82:(INDIRECT("$K"&amp;($D$79+81))),1,FALSE),"-") &lt;&gt; "-","Ja","Nej")))</f>
        <v>Ja</v>
      </c>
      <c r="D82" s="47"/>
      <c r="E82" s="47"/>
      <c r="J82" s="40">
        <v>1</v>
      </c>
      <c r="K82" s="40" t="str">
        <f ca="1">IFERROR(VLOOKUP(SMALL($A$82:$A$112,$J82),$A$82:$B$112,2,FALSE),"-")</f>
        <v>ALLDER Liam (197)</v>
      </c>
      <c r="L82" s="41"/>
    </row>
    <row r="83" spans="1:12" s="40" customFormat="1">
      <c r="A83" s="51" t="str">
        <f t="shared" ref="A83:A112" ca="1" si="11">IF(ISBLANK(D6),"-",IF(C45="Nej",TIMEVALUE(IF(D83="förlorare",TEXT(D6+$D$40,"mm:ss.000"),TEXT(D6,"mm:ss.000"))),"Redan rankad"))</f>
        <v>Redan rankad</v>
      </c>
      <c r="B83" s="40" t="str">
        <f t="shared" ref="B83:B112" si="12">IF(ISBLANK(B6),"",B6)</f>
        <v>BODÉN Victor (182)</v>
      </c>
      <c r="C83" s="40" t="str">
        <f ca="1">IF(C45="Ja","Ja",(IF(IFERROR(VLOOKUP(B83,$K$82:(INDIRECT("$K"&amp;($D$79+81))),1,FALSE),"-") &lt;&gt; "-","Ja","Nej")))</f>
        <v>Ja</v>
      </c>
      <c r="D83" s="47"/>
      <c r="E83" s="47"/>
      <c r="J83" s="40">
        <f>J82+1</f>
        <v>2</v>
      </c>
      <c r="K83" s="40" t="str">
        <f t="shared" ref="K83:K112" ca="1" si="13">IFERROR(VLOOKUP(SMALL($A$82:$A$112,$J83),$A$82:$B$112,2,FALSE),"-")</f>
        <v>ALFREDSON Johannes (198)</v>
      </c>
    </row>
    <row r="84" spans="1:12" s="40" customFormat="1">
      <c r="A84" s="51" t="str">
        <f t="shared" ca="1" si="11"/>
        <v>Redan rankad</v>
      </c>
      <c r="B84" s="40" t="str">
        <f t="shared" si="12"/>
        <v>FOLKESSON Hjalmar (183)</v>
      </c>
      <c r="C84" s="40" t="str">
        <f ca="1">IF(C46="Ja","Ja",(IF(IFERROR(VLOOKUP(B84,$K$82:(INDIRECT("$K"&amp;($D$79+81))),1,FALSE),"-") &lt;&gt; "-","Ja","Nej")))</f>
        <v>Ja</v>
      </c>
      <c r="D84" s="47"/>
      <c r="E84" s="47"/>
      <c r="J84" s="40">
        <f t="shared" ref="J84:J112" si="14">J83+1</f>
        <v>3</v>
      </c>
      <c r="K84" s="40" t="str">
        <f t="shared" ca="1" si="13"/>
        <v>LASMARIAS Anton (199)</v>
      </c>
    </row>
    <row r="85" spans="1:12" s="40" customFormat="1">
      <c r="A85" s="51" t="str">
        <f t="shared" ca="1" si="11"/>
        <v>Redan rankad</v>
      </c>
      <c r="B85" s="40" t="str">
        <f t="shared" si="12"/>
        <v>LINDQVIST Gustaf (184)</v>
      </c>
      <c r="C85" s="40" t="str">
        <f ca="1">IF(C47="Ja","Ja",(IF(IFERROR(VLOOKUP(B85,$K$82:(INDIRECT("$K"&amp;($D$79+81))),1,FALSE),"-") &lt;&gt; "-","Ja","Nej")))</f>
        <v>Ja</v>
      </c>
      <c r="D85" s="47"/>
      <c r="E85" s="47"/>
      <c r="J85" s="40">
        <f t="shared" si="14"/>
        <v>4</v>
      </c>
      <c r="K85" s="40" t="str">
        <f t="shared" ca="1" si="13"/>
        <v>LINDSTRÖM Aaron (200)</v>
      </c>
    </row>
    <row r="86" spans="1:12" s="40" customFormat="1">
      <c r="A86" s="51" t="str">
        <f t="shared" ca="1" si="11"/>
        <v>Redan rankad</v>
      </c>
      <c r="B86" s="40" t="str">
        <f t="shared" si="12"/>
        <v>ANDERSSON Lukas (185)</v>
      </c>
      <c r="C86" s="40" t="str">
        <f ca="1">IF(C48="Ja","Ja",(IF(IFERROR(VLOOKUP(B86,$K$82:(INDIRECT("$K"&amp;($D$79+81))),1,FALSE),"-") &lt;&gt; "-","Ja","Nej")))</f>
        <v>Ja</v>
      </c>
      <c r="D86" s="47"/>
      <c r="E86" s="47"/>
      <c r="J86" s="40">
        <f t="shared" si="14"/>
        <v>5</v>
      </c>
      <c r="K86" s="40" t="str">
        <f t="shared" ca="1" si="13"/>
        <v>WALTHER Benjamin (201)</v>
      </c>
    </row>
    <row r="87" spans="1:12" s="40" customFormat="1">
      <c r="A87" s="51" t="str">
        <f t="shared" ca="1" si="11"/>
        <v>Redan rankad</v>
      </c>
      <c r="B87" s="40" t="str">
        <f t="shared" si="12"/>
        <v>WALLIN Atle (186)</v>
      </c>
      <c r="C87" s="40" t="str">
        <f ca="1">IF(C49="Ja","Ja",(IF(IFERROR(VLOOKUP(B87,$K$82:(INDIRECT("$K"&amp;($D$79+81))),1,FALSE),"-") &lt;&gt; "-","Ja","Nej")))</f>
        <v>Ja</v>
      </c>
      <c r="D87" s="47"/>
      <c r="E87" s="47"/>
      <c r="J87" s="40">
        <f t="shared" si="14"/>
        <v>6</v>
      </c>
      <c r="K87" s="40" t="str">
        <f t="shared" ca="1" si="13"/>
        <v>-</v>
      </c>
    </row>
    <row r="88" spans="1:12" s="40" customFormat="1">
      <c r="A88" s="51" t="str">
        <f t="shared" ca="1" si="11"/>
        <v>Redan rankad</v>
      </c>
      <c r="B88" s="40" t="str">
        <f t="shared" si="12"/>
        <v>THORSANDER Jacob (187)</v>
      </c>
      <c r="C88" s="40" t="str">
        <f ca="1">IF(C50="Ja","Ja",(IF(IFERROR(VLOOKUP(B88,$K$82:(INDIRECT("$K"&amp;($D$79+81))),1,FALSE),"-") &lt;&gt; "-","Ja","Nej")))</f>
        <v>Ja</v>
      </c>
      <c r="D88" s="47"/>
      <c r="E88" s="47"/>
      <c r="J88" s="40">
        <f t="shared" si="14"/>
        <v>7</v>
      </c>
      <c r="K88" s="40" t="str">
        <f t="shared" ca="1" si="13"/>
        <v>-</v>
      </c>
    </row>
    <row r="89" spans="1:12" s="40" customFormat="1">
      <c r="A89" s="51" t="str">
        <f t="shared" ca="1" si="11"/>
        <v>Redan rankad</v>
      </c>
      <c r="B89" s="40" t="str">
        <f t="shared" si="12"/>
        <v>ÖSUND Max (188)</v>
      </c>
      <c r="C89" s="40" t="str">
        <f ca="1">IF(C51="Ja","Ja",(IF(IFERROR(VLOOKUP(B89,$K$82:(INDIRECT("$K"&amp;($D$79+81))),1,FALSE),"-") &lt;&gt; "-","Ja","Nej")))</f>
        <v>Ja</v>
      </c>
      <c r="D89" s="47"/>
      <c r="E89" s="47"/>
      <c r="J89" s="40">
        <f t="shared" si="14"/>
        <v>8</v>
      </c>
      <c r="K89" s="40" t="str">
        <f t="shared" ca="1" si="13"/>
        <v>-</v>
      </c>
    </row>
    <row r="90" spans="1:12" s="40" customFormat="1">
      <c r="A90" s="51" t="str">
        <f t="shared" ca="1" si="11"/>
        <v>Redan rankad</v>
      </c>
      <c r="B90" s="40" t="str">
        <f t="shared" si="12"/>
        <v>FREDRIKSON David (189)</v>
      </c>
      <c r="C90" s="40" t="str">
        <f ca="1">IF(C52="Ja","Ja",(IF(IFERROR(VLOOKUP(B90,$K$82:(INDIRECT("$K"&amp;($D$79+81))),1,FALSE),"-") &lt;&gt; "-","Ja","Nej")))</f>
        <v>Ja</v>
      </c>
      <c r="D90" s="47"/>
      <c r="E90" s="47"/>
      <c r="J90" s="40">
        <f t="shared" si="14"/>
        <v>9</v>
      </c>
      <c r="K90" s="40" t="str">
        <f t="shared" ca="1" si="13"/>
        <v>-</v>
      </c>
    </row>
    <row r="91" spans="1:12" s="40" customFormat="1">
      <c r="A91" s="51" t="str">
        <f t="shared" ca="1" si="11"/>
        <v>Redan rankad</v>
      </c>
      <c r="B91" s="40" t="str">
        <f t="shared" si="12"/>
        <v>ÅBERG Filip (190)</v>
      </c>
      <c r="C91" s="40" t="str">
        <f ca="1">IF(C53="Ja","Ja",(IF(IFERROR(VLOOKUP(B91,$K$82:(INDIRECT("$K"&amp;($D$79+81))),1,FALSE),"-") &lt;&gt; "-","Ja","Nej")))</f>
        <v>Ja</v>
      </c>
      <c r="D91" s="47"/>
      <c r="E91" s="47"/>
      <c r="J91" s="40">
        <f t="shared" si="14"/>
        <v>10</v>
      </c>
      <c r="K91" s="40" t="str">
        <f t="shared" ca="1" si="13"/>
        <v>-</v>
      </c>
    </row>
    <row r="92" spans="1:12" s="40" customFormat="1">
      <c r="A92" s="51" t="str">
        <f t="shared" ca="1" si="11"/>
        <v>Redan rankad</v>
      </c>
      <c r="B92" s="40" t="str">
        <f t="shared" si="12"/>
        <v>GRAN Herbert (191)</v>
      </c>
      <c r="C92" s="40" t="str">
        <f ca="1">IF(C54="Ja","Ja",(IF(IFERROR(VLOOKUP(B92,$K$82:(INDIRECT("$K"&amp;($D$79+81))),1,FALSE),"-") &lt;&gt; "-","Ja","Nej")))</f>
        <v>Ja</v>
      </c>
      <c r="D92" s="47"/>
      <c r="E92" s="47"/>
      <c r="J92" s="40">
        <f t="shared" si="14"/>
        <v>11</v>
      </c>
      <c r="K92" s="40" t="str">
        <f t="shared" ca="1" si="13"/>
        <v>-</v>
      </c>
    </row>
    <row r="93" spans="1:12" s="40" customFormat="1">
      <c r="A93" s="51" t="str">
        <f t="shared" ca="1" si="11"/>
        <v>Redan rankad</v>
      </c>
      <c r="B93" s="40" t="str">
        <f t="shared" si="12"/>
        <v>ROSENQVIST Lukas (192)</v>
      </c>
      <c r="C93" s="40" t="str">
        <f ca="1">IF(C55="Ja","Ja",(IF(IFERROR(VLOOKUP(B93,$K$82:(INDIRECT("$K"&amp;($D$79+81))),1,FALSE),"-") &lt;&gt; "-","Ja","Nej")))</f>
        <v>Ja</v>
      </c>
      <c r="D93" s="47"/>
      <c r="E93" s="47"/>
      <c r="J93" s="40">
        <f t="shared" si="14"/>
        <v>12</v>
      </c>
      <c r="K93" s="40" t="str">
        <f t="shared" ca="1" si="13"/>
        <v>-</v>
      </c>
    </row>
    <row r="94" spans="1:12" s="40" customFormat="1">
      <c r="A94" s="51" t="str">
        <f t="shared" ca="1" si="11"/>
        <v>Redan rankad</v>
      </c>
      <c r="B94" s="40" t="str">
        <f t="shared" si="12"/>
        <v>MALMBERG Pontus (193)</v>
      </c>
      <c r="C94" s="40" t="str">
        <f ca="1">IF(C56="Ja","Ja",(IF(IFERROR(VLOOKUP(B94,$K$82:(INDIRECT("$K"&amp;($D$79+81))),1,FALSE),"-") &lt;&gt; "-","Ja","Nej")))</f>
        <v>Ja</v>
      </c>
      <c r="D94" s="47"/>
      <c r="E94" s="47"/>
      <c r="J94" s="40">
        <f t="shared" si="14"/>
        <v>13</v>
      </c>
      <c r="K94" s="40" t="str">
        <f t="shared" ca="1" si="13"/>
        <v>-</v>
      </c>
    </row>
    <row r="95" spans="1:12" s="40" customFormat="1">
      <c r="A95" s="51" t="str">
        <f t="shared" ca="1" si="11"/>
        <v>Redan rankad</v>
      </c>
      <c r="B95" s="40" t="str">
        <f t="shared" si="12"/>
        <v>SÖDERBERG Oscar (194)</v>
      </c>
      <c r="C95" s="40" t="str">
        <f ca="1">IF(C57="Ja","Ja",(IF(IFERROR(VLOOKUP(B95,$K$82:(INDIRECT("$K"&amp;($D$79+81))),1,FALSE),"-") &lt;&gt; "-","Ja","Nej")))</f>
        <v>Ja</v>
      </c>
      <c r="D95" s="47"/>
      <c r="E95" s="47"/>
      <c r="J95" s="40">
        <f t="shared" si="14"/>
        <v>14</v>
      </c>
      <c r="K95" s="40" t="str">
        <f t="shared" ca="1" si="13"/>
        <v>-</v>
      </c>
    </row>
    <row r="96" spans="1:12" s="40" customFormat="1">
      <c r="A96" s="51" t="str">
        <f t="shared" ca="1" si="11"/>
        <v>Redan rankad</v>
      </c>
      <c r="B96" s="40" t="str">
        <f t="shared" si="12"/>
        <v>UHRAS Axel (195)</v>
      </c>
      <c r="C96" s="40" t="str">
        <f ca="1">IF(C58="Ja","Ja",(IF(IFERROR(VLOOKUP(B96,$K$82:(INDIRECT("$K"&amp;($D$79+81))),1,FALSE),"-") &lt;&gt; "-","Ja","Nej")))</f>
        <v>Ja</v>
      </c>
      <c r="D96" s="47"/>
      <c r="E96" s="47"/>
      <c r="J96" s="40">
        <f t="shared" si="14"/>
        <v>15</v>
      </c>
      <c r="K96" s="40" t="str">
        <f t="shared" ca="1" si="13"/>
        <v>-</v>
      </c>
    </row>
    <row r="97" spans="1:11" s="40" customFormat="1">
      <c r="A97" s="51" t="str">
        <f t="shared" ca="1" si="11"/>
        <v>Redan rankad</v>
      </c>
      <c r="B97" s="40" t="str">
        <f t="shared" si="12"/>
        <v>ÅNÖSTAM Daniel (196)</v>
      </c>
      <c r="C97" s="40" t="str">
        <f ca="1">IF(C59="Ja","Ja",(IF(IFERROR(VLOOKUP(B97,$K$82:(INDIRECT("$K"&amp;($D$79+81))),1,FALSE),"-") &lt;&gt; "-","Ja","Nej")))</f>
        <v>Ja</v>
      </c>
      <c r="D97" s="47"/>
      <c r="E97" s="47"/>
      <c r="J97" s="40">
        <f t="shared" si="14"/>
        <v>16</v>
      </c>
      <c r="K97" s="40" t="str">
        <f t="shared" ca="1" si="13"/>
        <v>-</v>
      </c>
    </row>
    <row r="98" spans="1:11" s="40" customFormat="1">
      <c r="A98" s="51">
        <f t="shared" ca="1" si="11"/>
        <v>4.0081018518518525E-4</v>
      </c>
      <c r="B98" s="40" t="str">
        <f t="shared" si="12"/>
        <v>LASMARIAS Anton (199)</v>
      </c>
      <c r="C98" s="40" t="str">
        <f ca="1">IF(C60="Ja","Ja",(IF(IFERROR(VLOOKUP(B98,$K$82:(INDIRECT("$K"&amp;($D$79+81))),1,FALSE),"-") &lt;&gt; "-","Ja","Nej")))</f>
        <v>Ja</v>
      </c>
      <c r="D98" s="47"/>
      <c r="E98" s="47"/>
      <c r="J98" s="40">
        <f t="shared" si="14"/>
        <v>17</v>
      </c>
      <c r="K98" s="40" t="str">
        <f t="shared" ca="1" si="13"/>
        <v>-</v>
      </c>
    </row>
    <row r="99" spans="1:11" s="40" customFormat="1">
      <c r="A99" s="51">
        <f t="shared" ca="1" si="11"/>
        <v>3.9918981481481489E-4</v>
      </c>
      <c r="B99" s="40" t="str">
        <f t="shared" si="12"/>
        <v>ALFREDSON Johannes (198)</v>
      </c>
      <c r="C99" s="40" t="str">
        <f ca="1">IF(C61="Ja","Ja",(IF(IFERROR(VLOOKUP(B99,$K$82:(INDIRECT("$K"&amp;($D$79+81))),1,FALSE),"-") &lt;&gt; "-","Ja","Nej")))</f>
        <v>Ja</v>
      </c>
      <c r="D99" s="47"/>
      <c r="E99" s="47"/>
      <c r="J99" s="40">
        <f t="shared" si="14"/>
        <v>18</v>
      </c>
      <c r="K99" s="40" t="str">
        <f t="shared" ca="1" si="13"/>
        <v>-</v>
      </c>
    </row>
    <row r="100" spans="1:11" s="40" customFormat="1">
      <c r="A100" s="51">
        <f t="shared" ca="1" si="11"/>
        <v>4.230324074074074E-4</v>
      </c>
      <c r="B100" s="40" t="str">
        <f t="shared" si="12"/>
        <v>LINDSTRÖM Aaron (200)</v>
      </c>
      <c r="C100" s="40" t="str">
        <f ca="1">IF(C62="Ja","Ja",(IF(IFERROR(VLOOKUP(B100,$K$82:(INDIRECT("$K"&amp;($D$79+81))),1,FALSE),"-") &lt;&gt; "-","Ja","Nej")))</f>
        <v>Ja</v>
      </c>
      <c r="D100" s="47"/>
      <c r="E100" s="47"/>
      <c r="J100" s="40">
        <f t="shared" si="14"/>
        <v>19</v>
      </c>
      <c r="K100" s="40" t="str">
        <f t="shared" ca="1" si="13"/>
        <v>-</v>
      </c>
    </row>
    <row r="101" spans="1:11" s="40" customFormat="1">
      <c r="A101" s="51">
        <f t="shared" ca="1" si="11"/>
        <v>3.8784722222222221E-4</v>
      </c>
      <c r="B101" s="40" t="str">
        <f t="shared" si="12"/>
        <v>ALLDER Liam (197)</v>
      </c>
      <c r="C101" s="40" t="str">
        <f ca="1">IF(C63="Ja","Ja",(IF(IFERROR(VLOOKUP(B101,$K$82:(INDIRECT("$K"&amp;($D$79+81))),1,FALSE),"-") &lt;&gt; "-","Ja","Nej")))</f>
        <v>Ja</v>
      </c>
      <c r="D101" s="47"/>
      <c r="E101" s="47"/>
      <c r="J101" s="40">
        <f t="shared" si="14"/>
        <v>20</v>
      </c>
      <c r="K101" s="40" t="str">
        <f t="shared" ca="1" si="13"/>
        <v>-</v>
      </c>
    </row>
    <row r="102" spans="1:11" s="40" customFormat="1">
      <c r="A102" s="51" t="str">
        <f t="shared" si="11"/>
        <v>-</v>
      </c>
      <c r="B102" s="40" t="str">
        <f t="shared" si="12"/>
        <v>ASPLUND Eric (206)</v>
      </c>
      <c r="C102" s="40" t="str">
        <f ca="1">IF(C64="Ja","Ja",(IF(IFERROR(VLOOKUP(B102,$K$82:(INDIRECT("$K"&amp;($D$79+81))),1,FALSE),"-") &lt;&gt; "-","Ja","Nej")))</f>
        <v>Nej</v>
      </c>
      <c r="D102" s="47"/>
      <c r="E102" s="47"/>
      <c r="J102" s="40">
        <f t="shared" si="14"/>
        <v>21</v>
      </c>
      <c r="K102" s="40" t="str">
        <f t="shared" ca="1" si="13"/>
        <v>-</v>
      </c>
    </row>
    <row r="103" spans="1:11" s="40" customFormat="1">
      <c r="A103" s="51" t="str">
        <f t="shared" si="11"/>
        <v>-</v>
      </c>
      <c r="B103" s="40" t="str">
        <f t="shared" si="12"/>
        <v>ERIKSSON David (204)</v>
      </c>
      <c r="C103" s="40" t="str">
        <f ca="1">IF(C65="Ja","Ja",(IF(IFERROR(VLOOKUP(B103,$K$82:(INDIRECT("$K"&amp;($D$79+81))),1,FALSE),"-") &lt;&gt; "-","Ja","Nej")))</f>
        <v>Nej</v>
      </c>
      <c r="D103" s="47"/>
      <c r="E103" s="47"/>
      <c r="J103" s="40">
        <f t="shared" si="14"/>
        <v>22</v>
      </c>
      <c r="K103" s="40" t="str">
        <f t="shared" ca="1" si="13"/>
        <v>-</v>
      </c>
    </row>
    <row r="104" spans="1:11" s="40" customFormat="1">
      <c r="A104" s="51" t="str">
        <f t="shared" si="11"/>
        <v>-</v>
      </c>
      <c r="B104" s="40" t="str">
        <f t="shared" si="12"/>
        <v>HÄGLUND Viktor (202)</v>
      </c>
      <c r="C104" s="40" t="str">
        <f ca="1">IF(C66="Ja","Ja",(IF(IFERROR(VLOOKUP(B104,$K$82:(INDIRECT("$K"&amp;($D$79+81))),1,FALSE),"-") &lt;&gt; "-","Ja","Nej")))</f>
        <v>Nej</v>
      </c>
      <c r="D104" s="47"/>
      <c r="E104" s="47"/>
      <c r="J104" s="40">
        <f t="shared" si="14"/>
        <v>23</v>
      </c>
      <c r="K104" s="40" t="str">
        <f t="shared" ca="1" si="13"/>
        <v>-</v>
      </c>
    </row>
    <row r="105" spans="1:11" s="40" customFormat="1">
      <c r="A105" s="51" t="str">
        <f t="shared" si="11"/>
        <v>-</v>
      </c>
      <c r="B105" s="40" t="str">
        <f t="shared" si="12"/>
        <v>HUMMEL Moritz (205)</v>
      </c>
      <c r="C105" s="40" t="str">
        <f ca="1">IF(C67="Ja","Ja",(IF(IFERROR(VLOOKUP(B105,$K$82:(INDIRECT("$K"&amp;($D$79+81))),1,FALSE),"-") &lt;&gt; "-","Ja","Nej")))</f>
        <v>Nej</v>
      </c>
      <c r="D105" s="47"/>
      <c r="E105" s="47"/>
      <c r="J105" s="40">
        <f t="shared" si="14"/>
        <v>24</v>
      </c>
      <c r="K105" s="40" t="str">
        <f t="shared" ca="1" si="13"/>
        <v>-</v>
      </c>
    </row>
    <row r="106" spans="1:11" s="40" customFormat="1">
      <c r="A106" s="51" t="str">
        <f t="shared" si="11"/>
        <v>-</v>
      </c>
      <c r="B106" s="40" t="str">
        <f t="shared" si="12"/>
        <v>OREDSSON Erik (203)</v>
      </c>
      <c r="C106" s="40" t="str">
        <f ca="1">IF(C68="Ja","Ja",(IF(IFERROR(VLOOKUP(B106,$K$82:(INDIRECT("$K"&amp;($D$79+81))),1,FALSE),"-") &lt;&gt; "-","Ja","Nej")))</f>
        <v>Nej</v>
      </c>
      <c r="D106" s="47"/>
      <c r="E106" s="47"/>
      <c r="J106" s="40">
        <f t="shared" si="14"/>
        <v>25</v>
      </c>
      <c r="K106" s="40" t="str">
        <f t="shared" ca="1" si="13"/>
        <v>-</v>
      </c>
    </row>
    <row r="107" spans="1:11" s="40" customFormat="1">
      <c r="A107" s="51">
        <f t="shared" ca="1" si="11"/>
        <v>4.3599537037037039E-4</v>
      </c>
      <c r="B107" s="40" t="str">
        <f t="shared" si="12"/>
        <v>WALTHER Benjamin (201)</v>
      </c>
      <c r="C107" s="40" t="str">
        <f ca="1">IF(C69="Ja","Ja",(IF(IFERROR(VLOOKUP(B107,$K$82:(INDIRECT("$K"&amp;($D$79+81))),1,FALSE),"-") &lt;&gt; "-","Ja","Nej")))</f>
        <v>Ja</v>
      </c>
      <c r="D107" s="47"/>
      <c r="E107" s="47"/>
      <c r="J107" s="40">
        <f t="shared" si="14"/>
        <v>26</v>
      </c>
      <c r="K107" s="40" t="str">
        <f t="shared" ca="1" si="13"/>
        <v>-</v>
      </c>
    </row>
    <row r="108" spans="1:11" s="40" customFormat="1">
      <c r="A108" s="51" t="str">
        <f t="shared" si="11"/>
        <v>-</v>
      </c>
      <c r="B108" s="40" t="str">
        <f t="shared" si="12"/>
        <v/>
      </c>
      <c r="C108" s="40" t="str">
        <f ca="1">IF(C70="Ja","Ja",(IF(IFERROR(VLOOKUP(B108,$K$82:(INDIRECT("$K"&amp;($D$79+81))),1,FALSE),"-") &lt;&gt; "-","Ja","Nej")))</f>
        <v>Nej</v>
      </c>
      <c r="D108" s="47"/>
      <c r="E108" s="47"/>
      <c r="J108" s="40">
        <f t="shared" si="14"/>
        <v>27</v>
      </c>
      <c r="K108" s="40" t="str">
        <f t="shared" ca="1" si="13"/>
        <v>-</v>
      </c>
    </row>
    <row r="109" spans="1:11" s="40" customFormat="1">
      <c r="A109" s="51" t="str">
        <f t="shared" si="11"/>
        <v>-</v>
      </c>
      <c r="B109" s="40" t="str">
        <f t="shared" si="12"/>
        <v/>
      </c>
      <c r="C109" s="40" t="str">
        <f ca="1">IF(C71="Ja","Ja",(IF(IFERROR(VLOOKUP(B109,$K$82:(INDIRECT("$K"&amp;($D$79+81))),1,FALSE),"-") &lt;&gt; "-","Ja","Nej")))</f>
        <v>Nej</v>
      </c>
      <c r="D109" s="47"/>
      <c r="E109" s="47"/>
      <c r="J109" s="40">
        <f t="shared" si="14"/>
        <v>28</v>
      </c>
      <c r="K109" s="40" t="str">
        <f t="shared" ca="1" si="13"/>
        <v>-</v>
      </c>
    </row>
    <row r="110" spans="1:11" s="40" customFormat="1">
      <c r="A110" s="51" t="str">
        <f t="shared" si="11"/>
        <v>-</v>
      </c>
      <c r="B110" s="40" t="str">
        <f t="shared" si="12"/>
        <v/>
      </c>
      <c r="C110" s="40" t="str">
        <f ca="1">IF(C72="Ja","Ja",(IF(IFERROR(VLOOKUP(B110,$K$82:(INDIRECT("$K"&amp;($D$79+81))),1,FALSE),"-") &lt;&gt; "-","Ja","Nej")))</f>
        <v>Nej</v>
      </c>
      <c r="D110" s="47"/>
      <c r="E110" s="47"/>
      <c r="J110" s="40">
        <f t="shared" si="14"/>
        <v>29</v>
      </c>
      <c r="K110" s="40" t="str">
        <f t="shared" ca="1" si="13"/>
        <v>-</v>
      </c>
    </row>
    <row r="111" spans="1:11" s="40" customFormat="1">
      <c r="A111" s="51" t="str">
        <f t="shared" si="11"/>
        <v>-</v>
      </c>
      <c r="B111" s="40" t="str">
        <f t="shared" si="12"/>
        <v/>
      </c>
      <c r="C111" s="40" t="str">
        <f ca="1">IF(C73="Ja","Ja",(IF(IFERROR(VLOOKUP(B111,$K$82:(INDIRECT("$K"&amp;($D$79+81))),1,FALSE),"-") &lt;&gt; "-","Ja","Nej")))</f>
        <v>Nej</v>
      </c>
      <c r="D111" s="47"/>
      <c r="E111" s="47"/>
      <c r="J111" s="40">
        <f t="shared" si="14"/>
        <v>30</v>
      </c>
      <c r="K111" s="40" t="str">
        <f t="shared" ca="1" si="13"/>
        <v>-</v>
      </c>
    </row>
    <row r="112" spans="1:11" s="40" customFormat="1">
      <c r="A112" s="51" t="str">
        <f t="shared" si="11"/>
        <v>-</v>
      </c>
      <c r="B112" s="40" t="str">
        <f t="shared" si="12"/>
        <v/>
      </c>
      <c r="C112" s="40" t="str">
        <f ca="1">IF(C74="Ja","Ja",(IF(IFERROR(VLOOKUP(B112,$K$82:(INDIRECT("$K"&amp;($D$79+81))),1,FALSE),"-") &lt;&gt; "-","Ja","Nej")))</f>
        <v>Nej</v>
      </c>
      <c r="D112" s="47"/>
      <c r="E112" s="47"/>
      <c r="J112" s="40">
        <f t="shared" si="14"/>
        <v>31</v>
      </c>
      <c r="K112" s="40" t="str">
        <f t="shared" ca="1" si="13"/>
        <v>-</v>
      </c>
    </row>
    <row r="113" spans="1:12" s="40" customFormat="1"/>
    <row r="114" spans="1:12" s="52" customFormat="1"/>
    <row r="115" spans="1:12" s="40" customFormat="1"/>
    <row r="116" spans="1:12" s="40" customFormat="1">
      <c r="A116" s="50" t="s">
        <v>53</v>
      </c>
    </row>
    <row r="117" spans="1:12" s="40" customFormat="1">
      <c r="C117" s="57" t="s">
        <v>41</v>
      </c>
      <c r="D117" s="80">
        <v>5</v>
      </c>
      <c r="J117" s="50" t="s">
        <v>50</v>
      </c>
    </row>
    <row r="118" spans="1:12" s="40" customFormat="1">
      <c r="A118" s="41" t="s">
        <v>42</v>
      </c>
      <c r="J118" s="50"/>
      <c r="K118" s="41" t="s">
        <v>43</v>
      </c>
    </row>
    <row r="119" spans="1:12" s="40" customFormat="1">
      <c r="A119" s="42" t="s">
        <v>54</v>
      </c>
      <c r="B119" s="42" t="s">
        <v>31</v>
      </c>
      <c r="C119" s="42" t="s">
        <v>45</v>
      </c>
      <c r="D119" s="42" t="s">
        <v>46</v>
      </c>
      <c r="E119" s="42" t="s">
        <v>47</v>
      </c>
      <c r="J119" s="42" t="s">
        <v>55</v>
      </c>
      <c r="K119" s="42" t="s">
        <v>31</v>
      </c>
    </row>
    <row r="120" spans="1:12" s="40" customFormat="1">
      <c r="A120" s="51" t="str">
        <f ca="1">IF(C82="Ja","Redan rankad",IF(ISBLANK(E5),"-",TIMEVALUE(IF(D120="förlorare",TEXT(E5+$D$40,"mm:ss.000"),TEXT(E5,"mm:ss.000")))))</f>
        <v>Redan rankad</v>
      </c>
      <c r="B120" s="40" t="str">
        <f t="shared" ref="B120:B150" si="15">IF(ISBLANK(B5),"",B5)</f>
        <v>LINDQVIST Axel (181)</v>
      </c>
      <c r="C120" s="40" t="str">
        <f ca="1">IF(C82="Ja","Ja",(IF(IFERROR(VLOOKUP(B120,$K$120:(INDIRECT("$K"&amp;($D$117+119))),1,FALSE),"-") &lt;&gt; "-","Ja","Nej")))</f>
        <v>Ja</v>
      </c>
      <c r="D120" s="47"/>
      <c r="E120" s="47"/>
      <c r="J120" s="40">
        <v>1</v>
      </c>
      <c r="K120" s="56" t="str">
        <f ca="1">IFERROR(VLOOKUP(SMALL($A$120:$A$150,$J120),$A$120:$B$150,2,FALSE),"-")</f>
        <v>HÄGLUND Viktor (202)</v>
      </c>
      <c r="L120" s="41"/>
    </row>
    <row r="121" spans="1:12" s="40" customFormat="1">
      <c r="A121" s="51" t="str">
        <f t="shared" ref="A121:A150" ca="1" si="16">IF(C83="Ja","Redan rankad",IF(ISBLANK(E6),"-",TIMEVALUE(IF(D121="förlorare",TEXT(E6+$D$40,"mm:ss.000"),TEXT(E6,"mm:ss.000")))))</f>
        <v>Redan rankad</v>
      </c>
      <c r="B121" s="40" t="str">
        <f t="shared" si="15"/>
        <v>BODÉN Victor (182)</v>
      </c>
      <c r="C121" s="40" t="str">
        <f ca="1">IF(C83="Ja","Ja",(IF(IFERROR(VLOOKUP(B121,$K$120:(INDIRECT("$K"&amp;($D$117+119))),1,FALSE),"-") &lt;&gt; "-","Ja","Nej")))</f>
        <v>Ja</v>
      </c>
      <c r="D121" s="47"/>
      <c r="E121" s="47"/>
      <c r="J121" s="40">
        <f>J120+1</f>
        <v>2</v>
      </c>
      <c r="K121" s="56" t="str">
        <f t="shared" ref="K121:K150" ca="1" si="17">IFERROR(VLOOKUP(SMALL($A$120:$A$150,$J121),$A$120:$B$150,2,FALSE),"-")</f>
        <v>OREDSSON Erik (203)</v>
      </c>
    </row>
    <row r="122" spans="1:12" s="40" customFormat="1">
      <c r="A122" s="51" t="str">
        <f t="shared" ca="1" si="16"/>
        <v>Redan rankad</v>
      </c>
      <c r="B122" s="40" t="str">
        <f t="shared" si="15"/>
        <v>FOLKESSON Hjalmar (183)</v>
      </c>
      <c r="C122" s="40" t="str">
        <f ca="1">IF(C84="Ja","Ja",(IF(IFERROR(VLOOKUP(B122,$K$120:(INDIRECT("$K"&amp;($D$117+119))),1,FALSE),"-") &lt;&gt; "-","Ja","Nej")))</f>
        <v>Ja</v>
      </c>
      <c r="D122" s="47"/>
      <c r="E122" s="47"/>
      <c r="J122" s="40">
        <f t="shared" ref="J122:J150" si="18">J121+1</f>
        <v>3</v>
      </c>
      <c r="K122" s="56" t="str">
        <f t="shared" ca="1" si="17"/>
        <v>ERIKSSON David (204)</v>
      </c>
    </row>
    <row r="123" spans="1:12" s="40" customFormat="1">
      <c r="A123" s="51" t="str">
        <f t="shared" ca="1" si="16"/>
        <v>Redan rankad</v>
      </c>
      <c r="B123" s="40" t="str">
        <f t="shared" si="15"/>
        <v>LINDQVIST Gustaf (184)</v>
      </c>
      <c r="C123" s="40" t="str">
        <f ca="1">IF(C85="Ja","Ja",(IF(IFERROR(VLOOKUP(B123,$K$120:(INDIRECT("$K"&amp;($D$117+119))),1,FALSE),"-") &lt;&gt; "-","Ja","Nej")))</f>
        <v>Ja</v>
      </c>
      <c r="D123" s="47"/>
      <c r="E123" s="47"/>
      <c r="J123" s="40">
        <f t="shared" si="18"/>
        <v>4</v>
      </c>
      <c r="K123" s="56" t="str">
        <f t="shared" ca="1" si="17"/>
        <v>HUMMEL Moritz (205)</v>
      </c>
    </row>
    <row r="124" spans="1:12" s="40" customFormat="1">
      <c r="A124" s="51" t="str">
        <f t="shared" ca="1" si="16"/>
        <v>Redan rankad</v>
      </c>
      <c r="B124" s="40" t="str">
        <f t="shared" si="15"/>
        <v>ANDERSSON Lukas (185)</v>
      </c>
      <c r="C124" s="40" t="str">
        <f ca="1">IF(C86="Ja","Ja",(IF(IFERROR(VLOOKUP(B124,$K$120:(INDIRECT("$K"&amp;($D$117+119))),1,FALSE),"-") &lt;&gt; "-","Ja","Nej")))</f>
        <v>Ja</v>
      </c>
      <c r="D124" s="47"/>
      <c r="E124" s="47"/>
      <c r="J124" s="40">
        <f t="shared" si="18"/>
        <v>5</v>
      </c>
      <c r="K124" s="56" t="str">
        <f t="shared" ca="1" si="17"/>
        <v>ASPLUND Eric (206)</v>
      </c>
    </row>
    <row r="125" spans="1:12" s="40" customFormat="1">
      <c r="A125" s="51" t="str">
        <f t="shared" ca="1" si="16"/>
        <v>Redan rankad</v>
      </c>
      <c r="B125" s="40" t="str">
        <f t="shared" si="15"/>
        <v>WALLIN Atle (186)</v>
      </c>
      <c r="C125" s="40" t="str">
        <f ca="1">IF(C87="Ja","Ja",(IF(IFERROR(VLOOKUP(B125,$K$120:(INDIRECT("$K"&amp;($D$117+119))),1,FALSE),"-") &lt;&gt; "-","Ja","Nej")))</f>
        <v>Ja</v>
      </c>
      <c r="D125" s="47"/>
      <c r="E125" s="47"/>
      <c r="J125" s="40">
        <f t="shared" si="18"/>
        <v>6</v>
      </c>
      <c r="K125" s="56" t="str">
        <f t="shared" ca="1" si="17"/>
        <v>-</v>
      </c>
    </row>
    <row r="126" spans="1:12" s="40" customFormat="1">
      <c r="A126" s="51" t="str">
        <f t="shared" ca="1" si="16"/>
        <v>Redan rankad</v>
      </c>
      <c r="B126" s="40" t="str">
        <f t="shared" si="15"/>
        <v>THORSANDER Jacob (187)</v>
      </c>
      <c r="C126" s="40" t="str">
        <f ca="1">IF(C88="Ja","Ja",(IF(IFERROR(VLOOKUP(B126,$K$120:(INDIRECT("$K"&amp;($D$117+119))),1,FALSE),"-") &lt;&gt; "-","Ja","Nej")))</f>
        <v>Ja</v>
      </c>
      <c r="D126" s="47"/>
      <c r="E126" s="47"/>
      <c r="J126" s="40">
        <f t="shared" si="18"/>
        <v>7</v>
      </c>
      <c r="K126" s="56" t="str">
        <f t="shared" ca="1" si="17"/>
        <v>-</v>
      </c>
    </row>
    <row r="127" spans="1:12" s="40" customFormat="1">
      <c r="A127" s="51" t="str">
        <f t="shared" ca="1" si="16"/>
        <v>Redan rankad</v>
      </c>
      <c r="B127" s="40" t="str">
        <f t="shared" si="15"/>
        <v>ÖSUND Max (188)</v>
      </c>
      <c r="C127" s="40" t="str">
        <f ca="1">IF(C89="Ja","Ja",(IF(IFERROR(VLOOKUP(B127,$K$120:(INDIRECT("$K"&amp;($D$117+119))),1,FALSE),"-") &lt;&gt; "-","Ja","Nej")))</f>
        <v>Ja</v>
      </c>
      <c r="D127" s="47"/>
      <c r="E127" s="47"/>
      <c r="J127" s="40">
        <f t="shared" si="18"/>
        <v>8</v>
      </c>
      <c r="K127" s="56" t="str">
        <f t="shared" ca="1" si="17"/>
        <v>-</v>
      </c>
    </row>
    <row r="128" spans="1:12" s="40" customFormat="1">
      <c r="A128" s="51" t="str">
        <f t="shared" ca="1" si="16"/>
        <v>Redan rankad</v>
      </c>
      <c r="B128" s="40" t="str">
        <f t="shared" si="15"/>
        <v>FREDRIKSON David (189)</v>
      </c>
      <c r="C128" s="40" t="str">
        <f ca="1">IF(C90="Ja","Ja",(IF(IFERROR(VLOOKUP(B128,$K$120:(INDIRECT("$K"&amp;($D$117+119))),1,FALSE),"-") &lt;&gt; "-","Ja","Nej")))</f>
        <v>Ja</v>
      </c>
      <c r="D128" s="47"/>
      <c r="E128" s="47"/>
      <c r="J128" s="40">
        <f t="shared" si="18"/>
        <v>9</v>
      </c>
      <c r="K128" s="56" t="str">
        <f t="shared" ca="1" si="17"/>
        <v>-</v>
      </c>
    </row>
    <row r="129" spans="1:11" s="40" customFormat="1">
      <c r="A129" s="51" t="str">
        <f t="shared" ca="1" si="16"/>
        <v>Redan rankad</v>
      </c>
      <c r="B129" s="40" t="str">
        <f t="shared" si="15"/>
        <v>ÅBERG Filip (190)</v>
      </c>
      <c r="C129" s="40" t="str">
        <f ca="1">IF(C91="Ja","Ja",(IF(IFERROR(VLOOKUP(B129,$K$120:(INDIRECT("$K"&amp;($D$117+119))),1,FALSE),"-") &lt;&gt; "-","Ja","Nej")))</f>
        <v>Ja</v>
      </c>
      <c r="D129" s="47"/>
      <c r="E129" s="47"/>
      <c r="J129" s="40">
        <f t="shared" si="18"/>
        <v>10</v>
      </c>
      <c r="K129" s="56" t="str">
        <f t="shared" ca="1" si="17"/>
        <v>-</v>
      </c>
    </row>
    <row r="130" spans="1:11" s="40" customFormat="1">
      <c r="A130" s="51" t="str">
        <f t="shared" ca="1" si="16"/>
        <v>Redan rankad</v>
      </c>
      <c r="B130" s="40" t="str">
        <f t="shared" si="15"/>
        <v>GRAN Herbert (191)</v>
      </c>
      <c r="C130" s="40" t="str">
        <f ca="1">IF(C92="Ja","Ja",(IF(IFERROR(VLOOKUP(B130,$K$120:(INDIRECT("$K"&amp;($D$117+119))),1,FALSE),"-") &lt;&gt; "-","Ja","Nej")))</f>
        <v>Ja</v>
      </c>
      <c r="D130" s="47"/>
      <c r="E130" s="47"/>
      <c r="J130" s="40">
        <f t="shared" si="18"/>
        <v>11</v>
      </c>
      <c r="K130" s="56" t="str">
        <f t="shared" ca="1" si="17"/>
        <v>-</v>
      </c>
    </row>
    <row r="131" spans="1:11" s="40" customFormat="1">
      <c r="A131" s="51" t="str">
        <f t="shared" ca="1" si="16"/>
        <v>Redan rankad</v>
      </c>
      <c r="B131" s="40" t="str">
        <f t="shared" si="15"/>
        <v>ROSENQVIST Lukas (192)</v>
      </c>
      <c r="C131" s="40" t="str">
        <f ca="1">IF(C93="Ja","Ja",(IF(IFERROR(VLOOKUP(B131,$K$120:(INDIRECT("$K"&amp;($D$117+119))),1,FALSE),"-") &lt;&gt; "-","Ja","Nej")))</f>
        <v>Ja</v>
      </c>
      <c r="D131" s="47"/>
      <c r="E131" s="47"/>
      <c r="J131" s="40">
        <f t="shared" si="18"/>
        <v>12</v>
      </c>
      <c r="K131" s="56" t="str">
        <f t="shared" ca="1" si="17"/>
        <v>-</v>
      </c>
    </row>
    <row r="132" spans="1:11" s="40" customFormat="1">
      <c r="A132" s="51" t="str">
        <f t="shared" ca="1" si="16"/>
        <v>Redan rankad</v>
      </c>
      <c r="B132" s="40" t="str">
        <f t="shared" si="15"/>
        <v>MALMBERG Pontus (193)</v>
      </c>
      <c r="C132" s="40" t="str">
        <f ca="1">IF(C94="Ja","Ja",(IF(IFERROR(VLOOKUP(B132,$K$120:(INDIRECT("$K"&amp;($D$117+119))),1,FALSE),"-") &lt;&gt; "-","Ja","Nej")))</f>
        <v>Ja</v>
      </c>
      <c r="D132" s="47"/>
      <c r="E132" s="47"/>
      <c r="J132" s="40">
        <f t="shared" si="18"/>
        <v>13</v>
      </c>
      <c r="K132" s="56" t="str">
        <f t="shared" ca="1" si="17"/>
        <v>-</v>
      </c>
    </row>
    <row r="133" spans="1:11" s="40" customFormat="1">
      <c r="A133" s="51" t="str">
        <f t="shared" ca="1" si="16"/>
        <v>Redan rankad</v>
      </c>
      <c r="B133" s="40" t="str">
        <f t="shared" si="15"/>
        <v>SÖDERBERG Oscar (194)</v>
      </c>
      <c r="C133" s="40" t="str">
        <f ca="1">IF(C95="Ja","Ja",(IF(IFERROR(VLOOKUP(B133,$K$120:(INDIRECT("$K"&amp;($D$117+119))),1,FALSE),"-") &lt;&gt; "-","Ja","Nej")))</f>
        <v>Ja</v>
      </c>
      <c r="D133" s="47"/>
      <c r="E133" s="47"/>
      <c r="J133" s="40">
        <f t="shared" si="18"/>
        <v>14</v>
      </c>
      <c r="K133" s="56" t="str">
        <f t="shared" ca="1" si="17"/>
        <v>-</v>
      </c>
    </row>
    <row r="134" spans="1:11" s="40" customFormat="1">
      <c r="A134" s="51" t="str">
        <f t="shared" ca="1" si="16"/>
        <v>Redan rankad</v>
      </c>
      <c r="B134" s="40" t="str">
        <f t="shared" si="15"/>
        <v>UHRAS Axel (195)</v>
      </c>
      <c r="C134" s="40" t="str">
        <f ca="1">IF(C96="Ja","Ja",(IF(IFERROR(VLOOKUP(B134,$K$120:(INDIRECT("$K"&amp;($D$117+119))),1,FALSE),"-") &lt;&gt; "-","Ja","Nej")))</f>
        <v>Ja</v>
      </c>
      <c r="D134" s="47"/>
      <c r="E134" s="47"/>
      <c r="J134" s="40">
        <f t="shared" si="18"/>
        <v>15</v>
      </c>
      <c r="K134" s="56" t="str">
        <f t="shared" ca="1" si="17"/>
        <v>-</v>
      </c>
    </row>
    <row r="135" spans="1:11" s="40" customFormat="1">
      <c r="A135" s="51" t="str">
        <f t="shared" ca="1" si="16"/>
        <v>Redan rankad</v>
      </c>
      <c r="B135" s="40" t="str">
        <f t="shared" si="15"/>
        <v>ÅNÖSTAM Daniel (196)</v>
      </c>
      <c r="C135" s="40" t="str">
        <f ca="1">IF(C97="Ja","Ja",(IF(IFERROR(VLOOKUP(B135,$K$120:(INDIRECT("$K"&amp;($D$117+119))),1,FALSE),"-") &lt;&gt; "-","Ja","Nej")))</f>
        <v>Ja</v>
      </c>
      <c r="D135" s="47"/>
      <c r="E135" s="47"/>
      <c r="J135" s="40">
        <f t="shared" si="18"/>
        <v>16</v>
      </c>
      <c r="K135" s="56" t="str">
        <f t="shared" ca="1" si="17"/>
        <v>-</v>
      </c>
    </row>
    <row r="136" spans="1:11" s="40" customFormat="1">
      <c r="A136" s="51" t="str">
        <f t="shared" ca="1" si="16"/>
        <v>Redan rankad</v>
      </c>
      <c r="B136" s="40" t="str">
        <f t="shared" si="15"/>
        <v>LASMARIAS Anton (199)</v>
      </c>
      <c r="C136" s="40" t="str">
        <f ca="1">IF(C98="Ja","Ja",(IF(IFERROR(VLOOKUP(B136,$K$120:(INDIRECT("$K"&amp;($D$117+119))),1,FALSE),"-") &lt;&gt; "-","Ja","Nej")))</f>
        <v>Ja</v>
      </c>
      <c r="D136" s="47"/>
      <c r="E136" s="47"/>
      <c r="J136" s="40">
        <f t="shared" si="18"/>
        <v>17</v>
      </c>
      <c r="K136" s="56" t="str">
        <f t="shared" ca="1" si="17"/>
        <v>-</v>
      </c>
    </row>
    <row r="137" spans="1:11" s="40" customFormat="1">
      <c r="A137" s="51" t="str">
        <f t="shared" ca="1" si="16"/>
        <v>Redan rankad</v>
      </c>
      <c r="B137" s="40" t="str">
        <f t="shared" si="15"/>
        <v>ALFREDSON Johannes (198)</v>
      </c>
      <c r="C137" s="40" t="str">
        <f ca="1">IF(C99="Ja","Ja",(IF(IFERROR(VLOOKUP(B137,$K$120:(INDIRECT("$K"&amp;($D$117+119))),1,FALSE),"-") &lt;&gt; "-","Ja","Nej")))</f>
        <v>Ja</v>
      </c>
      <c r="D137" s="47"/>
      <c r="E137" s="47"/>
      <c r="J137" s="40">
        <f t="shared" si="18"/>
        <v>18</v>
      </c>
      <c r="K137" s="56" t="str">
        <f t="shared" ca="1" si="17"/>
        <v>-</v>
      </c>
    </row>
    <row r="138" spans="1:11" s="40" customFormat="1">
      <c r="A138" s="51" t="str">
        <f t="shared" ca="1" si="16"/>
        <v>Redan rankad</v>
      </c>
      <c r="B138" s="40" t="str">
        <f t="shared" si="15"/>
        <v>LINDSTRÖM Aaron (200)</v>
      </c>
      <c r="C138" s="40" t="str">
        <f ca="1">IF(C100="Ja","Ja",(IF(IFERROR(VLOOKUP(B138,$K$120:(INDIRECT("$K"&amp;($D$117+119))),1,FALSE),"-") &lt;&gt; "-","Ja","Nej")))</f>
        <v>Ja</v>
      </c>
      <c r="D138" s="47"/>
      <c r="E138" s="47"/>
      <c r="J138" s="40">
        <f t="shared" si="18"/>
        <v>19</v>
      </c>
      <c r="K138" s="56" t="str">
        <f t="shared" ca="1" si="17"/>
        <v>-</v>
      </c>
    </row>
    <row r="139" spans="1:11" s="40" customFormat="1">
      <c r="A139" s="51" t="str">
        <f t="shared" ca="1" si="16"/>
        <v>Redan rankad</v>
      </c>
      <c r="B139" s="40" t="str">
        <f t="shared" si="15"/>
        <v>ALLDER Liam (197)</v>
      </c>
      <c r="C139" s="40" t="str">
        <f ca="1">IF(C101="Ja","Ja",(IF(IFERROR(VLOOKUP(B139,$K$120:(INDIRECT("$K"&amp;($D$117+119))),1,FALSE),"-") &lt;&gt; "-","Ja","Nej")))</f>
        <v>Ja</v>
      </c>
      <c r="D139" s="47"/>
      <c r="E139" s="47"/>
      <c r="J139" s="40">
        <f t="shared" si="18"/>
        <v>20</v>
      </c>
      <c r="K139" s="56" t="str">
        <f t="shared" ca="1" si="17"/>
        <v>-</v>
      </c>
    </row>
    <row r="140" spans="1:11" s="40" customFormat="1">
      <c r="A140" s="51">
        <f t="shared" ca="1" si="16"/>
        <v>6.134259259259259E-4</v>
      </c>
      <c r="B140" s="40" t="str">
        <f t="shared" si="15"/>
        <v>ASPLUND Eric (206)</v>
      </c>
      <c r="C140" s="40" t="str">
        <f ca="1">IF(C102="Ja","Ja",(IF(IFERROR(VLOOKUP(B140,$K$120:(INDIRECT("$K"&amp;($D$117+119))),1,FALSE),"-") &lt;&gt; "-","Ja","Nej")))</f>
        <v>Ja</v>
      </c>
      <c r="D140" s="47"/>
      <c r="E140" s="47"/>
      <c r="J140" s="40">
        <f t="shared" si="18"/>
        <v>21</v>
      </c>
      <c r="K140" s="56" t="str">
        <f t="shared" ca="1" si="17"/>
        <v>-</v>
      </c>
    </row>
    <row r="141" spans="1:11" s="40" customFormat="1">
      <c r="A141" s="51">
        <f t="shared" ca="1" si="16"/>
        <v>4.0983796296296292E-4</v>
      </c>
      <c r="B141" s="40" t="str">
        <f t="shared" si="15"/>
        <v>ERIKSSON David (204)</v>
      </c>
      <c r="C141" s="40" t="str">
        <f ca="1">IF(C103="Ja","Ja",(IF(IFERROR(VLOOKUP(B141,$K$120:(INDIRECT("$K"&amp;($D$117+119))),1,FALSE),"-") &lt;&gt; "-","Ja","Nej")))</f>
        <v>Ja</v>
      </c>
      <c r="D141" s="47"/>
      <c r="E141" s="47"/>
      <c r="J141" s="40">
        <f t="shared" si="18"/>
        <v>22</v>
      </c>
      <c r="K141" s="56" t="str">
        <f t="shared" ca="1" si="17"/>
        <v>-</v>
      </c>
    </row>
    <row r="142" spans="1:11" s="40" customFormat="1">
      <c r="A142" s="51">
        <f t="shared" ca="1" si="16"/>
        <v>3.7384259259259255E-4</v>
      </c>
      <c r="B142" s="40" t="str">
        <f t="shared" si="15"/>
        <v>HÄGLUND Viktor (202)</v>
      </c>
      <c r="C142" s="40" t="str">
        <f ca="1">IF(C104="Ja","Ja",(IF(IFERROR(VLOOKUP(B142,$K$120:(INDIRECT("$K"&amp;($D$117+119))),1,FALSE),"-") &lt;&gt; "-","Ja","Nej")))</f>
        <v>Ja</v>
      </c>
      <c r="D142" s="47"/>
      <c r="E142" s="47"/>
      <c r="J142" s="40">
        <f t="shared" si="18"/>
        <v>23</v>
      </c>
      <c r="K142" s="56" t="str">
        <f t="shared" ca="1" si="17"/>
        <v>-</v>
      </c>
    </row>
    <row r="143" spans="1:11" s="40" customFormat="1">
      <c r="A143" s="51">
        <f t="shared" ca="1" si="16"/>
        <v>6.0370370370370363E-4</v>
      </c>
      <c r="B143" s="40" t="str">
        <f t="shared" si="15"/>
        <v>HUMMEL Moritz (205)</v>
      </c>
      <c r="C143" s="40" t="str">
        <f ca="1">IF(C105="Ja","Ja",(IF(IFERROR(VLOOKUP(B143,$K$120:(INDIRECT("$K"&amp;($D$117+119))),1,FALSE),"-") &lt;&gt; "-","Ja","Nej")))</f>
        <v>Ja</v>
      </c>
      <c r="D143" s="47"/>
      <c r="E143" s="47"/>
      <c r="J143" s="40">
        <f t="shared" si="18"/>
        <v>24</v>
      </c>
      <c r="K143" s="56" t="str">
        <f t="shared" ca="1" si="17"/>
        <v>-</v>
      </c>
    </row>
    <row r="144" spans="1:11" s="40" customFormat="1">
      <c r="A144" s="51">
        <f t="shared" ca="1" si="16"/>
        <v>3.8020833333333331E-4</v>
      </c>
      <c r="B144" s="40" t="str">
        <f t="shared" si="15"/>
        <v>OREDSSON Erik (203)</v>
      </c>
      <c r="C144" s="40" t="str">
        <f ca="1">IF(C106="Ja","Ja",(IF(IFERROR(VLOOKUP(B144,$K$120:(INDIRECT("$K"&amp;($D$117+119))),1,FALSE),"-") &lt;&gt; "-","Ja","Nej")))</f>
        <v>Ja</v>
      </c>
      <c r="D144" s="47"/>
      <c r="E144" s="47"/>
      <c r="J144" s="40">
        <f t="shared" si="18"/>
        <v>25</v>
      </c>
      <c r="K144" s="56" t="str">
        <f t="shared" ca="1" si="17"/>
        <v>-</v>
      </c>
    </row>
    <row r="145" spans="1:11" s="40" customFormat="1">
      <c r="A145" s="51" t="str">
        <f t="shared" ca="1" si="16"/>
        <v>Redan rankad</v>
      </c>
      <c r="B145" s="40" t="str">
        <f t="shared" si="15"/>
        <v>WALTHER Benjamin (201)</v>
      </c>
      <c r="C145" s="40" t="str">
        <f ca="1">IF(C107="Ja","Ja",(IF(IFERROR(VLOOKUP(B145,$K$120:(INDIRECT("$K"&amp;($D$117+119))),1,FALSE),"-") &lt;&gt; "-","Ja","Nej")))</f>
        <v>Ja</v>
      </c>
      <c r="D145" s="47"/>
      <c r="E145" s="47"/>
      <c r="J145" s="40">
        <f t="shared" si="18"/>
        <v>26</v>
      </c>
      <c r="K145" s="56" t="str">
        <f t="shared" ca="1" si="17"/>
        <v>-</v>
      </c>
    </row>
    <row r="146" spans="1:11" s="40" customFormat="1">
      <c r="A146" s="51" t="str">
        <f t="shared" ca="1" si="16"/>
        <v>-</v>
      </c>
      <c r="B146" s="40" t="str">
        <f t="shared" si="15"/>
        <v/>
      </c>
      <c r="C146" s="40" t="str">
        <f ca="1">IF(C108="Ja","Ja",(IF(IFERROR(VLOOKUP(B146,$K$120:(INDIRECT("$K"&amp;($D$117+119))),1,FALSE),"-") &lt;&gt; "-","Ja","Nej")))</f>
        <v>Nej</v>
      </c>
      <c r="D146" s="47"/>
      <c r="E146" s="47"/>
      <c r="J146" s="40">
        <f t="shared" si="18"/>
        <v>27</v>
      </c>
      <c r="K146" s="56" t="str">
        <f t="shared" ca="1" si="17"/>
        <v>-</v>
      </c>
    </row>
    <row r="147" spans="1:11" s="40" customFormat="1">
      <c r="A147" s="51" t="str">
        <f t="shared" ca="1" si="16"/>
        <v>-</v>
      </c>
      <c r="B147" s="40" t="str">
        <f t="shared" si="15"/>
        <v/>
      </c>
      <c r="C147" s="40" t="str">
        <f ca="1">IF(C109="Ja","Ja",(IF(IFERROR(VLOOKUP(B147,$K$120:(INDIRECT("$K"&amp;($D$117+119))),1,FALSE),"-") &lt;&gt; "-","Ja","Nej")))</f>
        <v>Nej</v>
      </c>
      <c r="D147" s="47"/>
      <c r="E147" s="47"/>
      <c r="J147" s="40">
        <f t="shared" si="18"/>
        <v>28</v>
      </c>
      <c r="K147" s="56" t="str">
        <f t="shared" ca="1" si="17"/>
        <v>-</v>
      </c>
    </row>
    <row r="148" spans="1:11" s="40" customFormat="1">
      <c r="A148" s="51" t="str">
        <f t="shared" ca="1" si="16"/>
        <v>-</v>
      </c>
      <c r="B148" s="40" t="str">
        <f t="shared" si="15"/>
        <v/>
      </c>
      <c r="C148" s="40" t="str">
        <f ca="1">IF(C110="Ja","Ja",(IF(IFERROR(VLOOKUP(B148,$K$120:(INDIRECT("$K"&amp;($D$117+119))),1,FALSE),"-") &lt;&gt; "-","Ja","Nej")))</f>
        <v>Nej</v>
      </c>
      <c r="D148" s="47"/>
      <c r="E148" s="47"/>
      <c r="J148" s="40">
        <f t="shared" si="18"/>
        <v>29</v>
      </c>
      <c r="K148" s="56" t="str">
        <f t="shared" ca="1" si="17"/>
        <v>-</v>
      </c>
    </row>
    <row r="149" spans="1:11" s="40" customFormat="1">
      <c r="A149" s="51" t="str">
        <f t="shared" ca="1" si="16"/>
        <v>-</v>
      </c>
      <c r="B149" s="40" t="str">
        <f t="shared" si="15"/>
        <v/>
      </c>
      <c r="C149" s="40" t="str">
        <f ca="1">IF(C111="Ja","Ja",(IF(IFERROR(VLOOKUP(B149,$K$120:(INDIRECT("$K"&amp;($D$117+119))),1,FALSE),"-") &lt;&gt; "-","Ja","Nej")))</f>
        <v>Nej</v>
      </c>
      <c r="D149" s="47"/>
      <c r="E149" s="47"/>
      <c r="J149" s="40">
        <f t="shared" si="18"/>
        <v>30</v>
      </c>
      <c r="K149" s="56" t="str">
        <f t="shared" ca="1" si="17"/>
        <v>-</v>
      </c>
    </row>
    <row r="150" spans="1:11" s="40" customFormat="1">
      <c r="A150" s="51" t="str">
        <f t="shared" ca="1" si="16"/>
        <v>-</v>
      </c>
      <c r="B150" s="40" t="str">
        <f t="shared" si="15"/>
        <v/>
      </c>
      <c r="C150" s="40" t="str">
        <f ca="1">IF(C112="Ja","Ja",(IF(IFERROR(VLOOKUP(B150,$K$120:(INDIRECT("$K"&amp;($D$117+119))),1,FALSE),"-") &lt;&gt; "-","Ja","Nej")))</f>
        <v>Nej</v>
      </c>
      <c r="D150" s="47"/>
      <c r="E150" s="47"/>
      <c r="J150" s="40">
        <f t="shared" si="18"/>
        <v>31</v>
      </c>
      <c r="K150" s="56" t="str">
        <f t="shared" ca="1" si="17"/>
        <v>-</v>
      </c>
    </row>
    <row r="151" spans="1:11" s="40" customFormat="1"/>
    <row r="152" spans="1:11" s="52" customFormat="1"/>
  </sheetData>
  <conditionalFormatting sqref="K82:K112">
    <cfRule type="duplicateValues" dxfId="27" priority="2"/>
    <cfRule type="expression" dxfId="26" priority="3">
      <formula>(ROW()&lt;(ROW($K$82)+$D$79))</formula>
    </cfRule>
  </conditionalFormatting>
  <conditionalFormatting sqref="K5:K20">
    <cfRule type="duplicateValues" dxfId="25" priority="4"/>
  </conditionalFormatting>
  <conditionalFormatting sqref="K44:K74">
    <cfRule type="duplicateValues" dxfId="24" priority="1"/>
    <cfRule type="expression" dxfId="23" priority="5">
      <formula>(ROW()&lt;(ROW($K$44)+$D$41))</formula>
    </cfRule>
  </conditionalFormatting>
  <conditionalFormatting sqref="A44:A74">
    <cfRule type="duplicateValues" dxfId="22" priority="6"/>
  </conditionalFormatting>
  <conditionalFormatting sqref="A82:A112">
    <cfRule type="containsText" dxfId="21" priority="7" operator="containsText" text="Redan rankad">
      <formula>NOT(ISERROR(SEARCH("Redan rankad",A82)))</formula>
    </cfRule>
    <cfRule type="duplicateValues" dxfId="20" priority="8"/>
  </conditionalFormatting>
  <conditionalFormatting sqref="B82:B112">
    <cfRule type="duplicateValues" dxfId="19" priority="9"/>
  </conditionalFormatting>
  <conditionalFormatting sqref="A120:A150">
    <cfRule type="containsText" dxfId="18" priority="10" operator="containsText" text="Redan rankad">
      <formula>NOT(ISERROR(SEARCH("Redan rankad",A120)))</formula>
    </cfRule>
    <cfRule type="duplicateValues" dxfId="17" priority="11"/>
  </conditionalFormatting>
  <conditionalFormatting sqref="B120:B150">
    <cfRule type="duplicateValues" dxfId="16" priority="12"/>
  </conditionalFormatting>
  <conditionalFormatting sqref="K120:K150">
    <cfRule type="duplicateValues" dxfId="15" priority="13"/>
    <cfRule type="expression" dxfId="14" priority="14">
      <formula>(ROW()&lt;(ROW($K$120)+$D$117))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X57"/>
  <sheetViews>
    <sheetView showRuler="0" topLeftCell="G1" zoomScale="90" zoomScaleNormal="90" zoomScalePageLayoutView="125" workbookViewId="0">
      <selection activeCell="AH22" sqref="AH22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H10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H10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1</v>
      </c>
      <c r="B5" s="146"/>
      <c r="C5" s="86" t="str">
        <f ca="1">("Nr "&amp;INDIRECT("Ranking" &amp;L2 &amp;"!M5")) &amp;" " &amp;(INDIRECT("Ranking" &amp;L2 &amp;"!K5")) &amp;" " &amp;(INDIRECT("Ranking" &amp;L2 &amp;"!L5"))</f>
        <v>Nr 1 AICHER Maximilian (21) Sundsvalls SLK</v>
      </c>
      <c r="D5" s="108"/>
      <c r="E5" s="149"/>
      <c r="F5" s="109" t="str">
        <f>IF(E5&lt;&gt;"",IF(D5+E5&lt;D6+E6,0,(D5+E5)-(D6+E6)),"")</f>
        <v/>
      </c>
      <c r="G5" s="110" t="str">
        <f>IF(F5&lt;F6,"v",IF(F5=F6,IF(E5&lt;E6,"v",""),""))</f>
        <v/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>Nr 32  -</v>
      </c>
      <c r="D6" s="149"/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88" t="str">
        <f>IF(G5&lt;&gt;"",C5,IF(G6&lt;&gt;"",C6,""))</f>
        <v/>
      </c>
      <c r="L6" s="115"/>
      <c r="M6" s="148"/>
      <c r="N6" s="116" t="str">
        <f>IF(M6&lt;&gt;"",IF(L6+M6&lt;L8+M8,0,(L6+M6)-(L8+M8)),"")</f>
        <v/>
      </c>
      <c r="O6" s="110" t="str">
        <f>IF(N6&lt;N8,"v",IF(N6=N8,IF(M6&lt;M8,"v",""),""))</f>
        <v/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2</v>
      </c>
      <c r="B7" s="147">
        <v>113</v>
      </c>
      <c r="C7" s="87" t="str">
        <f ca="1">("Nr "&amp;INDIRECT("Ranking" &amp;L2 &amp;"!M21")) &amp;" " &amp;(INDIRECT("Ranking" &amp;L2 &amp;"!K21")) &amp;" " &amp;(INDIRECT("Ranking" &amp;L2 &amp;"!L21"))</f>
        <v>Nr 17 STRAND Emil (37) Sundsvalls SLK</v>
      </c>
      <c r="D7" s="112"/>
      <c r="E7" s="149"/>
      <c r="F7" s="109" t="str">
        <f t="shared" ref="F7" si="0">IF(E7&lt;&gt;"",IF(D7+E7&lt;D8+E8,0,(D7+E7)-(D8+E8)),"")</f>
        <v/>
      </c>
      <c r="G7" s="110" t="str">
        <f>IF(F7&lt;F8,"v",IF(F7=F8,IF(E7&lt;E8,"v",""),""))</f>
        <v/>
      </c>
      <c r="H7" s="4"/>
      <c r="I7" s="147">
        <v>195</v>
      </c>
      <c r="J7" s="147">
        <v>256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RYDBERG Theodor (36) Sundsvalls SLK</v>
      </c>
      <c r="D8" s="149"/>
      <c r="E8" s="112"/>
      <c r="F8" s="109" t="str">
        <f t="shared" ref="F8" si="1">IF(E8&lt;&gt;"",IF(D8+E8&lt;D7+E7,0,(D8+E8)-(D7+E7)),"")</f>
        <v/>
      </c>
      <c r="G8" s="111" t="str">
        <f>IF(F8&lt;F7,"v",IF(F8=F7,IF(E8&lt;E7,"v",""),""))</f>
        <v/>
      </c>
      <c r="H8" s="2"/>
      <c r="I8" s="149"/>
      <c r="J8" s="149"/>
      <c r="K8" s="88" t="str">
        <f>IF(G7&lt;&gt;"",C7,IF(G8&lt;&gt;"",C8,""))</f>
        <v/>
      </c>
      <c r="L8" s="149"/>
      <c r="M8" s="120"/>
      <c r="N8" s="113" t="str">
        <f>IF(M8&lt;&gt;"",IF(L8+M8&lt;L6+M6,0,(L8+M8)-(L6+M6)),"")</f>
        <v/>
      </c>
      <c r="O8" s="121" t="str">
        <f>IF(N8&lt;N6,"v",IF(N8=N6,IF(M8&lt;M6,"v",""),""))</f>
        <v/>
      </c>
      <c r="P8" s="2"/>
      <c r="Q8" s="152"/>
      <c r="R8" s="152"/>
      <c r="S8" s="86" t="str">
        <f>IF(O6&lt;&gt;"",K6,IF(O8&lt;&gt;"",K8,""))</f>
        <v/>
      </c>
      <c r="T8" s="108"/>
      <c r="U8" s="149"/>
      <c r="V8" s="113" t="str">
        <f>IF(U8&lt;&gt;"",IF(T8+U8&lt;T12+U12,0,(T8+U8)-(T12+U12)),"")</f>
        <v/>
      </c>
      <c r="W8" s="110" t="str">
        <f>IF(V8&lt;V12,"v",IF(V8=V12,IF(U8&lt;U12,"v",""),""))</f>
        <v/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3</v>
      </c>
      <c r="B9" s="146"/>
      <c r="C9" s="86" t="str">
        <f ca="1">("Nr "&amp;INDIRECT("Ranking" &amp;L2 &amp;"!M13")) &amp;" " &amp;(INDIRECT("Ranking" &amp;L2 &amp;"!K13")) &amp;" " &amp;(INDIRECT("Ranking" &amp;L2 &amp;"!L13"))</f>
        <v>Nr 9 MOBERG Axel (29) Sundsvalls SLK</v>
      </c>
      <c r="D9" s="108"/>
      <c r="E9" s="149"/>
      <c r="F9" s="113" t="str">
        <f t="shared" ref="F9" si="2">IF(E9&lt;&gt;"",IF(D9+E9&lt;D10+E10,0,(D9+E9)-(D10+E10)),"")</f>
        <v/>
      </c>
      <c r="G9" s="110" t="str">
        <f>IF(F9&lt;F10,"v",IF(F9=F10,IF(E9&lt;E10,"v",""),""))</f>
        <v/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>Nr 24  -</v>
      </c>
      <c r="D10" s="149"/>
      <c r="E10" s="108"/>
      <c r="F10" s="113" t="str">
        <f t="shared" ref="F10" si="3">IF(E10&lt;&gt;"",IF(D10+E10&lt;D9+E9,0,(D10+E10)-(D9+E9)),"")</f>
        <v/>
      </c>
      <c r="G10" s="111" t="str">
        <f>IF(F10&lt;F9,"v",IF(F10=F9,IF(E10&lt;E9,"v",""),""))</f>
        <v/>
      </c>
      <c r="H10" s="4"/>
      <c r="I10" s="150"/>
      <c r="J10" s="150"/>
      <c r="K10" s="90" t="str">
        <f>IF(G9&lt;&gt;"",C9,IF(G10&lt;&gt;"",C10,""))</f>
        <v/>
      </c>
      <c r="L10" s="124"/>
      <c r="M10" s="148"/>
      <c r="N10" s="116" t="str">
        <f>IF(M10&lt;&gt;"",IF(L10+M10&lt;L12+M12,0,(L10+M10)-(L12+M12)),"")</f>
        <v/>
      </c>
      <c r="O10" s="110" t="str">
        <f>IF(N10&lt;N12,"v",IF(N10=N12,IF(M10&lt;M12,"v",""),""))</f>
        <v/>
      </c>
      <c r="P10" s="4"/>
      <c r="Q10" s="148">
        <v>316</v>
      </c>
      <c r="R10" s="148">
        <v>348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>IF(W8&lt;&gt;"",S8,IF(W12&lt;&gt;"",S12,""))</f>
        <v/>
      </c>
      <c r="AB10" s="115"/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4</v>
      </c>
      <c r="B11" s="147"/>
      <c r="C11" s="87" t="str">
        <f ca="1">("Nr "&amp;INDIRECT("Ranking" &amp;L2 &amp;"!M29")) &amp;" " &amp;(INDIRECT("Ranking" &amp;L2 &amp;"!K29")) &amp;" " &amp;(INDIRECT("Ranking" &amp;L2 &amp;"!L29"))</f>
        <v>Nr 25  -</v>
      </c>
      <c r="D11" s="112"/>
      <c r="E11" s="149"/>
      <c r="F11" s="113" t="str">
        <f t="shared" ref="F11" si="4">IF(E11&lt;&gt;"",IF(D11+E11&lt;D12+E12,0,(D11+E11)-(D12+E12)),"")</f>
        <v/>
      </c>
      <c r="G11" s="110" t="str">
        <f>IF(F11&lt;F12,"v",IF(F11=F12,IF(E11&lt;E12,"v",""),""))</f>
        <v/>
      </c>
      <c r="H11" s="9"/>
      <c r="I11" s="147">
        <v>196</v>
      </c>
      <c r="J11" s="147">
        <v>257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BERGLUND Oscar (28) Kramfors AK</v>
      </c>
      <c r="D12" s="149"/>
      <c r="E12" s="112"/>
      <c r="F12" s="113" t="str">
        <f t="shared" ref="F12" si="5">IF(E12&lt;&gt;"",IF(D12+E12&lt;D11+E11,0,(D12+E12)-(D11+E11)),"")</f>
        <v/>
      </c>
      <c r="G12" s="111" t="str">
        <f>IF(F12&lt;F11,"v",IF(F12=F11,IF(E12&lt;E11,"v",""),""))</f>
        <v/>
      </c>
      <c r="H12" s="2"/>
      <c r="I12" s="149"/>
      <c r="J12" s="149"/>
      <c r="K12" s="90" t="str">
        <f>IF(G11&lt;&gt;"",C11,IF(G12&lt;&gt;"",C12,""))</f>
        <v/>
      </c>
      <c r="L12" s="149"/>
      <c r="M12" s="125"/>
      <c r="N12" s="113" t="str">
        <f>IF(M12&lt;&gt;"",IF(L12+M12&lt;L10+M10,0,(L12+M12)-(L10+M10)),"")</f>
        <v/>
      </c>
      <c r="O12" s="121" t="str">
        <f>IF(N12&lt;N10,"v",IF(N12=N10,IF(M12&lt;M10,"v",""),""))</f>
        <v/>
      </c>
      <c r="P12" s="2"/>
      <c r="Q12" s="153"/>
      <c r="R12" s="153"/>
      <c r="S12" s="86" t="str">
        <f>IF(O10&lt;&gt;"",K10,IF(O12&lt;&gt;"",K12,""))</f>
        <v/>
      </c>
      <c r="T12" s="149"/>
      <c r="U12" s="108"/>
      <c r="V12" s="113" t="str">
        <f>IF(U12&lt;&gt;"",IF(T12+U12&lt;T8+U8,0,(T12+U12)-(T8+U8)),"")</f>
        <v/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5</v>
      </c>
      <c r="B13" s="146"/>
      <c r="C13" s="86" t="str">
        <f ca="1">("Nr "&amp;INDIRECT("Ranking" &amp;L2 &amp;"!M9")) &amp;" " &amp;(INDIRECT("Ranking" &amp;L2 &amp;"!K9")) &amp;" " &amp;(INDIRECT("Ranking" &amp;L2 &amp;"!L9"))</f>
        <v>Nr 5 ABERSTEN Måns (25) Sundsvalls SLK</v>
      </c>
      <c r="D13" s="108"/>
      <c r="E13" s="149"/>
      <c r="F13" s="113" t="str">
        <f t="shared" ref="F13" si="6">IF(E13&lt;&gt;"",IF(D13+E13&lt;D14+E14,0,(D13+E13)-(D14+E14)),"")</f>
        <v/>
      </c>
      <c r="G13" s="110" t="str">
        <f>IF(F13&lt;F14,"v",IF(F13=F14,IF(E13&lt;E14,"v",""),""))</f>
        <v/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>Nr 28  -</v>
      </c>
      <c r="D14" s="149"/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88" t="str">
        <f>IF(G13&lt;&gt;"",C13,IF(G14&lt;&gt;"",C14,""))</f>
        <v/>
      </c>
      <c r="L14" s="115"/>
      <c r="M14" s="148"/>
      <c r="N14" s="116" t="str">
        <f>IF(M14&lt;&gt;"",IF(L14+M14&lt;L16+M16,0,(L14+M14)-(L16+M16)),"")</f>
        <v/>
      </c>
      <c r="O14" s="110" t="str">
        <f>IF(N14&lt;N16,"v",IF(N14=N16,IF(M14&lt;M16,"v",""),""))</f>
        <v/>
      </c>
      <c r="P14" s="4"/>
      <c r="Q14" s="133"/>
      <c r="R14" s="133"/>
      <c r="S14" s="93"/>
      <c r="T14" s="128"/>
      <c r="U14" s="128"/>
      <c r="V14" s="129"/>
      <c r="W14" s="93"/>
      <c r="Y14" s="146">
        <v>378</v>
      </c>
      <c r="Z14" s="146">
        <v>394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6</v>
      </c>
      <c r="B15" s="147"/>
      <c r="C15" s="87" t="str">
        <f ca="1">("Nr "&amp;INDIRECT("Ranking" &amp;L2 &amp;"!M25")) &amp;" " &amp;(INDIRECT("Ranking" &amp;L2 &amp;"!K25")) &amp;" " &amp;(INDIRECT("Ranking" &amp;L2 &amp;"!L25"))</f>
        <v>Nr 21  -</v>
      </c>
      <c r="D15" s="112"/>
      <c r="E15" s="149"/>
      <c r="F15" s="113" t="str">
        <f t="shared" ref="F15" si="8">IF(E15&lt;&gt;"",IF(D15+E15&lt;D16+E16,0,(D15+E15)-(D16+E16)),"")</f>
        <v/>
      </c>
      <c r="G15" s="110" t="str">
        <f>IF(F15&lt;F16,"v",IF(F15=F16,IF(E15&lt;E16,"v",""),""))</f>
        <v/>
      </c>
      <c r="H15" s="4"/>
      <c r="I15" s="147">
        <v>197</v>
      </c>
      <c r="J15" s="147">
        <v>258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ÖHLUND Constantin (32) Åre SLK</v>
      </c>
      <c r="D16" s="149"/>
      <c r="E16" s="112"/>
      <c r="F16" s="113" t="str">
        <f t="shared" ref="F16" si="9">IF(E16&lt;&gt;"",IF(D16+E16&lt;D15+E15,0,(D16+E16)-(D15+E15)),"")</f>
        <v/>
      </c>
      <c r="G16" s="111" t="str">
        <f>IF(F16&lt;F15,"v",IF(F16=F15,IF(E16&lt;E15,"v",""),""))</f>
        <v/>
      </c>
      <c r="H16" s="2"/>
      <c r="I16" s="149"/>
      <c r="J16" s="149"/>
      <c r="K16" s="88" t="str">
        <f>IF(G15&lt;&gt;"",C15,IF(G16&lt;&gt;"",C16,""))</f>
        <v/>
      </c>
      <c r="L16" s="149"/>
      <c r="M16" s="120"/>
      <c r="N16" s="113" t="str">
        <f>IF(M16&lt;&gt;"",IF(L16+M16&lt;L14+M14,0,(L16+M16)-(L14+M14)),"")</f>
        <v/>
      </c>
      <c r="O16" s="121" t="str">
        <f>IF(N16&lt;N14,"v",IF(N16=N14,IF(M16&lt;M14,"v",""),""))</f>
        <v/>
      </c>
      <c r="P16" s="2"/>
      <c r="Q16" s="153"/>
      <c r="R16" s="153"/>
      <c r="S16" s="87" t="str">
        <f>IF(O14&lt;&gt;"",K14,IF(O16&lt;&gt;"",K16,""))</f>
        <v/>
      </c>
      <c r="T16" s="112"/>
      <c r="U16" s="149"/>
      <c r="V16" s="113" t="str">
        <f>IF(U16&lt;&gt;"",IF(T16+U16&lt;T20+U20,0,(T16+U16)-(T20+U20)),"")</f>
        <v/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7</v>
      </c>
      <c r="B17" s="146"/>
      <c r="C17" s="86" t="str">
        <f ca="1">("Nr "&amp;INDIRECT("Ranking" &amp;L2 &amp;"!M17")) &amp;" " &amp;(INDIRECT("Ranking" &amp;L2 &amp;"!K17")) &amp;" " &amp;(INDIRECT("Ranking" &amp;L2 &amp;"!L17"))</f>
        <v>Nr 13 KJELLBERG Frans (33) Sundsvalls SLK</v>
      </c>
      <c r="D17" s="108"/>
      <c r="E17" s="149"/>
      <c r="F17" s="113" t="str">
        <f t="shared" ref="F17" si="10">IF(E17&lt;&gt;"",IF(D17+E17&lt;D18+E18,0,(D17+E17)-(D18+E18)),"")</f>
        <v/>
      </c>
      <c r="G17" s="110" t="str">
        <f>IF(F17&lt;F18,"v",IF(F17=F18,IF(E17&lt;E18,"v",""),""))</f>
        <v/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20  -</v>
      </c>
      <c r="D18" s="149"/>
      <c r="E18" s="108"/>
      <c r="F18" s="113" t="str">
        <f t="shared" ref="F18" si="11">IF(E18&lt;&gt;"",IF(D18+E18&lt;D17+E17,0,(D18+E18)-(D17+E17)),"")</f>
        <v/>
      </c>
      <c r="G18" s="111" t="str">
        <f>IF(F18&lt;F17,"v",IF(F18=F17,IF(E18&lt;E17,"v",""),""))</f>
        <v/>
      </c>
      <c r="H18" s="2"/>
      <c r="I18" s="150"/>
      <c r="J18" s="150"/>
      <c r="K18" s="90" t="str">
        <f>IF(G17&lt;&gt;"",C17,IF(G18&lt;&gt;"",C18,""))</f>
        <v/>
      </c>
      <c r="L18" s="124"/>
      <c r="M18" s="148"/>
      <c r="N18" s="116" t="str">
        <f>IF(M18&lt;&gt;"",IF(L18+M18&lt;L20+M20,0,(L18+M18)-(L20+M20)),"")</f>
        <v/>
      </c>
      <c r="O18" s="110" t="str">
        <f>IF(N18&lt;N20,"v",IF(N18=N20,IF(M18&lt;M20,"v",""),""))</f>
        <v/>
      </c>
      <c r="P18" s="4"/>
      <c r="Q18" s="148">
        <v>317</v>
      </c>
      <c r="R18" s="148">
        <v>349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>IF(W16&lt;&gt;"",S16,IF(W20&lt;&gt;"",S20,""))</f>
        <v/>
      </c>
      <c r="AB18" s="120"/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8</v>
      </c>
      <c r="B19" s="147"/>
      <c r="C19" s="87" t="str">
        <f ca="1">("Nr "&amp;INDIRECT("Ranking" &amp;L2 &amp;"!M33")) &amp;" " &amp;(INDIRECT("Ranking" &amp;L2 &amp;"!K33")) &amp;" " &amp;(INDIRECT("Ranking" &amp;L2 &amp;"!L33"))</f>
        <v>Nr 29  -</v>
      </c>
      <c r="D19" s="112"/>
      <c r="E19" s="149"/>
      <c r="F19" s="113" t="str">
        <f t="shared" ref="F19" si="12">IF(E19&lt;&gt;"",IF(D19+E19&lt;D20+E20,0,(D19+E19)-(D20+E20)),"")</f>
        <v/>
      </c>
      <c r="G19" s="110" t="str">
        <f>IF(F19&lt;F20,"v",IF(F19=F20,IF(E19&lt;E20,"v",""),""))</f>
        <v/>
      </c>
      <c r="H19" s="9"/>
      <c r="I19" s="147">
        <v>198</v>
      </c>
      <c r="J19" s="147">
        <v>259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58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NIVFORS Holger (24) Härnösands Alpina Klubb</v>
      </c>
      <c r="D20" s="149"/>
      <c r="E20" s="112"/>
      <c r="F20" s="113" t="str">
        <f t="shared" ref="F20" si="13">IF(E20&lt;&gt;"",IF(D20+E20&lt;D19+E19,0,(D20+E20)-(D19+E19)),"")</f>
        <v/>
      </c>
      <c r="G20" s="111" t="str">
        <f>IF(F20&lt;F19,"v",IF(F20=F19,IF(E20&lt;E19,"v",""),""))</f>
        <v/>
      </c>
      <c r="H20" s="2"/>
      <c r="I20" s="149"/>
      <c r="J20" s="149"/>
      <c r="K20" s="90" t="str">
        <f>IF(G19&lt;&gt;"",C19,IF(G20&lt;&gt;"",C20,""))</f>
        <v/>
      </c>
      <c r="L20" s="149"/>
      <c r="M20" s="125"/>
      <c r="N20" s="113" t="str">
        <f>IF(M20&lt;&gt;"",IF(L20+M20&lt;L18+M18,0,(L20+M20)-(L18+M18)),"")</f>
        <v/>
      </c>
      <c r="O20" s="121" t="str">
        <f>IF(N20&lt;N18,"v",IF(N20=N18,IF(M20&lt;M18,"v",""),""))</f>
        <v/>
      </c>
      <c r="P20" s="2"/>
      <c r="Q20" s="153"/>
      <c r="R20" s="153"/>
      <c r="S20" s="87" t="str">
        <f>IF(O18&lt;&gt;"",K18,IF(O20&lt;&gt;"",K20,""))</f>
        <v/>
      </c>
      <c r="T20" s="149"/>
      <c r="U20" s="112"/>
      <c r="V20" s="113" t="str">
        <f>IF(U20&lt;&gt;"",IF(T20+U20&lt;T16+U16,0,(T20+U20)-(T16+U16)),"")</f>
        <v/>
      </c>
      <c r="W20" s="121" t="str">
        <f>IF(V20&lt;V16,"v",IF(V20=V16,IF(U20&lt;U16,"v",""),""))</f>
        <v/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411</v>
      </c>
      <c r="AH21" s="148">
        <v>427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9</v>
      </c>
      <c r="B22" s="148"/>
      <c r="C22" s="86" t="str">
        <f ca="1">("Nr "&amp;INDIRECT("Ranking" &amp;L2 &amp;"!M7")) &amp;" " &amp;(INDIRECT("Ranking" &amp;L2 &amp;"!K7")) &amp;" " &amp;(INDIRECT("Ranking" &amp;L2 &amp;"!L7"))</f>
        <v>Nr 3 NORDIN William (23) Sundsvalls SLK</v>
      </c>
      <c r="D22" s="108"/>
      <c r="E22" s="149"/>
      <c r="F22" s="113" t="str">
        <f t="shared" ref="F22" si="14">IF(E22&lt;&gt;"",IF(D22+E22&lt;D23+E23,0,(D22+E22)-(D23+E23)),"")</f>
        <v/>
      </c>
      <c r="G22" s="110" t="str">
        <f>IF(F22&lt;F23,"v",IF(F22=F23,IF(E22&lt;E23,"v",""),""))</f>
        <v/>
      </c>
      <c r="H22" s="4"/>
      <c r="I22" s="150"/>
      <c r="J22" s="150"/>
      <c r="K22" s="88" t="str">
        <f>IF(G22&lt;&gt;"",C22,IF(G23&lt;&gt;"",C23,""))</f>
        <v/>
      </c>
      <c r="L22" s="115"/>
      <c r="M22" s="148"/>
      <c r="N22" s="116" t="str">
        <f>IF(M22&lt;&gt;"",IF(L22+M22&lt;L24+M24,0,(L22+M22)-(L24+M24)),"")</f>
        <v/>
      </c>
      <c r="O22" s="110" t="str">
        <f>IF(N22&lt;N24,"v",IF(N22=N24,IF(M22&lt;M24,"v",""),""))</f>
        <v/>
      </c>
      <c r="Q22" s="151"/>
      <c r="R22" s="151"/>
      <c r="S22" s="97" t="str">
        <f>IF(O22&lt;&gt;"",K22,IF(O24&lt;&gt;"",K24,""))</f>
        <v/>
      </c>
      <c r="T22" s="137"/>
      <c r="U22" s="148"/>
      <c r="V22" s="113" t="str">
        <f>IF(U22&lt;&gt;"",IF(T22+U22&lt;T26+U26,0,(T22+U22)-(T26+U26)),"")</f>
        <v/>
      </c>
      <c r="W22" s="110" t="str">
        <f>IF(V22&lt;V26,"v",IF(V22=V26,IF(U22&lt;U26,"v",""),""))</f>
        <v/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30  -</v>
      </c>
      <c r="D23" s="149"/>
      <c r="E23" s="108"/>
      <c r="F23" s="113" t="str">
        <f t="shared" ref="F23" si="15">IF(E23&lt;&gt;"",IF(D23+E23&lt;D22+E22,0,(D23+E23)-(D22+E22)),"")</f>
        <v/>
      </c>
      <c r="G23" s="111" t="str">
        <f>IF(F23&lt;F22,"v",IF(F23=F22,IF(E23&lt;E22,"v",""),""))</f>
        <v/>
      </c>
      <c r="H23" s="12"/>
      <c r="I23" s="147">
        <v>199</v>
      </c>
      <c r="J23" s="147">
        <v>260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10</v>
      </c>
      <c r="B24" s="147"/>
      <c r="C24" s="87" t="str">
        <f ca="1">("Nr "&amp;INDIRECT("Ranking" &amp;L2 &amp;"!M23")) &amp;" " &amp;(INDIRECT("Ranking" &amp;L2 &amp;"!K23")) &amp;" " &amp;(INDIRECT("Ranking" &amp;L2 &amp;"!L23"))</f>
        <v>Nr 19  -</v>
      </c>
      <c r="D24" s="114"/>
      <c r="E24" s="157"/>
      <c r="F24" s="113" t="str">
        <f t="shared" ref="F24" si="16">IF(E24&lt;&gt;"",IF(D24+E24&lt;D25+E25,0,(D24+E24)-(D25+E25)),"")</f>
        <v/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>IF(G24&lt;&gt;"",C24,IF(G25&lt;&gt;"",C25,""))</f>
        <v/>
      </c>
      <c r="L24" s="149"/>
      <c r="M24" s="120"/>
      <c r="N24" s="113" t="str">
        <f>IF(M24&lt;&gt;"",IF(L24+M24&lt;L22+M22,0,(L24+M24)-(L22+M22)),"")</f>
        <v/>
      </c>
      <c r="O24" s="121" t="str">
        <f>IF(N24&lt;N22,"v",IF(N24=N22,IF(M24&lt;M22,"v",""),""))</f>
        <v/>
      </c>
      <c r="Q24" s="146">
        <v>318</v>
      </c>
      <c r="R24" s="146">
        <v>350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>IF(W22&lt;&gt;"",S22,IF(W26&lt;&gt;"",S26,""))</f>
        <v/>
      </c>
      <c r="AB24" s="124"/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JONASSON Malte (34) Sundsvalls SLK</v>
      </c>
      <c r="D25" s="149"/>
      <c r="E25" s="112"/>
      <c r="F25" s="113" t="str">
        <f t="shared" ref="F25" si="18">IF(E25&lt;&gt;"",IF(D25+E25&lt;D24+E24,0,(D25+E25)-(D24+E24)),"")</f>
        <v/>
      </c>
      <c r="G25" s="111" t="str">
        <f t="shared" ref="G25" si="19">IF(F25&lt;F24,"v",IF(F25=F24,IF(E25&lt;E24,"v",""),""))</f>
        <v/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11</v>
      </c>
      <c r="B26" s="148"/>
      <c r="C26" s="86" t="str">
        <f ca="1">("Nr "&amp;INDIRECT("Ranking" &amp;L2 &amp;"!M15")) &amp;" " &amp;(INDIRECT("Ranking" &amp;L2 &amp;"!K15")) &amp;" " &amp;(INDIRECT("Ranking" &amp;L2 &amp;"!L15"))</f>
        <v>Nr 11 MALKER Elliot (31) Sundsvalls SLK</v>
      </c>
      <c r="D26" s="108"/>
      <c r="E26" s="149"/>
      <c r="F26" s="113" t="str">
        <f t="shared" ref="F26" si="20">IF(E26&lt;&gt;"",IF(D26+E26&lt;D27+E27,0,(D26+E26)-(D27+E27)),"")</f>
        <v/>
      </c>
      <c r="G26" s="110" t="str">
        <f t="shared" ref="G26" si="21">IF(F26&lt;F27,"v",IF(F26=F27,IF(E26&lt;E27,"v",""),""))</f>
        <v/>
      </c>
      <c r="H26" s="4"/>
      <c r="I26" s="150"/>
      <c r="J26" s="150"/>
      <c r="K26" s="90" t="str">
        <f>IF(G26&lt;&gt;"",C26,IF(G27&lt;&gt;"",C27,""))</f>
        <v/>
      </c>
      <c r="L26" s="124"/>
      <c r="M26" s="148"/>
      <c r="N26" s="116" t="str">
        <f>IF(M26&lt;&gt;"",IF(L26+M26&lt;L28+M28,0,(L26+M26)-(L28+M28)),"")</f>
        <v/>
      </c>
      <c r="O26" s="110" t="str">
        <f>IF(N26&lt;N28,"v",IF(N26=N28,IF(M26&lt;M28,"v",""),""))</f>
        <v/>
      </c>
      <c r="Q26" s="151"/>
      <c r="R26" s="151"/>
      <c r="S26" s="97" t="str">
        <f>IF(O26&lt;&gt;"",K26,IF(O28&lt;&gt;"",K28,""))</f>
        <v/>
      </c>
      <c r="T26" s="149"/>
      <c r="U26" s="108"/>
      <c r="V26" s="113" t="str">
        <f>IF(U26&lt;&gt;"",IF(T26+U26&lt;T22+U22,0,(T26+U26)-(T22+U22)),"")</f>
        <v/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22  -</v>
      </c>
      <c r="D27" s="149"/>
      <c r="E27" s="108"/>
      <c r="F27" s="113" t="str">
        <f t="shared" ref="F27" si="22">IF(E27&lt;&gt;"",IF(D27+E27&lt;D26+E26,0,(D27+E27)-(D26+E26)),"")</f>
        <v/>
      </c>
      <c r="G27" s="111" t="str">
        <f t="shared" ref="G27" si="23">IF(F27&lt;F26,"v",IF(F27=F26,IF(E27&lt;E26,"v",""),""))</f>
        <v/>
      </c>
      <c r="H27" s="12"/>
      <c r="I27" s="147">
        <v>200</v>
      </c>
      <c r="J27" s="147">
        <v>261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12</v>
      </c>
      <c r="B28" s="147"/>
      <c r="C28" s="87" t="str">
        <f ca="1">("Nr "&amp;INDIRECT("Ranking" &amp;L2 &amp;"!M31")) &amp;" " &amp;(INDIRECT("Ranking" &amp;L2 &amp;"!K31")) &amp;" " &amp;(INDIRECT("Ranking" &amp;L2 &amp;"!L31"))</f>
        <v>Nr 27  -</v>
      </c>
      <c r="D28" s="114"/>
      <c r="E28" s="157"/>
      <c r="F28" s="113" t="str">
        <f t="shared" ref="F28" si="24">IF(E28&lt;&gt;"",IF(D28+E28&lt;D29+E29,0,(D28+E28)-(D29+E29)),"")</f>
        <v/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>IF(G28&lt;&gt;"",C28,IF(G29&lt;&gt;"",C29,""))</f>
        <v/>
      </c>
      <c r="L28" s="149"/>
      <c r="M28" s="125"/>
      <c r="N28" s="113" t="str">
        <f>IF(M28&lt;&gt;"",IF(L28+M28&lt;L26+M26,0,(L28+M28)-(L26+M26)),"")</f>
        <v/>
      </c>
      <c r="O28" s="121" t="str">
        <f>IF(N28&lt;N26,"v",IF(N28=N26,IF(M28&lt;M26,"v",""),""))</f>
        <v/>
      </c>
      <c r="Q28" s="151"/>
      <c r="R28" s="151"/>
      <c r="S28" s="95"/>
      <c r="T28" s="133"/>
      <c r="U28" s="133"/>
      <c r="V28" s="134"/>
      <c r="W28" s="95"/>
      <c r="X28" s="4"/>
      <c r="Y28" s="148">
        <v>379</v>
      </c>
      <c r="Z28" s="148">
        <v>395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TORSANDER Aaron (26) Nolby Alpina SK</v>
      </c>
      <c r="D29" s="149"/>
      <c r="E29" s="112"/>
      <c r="F29" s="113" t="str">
        <f t="shared" ref="F29" si="26">IF(E29&lt;&gt;"",IF(D29+E29&lt;D28+E28,0,(D29+E29)-(D28+E28)),"")</f>
        <v/>
      </c>
      <c r="G29" s="111" t="str">
        <f t="shared" ref="G29" si="27">IF(F29&lt;F28,"v",IF(F29=F28,IF(E29&lt;E28,"v",""),""))</f>
        <v/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13</v>
      </c>
      <c r="B30" s="148"/>
      <c r="C30" s="86" t="str">
        <f ca="1">("Nr "&amp;INDIRECT("Ranking" &amp;L2 &amp;"!M11")) &amp;" " &amp;(INDIRECT("Ranking" &amp;L2 &amp;"!K11")) &amp;" " &amp;(INDIRECT("Ranking" &amp;L2 &amp;"!L11"))</f>
        <v>Nr 7 LINDQVIST Edwin (27) Sundsvalls SLK</v>
      </c>
      <c r="D30" s="108"/>
      <c r="E30" s="149"/>
      <c r="F30" s="113" t="str">
        <f t="shared" ref="F30" si="28">IF(E30&lt;&gt;"",IF(D30+E30&lt;D31+E31,0,(D30+E30)-(D31+E31)),"")</f>
        <v/>
      </c>
      <c r="G30" s="110" t="str">
        <f t="shared" ref="G30" si="29">IF(F30&lt;F31,"v",IF(F30=F31,IF(E30&lt;E31,"v",""),""))</f>
        <v/>
      </c>
      <c r="H30" s="4"/>
      <c r="I30" s="150"/>
      <c r="J30" s="150"/>
      <c r="K30" s="88" t="str">
        <f>IF(G30&lt;&gt;"",C30,IF(G31&lt;&gt;"",C31,""))</f>
        <v/>
      </c>
      <c r="L30" s="115"/>
      <c r="M30" s="148"/>
      <c r="N30" s="116" t="str">
        <f>IF(M30&lt;&gt;"",IF(L30+M30&lt;L32+M32,0,(L30+M30)-(L32+M32)),"")</f>
        <v/>
      </c>
      <c r="O30" s="110" t="str">
        <f>IF(N30&lt;N32,"v",IF(N30=N32,IF(M30&lt;M32,"v",""),""))</f>
        <v/>
      </c>
      <c r="Q30" s="151"/>
      <c r="R30" s="151"/>
      <c r="S30" s="100" t="str">
        <f>IF(O30&lt;&gt;"",K30,IF(O32&lt;&gt;"",K32,""))</f>
        <v/>
      </c>
      <c r="T30" s="143"/>
      <c r="U30" s="148"/>
      <c r="V30" s="116" t="str">
        <f>IF(U30&lt;&gt;"",IF(T30+U30&lt;T34+U34,0,(T30+U30)-(T34+U34)),"")</f>
        <v/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26  -</v>
      </c>
      <c r="D31" s="149"/>
      <c r="E31" s="108"/>
      <c r="F31" s="113" t="str">
        <f t="shared" ref="F31" si="30">IF(E31&lt;&gt;"",IF(D31+E31&lt;D30+E30,0,(D31+E31)-(D30+E30)),"")</f>
        <v/>
      </c>
      <c r="G31" s="111" t="str">
        <f t="shared" ref="G31" si="31">IF(F31&lt;F30,"v",IF(F31=F30,IF(E31&lt;E30,"v",""),""))</f>
        <v/>
      </c>
      <c r="H31" s="12"/>
      <c r="I31" s="147">
        <v>201</v>
      </c>
      <c r="J31" s="147">
        <v>262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14</v>
      </c>
      <c r="B32" s="147"/>
      <c r="C32" s="87" t="str">
        <f ca="1">("Nr "&amp;INDIRECT("Ranking" &amp;L2 &amp;"!M27")) &amp;" " &amp;(INDIRECT("Ranking" &amp;L2 &amp;"!K27")) &amp;" " &amp;(INDIRECT("Ranking" &amp;L2 &amp;"!L27"))</f>
        <v>Nr 23  -</v>
      </c>
      <c r="D32" s="114"/>
      <c r="E32" s="157"/>
      <c r="F32" s="113" t="str">
        <f t="shared" ref="F32" si="32">IF(E32&lt;&gt;"",IF(D32+E32&lt;D33+E33,0,(D32+E32)-(D33+E33)),"")</f>
        <v/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>IF(G32&lt;&gt;"",C32,IF(G33&lt;&gt;"",C33,""))</f>
        <v/>
      </c>
      <c r="L32" s="149"/>
      <c r="M32" s="120"/>
      <c r="N32" s="113" t="str">
        <f>IF(M32&lt;&gt;"",IF(L32+M32&lt;L30+M30,0,(L32+M32)-(L30+M30)),"")</f>
        <v/>
      </c>
      <c r="O32" s="121" t="str">
        <f>IF(N32&lt;N30,"v",IF(N32=N30,IF(M32&lt;M30,"v",""),""))</f>
        <v/>
      </c>
      <c r="Q32" s="146">
        <v>319</v>
      </c>
      <c r="R32" s="146">
        <v>351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>IF(W30&lt;&gt;"",S30,IF(W34&lt;&gt;"",S34,""))</f>
        <v/>
      </c>
      <c r="AB32" s="149"/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PERSSON Calle (30) Sundsvalls SLK</v>
      </c>
      <c r="D33" s="149"/>
      <c r="E33" s="112"/>
      <c r="F33" s="113" t="str">
        <f t="shared" ref="F33" si="34">IF(E33&lt;&gt;"",IF(D33+E33&lt;D32+E32,0,(D33+E33)-(D32+E32)),"")</f>
        <v/>
      </c>
      <c r="G33" s="111" t="str">
        <f t="shared" ref="G33" si="35">IF(F33&lt;F32,"v",IF(F33=F32,IF(E33&lt;E32,"v",""),""))</f>
        <v/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410</v>
      </c>
      <c r="AH33" s="148">
        <v>426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15</v>
      </c>
      <c r="B34" s="148"/>
      <c r="C34" s="86" t="str">
        <f ca="1">("Nr "&amp;INDIRECT("Ranking" &amp;L2 &amp;"!M19")) &amp;" " &amp;(INDIRECT("Ranking" &amp;L2 &amp;"!K19")) &amp;" " &amp;(INDIRECT("Ranking" &amp;L2 &amp;"!L19"))</f>
        <v>Nr 15 UPPLING Ludvig (35) Sundsvalls SLK</v>
      </c>
      <c r="D34" s="108"/>
      <c r="E34" s="149"/>
      <c r="F34" s="113" t="str">
        <f t="shared" ref="F34" si="36">IF(E34&lt;&gt;"",IF(D34+E34&lt;D35+E35,0,(D34+E34)-(D35+E35)),"")</f>
        <v/>
      </c>
      <c r="G34" s="110" t="str">
        <f t="shared" ref="G34" si="37">IF(F34&lt;F35,"v",IF(F34=F35,IF(E34&lt;E35,"v",""),""))</f>
        <v/>
      </c>
      <c r="H34" s="2"/>
      <c r="I34" s="150"/>
      <c r="J34" s="150"/>
      <c r="K34" s="90" t="str">
        <f>IF(G34&lt;&gt;"",C34,IF(G35&lt;&gt;"",C35,""))</f>
        <v/>
      </c>
      <c r="L34" s="124"/>
      <c r="M34" s="148"/>
      <c r="N34" s="116" t="str">
        <f>IF(M34&lt;&gt;"",IF(L34+M34&lt;L36+M36,0,(L34+M34)-(L36+M36)),"")</f>
        <v/>
      </c>
      <c r="O34" s="110" t="str">
        <f>IF(N34&lt;N36,"v",IF(N34=N36,IF(M34&lt;M36,"v",""),""))</f>
        <v/>
      </c>
      <c r="S34" s="100" t="str">
        <f>IF(O34&lt;&gt;"",K34,IF(O36&lt;&gt;"",K36,""))</f>
        <v/>
      </c>
      <c r="T34" s="149"/>
      <c r="U34" s="112"/>
      <c r="V34" s="113" t="str">
        <f>IF(U34&lt;&gt;"",IF(T34+U34&lt;T30+U30,0,(T34+U34)-(T30+U30)),"")</f>
        <v/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18  -</v>
      </c>
      <c r="D35" s="149"/>
      <c r="E35" s="108"/>
      <c r="F35" s="113" t="str">
        <f t="shared" ref="F35" si="38">IF(E35&lt;&gt;"",IF(D35+E35&lt;D34+E34,0,(D35+E35)-(D34+E34)),"")</f>
        <v/>
      </c>
      <c r="G35" s="111" t="str">
        <f t="shared" ref="G35" si="39">IF(F35&lt;F34,"v",IF(F35=F34,IF(E35&lt;E34,"v",""),""))</f>
        <v/>
      </c>
      <c r="H35" s="4"/>
      <c r="I35" s="147">
        <v>202</v>
      </c>
      <c r="J35" s="147">
        <v>263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16</v>
      </c>
      <c r="B36" s="147"/>
      <c r="C36" s="87" t="str">
        <f ca="1">("Nr "&amp;INDIRECT("Ranking" &amp;L2 &amp;"!M35")) &amp;" " &amp;(INDIRECT("Ranking" &amp;L2 &amp;"!K35")) &amp;" " &amp;(INDIRECT("Ranking" &amp;L2 &amp;"!L35"))</f>
        <v>Nr 31  -</v>
      </c>
      <c r="D36" s="114"/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>IF(G36&lt;&gt;"",C36,IF(G37&lt;&gt;"",C37,""))</f>
        <v/>
      </c>
      <c r="L36" s="149"/>
      <c r="M36" s="125"/>
      <c r="N36" s="113" t="str">
        <f>IF(M36&lt;&gt;"",IF(L36+M36&lt;L34+M34,0,(L36+M36)-(L34+M34)),"")</f>
        <v/>
      </c>
      <c r="O36" s="121" t="str">
        <f>IF(N36&lt;N34,"v",IF(N36=N34,IF(M36&lt;M34,"v",""),""))</f>
        <v/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HÄGGLUND Edvin (22) Nolby Alpina SK</v>
      </c>
      <c r="D37" s="149"/>
      <c r="E37" s="112"/>
      <c r="F37" s="113" t="str">
        <f t="shared" ref="F37" si="42">IF(E37&lt;&gt;"",IF(D37+E37&lt;D36+E36,0,(D37+E37)-(D36+E36)),"")</f>
        <v/>
      </c>
      <c r="G37" s="111" t="str">
        <f t="shared" ref="G37" si="43">IF(F37&lt;F36,"v",IF(F37=F36,IF(E37&lt;E36,"v",""),""))</f>
        <v/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>IF(AND(G5="",G6=""),"",IF(G5="",C5,IF(G6="",C6)))</f>
        <v/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>IF(AND(G7="",G8=""),"",IF(G7="",C7,IF(G8="",C8)))</f>
        <v/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>IF(AND(G9="",G10=""),"",IF(G9="",C9,IF(G10="",C10)))</f>
        <v/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>IF(AND(G11="",G12=""),"",IF(G11="",C11,IF(G12="",C12)))</f>
        <v/>
      </c>
    </row>
    <row r="46" spans="1:49" ht="18.75">
      <c r="B46" s="68" t="s">
        <v>24</v>
      </c>
      <c r="C46" s="82" t="str">
        <f>IF(AND(W8="",W12=""),"",IF(W8="",S8,IF(W12="",S12)))</f>
        <v/>
      </c>
      <c r="I46" s="1"/>
      <c r="J46" s="68" t="s">
        <v>58</v>
      </c>
      <c r="K46" s="69" t="str">
        <f>IF(AND(G13="",G14=""),"",IF(G13="",C13,IF(G14="",C14)))</f>
        <v/>
      </c>
    </row>
    <row r="47" spans="1:49" ht="18.75">
      <c r="B47" s="68" t="s">
        <v>24</v>
      </c>
      <c r="C47" s="82" t="str">
        <f>IF(AND(W16="",W20=""),"",IF(W16="",S16,IF(W20="",S20)))</f>
        <v/>
      </c>
      <c r="I47" s="1"/>
      <c r="J47" s="68" t="s">
        <v>58</v>
      </c>
      <c r="K47" s="69" t="str">
        <f>IF(AND(G15="",G16=""),"",IF(G15="",C15,IF(G16="",C16)))</f>
        <v/>
      </c>
    </row>
    <row r="48" spans="1:49" ht="18.75">
      <c r="B48" s="68" t="s">
        <v>24</v>
      </c>
      <c r="C48" s="82" t="str">
        <f>IF(AND(W22="",W26=""),"",IF(W22="",S22,IF(W26="",S26)))</f>
        <v/>
      </c>
      <c r="I48" s="1"/>
      <c r="J48" s="68" t="s">
        <v>58</v>
      </c>
      <c r="K48" s="69" t="str">
        <f>IF(AND(G17="",G18=""),"",IF(G17="",C17,IF(G18="",C18)))</f>
        <v/>
      </c>
    </row>
    <row r="49" spans="2:11" ht="18.75">
      <c r="B49" s="68" t="s">
        <v>24</v>
      </c>
      <c r="C49" s="82" t="str">
        <f>IF(AND(W30="",W34=""),"",IF(W30="",S30,IF(W34="",S34)))</f>
        <v/>
      </c>
      <c r="I49" s="1"/>
      <c r="J49" s="68" t="s">
        <v>58</v>
      </c>
      <c r="K49" s="69" t="str">
        <f>IF(AND(G19="",G20=""),"",IF(G19="",C19,IF(G20="",C20)))</f>
        <v/>
      </c>
    </row>
    <row r="50" spans="2:11" ht="18.75">
      <c r="B50" s="68" t="s">
        <v>56</v>
      </c>
      <c r="C50" s="82" t="str">
        <f>IF(AND(O6="",O8=""),"",IF(O6="",K6,IF(O8="",K8)))</f>
        <v/>
      </c>
      <c r="I50" s="1"/>
      <c r="J50" s="68" t="s">
        <v>58</v>
      </c>
      <c r="K50" s="69" t="str">
        <f>IF(AND(G22="",G23=""),"",IF(G22="",C22,IF(G23="",C23)))</f>
        <v/>
      </c>
    </row>
    <row r="51" spans="2:11" ht="18.75">
      <c r="B51" s="68" t="s">
        <v>56</v>
      </c>
      <c r="C51" s="82" t="str">
        <f>IF(AND(O10="",O12=""),"",IF(O10="",K10,IF(O12="",K12)))</f>
        <v/>
      </c>
      <c r="I51" s="1"/>
      <c r="J51" s="68" t="s">
        <v>58</v>
      </c>
      <c r="K51" s="69" t="str">
        <f>IF(AND(G24="",G25=""),"",IF(G24="",C24,IF(G25="",C25)))</f>
        <v/>
      </c>
    </row>
    <row r="52" spans="2:11" ht="18.75">
      <c r="B52" s="68" t="s">
        <v>56</v>
      </c>
      <c r="C52" s="82" t="str">
        <f>IF(AND(O14="",O16=""),"",IF(O14="",K14,IF(O16="",K16)))</f>
        <v/>
      </c>
      <c r="I52" s="1"/>
      <c r="J52" s="68" t="s">
        <v>58</v>
      </c>
      <c r="K52" s="69" t="str">
        <f>IF(AND(G26="",G27=""),"",IF(G26="",C26,IF(G27="",C27)))</f>
        <v/>
      </c>
    </row>
    <row r="53" spans="2:11" ht="18.75">
      <c r="B53" s="68" t="s">
        <v>56</v>
      </c>
      <c r="C53" s="82" t="str">
        <f>IF(AND(O18="",O20=""),"",IF(O18="",K18,IF(O20="",K20)))</f>
        <v/>
      </c>
      <c r="I53" s="1"/>
      <c r="J53" s="68" t="s">
        <v>58</v>
      </c>
      <c r="K53" s="69" t="str">
        <f>IF(AND(G28="",G29=""),"",IF(G28="",C28,IF(G29="",C29)))</f>
        <v/>
      </c>
    </row>
    <row r="54" spans="2:11" ht="18.75">
      <c r="B54" s="68" t="s">
        <v>56</v>
      </c>
      <c r="C54" s="82" t="str">
        <f>IF(AND(O22="",O24=""),"",IF(O22="",K22,IF(O24="",K24)))</f>
        <v/>
      </c>
      <c r="I54" s="1"/>
      <c r="J54" s="68" t="s">
        <v>58</v>
      </c>
      <c r="K54" s="69" t="str">
        <f>IF(AND(G30="",G31=""),"",IF(G30="",C30,IF(G31="",C31)))</f>
        <v/>
      </c>
    </row>
    <row r="55" spans="2:11" ht="18.75">
      <c r="B55" s="68" t="s">
        <v>56</v>
      </c>
      <c r="C55" s="82" t="str">
        <f>IF(AND(O26="",O28=""),"",IF(O26="",K26,IF(O28="",K28)))</f>
        <v/>
      </c>
      <c r="I55" s="1"/>
      <c r="J55" s="68" t="s">
        <v>58</v>
      </c>
      <c r="K55" s="69" t="str">
        <f>IF(AND(G32="",G33=""),"",IF(G32="",C32,IF(G33="",C33)))</f>
        <v/>
      </c>
    </row>
    <row r="56" spans="2:11" ht="18.75">
      <c r="B56" s="68" t="s">
        <v>56</v>
      </c>
      <c r="C56" s="82" t="str">
        <f>IF(AND(O30="",O32=""),"",IF(O30="",K30,IF(O32="",K32)))</f>
        <v/>
      </c>
      <c r="I56" s="1"/>
      <c r="J56" s="68" t="s">
        <v>58</v>
      </c>
      <c r="K56" s="69" t="str">
        <f>IF(AND(G34="",G35=""),"",IF(G34="",C34,IF(G35="",C35)))</f>
        <v/>
      </c>
    </row>
    <row r="57" spans="2:11" ht="18.75">
      <c r="B57" s="68" t="s">
        <v>56</v>
      </c>
      <c r="C57" s="82" t="str">
        <f>IF(AND(O34="",O36=""),"",IF(O34="",K34,IF(O36="",K36)))</f>
        <v/>
      </c>
      <c r="I57" s="1"/>
      <c r="J57" s="68" t="s">
        <v>58</v>
      </c>
      <c r="K57" s="69" t="str">
        <f>IF(AND(G36="",G37=""),"",IF(G36="",C36,IF(G37="",C37)))</f>
        <v/>
      </c>
    </row>
  </sheetData>
  <pageMargins left="0.19685039370078741" right="0.19685039370078741" top="0.98425196850393704" bottom="0.98425196850393704" header="0.51181102362204722" footer="0.51181102362204722"/>
  <pageSetup paperSize="9" scale="105" pageOrder="overThenDown" orientation="landscape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X57"/>
  <sheetViews>
    <sheetView showRuler="0" zoomScale="90" zoomScaleNormal="90" zoomScalePageLayoutView="125" workbookViewId="0">
      <selection activeCell="AH22" sqref="AH22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D12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D12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17</v>
      </c>
      <c r="B5" s="146">
        <v>114</v>
      </c>
      <c r="C5" s="86" t="str">
        <f ca="1">("Nr "&amp;INDIRECT("Ranking" &amp;L2 &amp;"!M5")) &amp;" " &amp;(INDIRECT("Ranking" &amp;L2 &amp;"!K5")) &amp;" " &amp;(INDIRECT("Ranking" &amp;L2 &amp;"!L5"))</f>
        <v>Nr 1 DE BRITO Tomasine (41) Täby SLK</v>
      </c>
      <c r="D5" s="108"/>
      <c r="E5" s="149"/>
      <c r="F5" s="109" t="str">
        <f>IF(E5&lt;&gt;"",IF(D5+E5&lt;D6+E6,0,(D5+E5)-(D6+E6)),"")</f>
        <v/>
      </c>
      <c r="G5" s="110" t="str">
        <f>IF(F5&lt;F6,"v",IF(F5=F6,IF(E5&lt;E6,"v",""),""))</f>
        <v/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>Nr 32 LUNDSTRÖM Sarah (72) Sundsvalls SLK</v>
      </c>
      <c r="D6" s="149"/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88" t="str">
        <f>IF(G5&lt;&gt;"",C5,IF(G6&lt;&gt;"",C6,""))</f>
        <v/>
      </c>
      <c r="L6" s="115"/>
      <c r="M6" s="148"/>
      <c r="N6" s="116" t="str">
        <f>IF(M6&lt;&gt;"",IF(L6+M6&lt;L8+M8,0,(L6+M6)-(L8+M8)),"")</f>
        <v/>
      </c>
      <c r="O6" s="110" t="str">
        <f>IF(N6&lt;N8,"v",IF(N6=N8,IF(M6&lt;M8,"v",""),""))</f>
        <v/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18</v>
      </c>
      <c r="B7" s="147">
        <v>115</v>
      </c>
      <c r="C7" s="87" t="str">
        <f ca="1">("Nr "&amp;INDIRECT("Ranking" &amp;L2 &amp;"!M21")) &amp;" " &amp;(INDIRECT("Ranking" &amp;L2 &amp;"!K21")) &amp;" " &amp;(INDIRECT("Ranking" &amp;L2 &amp;"!L21"))</f>
        <v>Nr 17 NORBERG Sanna (57) UHSK Umeå SK</v>
      </c>
      <c r="D7" s="112"/>
      <c r="E7" s="149"/>
      <c r="F7" s="109" t="str">
        <f t="shared" ref="F7" si="0">IF(E7&lt;&gt;"",IF(D7+E7&lt;D8+E8,0,(D7+E7)-(D8+E8)),"")</f>
        <v/>
      </c>
      <c r="G7" s="110" t="str">
        <f>IF(F7&lt;F8,"v",IF(F7=F8,IF(E7&lt;E8,"v",""),""))</f>
        <v/>
      </c>
      <c r="H7" s="4"/>
      <c r="I7" s="147">
        <v>203</v>
      </c>
      <c r="J7" s="147">
        <v>264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ERIKSSON Lina (56) Sundsvalls SLK</v>
      </c>
      <c r="D8" s="149"/>
      <c r="E8" s="112"/>
      <c r="F8" s="109" t="str">
        <f t="shared" ref="F8" si="1">IF(E8&lt;&gt;"",IF(D8+E8&lt;D7+E7,0,(D8+E8)-(D7+E7)),"")</f>
        <v/>
      </c>
      <c r="G8" s="111" t="str">
        <f>IF(F8&lt;F7,"v",IF(F8=F7,IF(E8&lt;E7,"v",""),""))</f>
        <v/>
      </c>
      <c r="H8" s="2"/>
      <c r="I8" s="149"/>
      <c r="J8" s="149"/>
      <c r="K8" s="88" t="str">
        <f>IF(G7&lt;&gt;"",C7,IF(G8&lt;&gt;"",C8,""))</f>
        <v/>
      </c>
      <c r="L8" s="149"/>
      <c r="M8" s="120"/>
      <c r="N8" s="113" t="str">
        <f>IF(M8&lt;&gt;"",IF(L8+M8&lt;L6+M6,0,(L8+M8)-(L6+M6)),"")</f>
        <v/>
      </c>
      <c r="O8" s="121" t="str">
        <f>IF(N8&lt;N6,"v",IF(N8=N6,IF(M8&lt;M6,"v",""),""))</f>
        <v/>
      </c>
      <c r="P8" s="2"/>
      <c r="Q8" s="152"/>
      <c r="R8" s="152"/>
      <c r="S8" s="86" t="str">
        <f>IF(O6&lt;&gt;"",K6,IF(O8&lt;&gt;"",K8,""))</f>
        <v/>
      </c>
      <c r="T8" s="108"/>
      <c r="U8" s="149"/>
      <c r="V8" s="113" t="str">
        <f>IF(U8&lt;&gt;"",IF(T8+U8&lt;T12+U12,0,(T8+U8)-(T12+U12)),"")</f>
        <v/>
      </c>
      <c r="W8" s="110" t="str">
        <f>IF(V8&lt;V12,"v",IF(V8=V12,IF(U8&lt;U12,"v",""),""))</f>
        <v/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19</v>
      </c>
      <c r="B9" s="146">
        <v>116</v>
      </c>
      <c r="C9" s="86" t="str">
        <f ca="1">("Nr "&amp;INDIRECT("Ranking" &amp;L2 &amp;"!M13")) &amp;" " &amp;(INDIRECT("Ranking" &amp;L2 &amp;"!K13")) &amp;" " &amp;(INDIRECT("Ranking" &amp;L2 &amp;"!L13"))</f>
        <v>Nr 9 THORSANDER Jonna (49) Nolby Alpina SK</v>
      </c>
      <c r="D9" s="108"/>
      <c r="E9" s="149"/>
      <c r="F9" s="113" t="str">
        <f t="shared" ref="F9" si="2">IF(E9&lt;&gt;"",IF(D9+E9&lt;D10+E10,0,(D9+E9)-(D10+E10)),"")</f>
        <v/>
      </c>
      <c r="G9" s="110" t="str">
        <f>IF(F9&lt;F10,"v",IF(F9=F10,IF(E9&lt;E10,"v",""),""))</f>
        <v/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>Nr 24 SJÖSTRÖM-JONSSON Matilda (64) Sundsvalls SLK</v>
      </c>
      <c r="D10" s="149"/>
      <c r="E10" s="108"/>
      <c r="F10" s="113" t="str">
        <f t="shared" ref="F10" si="3">IF(E10&lt;&gt;"",IF(D10+E10&lt;D9+E9,0,(D10+E10)-(D9+E9)),"")</f>
        <v/>
      </c>
      <c r="G10" s="111" t="str">
        <f>IF(F10&lt;F9,"v",IF(F10=F9,IF(E10&lt;E9,"v",""),""))</f>
        <v/>
      </c>
      <c r="H10" s="4"/>
      <c r="I10" s="150"/>
      <c r="J10" s="150"/>
      <c r="K10" s="90" t="str">
        <f>IF(G9&lt;&gt;"",C9,IF(G10&lt;&gt;"",C10,""))</f>
        <v/>
      </c>
      <c r="L10" s="124"/>
      <c r="M10" s="148"/>
      <c r="N10" s="116" t="str">
        <f>IF(M10&lt;&gt;"",IF(L10+M10&lt;L12+M12,0,(L10+M10)-(L12+M12)),"")</f>
        <v/>
      </c>
      <c r="O10" s="110" t="str">
        <f>IF(N10&lt;N12,"v",IF(N10=N12,IF(M10&lt;M12,"v",""),""))</f>
        <v/>
      </c>
      <c r="P10" s="4"/>
      <c r="Q10" s="148">
        <v>320</v>
      </c>
      <c r="R10" s="148">
        <v>352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>IF(W8&lt;&gt;"",S8,IF(W12&lt;&gt;"",S12,""))</f>
        <v/>
      </c>
      <c r="AB10" s="115"/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20</v>
      </c>
      <c r="B11" s="147">
        <v>117</v>
      </c>
      <c r="C11" s="87" t="str">
        <f ca="1">("Nr "&amp;INDIRECT("Ranking" &amp;L2 &amp;"!M29")) &amp;" " &amp;(INDIRECT("Ranking" &amp;L2 &amp;"!K29")) &amp;" " &amp;(INDIRECT("Ranking" &amp;L2 &amp;"!L29"))</f>
        <v>Nr 25 MICKELSSON Lisa (65) IF Hudik Alpin</v>
      </c>
      <c r="D11" s="112"/>
      <c r="E11" s="149"/>
      <c r="F11" s="113" t="str">
        <f t="shared" ref="F11" si="4">IF(E11&lt;&gt;"",IF(D11+E11&lt;D12+E12,0,(D11+E11)-(D12+E12)),"")</f>
        <v/>
      </c>
      <c r="G11" s="110" t="str">
        <f>IF(F11&lt;F12,"v",IF(F11=F12,IF(E11&lt;E12,"v",""),""))</f>
        <v/>
      </c>
      <c r="H11" s="9"/>
      <c r="I11" s="147">
        <v>204</v>
      </c>
      <c r="J11" s="147">
        <v>265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NORDBERG Esther (48) Mälaröarnas Alpina SK</v>
      </c>
      <c r="D12" s="149"/>
      <c r="E12" s="112"/>
      <c r="F12" s="113" t="str">
        <f t="shared" ref="F12" si="5">IF(E12&lt;&gt;"",IF(D12+E12&lt;D11+E11,0,(D12+E12)-(D11+E11)),"")</f>
        <v/>
      </c>
      <c r="G12" s="111" t="str">
        <f>IF(F12&lt;F11,"v",IF(F12=F11,IF(E12&lt;E11,"v",""),""))</f>
        <v/>
      </c>
      <c r="H12" s="2"/>
      <c r="I12" s="149"/>
      <c r="J12" s="149"/>
      <c r="K12" s="90" t="str">
        <f>IF(G11&lt;&gt;"",C11,IF(G12&lt;&gt;"",C12,""))</f>
        <v/>
      </c>
      <c r="L12" s="149"/>
      <c r="M12" s="125"/>
      <c r="N12" s="113" t="str">
        <f>IF(M12&lt;&gt;"",IF(L12+M12&lt;L10+M10,0,(L12+M12)-(L10+M10)),"")</f>
        <v/>
      </c>
      <c r="O12" s="121" t="str">
        <f>IF(N12&lt;N10,"v",IF(N12=N10,IF(M12&lt;M10,"v",""),""))</f>
        <v/>
      </c>
      <c r="P12" s="2"/>
      <c r="Q12" s="153"/>
      <c r="R12" s="153"/>
      <c r="S12" s="86" t="str">
        <f>IF(O10&lt;&gt;"",K10,IF(O12&lt;&gt;"",K12,""))</f>
        <v/>
      </c>
      <c r="T12" s="149"/>
      <c r="U12" s="108"/>
      <c r="V12" s="113" t="str">
        <f>IF(U12&lt;&gt;"",IF(T12+U12&lt;T8+U8,0,(T12+U12)-(T8+U8)),"")</f>
        <v/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21</v>
      </c>
      <c r="B13" s="146">
        <v>118</v>
      </c>
      <c r="C13" s="86" t="str">
        <f ca="1">("Nr "&amp;INDIRECT("Ranking" &amp;L2 &amp;"!M9")) &amp;" " &amp;(INDIRECT("Ranking" &amp;L2 &amp;"!K9")) &amp;" " &amp;(INDIRECT("Ranking" &amp;L2 &amp;"!L9"))</f>
        <v>Nr 5 WILSBY Lif (45) Järfälla AK</v>
      </c>
      <c r="D13" s="108"/>
      <c r="E13" s="149"/>
      <c r="F13" s="113" t="str">
        <f t="shared" ref="F13" si="6">IF(E13&lt;&gt;"",IF(D13+E13&lt;D14+E14,0,(D13+E13)-(D14+E14)),"")</f>
        <v/>
      </c>
      <c r="G13" s="110" t="str">
        <f>IF(F13&lt;F14,"v",IF(F13=F14,IF(E13&lt;E14,"v",""),""))</f>
        <v/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>Nr 28 BYLUND Elin (68) Nolby Alpina SK</v>
      </c>
      <c r="D14" s="149"/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88" t="str">
        <f>IF(G13&lt;&gt;"",C13,IF(G14&lt;&gt;"",C14,""))</f>
        <v/>
      </c>
      <c r="L14" s="115"/>
      <c r="M14" s="148"/>
      <c r="N14" s="116" t="str">
        <f>IF(M14&lt;&gt;"",IF(L14+M14&lt;L16+M16,0,(L14+M14)-(L16+M16)),"")</f>
        <v/>
      </c>
      <c r="O14" s="110" t="str">
        <f>IF(N14&lt;N16,"v",IF(N14=N16,IF(M14&lt;M16,"v",""),""))</f>
        <v/>
      </c>
      <c r="P14" s="4"/>
      <c r="Q14" s="133"/>
      <c r="R14" s="133"/>
      <c r="S14" s="93"/>
      <c r="T14" s="128"/>
      <c r="U14" s="128"/>
      <c r="V14" s="129"/>
      <c r="W14" s="93"/>
      <c r="Y14" s="146">
        <v>380</v>
      </c>
      <c r="Z14" s="146">
        <v>396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22</v>
      </c>
      <c r="B15" s="147">
        <v>119</v>
      </c>
      <c r="C15" s="87" t="str">
        <f ca="1">("Nr "&amp;INDIRECT("Ranking" &amp;L2 &amp;"!M25")) &amp;" " &amp;(INDIRECT("Ranking" &amp;L2 &amp;"!K25")) &amp;" " &amp;(INDIRECT("Ranking" &amp;L2 &amp;"!L25"))</f>
        <v>Nr 21 BENGTSSON Hilda (61) Bollnäs AK</v>
      </c>
      <c r="D15" s="112"/>
      <c r="E15" s="149"/>
      <c r="F15" s="113" t="str">
        <f t="shared" ref="F15" si="8">IF(E15&lt;&gt;"",IF(D15+E15&lt;D16+E16,0,(D15+E15)-(D16+E16)),"")</f>
        <v/>
      </c>
      <c r="G15" s="110" t="str">
        <f>IF(F15&lt;F16,"v",IF(F15=F16,IF(E15&lt;E16,"v",""),""))</f>
        <v/>
      </c>
      <c r="H15" s="4"/>
      <c r="I15" s="147">
        <v>205</v>
      </c>
      <c r="J15" s="147">
        <v>266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TYRÉN Klara (52 ) Bollnäs AK</v>
      </c>
      <c r="D16" s="149"/>
      <c r="E16" s="112"/>
      <c r="F16" s="113" t="str">
        <f t="shared" ref="F16" si="9">IF(E16&lt;&gt;"",IF(D16+E16&lt;D15+E15,0,(D16+E16)-(D15+E15)),"")</f>
        <v/>
      </c>
      <c r="G16" s="111" t="str">
        <f>IF(F16&lt;F15,"v",IF(F16=F15,IF(E16&lt;E15,"v",""),""))</f>
        <v/>
      </c>
      <c r="H16" s="2"/>
      <c r="I16" s="149"/>
      <c r="J16" s="149"/>
      <c r="K16" s="88" t="str">
        <f>IF(G15&lt;&gt;"",C15,IF(G16&lt;&gt;"",C16,""))</f>
        <v/>
      </c>
      <c r="L16" s="149"/>
      <c r="M16" s="120"/>
      <c r="N16" s="113" t="str">
        <f>IF(M16&lt;&gt;"",IF(L16+M16&lt;L14+M14,0,(L16+M16)-(L14+M14)),"")</f>
        <v/>
      </c>
      <c r="O16" s="121" t="str">
        <f>IF(N16&lt;N14,"v",IF(N16=N14,IF(M16&lt;M14,"v",""),""))</f>
        <v/>
      </c>
      <c r="P16" s="2"/>
      <c r="Q16" s="153"/>
      <c r="R16" s="153"/>
      <c r="S16" s="87" t="str">
        <f>IF(O14&lt;&gt;"",K14,IF(O16&lt;&gt;"",K16,""))</f>
        <v/>
      </c>
      <c r="T16" s="112"/>
      <c r="U16" s="149"/>
      <c r="V16" s="113" t="str">
        <f>IF(U16&lt;&gt;"",IF(T16+U16&lt;T20+U20,0,(T16+U16)-(T20+U20)),"")</f>
        <v/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23</v>
      </c>
      <c r="B17" s="146">
        <v>120</v>
      </c>
      <c r="C17" s="86" t="str">
        <f ca="1">("Nr "&amp;INDIRECT("Ranking" &amp;L2 &amp;"!M17")) &amp;" " &amp;(INDIRECT("Ranking" &amp;L2 &amp;"!K17")) &amp;" " &amp;(INDIRECT("Ranking" &amp;L2 &amp;"!L17"))</f>
        <v>Nr 13 MOBERG Ebba (53) Sundsvalls SLK</v>
      </c>
      <c r="D17" s="108"/>
      <c r="E17" s="149"/>
      <c r="F17" s="113" t="str">
        <f t="shared" ref="F17" si="10">IF(E17&lt;&gt;"",IF(D17+E17&lt;D18+E18,0,(D17+E17)-(D18+E18)),"")</f>
        <v/>
      </c>
      <c r="G17" s="110" t="str">
        <f>IF(F17&lt;F18,"v",IF(F17=F18,IF(E17&lt;E18,"v",""),""))</f>
        <v/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20 BENGTSSON Linnea (60) Bollnäs AK</v>
      </c>
      <c r="D18" s="149"/>
      <c r="E18" s="108"/>
      <c r="F18" s="113" t="str">
        <f t="shared" ref="F18" si="11">IF(E18&lt;&gt;"",IF(D18+E18&lt;D17+E17,0,(D18+E18)-(D17+E17)),"")</f>
        <v/>
      </c>
      <c r="G18" s="111" t="str">
        <f>IF(F18&lt;F17,"v",IF(F18=F17,IF(E18&lt;E17,"v",""),""))</f>
        <v/>
      </c>
      <c r="H18" s="2"/>
      <c r="I18" s="150"/>
      <c r="J18" s="150"/>
      <c r="K18" s="90" t="str">
        <f>IF(G17&lt;&gt;"",C17,IF(G18&lt;&gt;"",C18,""))</f>
        <v/>
      </c>
      <c r="L18" s="124"/>
      <c r="M18" s="148"/>
      <c r="N18" s="116" t="str">
        <f>IF(M18&lt;&gt;"",IF(L18+M18&lt;L20+M20,0,(L18+M18)-(L20+M20)),"")</f>
        <v/>
      </c>
      <c r="O18" s="110" t="str">
        <f>IF(N18&lt;N20,"v",IF(N18=N20,IF(M18&lt;M20,"v",""),""))</f>
        <v/>
      </c>
      <c r="P18" s="4"/>
      <c r="Q18" s="148">
        <v>321</v>
      </c>
      <c r="R18" s="148">
        <v>353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>IF(W16&lt;&gt;"",S16,IF(W20&lt;&gt;"",S20,""))</f>
        <v/>
      </c>
      <c r="AB18" s="120"/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24</v>
      </c>
      <c r="B19" s="147">
        <v>121</v>
      </c>
      <c r="C19" s="87" t="str">
        <f ca="1">("Nr "&amp;INDIRECT("Ranking" &amp;L2 &amp;"!M33")) &amp;" " &amp;(INDIRECT("Ranking" &amp;L2 &amp;"!K33")) &amp;" " &amp;(INDIRECT("Ranking" &amp;L2 &amp;"!L33"))</f>
        <v>Nr 29 UPPLING Tilde (69) Sundsvalls SLK</v>
      </c>
      <c r="D19" s="112"/>
      <c r="E19" s="149"/>
      <c r="F19" s="113" t="str">
        <f t="shared" ref="F19" si="12">IF(E19&lt;&gt;"",IF(D19+E19&lt;D20+E20,0,(D19+E19)-(D20+E20)),"")</f>
        <v/>
      </c>
      <c r="G19" s="110" t="str">
        <f>IF(F19&lt;F20,"v",IF(F19=F20,IF(E19&lt;E20,"v",""),""))</f>
        <v/>
      </c>
      <c r="H19" s="9"/>
      <c r="I19" s="147">
        <v>206</v>
      </c>
      <c r="J19" s="147">
        <v>267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58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ÖHLUND Cornelia (44) Åre SLK</v>
      </c>
      <c r="D20" s="149"/>
      <c r="E20" s="112"/>
      <c r="F20" s="113" t="str">
        <f t="shared" ref="F20" si="13">IF(E20&lt;&gt;"",IF(D20+E20&lt;D19+E19,0,(D20+E20)-(D19+E19)),"")</f>
        <v/>
      </c>
      <c r="G20" s="111" t="str">
        <f>IF(F20&lt;F19,"v",IF(F20=F19,IF(E20&lt;E19,"v",""),""))</f>
        <v/>
      </c>
      <c r="H20" s="2"/>
      <c r="I20" s="149"/>
      <c r="J20" s="149"/>
      <c r="K20" s="90" t="str">
        <f>IF(G19&lt;&gt;"",C19,IF(G20&lt;&gt;"",C20,""))</f>
        <v/>
      </c>
      <c r="L20" s="149"/>
      <c r="M20" s="125"/>
      <c r="N20" s="113" t="str">
        <f>IF(M20&lt;&gt;"",IF(L20+M20&lt;L18+M18,0,(L20+M20)-(L18+M18)),"")</f>
        <v/>
      </c>
      <c r="O20" s="121" t="str">
        <f>IF(N20&lt;N18,"v",IF(N20=N18,IF(M20&lt;M18,"v",""),""))</f>
        <v/>
      </c>
      <c r="P20" s="2"/>
      <c r="Q20" s="153"/>
      <c r="R20" s="153"/>
      <c r="S20" s="87" t="str">
        <f>IF(O18&lt;&gt;"",K18,IF(O20&lt;&gt;"",K20,""))</f>
        <v/>
      </c>
      <c r="T20" s="149"/>
      <c r="U20" s="112"/>
      <c r="V20" s="113" t="str">
        <f>IF(U20&lt;&gt;"",IF(T20+U20&lt;T16+U16,0,(T20+U20)-(T16+U16)),"")</f>
        <v/>
      </c>
      <c r="W20" s="121" t="str">
        <f>IF(V20&lt;V16,"v",IF(V20=V16,IF(U20&lt;U16,"v",""),""))</f>
        <v/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413</v>
      </c>
      <c r="AH21" s="148">
        <v>429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25</v>
      </c>
      <c r="B22" s="148">
        <v>122</v>
      </c>
      <c r="C22" s="86" t="str">
        <f ca="1">("Nr "&amp;INDIRECT("Ranking" &amp;L2 &amp;"!M7")) &amp;" " &amp;(INDIRECT("Ranking" &amp;L2 &amp;"!K7")) &amp;" " &amp;(INDIRECT("Ranking" &amp;L2 &amp;"!L7"))</f>
        <v>Nr 3 ADSTEN Amber (43) Östersund-Frösö SLK</v>
      </c>
      <c r="D22" s="108"/>
      <c r="E22" s="149"/>
      <c r="F22" s="113" t="str">
        <f t="shared" ref="F22" si="14">IF(E22&lt;&gt;"",IF(D22+E22&lt;D23+E23,0,(D22+E22)-(D23+E23)),"")</f>
        <v/>
      </c>
      <c r="G22" s="110" t="str">
        <f>IF(F22&lt;F23,"v",IF(F22=F23,IF(E22&lt;E23,"v",""),""))</f>
        <v/>
      </c>
      <c r="H22" s="4"/>
      <c r="I22" s="150"/>
      <c r="J22" s="150"/>
      <c r="K22" s="88" t="str">
        <f>IF(G22&lt;&gt;"",C22,IF(G23&lt;&gt;"",C23,""))</f>
        <v/>
      </c>
      <c r="L22" s="115"/>
      <c r="M22" s="148"/>
      <c r="N22" s="116" t="str">
        <f>IF(M22&lt;&gt;"",IF(L22+M22&lt;L24+M24,0,(L22+M22)-(L24+M24)),"")</f>
        <v/>
      </c>
      <c r="O22" s="110" t="str">
        <f>IF(N22&lt;N24,"v",IF(N22=N24,IF(M22&lt;M24,"v",""),""))</f>
        <v/>
      </c>
      <c r="Q22" s="151"/>
      <c r="R22" s="151"/>
      <c r="S22" s="97" t="str">
        <f>IF(O22&lt;&gt;"",K22,IF(O24&lt;&gt;"",K24,""))</f>
        <v/>
      </c>
      <c r="T22" s="137"/>
      <c r="U22" s="148"/>
      <c r="V22" s="113" t="str">
        <f>IF(U22&lt;&gt;"",IF(T22+U22&lt;T26+U26,0,(T22+U22)-(T26+U26)),"")</f>
        <v/>
      </c>
      <c r="W22" s="110" t="str">
        <f>IF(V22&lt;V26,"v",IF(V22=V26,IF(U22&lt;U26,"v",""),""))</f>
        <v/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30 HAGSTRÖM Angelica (70) Klövsjö Alpina</v>
      </c>
      <c r="D23" s="149"/>
      <c r="E23" s="108"/>
      <c r="F23" s="113" t="str">
        <f t="shared" ref="F23" si="15">IF(E23&lt;&gt;"",IF(D23+E23&lt;D22+E22,0,(D23+E23)-(D22+E22)),"")</f>
        <v/>
      </c>
      <c r="G23" s="111" t="str">
        <f>IF(F23&lt;F22,"v",IF(F23=F22,IF(E23&lt;E22,"v",""),""))</f>
        <v/>
      </c>
      <c r="H23" s="12"/>
      <c r="I23" s="147">
        <v>207</v>
      </c>
      <c r="J23" s="147">
        <v>268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26</v>
      </c>
      <c r="B24" s="147">
        <v>123</v>
      </c>
      <c r="C24" s="87" t="str">
        <f ca="1">("Nr "&amp;INDIRECT("Ranking" &amp;L2 &amp;"!M23")) &amp;" " &amp;(INDIRECT("Ranking" &amp;L2 &amp;"!K23")) &amp;" " &amp;(INDIRECT("Ranking" &amp;L2 &amp;"!L23"))</f>
        <v>Nr 19 LINDSTRÖM Agnes (59) Landskrona SC</v>
      </c>
      <c r="D24" s="114"/>
      <c r="E24" s="157"/>
      <c r="F24" s="113" t="str">
        <f t="shared" ref="F24" si="16">IF(E24&lt;&gt;"",IF(D24+E24&lt;D25+E25,0,(D24+E24)-(D25+E25)),"")</f>
        <v/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>IF(G24&lt;&gt;"",C24,IF(G25&lt;&gt;"",C25,""))</f>
        <v/>
      </c>
      <c r="L24" s="149"/>
      <c r="M24" s="120"/>
      <c r="N24" s="113" t="str">
        <f>IF(M24&lt;&gt;"",IF(L24+M24&lt;L22+M22,0,(L24+M24)-(L22+M22)),"")</f>
        <v/>
      </c>
      <c r="O24" s="121" t="str">
        <f>IF(N24&lt;N22,"v",IF(N24=N22,IF(M24&lt;M22,"v",""),""))</f>
        <v/>
      </c>
      <c r="Q24" s="146">
        <v>322</v>
      </c>
      <c r="R24" s="146">
        <v>354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>IF(W22&lt;&gt;"",S22,IF(W26&lt;&gt;"",S26,""))</f>
        <v/>
      </c>
      <c r="AB24" s="124"/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SANDBERG Lovisa (54) Tunafors SK</v>
      </c>
      <c r="D25" s="149"/>
      <c r="E25" s="112"/>
      <c r="F25" s="113" t="str">
        <f t="shared" ref="F25" si="18">IF(E25&lt;&gt;"",IF(D25+E25&lt;D24+E24,0,(D25+E25)-(D24+E24)),"")</f>
        <v/>
      </c>
      <c r="G25" s="111" t="str">
        <f t="shared" ref="G25" si="19">IF(F25&lt;F24,"v",IF(F25=F24,IF(E25&lt;E24,"v",""),""))</f>
        <v/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27</v>
      </c>
      <c r="B26" s="148">
        <v>124</v>
      </c>
      <c r="C26" s="86" t="str">
        <f ca="1">("Nr "&amp;INDIRECT("Ranking" &amp;L2 &amp;"!M15")) &amp;" " &amp;(INDIRECT("Ranking" &amp;L2 &amp;"!K15")) &amp;" " &amp;(INDIRECT("Ranking" &amp;L2 &amp;"!L15"))</f>
        <v>Nr 11 LARSEN Ida (51) Gävle Alpina SK</v>
      </c>
      <c r="D26" s="108"/>
      <c r="E26" s="149"/>
      <c r="F26" s="113" t="str">
        <f t="shared" ref="F26" si="20">IF(E26&lt;&gt;"",IF(D26+E26&lt;D27+E27,0,(D26+E26)-(D27+E27)),"")</f>
        <v/>
      </c>
      <c r="G26" s="110" t="str">
        <f t="shared" ref="G26" si="21">IF(F26&lt;F27,"v",IF(F26=F27,IF(E26&lt;E27,"v",""),""))</f>
        <v/>
      </c>
      <c r="H26" s="4"/>
      <c r="I26" s="150"/>
      <c r="J26" s="150"/>
      <c r="K26" s="90" t="str">
        <f>IF(G26&lt;&gt;"",C26,IF(G27&lt;&gt;"",C27,""))</f>
        <v/>
      </c>
      <c r="L26" s="124"/>
      <c r="M26" s="148"/>
      <c r="N26" s="116" t="str">
        <f>IF(M26&lt;&gt;"",IF(L26+M26&lt;L28+M28,0,(L26+M26)-(L28+M28)),"")</f>
        <v/>
      </c>
      <c r="O26" s="110" t="str">
        <f>IF(N26&lt;N28,"v",IF(N26=N28,IF(M26&lt;M28,"v",""),""))</f>
        <v/>
      </c>
      <c r="Q26" s="151"/>
      <c r="R26" s="151"/>
      <c r="S26" s="97" t="str">
        <f>IF(O26&lt;&gt;"",K26,IF(O28&lt;&gt;"",K28,""))</f>
        <v/>
      </c>
      <c r="T26" s="149"/>
      <c r="U26" s="108"/>
      <c r="V26" s="113" t="str">
        <f>IF(U26&lt;&gt;"",IF(T26+U26&lt;T22+U22,0,(T26+U26)-(T22+U22)),"")</f>
        <v/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22 ERIKSSON Clara (62) IF Hudik Alpin</v>
      </c>
      <c r="D27" s="149"/>
      <c r="E27" s="108"/>
      <c r="F27" s="113" t="str">
        <f t="shared" ref="F27" si="22">IF(E27&lt;&gt;"",IF(D27+E27&lt;D26+E26,0,(D27+E27)-(D26+E26)),"")</f>
        <v/>
      </c>
      <c r="G27" s="111" t="str">
        <f t="shared" ref="G27" si="23">IF(F27&lt;F26,"v",IF(F27=F26,IF(E27&lt;E26,"v",""),""))</f>
        <v/>
      </c>
      <c r="H27" s="12"/>
      <c r="I27" s="147">
        <v>208</v>
      </c>
      <c r="J27" s="147">
        <v>269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28</v>
      </c>
      <c r="B28" s="147">
        <v>125</v>
      </c>
      <c r="C28" s="87" t="str">
        <f ca="1">("Nr "&amp;INDIRECT("Ranking" &amp;L2 &amp;"!M31")) &amp;" " &amp;(INDIRECT("Ranking" &amp;L2 &amp;"!K31")) &amp;" " &amp;(INDIRECT("Ranking" &amp;L2 &amp;"!L31"))</f>
        <v>Nr 27 ÖIEN Iris (67) Karlstads SLK</v>
      </c>
      <c r="D28" s="114"/>
      <c r="E28" s="157"/>
      <c r="F28" s="113" t="str">
        <f t="shared" ref="F28" si="24">IF(E28&lt;&gt;"",IF(D28+E28&lt;D29+E29,0,(D28+E28)-(D29+E29)),"")</f>
        <v/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>IF(G28&lt;&gt;"",C28,IF(G29&lt;&gt;"",C29,""))</f>
        <v/>
      </c>
      <c r="L28" s="149"/>
      <c r="M28" s="125"/>
      <c r="N28" s="113" t="str">
        <f>IF(M28&lt;&gt;"",IF(L28+M28&lt;L26+M26,0,(L28+M28)-(L26+M26)),"")</f>
        <v/>
      </c>
      <c r="O28" s="121" t="str">
        <f>IF(N28&lt;N26,"v",IF(N28=N26,IF(M28&lt;M26,"v",""),""))</f>
        <v/>
      </c>
      <c r="Q28" s="151"/>
      <c r="R28" s="151"/>
      <c r="S28" s="95"/>
      <c r="T28" s="133"/>
      <c r="U28" s="133"/>
      <c r="V28" s="134"/>
      <c r="W28" s="95"/>
      <c r="X28" s="4"/>
      <c r="Y28" s="148">
        <v>381</v>
      </c>
      <c r="Z28" s="148">
        <v>397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HÄGGLUND Emma (46) Nolby Alpina SK</v>
      </c>
      <c r="D29" s="149"/>
      <c r="E29" s="112"/>
      <c r="F29" s="113" t="str">
        <f t="shared" ref="F29" si="26">IF(E29&lt;&gt;"",IF(D29+E29&lt;D28+E28,0,(D29+E29)-(D28+E28)),"")</f>
        <v/>
      </c>
      <c r="G29" s="111" t="str">
        <f t="shared" ref="G29" si="27">IF(F29&lt;F28,"v",IF(F29=F28,IF(E29&lt;E28,"v",""),""))</f>
        <v/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29</v>
      </c>
      <c r="B30" s="148">
        <v>126</v>
      </c>
      <c r="C30" s="86" t="str">
        <f ca="1">("Nr "&amp;INDIRECT("Ranking" &amp;L2 &amp;"!M11")) &amp;" " &amp;(INDIRECT("Ranking" &amp;L2 &amp;"!K11")) &amp;" " &amp;(INDIRECT("Ranking" &amp;L2 &amp;"!L11"))</f>
        <v>Nr 7 BACKLUND Liza (47) Sundsvalls SLK</v>
      </c>
      <c r="D30" s="108"/>
      <c r="E30" s="149"/>
      <c r="F30" s="113" t="str">
        <f t="shared" ref="F30" si="28">IF(E30&lt;&gt;"",IF(D30+E30&lt;D31+E31,0,(D30+E30)-(D31+E31)),"")</f>
        <v/>
      </c>
      <c r="G30" s="110" t="str">
        <f t="shared" ref="G30" si="29">IF(F30&lt;F31,"v",IF(F30=F31,IF(E30&lt;E31,"v",""),""))</f>
        <v/>
      </c>
      <c r="H30" s="4"/>
      <c r="I30" s="150"/>
      <c r="J30" s="150"/>
      <c r="K30" s="88" t="str">
        <f>IF(G30&lt;&gt;"",C30,IF(G31&lt;&gt;"",C31,""))</f>
        <v/>
      </c>
      <c r="L30" s="115"/>
      <c r="M30" s="148"/>
      <c r="N30" s="116" t="str">
        <f>IF(M30&lt;&gt;"",IF(L30+M30&lt;L32+M32,0,(L30+M30)-(L32+M32)),"")</f>
        <v/>
      </c>
      <c r="O30" s="110" t="str">
        <f>IF(N30&lt;N32,"v",IF(N30=N32,IF(M30&lt;M32,"v",""),""))</f>
        <v/>
      </c>
      <c r="Q30" s="151"/>
      <c r="R30" s="151"/>
      <c r="S30" s="100" t="str">
        <f>IF(O30&lt;&gt;"",K30,IF(O32&lt;&gt;"",K32,""))</f>
        <v/>
      </c>
      <c r="T30" s="143"/>
      <c r="U30" s="148"/>
      <c r="V30" s="116" t="str">
        <f>IF(U30&lt;&gt;"",IF(T30+U30&lt;T34+U34,0,(T30+U30)-(T34+U34)),"")</f>
        <v/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26 HÄGGLUND Clara (66) Nolby Alpina SK</v>
      </c>
      <c r="D31" s="149"/>
      <c r="E31" s="108"/>
      <c r="F31" s="113" t="str">
        <f t="shared" ref="F31" si="30">IF(E31&lt;&gt;"",IF(D31+E31&lt;D30+E30,0,(D31+E31)-(D30+E30)),"")</f>
        <v/>
      </c>
      <c r="G31" s="111" t="str">
        <f t="shared" ref="G31" si="31">IF(F31&lt;F30,"v",IF(F31=F30,IF(E31&lt;E30,"v",""),""))</f>
        <v/>
      </c>
      <c r="H31" s="12"/>
      <c r="I31" s="147">
        <v>209</v>
      </c>
      <c r="J31" s="147">
        <v>270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30</v>
      </c>
      <c r="B32" s="147">
        <v>127</v>
      </c>
      <c r="C32" s="87" t="str">
        <f ca="1">("Nr "&amp;INDIRECT("Ranking" &amp;L2 &amp;"!M27")) &amp;" " &amp;(INDIRECT("Ranking" &amp;L2 &amp;"!K27")) &amp;" " &amp;(INDIRECT("Ranking" &amp;L2 &amp;"!L27"))</f>
        <v>Nr 23 SÖDERBERG Agnes (63) Getbergets Alpina IF</v>
      </c>
      <c r="D32" s="114"/>
      <c r="E32" s="157"/>
      <c r="F32" s="113" t="str">
        <f t="shared" ref="F32" si="32">IF(E32&lt;&gt;"",IF(D32+E32&lt;D33+E33,0,(D32+E32)-(D33+E33)),"")</f>
        <v/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>IF(G32&lt;&gt;"",C32,IF(G33&lt;&gt;"",C33,""))</f>
        <v/>
      </c>
      <c r="L32" s="149"/>
      <c r="M32" s="120"/>
      <c r="N32" s="113" t="str">
        <f>IF(M32&lt;&gt;"",IF(L32+M32&lt;L30+M30,0,(L32+M32)-(L30+M30)),"")</f>
        <v/>
      </c>
      <c r="O32" s="121" t="str">
        <f>IF(N32&lt;N30,"v",IF(N32=N30,IF(M32&lt;M30,"v",""),""))</f>
        <v/>
      </c>
      <c r="Q32" s="146">
        <v>323</v>
      </c>
      <c r="R32" s="146">
        <v>355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>IF(W30&lt;&gt;"",S30,IF(W34&lt;&gt;"",S34,""))</f>
        <v/>
      </c>
      <c r="AB32" s="149"/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SILFWERPLATZ Edith (50) Saltsjöbadens SLK</v>
      </c>
      <c r="D33" s="149"/>
      <c r="E33" s="112"/>
      <c r="F33" s="113" t="str">
        <f t="shared" ref="F33" si="34">IF(E33&lt;&gt;"",IF(D33+E33&lt;D32+E32,0,(D33+E33)-(D32+E32)),"")</f>
        <v/>
      </c>
      <c r="G33" s="111" t="str">
        <f t="shared" ref="G33" si="35">IF(F33&lt;F32,"v",IF(F33=F32,IF(E33&lt;E32,"v",""),""))</f>
        <v/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412</v>
      </c>
      <c r="AH33" s="148">
        <v>428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31</v>
      </c>
      <c r="B34" s="148">
        <v>128</v>
      </c>
      <c r="C34" s="86" t="str">
        <f ca="1">("Nr "&amp;INDIRECT("Ranking" &amp;L2 &amp;"!M19")) &amp;" " &amp;(INDIRECT("Ranking" &amp;L2 &amp;"!K19")) &amp;" " &amp;(INDIRECT("Ranking" &amp;L2 &amp;"!L19"))</f>
        <v>Nr 15 ÅBERG Linn (55) Sundsvalls SLK</v>
      </c>
      <c r="D34" s="108"/>
      <c r="E34" s="149"/>
      <c r="F34" s="113" t="str">
        <f t="shared" ref="F34" si="36">IF(E34&lt;&gt;"",IF(D34+E34&lt;D35+E35,0,(D34+E34)-(D35+E35)),"")</f>
        <v/>
      </c>
      <c r="G34" s="110" t="str">
        <f t="shared" ref="G34" si="37">IF(F34&lt;F35,"v",IF(F34=F35,IF(E34&lt;E35,"v",""),""))</f>
        <v/>
      </c>
      <c r="H34" s="2"/>
      <c r="I34" s="150"/>
      <c r="J34" s="150"/>
      <c r="K34" s="90" t="str">
        <f>IF(G34&lt;&gt;"",C34,IF(G35&lt;&gt;"",C35,""))</f>
        <v/>
      </c>
      <c r="L34" s="124"/>
      <c r="M34" s="148"/>
      <c r="N34" s="116" t="str">
        <f>IF(M34&lt;&gt;"",IF(L34+M34&lt;L36+M36,0,(L34+M34)-(L36+M36)),"")</f>
        <v/>
      </c>
      <c r="O34" s="110" t="str">
        <f>IF(N34&lt;N36,"v",IF(N34=N36,IF(M34&lt;M36,"v",""),""))</f>
        <v/>
      </c>
      <c r="S34" s="100" t="str">
        <f>IF(O34&lt;&gt;"",K34,IF(O36&lt;&gt;"",K36,""))</f>
        <v/>
      </c>
      <c r="T34" s="149"/>
      <c r="U34" s="112"/>
      <c r="V34" s="113" t="str">
        <f>IF(U34&lt;&gt;"",IF(T34+U34&lt;T30+U30,0,(T34+U34)-(T30+U30)),"")</f>
        <v/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18 NÄSHOLM Selma (58) Sundsvalls SLK</v>
      </c>
      <c r="D35" s="149"/>
      <c r="E35" s="108"/>
      <c r="F35" s="113" t="str">
        <f t="shared" ref="F35" si="38">IF(E35&lt;&gt;"",IF(D35+E35&lt;D34+E34,0,(D35+E35)-(D34+E34)),"")</f>
        <v/>
      </c>
      <c r="G35" s="111" t="str">
        <f t="shared" ref="G35" si="39">IF(F35&lt;F34,"v",IF(F35=F34,IF(E35&lt;E34,"v",""),""))</f>
        <v/>
      </c>
      <c r="H35" s="4"/>
      <c r="I35" s="147">
        <v>210</v>
      </c>
      <c r="J35" s="147">
        <v>271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32</v>
      </c>
      <c r="B36" s="147">
        <v>129</v>
      </c>
      <c r="C36" s="87" t="str">
        <f ca="1">("Nr "&amp;INDIRECT("Ranking" &amp;L2 &amp;"!M35")) &amp;" " &amp;(INDIRECT("Ranking" &amp;L2 &amp;"!K35")) &amp;" " &amp;(INDIRECT("Ranking" &amp;L2 &amp;"!L35"))</f>
        <v>Nr 31 FRENGEN Maja (71) Nolby Alpina SK</v>
      </c>
      <c r="D36" s="114"/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>IF(G36&lt;&gt;"",C36,IF(G37&lt;&gt;"",C37,""))</f>
        <v/>
      </c>
      <c r="L36" s="149"/>
      <c r="M36" s="125"/>
      <c r="N36" s="113" t="str">
        <f>IF(M36&lt;&gt;"",IF(L36+M36&lt;L34+M34,0,(L36+M36)-(L34+M34)),"")</f>
        <v/>
      </c>
      <c r="O36" s="121" t="str">
        <f>IF(N36&lt;N34,"v",IF(N36=N34,IF(M36&lt;M34,"v",""),""))</f>
        <v/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OLOWS Tindra (42) Järvsö IF</v>
      </c>
      <c r="D37" s="149"/>
      <c r="E37" s="112"/>
      <c r="F37" s="113" t="str">
        <f t="shared" ref="F37" si="42">IF(E37&lt;&gt;"",IF(D37+E37&lt;D36+E36,0,(D37+E37)-(D36+E36)),"")</f>
        <v/>
      </c>
      <c r="G37" s="111" t="str">
        <f t="shared" ref="G37" si="43">IF(F37&lt;F36,"v",IF(F37=F36,IF(E37&lt;E36,"v",""),""))</f>
        <v/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>IF(AND(G5="",G6=""),"",IF(G5="",C5,IF(G6="",C6)))</f>
        <v/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>IF(AND(G7="",G8=""),"",IF(G7="",C7,IF(G8="",C8)))</f>
        <v/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>IF(AND(G9="",G10=""),"",IF(G9="",C9,IF(G10="",C10)))</f>
        <v/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>IF(AND(G11="",G12=""),"",IF(G11="",C11,IF(G12="",C12)))</f>
        <v/>
      </c>
    </row>
    <row r="46" spans="1:49" ht="18.75">
      <c r="B46" s="68" t="s">
        <v>24</v>
      </c>
      <c r="C46" s="82" t="str">
        <f>IF(AND(W8="",W12=""),"",IF(W8="",S8,IF(W12="",S12)))</f>
        <v/>
      </c>
      <c r="I46" s="1"/>
      <c r="J46" s="68" t="s">
        <v>58</v>
      </c>
      <c r="K46" s="69" t="str">
        <f>IF(AND(G13="",G14=""),"",IF(G13="",C13,IF(G14="",C14)))</f>
        <v/>
      </c>
    </row>
    <row r="47" spans="1:49" ht="18.75">
      <c r="B47" s="68" t="s">
        <v>24</v>
      </c>
      <c r="C47" s="82" t="str">
        <f>IF(AND(W16="",W20=""),"",IF(W16="",S16,IF(W20="",S20)))</f>
        <v/>
      </c>
      <c r="I47" s="1"/>
      <c r="J47" s="68" t="s">
        <v>58</v>
      </c>
      <c r="K47" s="69" t="str">
        <f>IF(AND(G15="",G16=""),"",IF(G15="",C15,IF(G16="",C16)))</f>
        <v/>
      </c>
    </row>
    <row r="48" spans="1:49" ht="18.75">
      <c r="B48" s="68" t="s">
        <v>24</v>
      </c>
      <c r="C48" s="82" t="str">
        <f>IF(AND(W22="",W26=""),"",IF(W22="",S22,IF(W26="",S26)))</f>
        <v/>
      </c>
      <c r="I48" s="1"/>
      <c r="J48" s="68" t="s">
        <v>58</v>
      </c>
      <c r="K48" s="69" t="str">
        <f>IF(AND(G17="",G18=""),"",IF(G17="",C17,IF(G18="",C18)))</f>
        <v/>
      </c>
    </row>
    <row r="49" spans="2:11" ht="18.75">
      <c r="B49" s="68" t="s">
        <v>24</v>
      </c>
      <c r="C49" s="82" t="str">
        <f>IF(AND(W30="",W34=""),"",IF(W30="",S30,IF(W34="",S34)))</f>
        <v/>
      </c>
      <c r="I49" s="1"/>
      <c r="J49" s="68" t="s">
        <v>58</v>
      </c>
      <c r="K49" s="69" t="str">
        <f>IF(AND(G19="",G20=""),"",IF(G19="",C19,IF(G20="",C20)))</f>
        <v/>
      </c>
    </row>
    <row r="50" spans="2:11" ht="18.75">
      <c r="B50" s="68" t="s">
        <v>56</v>
      </c>
      <c r="C50" s="82" t="str">
        <f>IF(AND(O6="",O8=""),"",IF(O6="",K6,IF(O8="",K8)))</f>
        <v/>
      </c>
      <c r="I50" s="1"/>
      <c r="J50" s="68" t="s">
        <v>58</v>
      </c>
      <c r="K50" s="69" t="str">
        <f>IF(AND(G22="",G23=""),"",IF(G22="",C22,IF(G23="",C23)))</f>
        <v/>
      </c>
    </row>
    <row r="51" spans="2:11" ht="18.75">
      <c r="B51" s="68" t="s">
        <v>56</v>
      </c>
      <c r="C51" s="82" t="str">
        <f>IF(AND(O10="",O12=""),"",IF(O10="",K10,IF(O12="",K12)))</f>
        <v/>
      </c>
      <c r="I51" s="1"/>
      <c r="J51" s="68" t="s">
        <v>58</v>
      </c>
      <c r="K51" s="69" t="str">
        <f>IF(AND(G24="",G25=""),"",IF(G24="",C24,IF(G25="",C25)))</f>
        <v/>
      </c>
    </row>
    <row r="52" spans="2:11" ht="18.75">
      <c r="B52" s="68" t="s">
        <v>56</v>
      </c>
      <c r="C52" s="82" t="str">
        <f>IF(AND(O14="",O16=""),"",IF(O14="",K14,IF(O16="",K16)))</f>
        <v/>
      </c>
      <c r="I52" s="1"/>
      <c r="J52" s="68" t="s">
        <v>58</v>
      </c>
      <c r="K52" s="69" t="str">
        <f>IF(AND(G26="",G27=""),"",IF(G26="",C26,IF(G27="",C27)))</f>
        <v/>
      </c>
    </row>
    <row r="53" spans="2:11" ht="18.75">
      <c r="B53" s="68" t="s">
        <v>56</v>
      </c>
      <c r="C53" s="82" t="str">
        <f>IF(AND(O18="",O20=""),"",IF(O18="",K18,IF(O20="",K20)))</f>
        <v/>
      </c>
      <c r="I53" s="1"/>
      <c r="J53" s="68" t="s">
        <v>58</v>
      </c>
      <c r="K53" s="69" t="str">
        <f>IF(AND(G28="",G29=""),"",IF(G28="",C28,IF(G29="",C29)))</f>
        <v/>
      </c>
    </row>
    <row r="54" spans="2:11" ht="18.75">
      <c r="B54" s="68" t="s">
        <v>56</v>
      </c>
      <c r="C54" s="82" t="str">
        <f>IF(AND(O22="",O24=""),"",IF(O22="",K22,IF(O24="",K24)))</f>
        <v/>
      </c>
      <c r="I54" s="1"/>
      <c r="J54" s="68" t="s">
        <v>58</v>
      </c>
      <c r="K54" s="69" t="str">
        <f>IF(AND(G30="",G31=""),"",IF(G30="",C30,IF(G31="",C31)))</f>
        <v/>
      </c>
    </row>
    <row r="55" spans="2:11" ht="18.75">
      <c r="B55" s="68" t="s">
        <v>56</v>
      </c>
      <c r="C55" s="82" t="str">
        <f>IF(AND(O26="",O28=""),"",IF(O26="",K26,IF(O28="",K28)))</f>
        <v/>
      </c>
      <c r="I55" s="1"/>
      <c r="J55" s="68" t="s">
        <v>58</v>
      </c>
      <c r="K55" s="69" t="str">
        <f>IF(AND(G32="",G33=""),"",IF(G32="",C32,IF(G33="",C33)))</f>
        <v/>
      </c>
    </row>
    <row r="56" spans="2:11" ht="18.75">
      <c r="B56" s="68" t="s">
        <v>56</v>
      </c>
      <c r="C56" s="82" t="str">
        <f>IF(AND(O30="",O32=""),"",IF(O30="",K30,IF(O32="",K32)))</f>
        <v/>
      </c>
      <c r="I56" s="1"/>
      <c r="J56" s="68" t="s">
        <v>58</v>
      </c>
      <c r="K56" s="69" t="str">
        <f>IF(AND(G34="",G35=""),"",IF(G34="",C34,IF(G35="",C35)))</f>
        <v/>
      </c>
    </row>
    <row r="57" spans="2:11" ht="18.75">
      <c r="B57" s="68" t="s">
        <v>56</v>
      </c>
      <c r="C57" s="82" t="str">
        <f>IF(AND(O34="",O36=""),"",IF(O34="",K34,IF(O36="",K36)))</f>
        <v/>
      </c>
      <c r="I57" s="1"/>
      <c r="J57" s="68" t="s">
        <v>58</v>
      </c>
      <c r="K57" s="69" t="str">
        <f>IF(AND(G36="",G37=""),"",IF(G36="",C36,IF(G37="",C37)))</f>
        <v/>
      </c>
    </row>
  </sheetData>
  <pageMargins left="0.19685039370078741" right="0.19685039370078741" top="0.98425196850393704" bottom="0.98425196850393704" header="0.51181102362204722" footer="0.51181102362204722"/>
  <pageSetup paperSize="9" scale="105" pageOrder="overThenDown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AX57"/>
  <sheetViews>
    <sheetView showRuler="0" zoomScale="90" zoomScaleNormal="90" zoomScalePageLayoutView="125" workbookViewId="0">
      <selection activeCell="AH22" sqref="AH22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H12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H12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33</v>
      </c>
      <c r="B5" s="146"/>
      <c r="C5" s="86" t="str">
        <f ca="1">("Nr "&amp;INDIRECT("Ranking" &amp;L2 &amp;"!M5")) &amp;" " &amp;(INDIRECT("Ranking" &amp;L2 &amp;"!K5")) &amp;" " &amp;(INDIRECT("Ranking" &amp;L2 &amp;"!L5"))</f>
        <v>Nr 1 ISAKSSON Aaron (71) Östersund-Frösö SLK</v>
      </c>
      <c r="D5" s="108"/>
      <c r="E5" s="149"/>
      <c r="F5" s="109" t="str">
        <f>IF(E5&lt;&gt;"",IF(D5+E5&lt;D6+E6,0,(D5+E5)-(D6+E6)),"")</f>
        <v/>
      </c>
      <c r="G5" s="110" t="str">
        <f>IF(F5&lt;F6,"v",IF(F5=F6,IF(E5&lt;E6,"v",""),""))</f>
        <v/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>Nr 32  -</v>
      </c>
      <c r="D6" s="149"/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88" t="str">
        <f>IF(G5&lt;&gt;"",C5,IF(G6&lt;&gt;"",C6,""))</f>
        <v/>
      </c>
      <c r="L6" s="115"/>
      <c r="M6" s="148"/>
      <c r="N6" s="116" t="str">
        <f>IF(M6&lt;&gt;"",IF(L6+M6&lt;L8+M8,0,(L6+M6)-(L8+M8)),"")</f>
        <v/>
      </c>
      <c r="O6" s="110" t="str">
        <f>IF(N6&lt;N8,"v",IF(N6=N8,IF(M6&lt;M8,"v",""),""))</f>
        <v/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34</v>
      </c>
      <c r="B7" s="147">
        <v>130</v>
      </c>
      <c r="C7" s="87" t="str">
        <f ca="1">("Nr "&amp;INDIRECT("Ranking" &amp;L2 &amp;"!M21")) &amp;" " &amp;(INDIRECT("Ranking" &amp;L2 &amp;"!K21")) &amp;" " &amp;(INDIRECT("Ranking" &amp;L2 &amp;"!L21"))</f>
        <v>Nr 17 SVENSSON Axel (87) Sundsvalls SLK</v>
      </c>
      <c r="D7" s="112"/>
      <c r="E7" s="149"/>
      <c r="F7" s="109" t="str">
        <f t="shared" ref="F7" si="0">IF(E7&lt;&gt;"",IF(D7+E7&lt;D8+E8,0,(D7+E7)-(D8+E8)),"")</f>
        <v/>
      </c>
      <c r="G7" s="110" t="str">
        <f>IF(F7&lt;F8,"v",IF(F7=F8,IF(E7&lt;E8,"v",""),""))</f>
        <v/>
      </c>
      <c r="H7" s="4"/>
      <c r="I7" s="147">
        <v>211</v>
      </c>
      <c r="J7" s="147">
        <v>272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MIKELSSON Olle (86) Östersund-Frösö SLK</v>
      </c>
      <c r="D8" s="149"/>
      <c r="E8" s="112"/>
      <c r="F8" s="109" t="str">
        <f t="shared" ref="F8" si="1">IF(E8&lt;&gt;"",IF(D8+E8&lt;D7+E7,0,(D8+E8)-(D7+E7)),"")</f>
        <v/>
      </c>
      <c r="G8" s="111" t="str">
        <f>IF(F8&lt;F7,"v",IF(F8=F7,IF(E8&lt;E7,"v",""),""))</f>
        <v/>
      </c>
      <c r="H8" s="2"/>
      <c r="I8" s="149"/>
      <c r="J8" s="149"/>
      <c r="K8" s="88" t="str">
        <f>IF(G7&lt;&gt;"",C7,IF(G8&lt;&gt;"",C8,""))</f>
        <v/>
      </c>
      <c r="L8" s="149"/>
      <c r="M8" s="120"/>
      <c r="N8" s="113" t="str">
        <f>IF(M8&lt;&gt;"",IF(L8+M8&lt;L6+M6,0,(L8+M8)-(L6+M6)),"")</f>
        <v/>
      </c>
      <c r="O8" s="121" t="str">
        <f>IF(N8&lt;N6,"v",IF(N8=N6,IF(M8&lt;M6,"v",""),""))</f>
        <v/>
      </c>
      <c r="P8" s="2"/>
      <c r="Q8" s="152"/>
      <c r="R8" s="152"/>
      <c r="S8" s="86" t="str">
        <f>IF(O6&lt;&gt;"",K6,IF(O8&lt;&gt;"",K8,""))</f>
        <v/>
      </c>
      <c r="T8" s="108"/>
      <c r="U8" s="149"/>
      <c r="V8" s="113" t="str">
        <f>IF(U8&lt;&gt;"",IF(T8+U8&lt;T12+U12,0,(T8+U8)-(T12+U12)),"")</f>
        <v/>
      </c>
      <c r="W8" s="110" t="str">
        <f>IF(V8&lt;V12,"v",IF(V8=V12,IF(U8&lt;U12,"v",""),""))</f>
        <v/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35</v>
      </c>
      <c r="B9" s="146">
        <v>131</v>
      </c>
      <c r="C9" s="86" t="str">
        <f ca="1">("Nr "&amp;INDIRECT("Ranking" &amp;L2 &amp;"!M13")) &amp;" " &amp;(INDIRECT("Ranking" &amp;L2 &amp;"!K13")) &amp;" " &amp;(INDIRECT("Ranking" &amp;L2 &amp;"!L13"))</f>
        <v>Nr 9 WAHLBERG David (79) IFK Falun</v>
      </c>
      <c r="D9" s="108"/>
      <c r="E9" s="149"/>
      <c r="F9" s="113" t="str">
        <f t="shared" ref="F9" si="2">IF(E9&lt;&gt;"",IF(D9+E9&lt;D10+E10,0,(D9+E9)-(D10+E10)),"")</f>
        <v/>
      </c>
      <c r="G9" s="110" t="str">
        <f>IF(F9&lt;F10,"v",IF(F9=F10,IF(E9&lt;E10,"v",""),""))</f>
        <v/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>Nr 24 BERGGREN Tim (94) Sundsvalls SLK</v>
      </c>
      <c r="D10" s="149"/>
      <c r="E10" s="108"/>
      <c r="F10" s="113" t="str">
        <f t="shared" ref="F10" si="3">IF(E10&lt;&gt;"",IF(D10+E10&lt;D9+E9,0,(D10+E10)-(D9+E9)),"")</f>
        <v/>
      </c>
      <c r="G10" s="111" t="str">
        <f>IF(F10&lt;F9,"v",IF(F10=F9,IF(E10&lt;E9,"v",""),""))</f>
        <v/>
      </c>
      <c r="H10" s="4"/>
      <c r="I10" s="150"/>
      <c r="J10" s="150"/>
      <c r="K10" s="90" t="str">
        <f>IF(G9&lt;&gt;"",C9,IF(G10&lt;&gt;"",C10,""))</f>
        <v/>
      </c>
      <c r="L10" s="124"/>
      <c r="M10" s="148"/>
      <c r="N10" s="116" t="str">
        <f>IF(M10&lt;&gt;"",IF(L10+M10&lt;L12+M12,0,(L10+M10)-(L12+M12)),"")</f>
        <v/>
      </c>
      <c r="O10" s="110" t="str">
        <f>IF(N10&lt;N12,"v",IF(N10=N12,IF(M10&lt;M12,"v",""),""))</f>
        <v/>
      </c>
      <c r="P10" s="4"/>
      <c r="Q10" s="148">
        <v>324</v>
      </c>
      <c r="R10" s="148">
        <v>356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>IF(W8&lt;&gt;"",S8,IF(W12&lt;&gt;"",S12,""))</f>
        <v/>
      </c>
      <c r="AB10" s="115"/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36</v>
      </c>
      <c r="B11" s="147">
        <v>132</v>
      </c>
      <c r="C11" s="87" t="str">
        <f ca="1">("Nr "&amp;INDIRECT("Ranking" &amp;L2 &amp;"!M29")) &amp;" " &amp;(INDIRECT("Ranking" &amp;L2 &amp;"!K29")) &amp;" " &amp;(INDIRECT("Ranking" &amp;L2 &amp;"!L29"))</f>
        <v>Nr 25 KEMHAGEN Bille (95) Norrköpings SK</v>
      </c>
      <c r="D11" s="112"/>
      <c r="E11" s="149"/>
      <c r="F11" s="113" t="str">
        <f t="shared" ref="F11" si="4">IF(E11&lt;&gt;"",IF(D11+E11&lt;D12+E12,0,(D11+E11)-(D12+E12)),"")</f>
        <v/>
      </c>
      <c r="G11" s="110" t="str">
        <f>IF(F11&lt;F12,"v",IF(F11=F12,IF(E11&lt;E12,"v",""),""))</f>
        <v/>
      </c>
      <c r="H11" s="9"/>
      <c r="I11" s="147">
        <v>212</v>
      </c>
      <c r="J11" s="147">
        <v>273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JONASSON Viktor (78) Sundsvalls SLK</v>
      </c>
      <c r="D12" s="149"/>
      <c r="E12" s="112"/>
      <c r="F12" s="113" t="str">
        <f t="shared" ref="F12" si="5">IF(E12&lt;&gt;"",IF(D12+E12&lt;D11+E11,0,(D12+E12)-(D11+E11)),"")</f>
        <v/>
      </c>
      <c r="G12" s="111" t="str">
        <f>IF(F12&lt;F11,"v",IF(F12=F11,IF(E12&lt;E11,"v",""),""))</f>
        <v/>
      </c>
      <c r="H12" s="2"/>
      <c r="I12" s="149"/>
      <c r="J12" s="149"/>
      <c r="K12" s="90" t="str">
        <f>IF(G11&lt;&gt;"",C11,IF(G12&lt;&gt;"",C12,""))</f>
        <v/>
      </c>
      <c r="L12" s="149"/>
      <c r="M12" s="125"/>
      <c r="N12" s="113" t="str">
        <f>IF(M12&lt;&gt;"",IF(L12+M12&lt;L10+M10,0,(L12+M12)-(L10+M10)),"")</f>
        <v/>
      </c>
      <c r="O12" s="121" t="str">
        <f>IF(N12&lt;N10,"v",IF(N12=N10,IF(M12&lt;M10,"v",""),""))</f>
        <v/>
      </c>
      <c r="P12" s="2"/>
      <c r="Q12" s="153"/>
      <c r="R12" s="153"/>
      <c r="S12" s="86" t="str">
        <f>IF(O10&lt;&gt;"",K10,IF(O12&lt;&gt;"",K12,""))</f>
        <v/>
      </c>
      <c r="T12" s="149"/>
      <c r="U12" s="108"/>
      <c r="V12" s="113" t="str">
        <f>IF(U12&lt;&gt;"",IF(T12+U12&lt;T8+U8,0,(T12+U12)-(T8+U8)),"")</f>
        <v/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37</v>
      </c>
      <c r="B13" s="146"/>
      <c r="C13" s="86" t="str">
        <f ca="1">("Nr "&amp;INDIRECT("Ranking" &amp;L2 &amp;"!M9")) &amp;" " &amp;(INDIRECT("Ranking" &amp;L2 &amp;"!K9")) &amp;" " &amp;(INDIRECT("Ranking" &amp;L2 &amp;"!L9"))</f>
        <v>Nr 5 KÄSER Leo (75) IFK Lidingö Slalomklubb</v>
      </c>
      <c r="D13" s="108"/>
      <c r="E13" s="149"/>
      <c r="F13" s="113" t="str">
        <f t="shared" ref="F13" si="6">IF(E13&lt;&gt;"",IF(D13+E13&lt;D14+E14,0,(D13+E13)-(D14+E14)),"")</f>
        <v/>
      </c>
      <c r="G13" s="110" t="str">
        <f>IF(F13&lt;F14,"v",IF(F13=F14,IF(E13&lt;E14,"v",""),""))</f>
        <v/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>Nr 28  -</v>
      </c>
      <c r="D14" s="149"/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88" t="str">
        <f>IF(G13&lt;&gt;"",C13,IF(G14&lt;&gt;"",C14,""))</f>
        <v/>
      </c>
      <c r="L14" s="115"/>
      <c r="M14" s="148"/>
      <c r="N14" s="116" t="str">
        <f>IF(M14&lt;&gt;"",IF(L14+M14&lt;L16+M16,0,(L14+M14)-(L16+M16)),"")</f>
        <v/>
      </c>
      <c r="O14" s="110" t="str">
        <f>IF(N14&lt;N16,"v",IF(N14=N16,IF(M14&lt;M16,"v",""),""))</f>
        <v/>
      </c>
      <c r="P14" s="4"/>
      <c r="Q14" s="133"/>
      <c r="R14" s="133"/>
      <c r="S14" s="93"/>
      <c r="T14" s="128"/>
      <c r="U14" s="128"/>
      <c r="V14" s="129"/>
      <c r="W14" s="93"/>
      <c r="Y14" s="146">
        <v>382</v>
      </c>
      <c r="Z14" s="146">
        <v>398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38</v>
      </c>
      <c r="B15" s="147">
        <v>133</v>
      </c>
      <c r="C15" s="87" t="str">
        <f ca="1">("Nr "&amp;INDIRECT("Ranking" &amp;L2 &amp;"!M25")) &amp;" " &amp;(INDIRECT("Ranking" &amp;L2 &amp;"!K25")) &amp;" " &amp;(INDIRECT("Ranking" &amp;L2 &amp;"!L25"))</f>
        <v>Nr 21 NICOLOSI Marcus (91) Djurgårdens IF AF</v>
      </c>
      <c r="D15" s="112"/>
      <c r="E15" s="149"/>
      <c r="F15" s="113" t="str">
        <f t="shared" ref="F15" si="8">IF(E15&lt;&gt;"",IF(D15+E15&lt;D16+E16,0,(D15+E15)-(D16+E16)),"")</f>
        <v/>
      </c>
      <c r="G15" s="110" t="str">
        <f>IF(F15&lt;F16,"v",IF(F15=F16,IF(E15&lt;E16,"v",""),""))</f>
        <v/>
      </c>
      <c r="H15" s="4"/>
      <c r="I15" s="147">
        <v>213</v>
      </c>
      <c r="J15" s="147">
        <v>274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MALKER Filip (82) Sundsvalls SLK</v>
      </c>
      <c r="D16" s="149"/>
      <c r="E16" s="112"/>
      <c r="F16" s="113" t="str">
        <f t="shared" ref="F16" si="9">IF(E16&lt;&gt;"",IF(D16+E16&lt;D15+E15,0,(D16+E16)-(D15+E15)),"")</f>
        <v/>
      </c>
      <c r="G16" s="111" t="str">
        <f>IF(F16&lt;F15,"v",IF(F16=F15,IF(E16&lt;E15,"v",""),""))</f>
        <v/>
      </c>
      <c r="H16" s="2"/>
      <c r="I16" s="149"/>
      <c r="J16" s="149"/>
      <c r="K16" s="88" t="str">
        <f>IF(G15&lt;&gt;"",C15,IF(G16&lt;&gt;"",C16,""))</f>
        <v/>
      </c>
      <c r="L16" s="149"/>
      <c r="M16" s="120"/>
      <c r="N16" s="113" t="str">
        <f>IF(M16&lt;&gt;"",IF(L16+M16&lt;L14+M14,0,(L16+M16)-(L14+M14)),"")</f>
        <v/>
      </c>
      <c r="O16" s="121" t="str">
        <f>IF(N16&lt;N14,"v",IF(N16=N14,IF(M16&lt;M14,"v",""),""))</f>
        <v/>
      </c>
      <c r="P16" s="2"/>
      <c r="Q16" s="153"/>
      <c r="R16" s="153"/>
      <c r="S16" s="87" t="str">
        <f>IF(O14&lt;&gt;"",K14,IF(O16&lt;&gt;"",K16,""))</f>
        <v/>
      </c>
      <c r="T16" s="112"/>
      <c r="U16" s="149"/>
      <c r="V16" s="113" t="str">
        <f>IF(U16&lt;&gt;"",IF(T16+U16&lt;T20+U20,0,(T16+U16)-(T20+U20)),"")</f>
        <v/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39</v>
      </c>
      <c r="B17" s="146">
        <v>134</v>
      </c>
      <c r="C17" s="86" t="str">
        <f ca="1">("Nr "&amp;INDIRECT("Ranking" &amp;L2 &amp;"!M17")) &amp;" " &amp;(INDIRECT("Ranking" &amp;L2 &amp;"!K17")) &amp;" " &amp;(INDIRECT("Ranking" &amp;L2 &amp;"!L17"))</f>
        <v>Nr 13 CANDERT Joel (83) Täby SLK</v>
      </c>
      <c r="D17" s="108"/>
      <c r="E17" s="149"/>
      <c r="F17" s="113" t="str">
        <f t="shared" ref="F17" si="10">IF(E17&lt;&gt;"",IF(D17+E17&lt;D18+E18,0,(D17+E17)-(D18+E18)),"")</f>
        <v/>
      </c>
      <c r="G17" s="110" t="str">
        <f>IF(F17&lt;F18,"v",IF(F17=F18,IF(E17&lt;E18,"v",""),""))</f>
        <v/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20 SCHEDIN Vilmer (90) Sundsvalls SLK</v>
      </c>
      <c r="D18" s="149"/>
      <c r="E18" s="108"/>
      <c r="F18" s="113" t="str">
        <f t="shared" ref="F18" si="11">IF(E18&lt;&gt;"",IF(D18+E18&lt;D17+E17,0,(D18+E18)-(D17+E17)),"")</f>
        <v/>
      </c>
      <c r="G18" s="111" t="str">
        <f>IF(F18&lt;F17,"v",IF(F18=F17,IF(E18&lt;E17,"v",""),""))</f>
        <v/>
      </c>
      <c r="H18" s="2"/>
      <c r="I18" s="150"/>
      <c r="J18" s="150"/>
      <c r="K18" s="90" t="str">
        <f>IF(G17&lt;&gt;"",C17,IF(G18&lt;&gt;"",C18,""))</f>
        <v/>
      </c>
      <c r="L18" s="124"/>
      <c r="M18" s="148"/>
      <c r="N18" s="116" t="str">
        <f>IF(M18&lt;&gt;"",IF(L18+M18&lt;L20+M20,0,(L18+M18)-(L20+M20)),"")</f>
        <v/>
      </c>
      <c r="O18" s="110" t="str">
        <f>IF(N18&lt;N20,"v",IF(N18=N20,IF(M18&lt;M20,"v",""),""))</f>
        <v/>
      </c>
      <c r="P18" s="4"/>
      <c r="Q18" s="148">
        <v>325</v>
      </c>
      <c r="R18" s="148">
        <v>357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>IF(W16&lt;&gt;"",S16,IF(W20&lt;&gt;"",S20,""))</f>
        <v/>
      </c>
      <c r="AB18" s="120"/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40</v>
      </c>
      <c r="B19" s="147"/>
      <c r="C19" s="87" t="str">
        <f ca="1">("Nr "&amp;INDIRECT("Ranking" &amp;L2 &amp;"!M33")) &amp;" " &amp;(INDIRECT("Ranking" &amp;L2 &amp;"!K33")) &amp;" " &amp;(INDIRECT("Ranking" &amp;L2 &amp;"!L33"))</f>
        <v>Nr 29  -</v>
      </c>
      <c r="D19" s="112"/>
      <c r="E19" s="149"/>
      <c r="F19" s="113" t="str">
        <f t="shared" ref="F19" si="12">IF(E19&lt;&gt;"",IF(D19+E19&lt;D20+E20,0,(D19+E19)-(D20+E20)),"")</f>
        <v/>
      </c>
      <c r="G19" s="110" t="str">
        <f>IF(F19&lt;F20,"v",IF(F19=F20,IF(E19&lt;E20,"v",""),""))</f>
        <v/>
      </c>
      <c r="H19" s="9"/>
      <c r="I19" s="147">
        <v>214</v>
      </c>
      <c r="J19" s="147">
        <v>275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58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JERNKROK Carl-Isac (74) Bollnäs AK</v>
      </c>
      <c r="D20" s="149"/>
      <c r="E20" s="112"/>
      <c r="F20" s="113" t="str">
        <f t="shared" ref="F20" si="13">IF(E20&lt;&gt;"",IF(D20+E20&lt;D19+E19,0,(D20+E20)-(D19+E19)),"")</f>
        <v/>
      </c>
      <c r="G20" s="111" t="str">
        <f>IF(F20&lt;F19,"v",IF(F20=F19,IF(E20&lt;E19,"v",""),""))</f>
        <v/>
      </c>
      <c r="H20" s="2"/>
      <c r="I20" s="149"/>
      <c r="J20" s="149"/>
      <c r="K20" s="90" t="str">
        <f>IF(G19&lt;&gt;"",C19,IF(G20&lt;&gt;"",C20,""))</f>
        <v/>
      </c>
      <c r="L20" s="149"/>
      <c r="M20" s="125"/>
      <c r="N20" s="113" t="str">
        <f>IF(M20&lt;&gt;"",IF(L20+M20&lt;L18+M18,0,(L20+M20)-(L18+M18)),"")</f>
        <v/>
      </c>
      <c r="O20" s="121" t="str">
        <f>IF(N20&lt;N18,"v",IF(N20=N18,IF(M20&lt;M18,"v",""),""))</f>
        <v/>
      </c>
      <c r="P20" s="2"/>
      <c r="Q20" s="153"/>
      <c r="R20" s="153"/>
      <c r="S20" s="87" t="str">
        <f>IF(O18&lt;&gt;"",K18,IF(O20&lt;&gt;"",K20,""))</f>
        <v/>
      </c>
      <c r="T20" s="149"/>
      <c r="U20" s="112"/>
      <c r="V20" s="113" t="str">
        <f>IF(U20&lt;&gt;"",IF(T20+U20&lt;T16+U16,0,(T20+U20)-(T16+U16)),"")</f>
        <v/>
      </c>
      <c r="W20" s="121" t="str">
        <f>IF(V20&lt;V16,"v",IF(V20=V16,IF(U20&lt;U16,"v",""),""))</f>
        <v/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415</v>
      </c>
      <c r="AH21" s="148">
        <v>431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41</v>
      </c>
      <c r="B22" s="148"/>
      <c r="C22" s="86" t="str">
        <f ca="1">("Nr "&amp;INDIRECT("Ranking" &amp;L2 &amp;"!M7")) &amp;" " &amp;(INDIRECT("Ranking" &amp;L2 &amp;"!K7")) &amp;" " &amp;(INDIRECT("Ranking" &amp;L2 &amp;"!L7"))</f>
        <v>Nr 3 WISSTING Gustav (73) Lycksele IF</v>
      </c>
      <c r="D22" s="108"/>
      <c r="E22" s="149"/>
      <c r="F22" s="113" t="str">
        <f t="shared" ref="F22" si="14">IF(E22&lt;&gt;"",IF(D22+E22&lt;D23+E23,0,(D22+E22)-(D23+E23)),"")</f>
        <v/>
      </c>
      <c r="G22" s="110" t="str">
        <f>IF(F22&lt;F23,"v",IF(F22=F23,IF(E22&lt;E23,"v",""),""))</f>
        <v/>
      </c>
      <c r="H22" s="4"/>
      <c r="I22" s="150"/>
      <c r="J22" s="150"/>
      <c r="K22" s="88" t="str">
        <f>IF(G22&lt;&gt;"",C22,IF(G23&lt;&gt;"",C23,""))</f>
        <v/>
      </c>
      <c r="L22" s="115"/>
      <c r="M22" s="148"/>
      <c r="N22" s="116" t="str">
        <f>IF(M22&lt;&gt;"",IF(L22+M22&lt;L24+M24,0,(L22+M22)-(L24+M24)),"")</f>
        <v/>
      </c>
      <c r="O22" s="110" t="str">
        <f>IF(N22&lt;N24,"v",IF(N22=N24,IF(M22&lt;M24,"v",""),""))</f>
        <v/>
      </c>
      <c r="Q22" s="151"/>
      <c r="R22" s="151"/>
      <c r="S22" s="97" t="str">
        <f>IF(O22&lt;&gt;"",K22,IF(O24&lt;&gt;"",K24,""))</f>
        <v/>
      </c>
      <c r="T22" s="137"/>
      <c r="U22" s="148"/>
      <c r="V22" s="113" t="str">
        <f>IF(U22&lt;&gt;"",IF(T22+U22&lt;T26+U26,0,(T22+U22)-(T26+U26)),"")</f>
        <v/>
      </c>
      <c r="W22" s="110" t="str">
        <f>IF(V22&lt;V26,"v",IF(V22=V26,IF(U22&lt;U26,"v",""),""))</f>
        <v/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30  -</v>
      </c>
      <c r="D23" s="149"/>
      <c r="E23" s="108"/>
      <c r="F23" s="113" t="str">
        <f t="shared" ref="F23" si="15">IF(E23&lt;&gt;"",IF(D23+E23&lt;D22+E22,0,(D23+E23)-(D22+E22)),"")</f>
        <v/>
      </c>
      <c r="G23" s="111" t="str">
        <f>IF(F23&lt;F22,"v",IF(F23=F22,IF(E23&lt;E22,"v",""),""))</f>
        <v/>
      </c>
      <c r="H23" s="12"/>
      <c r="I23" s="147">
        <v>215</v>
      </c>
      <c r="J23" s="147">
        <v>276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42</v>
      </c>
      <c r="B24" s="147">
        <v>135</v>
      </c>
      <c r="C24" s="87" t="str">
        <f ca="1">("Nr "&amp;INDIRECT("Ranking" &amp;L2 &amp;"!M23")) &amp;" " &amp;(INDIRECT("Ranking" &amp;L2 &amp;"!K23")) &amp;" " &amp;(INDIRECT("Ranking" &amp;L2 &amp;"!L23"))</f>
        <v>Nr 19 DAHLBORG Fred (89) IFK Lidingö Slalomklubb</v>
      </c>
      <c r="D24" s="114"/>
      <c r="E24" s="157"/>
      <c r="F24" s="113" t="str">
        <f t="shared" ref="F24" si="16">IF(E24&lt;&gt;"",IF(D24+E24&lt;D25+E25,0,(D24+E24)-(D25+E25)),"")</f>
        <v/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>IF(G24&lt;&gt;"",C24,IF(G25&lt;&gt;"",C25,""))</f>
        <v/>
      </c>
      <c r="L24" s="149"/>
      <c r="M24" s="120"/>
      <c r="N24" s="113" t="str">
        <f>IF(M24&lt;&gt;"",IF(L24+M24&lt;L22+M22,0,(L24+M24)-(L22+M22)),"")</f>
        <v/>
      </c>
      <c r="O24" s="121" t="str">
        <f>IF(N24&lt;N22,"v",IF(N24=N22,IF(M24&lt;M22,"v",""),""))</f>
        <v/>
      </c>
      <c r="Q24" s="146">
        <v>326</v>
      </c>
      <c r="R24" s="146">
        <v>358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>IF(W22&lt;&gt;"",S22,IF(W26&lt;&gt;"",S26,""))</f>
        <v/>
      </c>
      <c r="AB24" s="124"/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AXELHED Pontus (84) Mälaröarnas Alpina SK</v>
      </c>
      <c r="D25" s="149"/>
      <c r="E25" s="112"/>
      <c r="F25" s="113" t="str">
        <f t="shared" ref="F25" si="18">IF(E25&lt;&gt;"",IF(D25+E25&lt;D24+E24,0,(D25+E25)-(D24+E24)),"")</f>
        <v/>
      </c>
      <c r="G25" s="111" t="str">
        <f t="shared" ref="G25" si="19">IF(F25&lt;F24,"v",IF(F25=F24,IF(E25&lt;E24,"v",""),""))</f>
        <v/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43</v>
      </c>
      <c r="B26" s="148">
        <v>136</v>
      </c>
      <c r="C26" s="86" t="str">
        <f ca="1">("Nr "&amp;INDIRECT("Ranking" &amp;L2 &amp;"!M15")) &amp;" " &amp;(INDIRECT("Ranking" &amp;L2 &amp;"!K15")) &amp;" " &amp;(INDIRECT("Ranking" &amp;L2 &amp;"!L15"))</f>
        <v>Nr 11 DAHLIN Carl (81) IF Hudik Alpin</v>
      </c>
      <c r="D26" s="108"/>
      <c r="E26" s="149"/>
      <c r="F26" s="113" t="str">
        <f t="shared" ref="F26" si="20">IF(E26&lt;&gt;"",IF(D26+E26&lt;D27+E27,0,(D26+E26)-(D27+E27)),"")</f>
        <v/>
      </c>
      <c r="G26" s="110" t="str">
        <f t="shared" ref="G26" si="21">IF(F26&lt;F27,"v",IF(F26=F27,IF(E26&lt;E27,"v",""),""))</f>
        <v/>
      </c>
      <c r="H26" s="4"/>
      <c r="I26" s="150"/>
      <c r="J26" s="150"/>
      <c r="K26" s="90" t="str">
        <f>IF(G26&lt;&gt;"",C26,IF(G27&lt;&gt;"",C27,""))</f>
        <v/>
      </c>
      <c r="L26" s="124"/>
      <c r="M26" s="148"/>
      <c r="N26" s="116" t="str">
        <f>IF(M26&lt;&gt;"",IF(L26+M26&lt;L28+M28,0,(L26+M26)-(L28+M28)),"")</f>
        <v/>
      </c>
      <c r="O26" s="110" t="str">
        <f>IF(N26&lt;N28,"v",IF(N26=N28,IF(M26&lt;M28,"v",""),""))</f>
        <v/>
      </c>
      <c r="Q26" s="151"/>
      <c r="R26" s="151"/>
      <c r="S26" s="97" t="str">
        <f>IF(O26&lt;&gt;"",K26,IF(O28&lt;&gt;"",K28,""))</f>
        <v/>
      </c>
      <c r="T26" s="149"/>
      <c r="U26" s="108"/>
      <c r="V26" s="113" t="str">
        <f>IF(U26&lt;&gt;"",IF(T26+U26&lt;T22+U22,0,(T26+U26)-(T22+U22)),"")</f>
        <v/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22 OREDSSON Elias (92) IFK Lidingö Slalomklubb</v>
      </c>
      <c r="D27" s="149"/>
      <c r="E27" s="108"/>
      <c r="F27" s="113" t="str">
        <f t="shared" ref="F27" si="22">IF(E27&lt;&gt;"",IF(D27+E27&lt;D26+E26,0,(D27+E27)-(D26+E26)),"")</f>
        <v/>
      </c>
      <c r="G27" s="111" t="str">
        <f t="shared" ref="G27" si="23">IF(F27&lt;F26,"v",IF(F27=F26,IF(E27&lt;E26,"v",""),""))</f>
        <v/>
      </c>
      <c r="H27" s="12"/>
      <c r="I27" s="147">
        <v>216</v>
      </c>
      <c r="J27" s="147">
        <v>277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44</v>
      </c>
      <c r="B28" s="147"/>
      <c r="C28" s="87" t="str">
        <f ca="1">("Nr "&amp;INDIRECT("Ranking" &amp;L2 &amp;"!M31")) &amp;" " &amp;(INDIRECT("Ranking" &amp;L2 &amp;"!K31")) &amp;" " &amp;(INDIRECT("Ranking" &amp;L2 &amp;"!L31"))</f>
        <v>Nr 27  -</v>
      </c>
      <c r="D28" s="114"/>
      <c r="E28" s="157"/>
      <c r="F28" s="113" t="str">
        <f t="shared" ref="F28" si="24">IF(E28&lt;&gt;"",IF(D28+E28&lt;D29+E29,0,(D28+E28)-(D29+E29)),"")</f>
        <v/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>IF(G28&lt;&gt;"",C28,IF(G29&lt;&gt;"",C29,""))</f>
        <v/>
      </c>
      <c r="L28" s="149"/>
      <c r="M28" s="125"/>
      <c r="N28" s="113" t="str">
        <f>IF(M28&lt;&gt;"",IF(L28+M28&lt;L26+M26,0,(L28+M28)-(L26+M26)),"")</f>
        <v/>
      </c>
      <c r="O28" s="121" t="str">
        <f>IF(N28&lt;N26,"v",IF(N28=N26,IF(M28&lt;M26,"v",""),""))</f>
        <v/>
      </c>
      <c r="Q28" s="151"/>
      <c r="R28" s="151"/>
      <c r="S28" s="95"/>
      <c r="T28" s="133"/>
      <c r="U28" s="133"/>
      <c r="V28" s="134"/>
      <c r="W28" s="95"/>
      <c r="X28" s="4"/>
      <c r="Y28" s="148">
        <v>383</v>
      </c>
      <c r="Z28" s="148">
        <v>399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FREDRIKSON Edvin (76) Åre SLK</v>
      </c>
      <c r="D29" s="149"/>
      <c r="E29" s="112"/>
      <c r="F29" s="113" t="str">
        <f t="shared" ref="F29" si="26">IF(E29&lt;&gt;"",IF(D29+E29&lt;D28+E28,0,(D29+E29)-(D28+E28)),"")</f>
        <v/>
      </c>
      <c r="G29" s="111" t="str">
        <f t="shared" ref="G29" si="27">IF(F29&lt;F28,"v",IF(F29=F28,IF(E29&lt;E28,"v",""),""))</f>
        <v/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45</v>
      </c>
      <c r="B30" s="148"/>
      <c r="C30" s="86" t="str">
        <f ca="1">("Nr "&amp;INDIRECT("Ranking" &amp;L2 &amp;"!M11")) &amp;" " &amp;(INDIRECT("Ranking" &amp;L2 &amp;"!K11")) &amp;" " &amp;(INDIRECT("Ranking" &amp;L2 &amp;"!L11"))</f>
        <v>Nr 7 SVED Nils (77) IF Hudik Alpin</v>
      </c>
      <c r="D30" s="108"/>
      <c r="E30" s="149"/>
      <c r="F30" s="113" t="str">
        <f t="shared" ref="F30" si="28">IF(E30&lt;&gt;"",IF(D30+E30&lt;D31+E31,0,(D30+E30)-(D31+E31)),"")</f>
        <v/>
      </c>
      <c r="G30" s="110" t="str">
        <f t="shared" ref="G30" si="29">IF(F30&lt;F31,"v",IF(F30=F31,IF(E30&lt;E31,"v",""),""))</f>
        <v/>
      </c>
      <c r="H30" s="4"/>
      <c r="I30" s="150"/>
      <c r="J30" s="150"/>
      <c r="K30" s="88" t="str">
        <f>IF(G30&lt;&gt;"",C30,IF(G31&lt;&gt;"",C31,""))</f>
        <v/>
      </c>
      <c r="L30" s="115"/>
      <c r="M30" s="148"/>
      <c r="N30" s="116" t="str">
        <f>IF(M30&lt;&gt;"",IF(L30+M30&lt;L32+M32,0,(L30+M30)-(L32+M32)),"")</f>
        <v/>
      </c>
      <c r="O30" s="110" t="str">
        <f>IF(N30&lt;N32,"v",IF(N30=N32,IF(M30&lt;M32,"v",""),""))</f>
        <v/>
      </c>
      <c r="Q30" s="151"/>
      <c r="R30" s="151"/>
      <c r="S30" s="100" t="str">
        <f>IF(O30&lt;&gt;"",K30,IF(O32&lt;&gt;"",K32,""))</f>
        <v/>
      </c>
      <c r="T30" s="143"/>
      <c r="U30" s="148"/>
      <c r="V30" s="116" t="str">
        <f>IF(U30&lt;&gt;"",IF(T30+U30&lt;T34+U34,0,(T30+U30)-(T34+U34)),"")</f>
        <v/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26  -</v>
      </c>
      <c r="D31" s="149"/>
      <c r="E31" s="108"/>
      <c r="F31" s="113" t="str">
        <f t="shared" ref="F31" si="30">IF(E31&lt;&gt;"",IF(D31+E31&lt;D30+E30,0,(D31+E31)-(D30+E30)),"")</f>
        <v/>
      </c>
      <c r="G31" s="111" t="str">
        <f t="shared" ref="G31" si="31">IF(F31&lt;F30,"v",IF(F31=F30,IF(E31&lt;E30,"v",""),""))</f>
        <v/>
      </c>
      <c r="H31" s="12"/>
      <c r="I31" s="147">
        <v>217</v>
      </c>
      <c r="J31" s="147">
        <v>278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46</v>
      </c>
      <c r="B32" s="147">
        <v>137</v>
      </c>
      <c r="C32" s="87" t="str">
        <f ca="1">("Nr "&amp;INDIRECT("Ranking" &amp;L2 &amp;"!M27")) &amp;" " &amp;(INDIRECT("Ranking" &amp;L2 &amp;"!K27")) &amp;" " &amp;(INDIRECT("Ranking" &amp;L2 &amp;"!L27"))</f>
        <v>Nr 23 ÅBERG Malte (93) Nolby Alpina SK</v>
      </c>
      <c r="D32" s="114"/>
      <c r="E32" s="157"/>
      <c r="F32" s="113" t="str">
        <f t="shared" ref="F32" si="32">IF(E32&lt;&gt;"",IF(D32+E32&lt;D33+E33,0,(D32+E32)-(D33+E33)),"")</f>
        <v/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>IF(G32&lt;&gt;"",C32,IF(G33&lt;&gt;"",C33,""))</f>
        <v/>
      </c>
      <c r="L32" s="149"/>
      <c r="M32" s="120"/>
      <c r="N32" s="113" t="str">
        <f>IF(M32&lt;&gt;"",IF(L32+M32&lt;L30+M30,0,(L32+M32)-(L30+M30)),"")</f>
        <v/>
      </c>
      <c r="O32" s="121" t="str">
        <f>IF(N32&lt;N30,"v",IF(N32=N30,IF(M32&lt;M30,"v",""),""))</f>
        <v/>
      </c>
      <c r="Q32" s="146">
        <v>327</v>
      </c>
      <c r="R32" s="146">
        <v>359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>IF(W30&lt;&gt;"",S30,IF(W34&lt;&gt;"",S34,""))</f>
        <v/>
      </c>
      <c r="AB32" s="149"/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SILFER Leopold (80) Sundsvalls SLK</v>
      </c>
      <c r="D33" s="149"/>
      <c r="E33" s="112"/>
      <c r="F33" s="113" t="str">
        <f t="shared" ref="F33" si="34">IF(E33&lt;&gt;"",IF(D33+E33&lt;D32+E32,0,(D33+E33)-(D32+E32)),"")</f>
        <v/>
      </c>
      <c r="G33" s="111" t="str">
        <f t="shared" ref="G33" si="35">IF(F33&lt;F32,"v",IF(F33=F32,IF(E33&lt;E32,"v",""),""))</f>
        <v/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414</v>
      </c>
      <c r="AH33" s="148">
        <v>430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47</v>
      </c>
      <c r="B34" s="148">
        <v>138</v>
      </c>
      <c r="C34" s="86" t="str">
        <f ca="1">("Nr "&amp;INDIRECT("Ranking" &amp;L2 &amp;"!M19")) &amp;" " &amp;(INDIRECT("Ranking" &amp;L2 &amp;"!K19")) &amp;" " &amp;(INDIRECT("Ranking" &amp;L2 &amp;"!L19"))</f>
        <v>Nr 15 DAMEN-BLAD Victor (85) UHSK Umeå SK</v>
      </c>
      <c r="D34" s="108"/>
      <c r="E34" s="149"/>
      <c r="F34" s="113" t="str">
        <f t="shared" ref="F34" si="36">IF(E34&lt;&gt;"",IF(D34+E34&lt;D35+E35,0,(D34+E34)-(D35+E35)),"")</f>
        <v/>
      </c>
      <c r="G34" s="110" t="str">
        <f t="shared" ref="G34" si="37">IF(F34&lt;F35,"v",IF(F34=F35,IF(E34&lt;E35,"v",""),""))</f>
        <v/>
      </c>
      <c r="H34" s="2"/>
      <c r="I34" s="150"/>
      <c r="J34" s="150"/>
      <c r="K34" s="90" t="str">
        <f>IF(G34&lt;&gt;"",C34,IF(G35&lt;&gt;"",C35,""))</f>
        <v/>
      </c>
      <c r="L34" s="124"/>
      <c r="M34" s="148"/>
      <c r="N34" s="116" t="str">
        <f>IF(M34&lt;&gt;"",IF(L34+M34&lt;L36+M36,0,(L34+M34)-(L36+M36)),"")</f>
        <v/>
      </c>
      <c r="O34" s="110" t="str">
        <f>IF(N34&lt;N36,"v",IF(N34=N36,IF(M34&lt;M36,"v",""),""))</f>
        <v/>
      </c>
      <c r="S34" s="100" t="str">
        <f>IF(O34&lt;&gt;"",K34,IF(O36&lt;&gt;"",K36,""))</f>
        <v/>
      </c>
      <c r="T34" s="149"/>
      <c r="U34" s="112"/>
      <c r="V34" s="113" t="str">
        <f>IF(U34&lt;&gt;"",IF(T34+U34&lt;T30+U30,0,(T34+U34)-(T30+U30)),"")</f>
        <v/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18 WESTLUND Wilhelm (88) Sundsvalls SLK</v>
      </c>
      <c r="D35" s="149"/>
      <c r="E35" s="108"/>
      <c r="F35" s="113" t="str">
        <f t="shared" ref="F35" si="38">IF(E35&lt;&gt;"",IF(D35+E35&lt;D34+E34,0,(D35+E35)-(D34+E34)),"")</f>
        <v/>
      </c>
      <c r="G35" s="111" t="str">
        <f t="shared" ref="G35" si="39">IF(F35&lt;F34,"v",IF(F35=F34,IF(E35&lt;E34,"v",""),""))</f>
        <v/>
      </c>
      <c r="H35" s="4"/>
      <c r="I35" s="147">
        <v>218</v>
      </c>
      <c r="J35" s="147">
        <v>279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48</v>
      </c>
      <c r="B36" s="147"/>
      <c r="C36" s="87" t="str">
        <f ca="1">("Nr "&amp;INDIRECT("Ranking" &amp;L2 &amp;"!M35")) &amp;" " &amp;(INDIRECT("Ranking" &amp;L2 &amp;"!K35")) &amp;" " &amp;(INDIRECT("Ranking" &amp;L2 &amp;"!L35"))</f>
        <v>Nr 31  -</v>
      </c>
      <c r="D36" s="114"/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>IF(G36&lt;&gt;"",C36,IF(G37&lt;&gt;"",C37,""))</f>
        <v/>
      </c>
      <c r="L36" s="149"/>
      <c r="M36" s="125"/>
      <c r="N36" s="113" t="str">
        <f>IF(M36&lt;&gt;"",IF(L36+M36&lt;L34+M34,0,(L36+M36)-(L34+M34)),"")</f>
        <v/>
      </c>
      <c r="O36" s="121" t="str">
        <f>IF(N36&lt;N34,"v",IF(N36=N34,IF(M36&lt;M34,"v",""),""))</f>
        <v/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SVELANDER Simon (72) Sundsvalls SLK</v>
      </c>
      <c r="D37" s="149"/>
      <c r="E37" s="112"/>
      <c r="F37" s="113" t="str">
        <f t="shared" ref="F37" si="42">IF(E37&lt;&gt;"",IF(D37+E37&lt;D36+E36,0,(D37+E37)-(D36+E36)),"")</f>
        <v/>
      </c>
      <c r="G37" s="111" t="str">
        <f t="shared" ref="G37" si="43">IF(F37&lt;F36,"v",IF(F37=F36,IF(E37&lt;E36,"v",""),""))</f>
        <v/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>IF(AND(G5="",G6=""),"",IF(G5="",C5,IF(G6="",C6)))</f>
        <v/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>IF(AND(G7="",G8=""),"",IF(G7="",C7,IF(G8="",C8)))</f>
        <v/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>IF(AND(G9="",G10=""),"",IF(G9="",C9,IF(G10="",C10)))</f>
        <v/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>IF(AND(G11="",G12=""),"",IF(G11="",C11,IF(G12="",C12)))</f>
        <v/>
      </c>
    </row>
    <row r="46" spans="1:49" ht="18.75">
      <c r="B46" s="68" t="s">
        <v>24</v>
      </c>
      <c r="C46" s="82" t="str">
        <f>IF(AND(W8="",W12=""),"",IF(W8="",S8,IF(W12="",S12)))</f>
        <v/>
      </c>
      <c r="I46" s="1"/>
      <c r="J46" s="68" t="s">
        <v>58</v>
      </c>
      <c r="K46" s="69" t="str">
        <f>IF(AND(G13="",G14=""),"",IF(G13="",C13,IF(G14="",C14)))</f>
        <v/>
      </c>
    </row>
    <row r="47" spans="1:49" ht="18.75">
      <c r="B47" s="68" t="s">
        <v>24</v>
      </c>
      <c r="C47" s="82" t="str">
        <f>IF(AND(W16="",W20=""),"",IF(W16="",S16,IF(W20="",S20)))</f>
        <v/>
      </c>
      <c r="I47" s="1"/>
      <c r="J47" s="68" t="s">
        <v>58</v>
      </c>
      <c r="K47" s="69" t="str">
        <f>IF(AND(G15="",G16=""),"",IF(G15="",C15,IF(G16="",C16)))</f>
        <v/>
      </c>
    </row>
    <row r="48" spans="1:49" ht="18.75">
      <c r="B48" s="68" t="s">
        <v>24</v>
      </c>
      <c r="C48" s="82" t="str">
        <f>IF(AND(W22="",W26=""),"",IF(W22="",S22,IF(W26="",S26)))</f>
        <v/>
      </c>
      <c r="I48" s="1"/>
      <c r="J48" s="68" t="s">
        <v>58</v>
      </c>
      <c r="K48" s="69" t="str">
        <f>IF(AND(G17="",G18=""),"",IF(G17="",C17,IF(G18="",C18)))</f>
        <v/>
      </c>
    </row>
    <row r="49" spans="2:11" ht="18.75">
      <c r="B49" s="68" t="s">
        <v>24</v>
      </c>
      <c r="C49" s="82" t="str">
        <f>IF(AND(W30="",W34=""),"",IF(W30="",S30,IF(W34="",S34)))</f>
        <v/>
      </c>
      <c r="I49" s="1"/>
      <c r="J49" s="68" t="s">
        <v>58</v>
      </c>
      <c r="K49" s="69" t="str">
        <f>IF(AND(G19="",G20=""),"",IF(G19="",C19,IF(G20="",C20)))</f>
        <v/>
      </c>
    </row>
    <row r="50" spans="2:11" ht="18.75">
      <c r="B50" s="68" t="s">
        <v>56</v>
      </c>
      <c r="C50" s="82" t="str">
        <f>IF(AND(O6="",O8=""),"",IF(O6="",K6,IF(O8="",K8)))</f>
        <v/>
      </c>
      <c r="I50" s="1"/>
      <c r="J50" s="68" t="s">
        <v>58</v>
      </c>
      <c r="K50" s="69" t="str">
        <f>IF(AND(G22="",G23=""),"",IF(G22="",C22,IF(G23="",C23)))</f>
        <v/>
      </c>
    </row>
    <row r="51" spans="2:11" ht="18.75">
      <c r="B51" s="68" t="s">
        <v>56</v>
      </c>
      <c r="C51" s="82" t="str">
        <f>IF(AND(O10="",O12=""),"",IF(O10="",K10,IF(O12="",K12)))</f>
        <v/>
      </c>
      <c r="I51" s="1"/>
      <c r="J51" s="68" t="s">
        <v>58</v>
      </c>
      <c r="K51" s="69" t="str">
        <f>IF(AND(G24="",G25=""),"",IF(G24="",C24,IF(G25="",C25)))</f>
        <v/>
      </c>
    </row>
    <row r="52" spans="2:11" ht="18.75">
      <c r="B52" s="68" t="s">
        <v>56</v>
      </c>
      <c r="C52" s="82" t="str">
        <f>IF(AND(O14="",O16=""),"",IF(O14="",K14,IF(O16="",K16)))</f>
        <v/>
      </c>
      <c r="I52" s="1"/>
      <c r="J52" s="68" t="s">
        <v>58</v>
      </c>
      <c r="K52" s="69" t="str">
        <f>IF(AND(G26="",G27=""),"",IF(G26="",C26,IF(G27="",C27)))</f>
        <v/>
      </c>
    </row>
    <row r="53" spans="2:11" ht="18.75">
      <c r="B53" s="68" t="s">
        <v>56</v>
      </c>
      <c r="C53" s="82" t="str">
        <f>IF(AND(O18="",O20=""),"",IF(O18="",K18,IF(O20="",K20)))</f>
        <v/>
      </c>
      <c r="I53" s="1"/>
      <c r="J53" s="68" t="s">
        <v>58</v>
      </c>
      <c r="K53" s="69" t="str">
        <f>IF(AND(G28="",G29=""),"",IF(G28="",C28,IF(G29="",C29)))</f>
        <v/>
      </c>
    </row>
    <row r="54" spans="2:11" ht="18.75">
      <c r="B54" s="68" t="s">
        <v>56</v>
      </c>
      <c r="C54" s="82" t="str">
        <f>IF(AND(O22="",O24=""),"",IF(O22="",K22,IF(O24="",K24)))</f>
        <v/>
      </c>
      <c r="I54" s="1"/>
      <c r="J54" s="68" t="s">
        <v>58</v>
      </c>
      <c r="K54" s="69" t="str">
        <f>IF(AND(G30="",G31=""),"",IF(G30="",C30,IF(G31="",C31)))</f>
        <v/>
      </c>
    </row>
    <row r="55" spans="2:11" ht="18.75">
      <c r="B55" s="68" t="s">
        <v>56</v>
      </c>
      <c r="C55" s="82" t="str">
        <f>IF(AND(O26="",O28=""),"",IF(O26="",K26,IF(O28="",K28)))</f>
        <v/>
      </c>
      <c r="I55" s="1"/>
      <c r="J55" s="68" t="s">
        <v>58</v>
      </c>
      <c r="K55" s="69" t="str">
        <f>IF(AND(G32="",G33=""),"",IF(G32="",C32,IF(G33="",C33)))</f>
        <v/>
      </c>
    </row>
    <row r="56" spans="2:11" ht="18.75">
      <c r="B56" s="68" t="s">
        <v>56</v>
      </c>
      <c r="C56" s="82" t="str">
        <f>IF(AND(O30="",O32=""),"",IF(O30="",K30,IF(O32="",K32)))</f>
        <v/>
      </c>
      <c r="I56" s="1"/>
      <c r="J56" s="68" t="s">
        <v>58</v>
      </c>
      <c r="K56" s="69" t="str">
        <f>IF(AND(G34="",G35=""),"",IF(G34="",C34,IF(G35="",C35)))</f>
        <v/>
      </c>
    </row>
    <row r="57" spans="2:11" ht="18.75">
      <c r="B57" s="68" t="s">
        <v>56</v>
      </c>
      <c r="C57" s="82" t="str">
        <f>IF(AND(O34="",O36=""),"",IF(O34="",K34,IF(O36="",K36)))</f>
        <v/>
      </c>
      <c r="I57" s="1"/>
      <c r="J57" s="68" t="s">
        <v>58</v>
      </c>
      <c r="K57" s="69" t="str">
        <f>IF(AND(G36="",G37=""),"",IF(G36="",C36,IF(G37="",C37)))</f>
        <v/>
      </c>
    </row>
  </sheetData>
  <pageMargins left="0.19685039370078741" right="0.19685039370078741" top="0.98425196850393704" bottom="0.98425196850393704" header="0.51181102362204722" footer="0.51181102362204722"/>
  <pageSetup paperSize="9" scale="105" pageOrder="overThenDown" orientation="landscape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AX57"/>
  <sheetViews>
    <sheetView showRuler="0" zoomScale="90" zoomScaleNormal="90" zoomScalePageLayoutView="125" workbookViewId="0">
      <selection activeCell="AH22" sqref="AH22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D14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D14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49</v>
      </c>
      <c r="B5" s="146">
        <v>139</v>
      </c>
      <c r="C5" s="86" t="str">
        <f ca="1">("Nr "&amp;INDIRECT("Ranking" &amp;L2 &amp;"!M5")) &amp;" " &amp;(INDIRECT("Ranking" &amp;L2 &amp;"!K5")) &amp;" " &amp;(INDIRECT("Ranking" &amp;L2 &amp;"!L5"))</f>
        <v>Nr 1 MALM Cecilia (101) Sollentuna SLK</v>
      </c>
      <c r="D5" s="108"/>
      <c r="E5" s="149"/>
      <c r="F5" s="109" t="str">
        <f>IF(E5&lt;&gt;"",IF(D5+E5&lt;D6+E6,0,(D5+E5)-(D6+E6)),"")</f>
        <v/>
      </c>
      <c r="G5" s="110" t="str">
        <f>IF(F5&lt;F6,"v",IF(F5=F6,IF(E5&lt;E6,"v",""),""))</f>
        <v/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>Nr 32 MÅRTENSDOTTER Stina (132) Sundsvalls SLK</v>
      </c>
      <c r="D6" s="149"/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88" t="str">
        <f>IF(G5&lt;&gt;"",C5,IF(G6&lt;&gt;"",C6,""))</f>
        <v/>
      </c>
      <c r="L6" s="115"/>
      <c r="M6" s="148"/>
      <c r="N6" s="116" t="str">
        <f>IF(M6&lt;&gt;"",IF(L6+M6&lt;L8+M8,0,(L6+M6)-(L8+M8)),"")</f>
        <v/>
      </c>
      <c r="O6" s="110" t="str">
        <f>IF(N6&lt;N8,"v",IF(N6=N8,IF(M6&lt;M8,"v",""),""))</f>
        <v/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50</v>
      </c>
      <c r="B7" s="147">
        <v>140</v>
      </c>
      <c r="C7" s="87" t="str">
        <f ca="1">("Nr "&amp;INDIRECT("Ranking" &amp;L2 &amp;"!M21")) &amp;" " &amp;(INDIRECT("Ranking" &amp;L2 &amp;"!K21")) &amp;" " &amp;(INDIRECT("Ranking" &amp;L2 &amp;"!L21"))</f>
        <v>Nr 17 SVANSTRÖM Linnea (117) Höghedens SLK</v>
      </c>
      <c r="D7" s="112"/>
      <c r="E7" s="149"/>
      <c r="F7" s="109" t="str">
        <f t="shared" ref="F7" si="0">IF(E7&lt;&gt;"",IF(D7+E7&lt;D8+E8,0,(D7+E7)-(D8+E8)),"")</f>
        <v/>
      </c>
      <c r="G7" s="110" t="str">
        <f>IF(F7&lt;F8,"v",IF(F7=F8,IF(E7&lt;E8,"v",""),""))</f>
        <v/>
      </c>
      <c r="H7" s="4"/>
      <c r="I7" s="147">
        <v>219</v>
      </c>
      <c r="J7" s="147">
        <v>280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WESTMAN Clara (116) Mälaröarnas Alpina SK</v>
      </c>
      <c r="D8" s="149"/>
      <c r="E8" s="112"/>
      <c r="F8" s="109" t="str">
        <f t="shared" ref="F8" si="1">IF(E8&lt;&gt;"",IF(D8+E8&lt;D7+E7,0,(D8+E8)-(D7+E7)),"")</f>
        <v/>
      </c>
      <c r="G8" s="111" t="str">
        <f>IF(F8&lt;F7,"v",IF(F8=F7,IF(E8&lt;E7,"v",""),""))</f>
        <v/>
      </c>
      <c r="H8" s="2"/>
      <c r="I8" s="149"/>
      <c r="J8" s="149"/>
      <c r="K8" s="88" t="str">
        <f>IF(G7&lt;&gt;"",C7,IF(G8&lt;&gt;"",C8,""))</f>
        <v/>
      </c>
      <c r="L8" s="149"/>
      <c r="M8" s="120"/>
      <c r="N8" s="113" t="str">
        <f>IF(M8&lt;&gt;"",IF(L8+M8&lt;L6+M6,0,(L8+M8)-(L6+M6)),"")</f>
        <v/>
      </c>
      <c r="O8" s="121" t="str">
        <f>IF(N8&lt;N6,"v",IF(N8=N6,IF(M8&lt;M6,"v",""),""))</f>
        <v/>
      </c>
      <c r="P8" s="2"/>
      <c r="Q8" s="152"/>
      <c r="R8" s="152"/>
      <c r="S8" s="86" t="str">
        <f>IF(O6&lt;&gt;"",K6,IF(O8&lt;&gt;"",K8,""))</f>
        <v/>
      </c>
      <c r="T8" s="108"/>
      <c r="U8" s="149"/>
      <c r="V8" s="113" t="str">
        <f>IF(U8&lt;&gt;"",IF(T8+U8&lt;T12+U12,0,(T8+U8)-(T12+U12)),"")</f>
        <v/>
      </c>
      <c r="W8" s="110" t="str">
        <f>IF(V8&lt;V12,"v",IF(V8=V12,IF(U8&lt;U12,"v",""),""))</f>
        <v/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51</v>
      </c>
      <c r="B9" s="146">
        <v>141</v>
      </c>
      <c r="C9" s="86" t="str">
        <f ca="1">("Nr "&amp;INDIRECT("Ranking" &amp;L2 &amp;"!M13")) &amp;" " &amp;(INDIRECT("Ranking" &amp;L2 &amp;"!K13")) &amp;" " &amp;(INDIRECT("Ranking" &amp;L2 &amp;"!L13"))</f>
        <v>Nr 9 MÅNSSON Astrid (109) Nolby Alpina SK</v>
      </c>
      <c r="D9" s="108"/>
      <c r="E9" s="149"/>
      <c r="F9" s="113" t="str">
        <f t="shared" ref="F9" si="2">IF(E9&lt;&gt;"",IF(D9+E9&lt;D10+E10,0,(D9+E9)-(D10+E10)),"")</f>
        <v/>
      </c>
      <c r="G9" s="110" t="str">
        <f>IF(F9&lt;F10,"v",IF(F9=F10,IF(E9&lt;E10,"v",""),""))</f>
        <v/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>Nr 24 PERSSON Ellen (124) Sundsvalls SLK</v>
      </c>
      <c r="D10" s="149"/>
      <c r="E10" s="108"/>
      <c r="F10" s="113" t="str">
        <f t="shared" ref="F10" si="3">IF(E10&lt;&gt;"",IF(D10+E10&lt;D9+E9,0,(D10+E10)-(D9+E9)),"")</f>
        <v/>
      </c>
      <c r="G10" s="111" t="str">
        <f>IF(F10&lt;F9,"v",IF(F10=F9,IF(E10&lt;E9,"v",""),""))</f>
        <v/>
      </c>
      <c r="H10" s="4"/>
      <c r="I10" s="150"/>
      <c r="J10" s="150"/>
      <c r="K10" s="90" t="str">
        <f>IF(G9&lt;&gt;"",C9,IF(G10&lt;&gt;"",C10,""))</f>
        <v/>
      </c>
      <c r="L10" s="124"/>
      <c r="M10" s="148"/>
      <c r="N10" s="116" t="str">
        <f>IF(M10&lt;&gt;"",IF(L10+M10&lt;L12+M12,0,(L10+M10)-(L12+M12)),"")</f>
        <v/>
      </c>
      <c r="O10" s="110" t="str">
        <f>IF(N10&lt;N12,"v",IF(N10=N12,IF(M10&lt;M12,"v",""),""))</f>
        <v/>
      </c>
      <c r="P10" s="4"/>
      <c r="Q10" s="148">
        <v>328</v>
      </c>
      <c r="R10" s="148">
        <v>360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>IF(W8&lt;&gt;"",S8,IF(W12&lt;&gt;"",S12,""))</f>
        <v/>
      </c>
      <c r="AB10" s="115"/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52</v>
      </c>
      <c r="B11" s="147">
        <v>142</v>
      </c>
      <c r="C11" s="87" t="str">
        <f ca="1">("Nr "&amp;INDIRECT("Ranking" &amp;L2 &amp;"!M29")) &amp;" " &amp;(INDIRECT("Ranking" &amp;L2 &amp;"!K29")) &amp;" " &amp;(INDIRECT("Ranking" &amp;L2 &amp;"!L29"))</f>
        <v>Nr 25 FALK Regina (125) Ragunda AC</v>
      </c>
      <c r="D11" s="112"/>
      <c r="E11" s="149"/>
      <c r="F11" s="113" t="str">
        <f t="shared" ref="F11" si="4">IF(E11&lt;&gt;"",IF(D11+E11&lt;D12+E12,0,(D11+E11)-(D12+E12)),"")</f>
        <v/>
      </c>
      <c r="G11" s="110" t="str">
        <f>IF(F11&lt;F12,"v",IF(F11=F12,IF(E11&lt;E12,"v",""),""))</f>
        <v/>
      </c>
      <c r="H11" s="9"/>
      <c r="I11" s="147">
        <v>220</v>
      </c>
      <c r="J11" s="147">
        <v>281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NORDBERG Ellie (108) Mälaröarnas Alpina SK</v>
      </c>
      <c r="D12" s="149"/>
      <c r="E12" s="112"/>
      <c r="F12" s="113" t="str">
        <f t="shared" ref="F12" si="5">IF(E12&lt;&gt;"",IF(D12+E12&lt;D11+E11,0,(D12+E12)-(D11+E11)),"")</f>
        <v/>
      </c>
      <c r="G12" s="111" t="str">
        <f>IF(F12&lt;F11,"v",IF(F12=F11,IF(E12&lt;E11,"v",""),""))</f>
        <v/>
      </c>
      <c r="H12" s="2"/>
      <c r="I12" s="149"/>
      <c r="J12" s="149"/>
      <c r="K12" s="90" t="str">
        <f>IF(G11&lt;&gt;"",C11,IF(G12&lt;&gt;"",C12,""))</f>
        <v/>
      </c>
      <c r="L12" s="149"/>
      <c r="M12" s="125"/>
      <c r="N12" s="113" t="str">
        <f>IF(M12&lt;&gt;"",IF(L12+M12&lt;L10+M10,0,(L12+M12)-(L10+M10)),"")</f>
        <v/>
      </c>
      <c r="O12" s="121" t="str">
        <f>IF(N12&lt;N10,"v",IF(N12=N10,IF(M12&lt;M10,"v",""),""))</f>
        <v/>
      </c>
      <c r="P12" s="2"/>
      <c r="Q12" s="153"/>
      <c r="R12" s="153"/>
      <c r="S12" s="86" t="str">
        <f>IF(O10&lt;&gt;"",K10,IF(O12&lt;&gt;"",K12,""))</f>
        <v/>
      </c>
      <c r="T12" s="149"/>
      <c r="U12" s="108"/>
      <c r="V12" s="113" t="str">
        <f>IF(U12&lt;&gt;"",IF(T12+U12&lt;T8+U8,0,(T12+U12)-(T8+U8)),"")</f>
        <v/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53</v>
      </c>
      <c r="B13" s="146">
        <v>143</v>
      </c>
      <c r="C13" s="86" t="str">
        <f ca="1">("Nr "&amp;INDIRECT("Ranking" &amp;L2 &amp;"!M9")) &amp;" " &amp;(INDIRECT("Ranking" &amp;L2 &amp;"!K9")) &amp;" " &amp;(INDIRECT("Ranking" &amp;L2 &amp;"!L9"))</f>
        <v>Nr 5 JANLERT Klara (105) Mälaröarnas Alpina SK</v>
      </c>
      <c r="D13" s="108"/>
      <c r="E13" s="149"/>
      <c r="F13" s="113" t="str">
        <f t="shared" ref="F13" si="6">IF(E13&lt;&gt;"",IF(D13+E13&lt;D14+E14,0,(D13+E13)-(D14+E14)),"")</f>
        <v/>
      </c>
      <c r="G13" s="110" t="str">
        <f>IF(F13&lt;F14,"v",IF(F13=F14,IF(E13&lt;E14,"v",""),""))</f>
        <v/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>Nr 28 RYDÉN Anné (128) Östersund-Frösö SLK</v>
      </c>
      <c r="D14" s="149"/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88" t="str">
        <f>IF(G13&lt;&gt;"",C13,IF(G14&lt;&gt;"",C14,""))</f>
        <v/>
      </c>
      <c r="L14" s="115"/>
      <c r="M14" s="148"/>
      <c r="N14" s="116" t="str">
        <f>IF(M14&lt;&gt;"",IF(L14+M14&lt;L16+M16,0,(L14+M14)-(L16+M16)),"")</f>
        <v/>
      </c>
      <c r="O14" s="110" t="str">
        <f>IF(N14&lt;N16,"v",IF(N14=N16,IF(M14&lt;M16,"v",""),""))</f>
        <v/>
      </c>
      <c r="P14" s="4"/>
      <c r="Q14" s="133"/>
      <c r="R14" s="133"/>
      <c r="S14" s="93"/>
      <c r="T14" s="128"/>
      <c r="U14" s="128"/>
      <c r="V14" s="129"/>
      <c r="W14" s="93"/>
      <c r="Y14" s="146">
        <v>384</v>
      </c>
      <c r="Z14" s="146">
        <v>400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54</v>
      </c>
      <c r="B15" s="147">
        <v>144</v>
      </c>
      <c r="C15" s="87" t="str">
        <f ca="1">("Nr "&amp;INDIRECT("Ranking" &amp;L2 &amp;"!M25")) &amp;" " &amp;(INDIRECT("Ranking" &amp;L2 &amp;"!K25")) &amp;" " &amp;(INDIRECT("Ranking" &amp;L2 &amp;"!L25"))</f>
        <v>Nr 21 CEWE Hanna (121) Mälaröarnas Alpina SK</v>
      </c>
      <c r="D15" s="112"/>
      <c r="E15" s="149"/>
      <c r="F15" s="113" t="str">
        <f t="shared" ref="F15" si="8">IF(E15&lt;&gt;"",IF(D15+E15&lt;D16+E16,0,(D15+E15)-(D16+E16)),"")</f>
        <v/>
      </c>
      <c r="G15" s="110" t="str">
        <f>IF(F15&lt;F16,"v",IF(F15=F16,IF(E15&lt;E16,"v",""),""))</f>
        <v/>
      </c>
      <c r="H15" s="4"/>
      <c r="I15" s="147">
        <v>221</v>
      </c>
      <c r="J15" s="147">
        <v>282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MARKLUND Wilma (112) UHSK Umeå SK</v>
      </c>
      <c r="D16" s="149"/>
      <c r="E16" s="112"/>
      <c r="F16" s="113" t="str">
        <f t="shared" ref="F16" si="9">IF(E16&lt;&gt;"",IF(D16+E16&lt;D15+E15,0,(D16+E16)-(D15+E15)),"")</f>
        <v/>
      </c>
      <c r="G16" s="111" t="str">
        <f>IF(F16&lt;F15,"v",IF(F16=F15,IF(E16&lt;E15,"v",""),""))</f>
        <v/>
      </c>
      <c r="H16" s="2"/>
      <c r="I16" s="149"/>
      <c r="J16" s="149"/>
      <c r="K16" s="88" t="str">
        <f>IF(G15&lt;&gt;"",C15,IF(G16&lt;&gt;"",C16,""))</f>
        <v/>
      </c>
      <c r="L16" s="149"/>
      <c r="M16" s="120"/>
      <c r="N16" s="113" t="str">
        <f>IF(M16&lt;&gt;"",IF(L16+M16&lt;L14+M14,0,(L16+M16)-(L14+M14)),"")</f>
        <v/>
      </c>
      <c r="O16" s="121" t="str">
        <f>IF(N16&lt;N14,"v",IF(N16=N14,IF(M16&lt;M14,"v",""),""))</f>
        <v/>
      </c>
      <c r="P16" s="2"/>
      <c r="Q16" s="153"/>
      <c r="R16" s="153"/>
      <c r="S16" s="87" t="str">
        <f>IF(O14&lt;&gt;"",K14,IF(O16&lt;&gt;"",K16,""))</f>
        <v/>
      </c>
      <c r="T16" s="112"/>
      <c r="U16" s="149"/>
      <c r="V16" s="113" t="str">
        <f>IF(U16&lt;&gt;"",IF(T16+U16&lt;T20+U20,0,(T16+U16)-(T20+U20)),"")</f>
        <v/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55</v>
      </c>
      <c r="B17" s="146">
        <v>145</v>
      </c>
      <c r="C17" s="86" t="str">
        <f ca="1">("Nr "&amp;INDIRECT("Ranking" &amp;L2 &amp;"!M17")) &amp;" " &amp;(INDIRECT("Ranking" &amp;L2 &amp;"!K17")) &amp;" " &amp;(INDIRECT("Ranking" &amp;L2 &amp;"!L17"))</f>
        <v>Nr 13 HANSSON Mathilda (113) SK Vitesse</v>
      </c>
      <c r="D17" s="108"/>
      <c r="E17" s="149"/>
      <c r="F17" s="113" t="str">
        <f t="shared" ref="F17" si="10">IF(E17&lt;&gt;"",IF(D17+E17&lt;D18+E18,0,(D17+E17)-(D18+E18)),"")</f>
        <v/>
      </c>
      <c r="G17" s="110" t="str">
        <f>IF(F17&lt;F18,"v",IF(F17=F18,IF(E17&lt;E18,"v",""),""))</f>
        <v/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20 ALFREDSON Lovisa (120) UHSK Umeå SK</v>
      </c>
      <c r="D18" s="149"/>
      <c r="E18" s="108"/>
      <c r="F18" s="113" t="str">
        <f t="shared" ref="F18" si="11">IF(E18&lt;&gt;"",IF(D18+E18&lt;D17+E17,0,(D18+E18)-(D17+E17)),"")</f>
        <v/>
      </c>
      <c r="G18" s="111" t="str">
        <f>IF(F18&lt;F17,"v",IF(F18=F17,IF(E18&lt;E17,"v",""),""))</f>
        <v/>
      </c>
      <c r="H18" s="2"/>
      <c r="I18" s="150"/>
      <c r="J18" s="150"/>
      <c r="K18" s="90" t="str">
        <f>IF(G17&lt;&gt;"",C17,IF(G18&lt;&gt;"",C18,""))</f>
        <v/>
      </c>
      <c r="L18" s="124"/>
      <c r="M18" s="148"/>
      <c r="N18" s="116" t="str">
        <f>IF(M18&lt;&gt;"",IF(L18+M18&lt;L20+M20,0,(L18+M18)-(L20+M20)),"")</f>
        <v/>
      </c>
      <c r="O18" s="110" t="str">
        <f>IF(N18&lt;N20,"v",IF(N18=N20,IF(M18&lt;M20,"v",""),""))</f>
        <v/>
      </c>
      <c r="P18" s="4"/>
      <c r="Q18" s="148">
        <v>329</v>
      </c>
      <c r="R18" s="148">
        <v>361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>IF(W16&lt;&gt;"",S16,IF(W20&lt;&gt;"",S20,""))</f>
        <v/>
      </c>
      <c r="AB18" s="120"/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56</v>
      </c>
      <c r="B19" s="147">
        <v>146</v>
      </c>
      <c r="C19" s="87" t="str">
        <f ca="1">("Nr "&amp;INDIRECT("Ranking" &amp;L2 &amp;"!M33")) &amp;" " &amp;(INDIRECT("Ranking" &amp;L2 &amp;"!K33")) &amp;" " &amp;(INDIRECT("Ranking" &amp;L2 &amp;"!L33"))</f>
        <v>Nr 29 ANDERSSON Tuva (129) Täby SLK</v>
      </c>
      <c r="D19" s="112"/>
      <c r="E19" s="149"/>
      <c r="F19" s="113" t="str">
        <f t="shared" ref="F19" si="12">IF(E19&lt;&gt;"",IF(D19+E19&lt;D20+E20,0,(D19+E19)-(D20+E20)),"")</f>
        <v/>
      </c>
      <c r="G19" s="110" t="str">
        <f>IF(F19&lt;F20,"v",IF(F19=F20,IF(E19&lt;E20,"v",""),""))</f>
        <v/>
      </c>
      <c r="H19" s="9"/>
      <c r="I19" s="147">
        <v>222</v>
      </c>
      <c r="J19" s="147">
        <v>283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58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VON REEDTZ Sofia (104) Gävle Alpina SK</v>
      </c>
      <c r="D20" s="149"/>
      <c r="E20" s="112"/>
      <c r="F20" s="113" t="str">
        <f t="shared" ref="F20" si="13">IF(E20&lt;&gt;"",IF(D20+E20&lt;D19+E19,0,(D20+E20)-(D19+E19)),"")</f>
        <v/>
      </c>
      <c r="G20" s="111" t="str">
        <f>IF(F20&lt;F19,"v",IF(F20=F19,IF(E20&lt;E19,"v",""),""))</f>
        <v/>
      </c>
      <c r="H20" s="2"/>
      <c r="I20" s="149"/>
      <c r="J20" s="149"/>
      <c r="K20" s="90" t="str">
        <f>IF(G19&lt;&gt;"",C19,IF(G20&lt;&gt;"",C20,""))</f>
        <v/>
      </c>
      <c r="L20" s="149"/>
      <c r="M20" s="125"/>
      <c r="N20" s="113" t="str">
        <f>IF(M20&lt;&gt;"",IF(L20+M20&lt;L18+M18,0,(L20+M20)-(L18+M18)),"")</f>
        <v/>
      </c>
      <c r="O20" s="121" t="str">
        <f>IF(N20&lt;N18,"v",IF(N20=N18,IF(M20&lt;M18,"v",""),""))</f>
        <v/>
      </c>
      <c r="P20" s="2"/>
      <c r="Q20" s="153"/>
      <c r="R20" s="153"/>
      <c r="S20" s="87" t="str">
        <f>IF(O18&lt;&gt;"",K18,IF(O20&lt;&gt;"",K20,""))</f>
        <v/>
      </c>
      <c r="T20" s="149"/>
      <c r="U20" s="112"/>
      <c r="V20" s="113" t="str">
        <f>IF(U20&lt;&gt;"",IF(T20+U20&lt;T16+U16,0,(T20+U20)-(T16+U16)),"")</f>
        <v/>
      </c>
      <c r="W20" s="121" t="str">
        <f>IF(V20&lt;V16,"v",IF(V20=V16,IF(U20&lt;U16,"v",""),""))</f>
        <v/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417</v>
      </c>
      <c r="AH21" s="148">
        <v>433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57</v>
      </c>
      <c r="B22" s="148">
        <v>147</v>
      </c>
      <c r="C22" s="86" t="str">
        <f ca="1">("Nr "&amp;INDIRECT("Ranking" &amp;L2 &amp;"!M7")) &amp;" " &amp;(INDIRECT("Ranking" &amp;L2 &amp;"!K7")) &amp;" " &amp;(INDIRECT("Ranking" &amp;L2 &amp;"!L7"))</f>
        <v>Nr 3 LINDSTRÖM Ebba (103) Landskrona SC</v>
      </c>
      <c r="D22" s="108"/>
      <c r="E22" s="149"/>
      <c r="F22" s="113" t="str">
        <f t="shared" ref="F22" si="14">IF(E22&lt;&gt;"",IF(D22+E22&lt;D23+E23,0,(D22+E22)-(D23+E23)),"")</f>
        <v/>
      </c>
      <c r="G22" s="110" t="str">
        <f>IF(F22&lt;F23,"v",IF(F22=F23,IF(E22&lt;E23,"v",""),""))</f>
        <v/>
      </c>
      <c r="H22" s="4"/>
      <c r="I22" s="150"/>
      <c r="J22" s="150"/>
      <c r="K22" s="88" t="str">
        <f>IF(G22&lt;&gt;"",C22,IF(G23&lt;&gt;"",C23,""))</f>
        <v/>
      </c>
      <c r="L22" s="115"/>
      <c r="M22" s="148"/>
      <c r="N22" s="116" t="str">
        <f>IF(M22&lt;&gt;"",IF(L22+M22&lt;L24+M24,0,(L22+M22)-(L24+M24)),"")</f>
        <v/>
      </c>
      <c r="O22" s="110" t="str">
        <f>IF(N22&lt;N24,"v",IF(N22=N24,IF(M22&lt;M24,"v",""),""))</f>
        <v/>
      </c>
      <c r="Q22" s="151"/>
      <c r="R22" s="151"/>
      <c r="S22" s="97" t="str">
        <f>IF(O22&lt;&gt;"",K22,IF(O24&lt;&gt;"",K24,""))</f>
        <v/>
      </c>
      <c r="T22" s="137"/>
      <c r="U22" s="148"/>
      <c r="V22" s="113" t="str">
        <f>IF(U22&lt;&gt;"",IF(T22+U22&lt;T26+U26,0,(T22+U22)-(T26+U26)),"")</f>
        <v/>
      </c>
      <c r="W22" s="110" t="str">
        <f>IF(V22&lt;V26,"v",IF(V22=V26,IF(U22&lt;U26,"v",""),""))</f>
        <v/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30 SÖDERBERG Saga (130) Getbergets Alpina IF</v>
      </c>
      <c r="D23" s="149"/>
      <c r="E23" s="108"/>
      <c r="F23" s="113" t="str">
        <f t="shared" ref="F23" si="15">IF(E23&lt;&gt;"",IF(D23+E23&lt;D22+E22,0,(D23+E23)-(D22+E22)),"")</f>
        <v/>
      </c>
      <c r="G23" s="111" t="str">
        <f>IF(F23&lt;F22,"v",IF(F23=F22,IF(E23&lt;E22,"v",""),""))</f>
        <v/>
      </c>
      <c r="H23" s="12"/>
      <c r="I23" s="147">
        <v>223</v>
      </c>
      <c r="J23" s="147">
        <v>284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58</v>
      </c>
      <c r="B24" s="147">
        <v>148</v>
      </c>
      <c r="C24" s="87" t="str">
        <f ca="1">("Nr "&amp;INDIRECT("Ranking" &amp;L2 &amp;"!M23")) &amp;" " &amp;(INDIRECT("Ranking" &amp;L2 &amp;"!K23")) &amp;" " &amp;(INDIRECT("Ranking" &amp;L2 &amp;"!L23"))</f>
        <v>Nr 19 EKMAN Isabelle (119) Gävle Alpina SK</v>
      </c>
      <c r="D24" s="114"/>
      <c r="E24" s="157"/>
      <c r="F24" s="113" t="str">
        <f t="shared" ref="F24" si="16">IF(E24&lt;&gt;"",IF(D24+E24&lt;D25+E25,0,(D24+E24)-(D25+E25)),"")</f>
        <v/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>IF(G24&lt;&gt;"",C24,IF(G25&lt;&gt;"",C25,""))</f>
        <v/>
      </c>
      <c r="L24" s="149"/>
      <c r="M24" s="120"/>
      <c r="N24" s="113" t="str">
        <f>IF(M24&lt;&gt;"",IF(L24+M24&lt;L22+M22,0,(L24+M24)-(L22+M22)),"")</f>
        <v/>
      </c>
      <c r="O24" s="121" t="str">
        <f>IF(N24&lt;N22,"v",IF(N24=N22,IF(M24&lt;M22,"v",""),""))</f>
        <v/>
      </c>
      <c r="Q24" s="146">
        <v>330</v>
      </c>
      <c r="R24" s="146">
        <v>362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>IF(W22&lt;&gt;"",S22,IF(W26&lt;&gt;"",S26,""))</f>
        <v/>
      </c>
      <c r="AB24" s="124"/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MICKELSSON Emelie (114) IF Hudik Alpin</v>
      </c>
      <c r="D25" s="149"/>
      <c r="E25" s="112"/>
      <c r="F25" s="113" t="str">
        <f t="shared" ref="F25" si="18">IF(E25&lt;&gt;"",IF(D25+E25&lt;D24+E24,0,(D25+E25)-(D24+E24)),"")</f>
        <v/>
      </c>
      <c r="G25" s="111" t="str">
        <f t="shared" ref="G25" si="19">IF(F25&lt;F24,"v",IF(F25=F24,IF(E25&lt;E24,"v",""),""))</f>
        <v/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59</v>
      </c>
      <c r="B26" s="148">
        <v>149</v>
      </c>
      <c r="C26" s="86" t="str">
        <f ca="1">("Nr "&amp;INDIRECT("Ranking" &amp;L2 &amp;"!M15")) &amp;" " &amp;(INDIRECT("Ranking" &amp;L2 &amp;"!K15")) &amp;" " &amp;(INDIRECT("Ranking" &amp;L2 &amp;"!L15"))</f>
        <v>Nr 11 HERLIN Annie (111) SK Vitesse</v>
      </c>
      <c r="D26" s="108"/>
      <c r="E26" s="149"/>
      <c r="F26" s="113" t="str">
        <f t="shared" ref="F26" si="20">IF(E26&lt;&gt;"",IF(D26+E26&lt;D27+E27,0,(D26+E26)-(D27+E27)),"")</f>
        <v/>
      </c>
      <c r="G26" s="110" t="str">
        <f t="shared" ref="G26" si="21">IF(F26&lt;F27,"v",IF(F26=F27,IF(E26&lt;E27,"v",""),""))</f>
        <v/>
      </c>
      <c r="H26" s="4"/>
      <c r="I26" s="150"/>
      <c r="J26" s="150"/>
      <c r="K26" s="90" t="str">
        <f>IF(G26&lt;&gt;"",C26,IF(G27&lt;&gt;"",C27,""))</f>
        <v/>
      </c>
      <c r="L26" s="124"/>
      <c r="M26" s="148"/>
      <c r="N26" s="116" t="str">
        <f>IF(M26&lt;&gt;"",IF(L26+M26&lt;L28+M28,0,(L26+M26)-(L28+M28)),"")</f>
        <v/>
      </c>
      <c r="O26" s="110" t="str">
        <f>IF(N26&lt;N28,"v",IF(N26=N28,IF(M26&lt;M28,"v",""),""))</f>
        <v/>
      </c>
      <c r="Q26" s="151"/>
      <c r="R26" s="151"/>
      <c r="S26" s="97" t="str">
        <f>IF(O26&lt;&gt;"",K26,IF(O28&lt;&gt;"",K28,""))</f>
        <v/>
      </c>
      <c r="T26" s="149"/>
      <c r="U26" s="108"/>
      <c r="V26" s="113" t="str">
        <f>IF(U26&lt;&gt;"",IF(T26+U26&lt;T22+U22,0,(T26+U26)-(T22+U22)),"")</f>
        <v/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22 HAGSTRÖM Alicia (122) Klövsjö Alpina</v>
      </c>
      <c r="D27" s="149"/>
      <c r="E27" s="108"/>
      <c r="F27" s="113" t="str">
        <f t="shared" ref="F27" si="22">IF(E27&lt;&gt;"",IF(D27+E27&lt;D26+E26,0,(D27+E27)-(D26+E26)),"")</f>
        <v/>
      </c>
      <c r="G27" s="111" t="str">
        <f t="shared" ref="G27" si="23">IF(F27&lt;F26,"v",IF(F27=F26,IF(E27&lt;E26,"v",""),""))</f>
        <v/>
      </c>
      <c r="H27" s="12"/>
      <c r="I27" s="147">
        <v>224</v>
      </c>
      <c r="J27" s="147">
        <v>285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60</v>
      </c>
      <c r="B28" s="147">
        <v>150</v>
      </c>
      <c r="C28" s="87" t="str">
        <f ca="1">("Nr "&amp;INDIRECT("Ranking" &amp;L2 &amp;"!M31")) &amp;" " &amp;(INDIRECT("Ranking" &amp;L2 &amp;"!K31")) &amp;" " &amp;(INDIRECT("Ranking" &amp;L2 &amp;"!L31"))</f>
        <v>Nr 27 SVENSSON Kajsa (127) Sollefteå A K</v>
      </c>
      <c r="D28" s="114"/>
      <c r="E28" s="157"/>
      <c r="F28" s="113" t="str">
        <f t="shared" ref="F28" si="24">IF(E28&lt;&gt;"",IF(D28+E28&lt;D29+E29,0,(D28+E28)-(D29+E29)),"")</f>
        <v/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>IF(G28&lt;&gt;"",C28,IF(G29&lt;&gt;"",C29,""))</f>
        <v/>
      </c>
      <c r="L28" s="149"/>
      <c r="M28" s="125"/>
      <c r="N28" s="113" t="str">
        <f>IF(M28&lt;&gt;"",IF(L28+M28&lt;L26+M26,0,(L28+M28)-(L26+M26)),"")</f>
        <v/>
      </c>
      <c r="O28" s="121" t="str">
        <f>IF(N28&lt;N26,"v",IF(N28=N26,IF(M28&lt;M26,"v",""),""))</f>
        <v/>
      </c>
      <c r="Q28" s="151"/>
      <c r="R28" s="151"/>
      <c r="S28" s="95"/>
      <c r="T28" s="133"/>
      <c r="U28" s="133"/>
      <c r="V28" s="134"/>
      <c r="W28" s="95"/>
      <c r="X28" s="4"/>
      <c r="Y28" s="148">
        <v>385</v>
      </c>
      <c r="Z28" s="148">
        <v>401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JANSSON Tova (106) Uppsala SLK</v>
      </c>
      <c r="D29" s="149"/>
      <c r="E29" s="112"/>
      <c r="F29" s="113" t="str">
        <f t="shared" ref="F29" si="26">IF(E29&lt;&gt;"",IF(D29+E29&lt;D28+E28,0,(D29+E29)-(D28+E28)),"")</f>
        <v/>
      </c>
      <c r="G29" s="111" t="str">
        <f t="shared" ref="G29" si="27">IF(F29&lt;F28,"v",IF(F29=F28,IF(E29&lt;E28,"v",""),""))</f>
        <v/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61</v>
      </c>
      <c r="B30" s="148">
        <v>151</v>
      </c>
      <c r="C30" s="86" t="str">
        <f ca="1">("Nr "&amp;INDIRECT("Ranking" &amp;L2 &amp;"!M11")) &amp;" " &amp;(INDIRECT("Ranking" &amp;L2 &amp;"!K11")) &amp;" " &amp;(INDIRECT("Ranking" &amp;L2 &amp;"!L11"))</f>
        <v>Nr 7 SCHEDIN Ellen (107) Sundsvalls SLK</v>
      </c>
      <c r="D30" s="108"/>
      <c r="E30" s="149"/>
      <c r="F30" s="113" t="str">
        <f t="shared" ref="F30" si="28">IF(E30&lt;&gt;"",IF(D30+E30&lt;D31+E31,0,(D30+E30)-(D31+E31)),"")</f>
        <v/>
      </c>
      <c r="G30" s="110" t="str">
        <f t="shared" ref="G30" si="29">IF(F30&lt;F31,"v",IF(F30=F31,IF(E30&lt;E31,"v",""),""))</f>
        <v/>
      </c>
      <c r="H30" s="4"/>
      <c r="I30" s="150"/>
      <c r="J30" s="150"/>
      <c r="K30" s="88" t="str">
        <f>IF(G30&lt;&gt;"",C30,IF(G31&lt;&gt;"",C31,""))</f>
        <v/>
      </c>
      <c r="L30" s="115"/>
      <c r="M30" s="148"/>
      <c r="N30" s="116" t="str">
        <f>IF(M30&lt;&gt;"",IF(L30+M30&lt;L32+M32,0,(L30+M30)-(L32+M32)),"")</f>
        <v/>
      </c>
      <c r="O30" s="110" t="str">
        <f>IF(N30&lt;N32,"v",IF(N30=N32,IF(M30&lt;M32,"v",""),""))</f>
        <v/>
      </c>
      <c r="Q30" s="151"/>
      <c r="R30" s="151"/>
      <c r="S30" s="100" t="str">
        <f>IF(O30&lt;&gt;"",K30,IF(O32&lt;&gt;"",K32,""))</f>
        <v/>
      </c>
      <c r="T30" s="143"/>
      <c r="U30" s="148"/>
      <c r="V30" s="116" t="str">
        <f>IF(U30&lt;&gt;"",IF(T30+U30&lt;T34+U34,0,(T30+U30)-(T34+U34)),"")</f>
        <v/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26 LASMARIAS Tilda (126) Djurgårdens IF AF</v>
      </c>
      <c r="D31" s="149"/>
      <c r="E31" s="108"/>
      <c r="F31" s="113" t="str">
        <f t="shared" ref="F31" si="30">IF(E31&lt;&gt;"",IF(D31+E31&lt;D30+E30,0,(D31+E31)-(D30+E30)),"")</f>
        <v/>
      </c>
      <c r="G31" s="111" t="str">
        <f t="shared" ref="G31" si="31">IF(F31&lt;F30,"v",IF(F31=F30,IF(E31&lt;E30,"v",""),""))</f>
        <v/>
      </c>
      <c r="H31" s="12"/>
      <c r="I31" s="147">
        <v>225</v>
      </c>
      <c r="J31" s="147">
        <v>286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62</v>
      </c>
      <c r="B32" s="147">
        <v>152</v>
      </c>
      <c r="C32" s="87" t="str">
        <f ca="1">("Nr "&amp;INDIRECT("Ranking" &amp;L2 &amp;"!M27")) &amp;" " &amp;(INDIRECT("Ranking" &amp;L2 &amp;"!K27")) &amp;" " &amp;(INDIRECT("Ranking" &amp;L2 &amp;"!L27"))</f>
        <v>Nr 23 LEVIN Andréa (123) Saltsjöbadens SLK</v>
      </c>
      <c r="D32" s="114"/>
      <c r="E32" s="157"/>
      <c r="F32" s="113" t="str">
        <f t="shared" ref="F32" si="32">IF(E32&lt;&gt;"",IF(D32+E32&lt;D33+E33,0,(D32+E32)-(D33+E33)),"")</f>
        <v/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>IF(G32&lt;&gt;"",C32,IF(G33&lt;&gt;"",C33,""))</f>
        <v/>
      </c>
      <c r="L32" s="149"/>
      <c r="M32" s="120"/>
      <c r="N32" s="113" t="str">
        <f>IF(M32&lt;&gt;"",IF(L32+M32&lt;L30+M30,0,(L32+M32)-(L30+M30)),"")</f>
        <v/>
      </c>
      <c r="O32" s="121" t="str">
        <f>IF(N32&lt;N30,"v",IF(N32=N30,IF(M32&lt;M30,"v",""),""))</f>
        <v/>
      </c>
      <c r="Q32" s="146">
        <v>331</v>
      </c>
      <c r="R32" s="146">
        <v>363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>IF(W30&lt;&gt;"",S30,IF(W34&lt;&gt;"",S34,""))</f>
        <v/>
      </c>
      <c r="AB32" s="149"/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AICHER Emma (110) Sundsvalls SLK</v>
      </c>
      <c r="D33" s="149"/>
      <c r="E33" s="112"/>
      <c r="F33" s="113" t="str">
        <f t="shared" ref="F33" si="34">IF(E33&lt;&gt;"",IF(D33+E33&lt;D32+E32,0,(D33+E33)-(D32+E32)),"")</f>
        <v/>
      </c>
      <c r="G33" s="111" t="str">
        <f t="shared" ref="G33" si="35">IF(F33&lt;F32,"v",IF(F33=F32,IF(E33&lt;E32,"v",""),""))</f>
        <v/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416</v>
      </c>
      <c r="AH33" s="148">
        <v>432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63</v>
      </c>
      <c r="B34" s="148">
        <v>153</v>
      </c>
      <c r="C34" s="86" t="str">
        <f ca="1">("Nr "&amp;INDIRECT("Ranking" &amp;L2 &amp;"!M19")) &amp;" " &amp;(INDIRECT("Ranking" &amp;L2 &amp;"!K19")) &amp;" " &amp;(INDIRECT("Ranking" &amp;L2 &amp;"!L19"))</f>
        <v>Nr 15 ÅRSJÖ Maja (115) Norrköpings SK</v>
      </c>
      <c r="D34" s="108"/>
      <c r="E34" s="149"/>
      <c r="F34" s="113" t="str">
        <f t="shared" ref="F34" si="36">IF(E34&lt;&gt;"",IF(D34+E34&lt;D35+E35,0,(D34+E34)-(D35+E35)),"")</f>
        <v/>
      </c>
      <c r="G34" s="110" t="str">
        <f t="shared" ref="G34" si="37">IF(F34&lt;F35,"v",IF(F34=F35,IF(E34&lt;E35,"v",""),""))</f>
        <v/>
      </c>
      <c r="H34" s="2"/>
      <c r="I34" s="150"/>
      <c r="J34" s="150"/>
      <c r="K34" s="90" t="str">
        <f>IF(G34&lt;&gt;"",C34,IF(G35&lt;&gt;"",C35,""))</f>
        <v/>
      </c>
      <c r="L34" s="124"/>
      <c r="M34" s="148"/>
      <c r="N34" s="116" t="str">
        <f>IF(M34&lt;&gt;"",IF(L34+M34&lt;L36+M36,0,(L34+M34)-(L36+M36)),"")</f>
        <v/>
      </c>
      <c r="O34" s="110" t="str">
        <f>IF(N34&lt;N36,"v",IF(N34=N36,IF(M34&lt;M36,"v",""),""))</f>
        <v/>
      </c>
      <c r="S34" s="100" t="str">
        <f>IF(O34&lt;&gt;"",K34,IF(O36&lt;&gt;"",K36,""))</f>
        <v/>
      </c>
      <c r="T34" s="149"/>
      <c r="U34" s="112"/>
      <c r="V34" s="113" t="str">
        <f>IF(U34&lt;&gt;"",IF(T34+U34&lt;T30+U30,0,(T34+U34)-(T30+U30)),"")</f>
        <v/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18 PELLEGRINI Saga (118) Mälaröarnas Alpina SK</v>
      </c>
      <c r="D35" s="149"/>
      <c r="E35" s="108"/>
      <c r="F35" s="113" t="str">
        <f t="shared" ref="F35" si="38">IF(E35&lt;&gt;"",IF(D35+E35&lt;D34+E34,0,(D35+E35)-(D34+E34)),"")</f>
        <v/>
      </c>
      <c r="G35" s="111" t="str">
        <f t="shared" ref="G35" si="39">IF(F35&lt;F34,"v",IF(F35=F34,IF(E35&lt;E34,"v",""),""))</f>
        <v/>
      </c>
      <c r="H35" s="4"/>
      <c r="I35" s="147">
        <v>226</v>
      </c>
      <c r="J35" s="147">
        <v>287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64</v>
      </c>
      <c r="B36" s="147">
        <v>154</v>
      </c>
      <c r="C36" s="87" t="str">
        <f ca="1">("Nr "&amp;INDIRECT("Ranking" &amp;L2 &amp;"!M35")) &amp;" " &amp;(INDIRECT("Ranking" &amp;L2 &amp;"!K35")) &amp;" " &amp;(INDIRECT("Ranking" &amp;L2 &amp;"!L35"))</f>
        <v>Nr 31 SOLBERG Emma (131) Sundsvalls SLK</v>
      </c>
      <c r="D36" s="114"/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>IF(G36&lt;&gt;"",C36,IF(G37&lt;&gt;"",C37,""))</f>
        <v/>
      </c>
      <c r="L36" s="149"/>
      <c r="M36" s="125"/>
      <c r="N36" s="113" t="str">
        <f>IF(M36&lt;&gt;"",IF(L36+M36&lt;L34+M34,0,(L36+M36)-(L34+M34)),"")</f>
        <v/>
      </c>
      <c r="O36" s="121" t="str">
        <f>IF(N36&lt;N34,"v",IF(N36=N34,IF(M36&lt;M34,"v",""),""))</f>
        <v/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DAHLIN Ronja (102) IF Hudik Alpin</v>
      </c>
      <c r="D37" s="149"/>
      <c r="E37" s="112"/>
      <c r="F37" s="113" t="str">
        <f t="shared" ref="F37" si="42">IF(E37&lt;&gt;"",IF(D37+E37&lt;D36+E36,0,(D37+E37)-(D36+E36)),"")</f>
        <v/>
      </c>
      <c r="G37" s="111" t="str">
        <f t="shared" ref="G37" si="43">IF(F37&lt;F36,"v",IF(F37=F36,IF(E37&lt;E36,"v",""),""))</f>
        <v/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>IF(AND(G5="",G6=""),"",IF(G5="",C5,IF(G6="",C6)))</f>
        <v/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>IF(AND(G7="",G8=""),"",IF(G7="",C7,IF(G8="",C8)))</f>
        <v/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>IF(AND(G9="",G10=""),"",IF(G9="",C9,IF(G10="",C10)))</f>
        <v/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>IF(AND(G11="",G12=""),"",IF(G11="",C11,IF(G12="",C12)))</f>
        <v/>
      </c>
    </row>
    <row r="46" spans="1:49" ht="18.75">
      <c r="B46" s="68" t="s">
        <v>24</v>
      </c>
      <c r="C46" s="82" t="str">
        <f>IF(AND(W8="",W12=""),"",IF(W8="",S8,IF(W12="",S12)))</f>
        <v/>
      </c>
      <c r="I46" s="1"/>
      <c r="J46" s="68" t="s">
        <v>58</v>
      </c>
      <c r="K46" s="69" t="str">
        <f>IF(AND(G13="",G14=""),"",IF(G13="",C13,IF(G14="",C14)))</f>
        <v/>
      </c>
    </row>
    <row r="47" spans="1:49" ht="18.75">
      <c r="B47" s="68" t="s">
        <v>24</v>
      </c>
      <c r="C47" s="82" t="str">
        <f>IF(AND(W16="",W20=""),"",IF(W16="",S16,IF(W20="",S20)))</f>
        <v/>
      </c>
      <c r="I47" s="1"/>
      <c r="J47" s="68" t="s">
        <v>58</v>
      </c>
      <c r="K47" s="69" t="str">
        <f>IF(AND(G15="",G16=""),"",IF(G15="",C15,IF(G16="",C16)))</f>
        <v/>
      </c>
    </row>
    <row r="48" spans="1:49" ht="18.75">
      <c r="B48" s="68" t="s">
        <v>24</v>
      </c>
      <c r="C48" s="82" t="str">
        <f>IF(AND(W22="",W26=""),"",IF(W22="",S22,IF(W26="",S26)))</f>
        <v/>
      </c>
      <c r="I48" s="1"/>
      <c r="J48" s="68" t="s">
        <v>58</v>
      </c>
      <c r="K48" s="69" t="str">
        <f>IF(AND(G17="",G18=""),"",IF(G17="",C17,IF(G18="",C18)))</f>
        <v/>
      </c>
    </row>
    <row r="49" spans="2:11" ht="18.75">
      <c r="B49" s="68" t="s">
        <v>24</v>
      </c>
      <c r="C49" s="82" t="str">
        <f>IF(AND(W30="",W34=""),"",IF(W30="",S30,IF(W34="",S34)))</f>
        <v/>
      </c>
      <c r="I49" s="1"/>
      <c r="J49" s="68" t="s">
        <v>58</v>
      </c>
      <c r="K49" s="69" t="str">
        <f>IF(AND(G19="",G20=""),"",IF(G19="",C19,IF(G20="",C20)))</f>
        <v/>
      </c>
    </row>
    <row r="50" spans="2:11" ht="18.75">
      <c r="B50" s="68" t="s">
        <v>56</v>
      </c>
      <c r="C50" s="82" t="str">
        <f>IF(AND(O6="",O8=""),"",IF(O6="",K6,IF(O8="",K8)))</f>
        <v/>
      </c>
      <c r="I50" s="1"/>
      <c r="J50" s="68" t="s">
        <v>58</v>
      </c>
      <c r="K50" s="69" t="str">
        <f>IF(AND(G22="",G23=""),"",IF(G22="",C22,IF(G23="",C23)))</f>
        <v/>
      </c>
    </row>
    <row r="51" spans="2:11" ht="18.75">
      <c r="B51" s="68" t="s">
        <v>56</v>
      </c>
      <c r="C51" s="82" t="str">
        <f>IF(AND(O10="",O12=""),"",IF(O10="",K10,IF(O12="",K12)))</f>
        <v/>
      </c>
      <c r="I51" s="1"/>
      <c r="J51" s="68" t="s">
        <v>58</v>
      </c>
      <c r="K51" s="69" t="str">
        <f>IF(AND(G24="",G25=""),"",IF(G24="",C24,IF(G25="",C25)))</f>
        <v/>
      </c>
    </row>
    <row r="52" spans="2:11" ht="18.75">
      <c r="B52" s="68" t="s">
        <v>56</v>
      </c>
      <c r="C52" s="82" t="str">
        <f>IF(AND(O14="",O16=""),"",IF(O14="",K14,IF(O16="",K16)))</f>
        <v/>
      </c>
      <c r="I52" s="1"/>
      <c r="J52" s="68" t="s">
        <v>58</v>
      </c>
      <c r="K52" s="69" t="str">
        <f>IF(AND(G26="",G27=""),"",IF(G26="",C26,IF(G27="",C27)))</f>
        <v/>
      </c>
    </row>
    <row r="53" spans="2:11" ht="18.75">
      <c r="B53" s="68" t="s">
        <v>56</v>
      </c>
      <c r="C53" s="82" t="str">
        <f>IF(AND(O18="",O20=""),"",IF(O18="",K18,IF(O20="",K20)))</f>
        <v/>
      </c>
      <c r="I53" s="1"/>
      <c r="J53" s="68" t="s">
        <v>58</v>
      </c>
      <c r="K53" s="69" t="str">
        <f>IF(AND(G28="",G29=""),"",IF(G28="",C28,IF(G29="",C29)))</f>
        <v/>
      </c>
    </row>
    <row r="54" spans="2:11" ht="18.75">
      <c r="B54" s="68" t="s">
        <v>56</v>
      </c>
      <c r="C54" s="82" t="str">
        <f>IF(AND(O22="",O24=""),"",IF(O22="",K22,IF(O24="",K24)))</f>
        <v/>
      </c>
      <c r="I54" s="1"/>
      <c r="J54" s="68" t="s">
        <v>58</v>
      </c>
      <c r="K54" s="69" t="str">
        <f>IF(AND(G30="",G31=""),"",IF(G30="",C30,IF(G31="",C31)))</f>
        <v/>
      </c>
    </row>
    <row r="55" spans="2:11" ht="18.75">
      <c r="B55" s="68" t="s">
        <v>56</v>
      </c>
      <c r="C55" s="82" t="str">
        <f>IF(AND(O26="",O28=""),"",IF(O26="",K26,IF(O28="",K28)))</f>
        <v/>
      </c>
      <c r="I55" s="1"/>
      <c r="J55" s="68" t="s">
        <v>58</v>
      </c>
      <c r="K55" s="69" t="str">
        <f>IF(AND(G32="",G33=""),"",IF(G32="",C32,IF(G33="",C33)))</f>
        <v/>
      </c>
    </row>
    <row r="56" spans="2:11" ht="18.75">
      <c r="B56" s="68" t="s">
        <v>56</v>
      </c>
      <c r="C56" s="82" t="str">
        <f>IF(AND(O30="",O32=""),"",IF(O30="",K30,IF(O32="",K32)))</f>
        <v/>
      </c>
      <c r="I56" s="1"/>
      <c r="J56" s="68" t="s">
        <v>58</v>
      </c>
      <c r="K56" s="69" t="str">
        <f>IF(AND(G34="",G35=""),"",IF(G34="",C34,IF(G35="",C35)))</f>
        <v/>
      </c>
    </row>
    <row r="57" spans="2:11" ht="18.75">
      <c r="B57" s="68" t="s">
        <v>56</v>
      </c>
      <c r="C57" s="82" t="str">
        <f>IF(AND(O34="",O36=""),"",IF(O34="",K34,IF(O36="",K36)))</f>
        <v/>
      </c>
      <c r="I57" s="1"/>
      <c r="J57" s="68" t="s">
        <v>58</v>
      </c>
      <c r="K57" s="69" t="str">
        <f>IF(AND(G36="",G37=""),"",IF(G36="",C36,IF(G37="",C37)))</f>
        <v/>
      </c>
    </row>
  </sheetData>
  <pageMargins left="0.19685039370078741" right="0.19685039370078741" top="0.98425196850393704" bottom="0.98425196850393704" header="0.51181102362204722" footer="0.51181102362204722"/>
  <pageSetup paperSize="9" scale="105" pageOrder="overThenDown" orientation="landscape" horizontalDpi="4294967292" vertic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AX57"/>
  <sheetViews>
    <sheetView showRuler="0" zoomScale="90" zoomScaleNormal="90" zoomScalePageLayoutView="125" workbookViewId="0">
      <selection activeCell="AH22" sqref="AH22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H14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H14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65</v>
      </c>
      <c r="B5" s="146">
        <v>155</v>
      </c>
      <c r="C5" s="86" t="str">
        <f ca="1">("Nr "&amp;INDIRECT("Ranking" &amp;L2 &amp;"!M5")) &amp;" " &amp;(INDIRECT("Ranking" &amp;L2 &amp;"!K5")) &amp;" " &amp;(INDIRECT("Ranking" &amp;L2 &amp;"!L5"))</f>
        <v>Nr 1 SILFWERPLATZ Max (131) Saltsjöbadens SLK</v>
      </c>
      <c r="D5" s="108"/>
      <c r="E5" s="149"/>
      <c r="F5" s="109" t="str">
        <f>IF(E5&lt;&gt;"",IF(D5+E5&lt;D6+E6,0,(D5+E5)-(D6+E6)),"")</f>
        <v/>
      </c>
      <c r="G5" s="110" t="str">
        <f>IF(F5&lt;F6,"v",IF(F5=F6,IF(E5&lt;E6,"v",""),""))</f>
        <v/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>Nr 32 MERGNER Jonas (162) IFK Lidingö Slalomklubb</v>
      </c>
      <c r="D6" s="149"/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88" t="str">
        <f>IF(G5&lt;&gt;"",C5,IF(G6&lt;&gt;"",C6,""))</f>
        <v/>
      </c>
      <c r="L6" s="115"/>
      <c r="M6" s="148"/>
      <c r="N6" s="116" t="str">
        <f>IF(M6&lt;&gt;"",IF(L6+M6&lt;L8+M8,0,(L6+M6)-(L8+M8)),"")</f>
        <v/>
      </c>
      <c r="O6" s="110" t="str">
        <f>IF(N6&lt;N8,"v",IF(N6=N8,IF(M6&lt;M8,"v",""),""))</f>
        <v/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66</v>
      </c>
      <c r="B7" s="147">
        <v>156</v>
      </c>
      <c r="C7" s="87" t="str">
        <f ca="1">("Nr "&amp;INDIRECT("Ranking" &amp;L2 &amp;"!M21")) &amp;" " &amp;(INDIRECT("Ranking" &amp;L2 &amp;"!K21")) &amp;" " &amp;(INDIRECT("Ranking" &amp;L2 &amp;"!L21"))</f>
        <v>Nr 17 ERIKSSON Rasmus (147) Sundsvalls SLK</v>
      </c>
      <c r="D7" s="112"/>
      <c r="E7" s="149"/>
      <c r="F7" s="109" t="str">
        <f t="shared" ref="F7" si="0">IF(E7&lt;&gt;"",IF(D7+E7&lt;D8+E8,0,(D7+E7)-(D8+E8)),"")</f>
        <v/>
      </c>
      <c r="G7" s="110" t="str">
        <f>IF(F7&lt;F8,"v",IF(F7=F8,IF(E7&lt;E8,"v",""),""))</f>
        <v/>
      </c>
      <c r="H7" s="4"/>
      <c r="I7" s="147">
        <v>227</v>
      </c>
      <c r="J7" s="147">
        <v>288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VENNERSTRÖM Hugo (146) Sundsvalls SLK</v>
      </c>
      <c r="D8" s="149"/>
      <c r="E8" s="112"/>
      <c r="F8" s="109" t="str">
        <f t="shared" ref="F8" si="1">IF(E8&lt;&gt;"",IF(D8+E8&lt;D7+E7,0,(D8+E8)-(D7+E7)),"")</f>
        <v/>
      </c>
      <c r="G8" s="111" t="str">
        <f>IF(F8&lt;F7,"v",IF(F8=F7,IF(E8&lt;E7,"v",""),""))</f>
        <v/>
      </c>
      <c r="H8" s="2"/>
      <c r="I8" s="149"/>
      <c r="J8" s="149"/>
      <c r="K8" s="88" t="str">
        <f>IF(G7&lt;&gt;"",C7,IF(G8&lt;&gt;"",C8,""))</f>
        <v/>
      </c>
      <c r="L8" s="149"/>
      <c r="M8" s="120"/>
      <c r="N8" s="113" t="str">
        <f>IF(M8&lt;&gt;"",IF(L8+M8&lt;L6+M6,0,(L8+M8)-(L6+M6)),"")</f>
        <v/>
      </c>
      <c r="O8" s="121" t="str">
        <f>IF(N8&lt;N6,"v",IF(N8=N6,IF(M8&lt;M6,"v",""),""))</f>
        <v/>
      </c>
      <c r="P8" s="2"/>
      <c r="Q8" s="152"/>
      <c r="R8" s="152"/>
      <c r="S8" s="86" t="str">
        <f>IF(O6&lt;&gt;"",K6,IF(O8&lt;&gt;"",K8,""))</f>
        <v/>
      </c>
      <c r="T8" s="108"/>
      <c r="U8" s="149"/>
      <c r="V8" s="113" t="str">
        <f>IF(U8&lt;&gt;"",IF(T8+U8&lt;T12+U12,0,(T8+U8)-(T12+U12)),"")</f>
        <v/>
      </c>
      <c r="W8" s="110" t="str">
        <f>IF(V8&lt;V12,"v",IF(V8=V12,IF(U8&lt;U12,"v",""),""))</f>
        <v/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67</v>
      </c>
      <c r="B9" s="146">
        <v>157</v>
      </c>
      <c r="C9" s="86" t="str">
        <f ca="1">("Nr "&amp;INDIRECT("Ranking" &amp;L2 &amp;"!M13")) &amp;" " &amp;(INDIRECT("Ranking" &amp;L2 &amp;"!K13")) &amp;" " &amp;(INDIRECT("Ranking" &amp;L2 &amp;"!L13"))</f>
        <v>Nr 9 LUNDSTRÖM Jacob (139) Sundsvalls SLK</v>
      </c>
      <c r="D9" s="108"/>
      <c r="E9" s="149"/>
      <c r="F9" s="113" t="str">
        <f t="shared" ref="F9" si="2">IF(E9&lt;&gt;"",IF(D9+E9&lt;D10+E10,0,(D9+E9)-(D10+E10)),"")</f>
        <v/>
      </c>
      <c r="G9" s="110" t="str">
        <f>IF(F9&lt;F10,"v",IF(F9=F10,IF(E9&lt;E10,"v",""),""))</f>
        <v/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>Nr 24 MIKELSSON Bosse (154) Östersund-Frösö SLK</v>
      </c>
      <c r="D10" s="149"/>
      <c r="E10" s="108"/>
      <c r="F10" s="113" t="str">
        <f t="shared" ref="F10" si="3">IF(E10&lt;&gt;"",IF(D10+E10&lt;D9+E9,0,(D10+E10)-(D9+E9)),"")</f>
        <v/>
      </c>
      <c r="G10" s="111" t="str">
        <f>IF(F10&lt;F9,"v",IF(F10=F9,IF(E10&lt;E9,"v",""),""))</f>
        <v/>
      </c>
      <c r="H10" s="4"/>
      <c r="I10" s="150"/>
      <c r="J10" s="150"/>
      <c r="K10" s="90" t="str">
        <f>IF(G9&lt;&gt;"",C9,IF(G10&lt;&gt;"",C10,""))</f>
        <v/>
      </c>
      <c r="L10" s="124"/>
      <c r="M10" s="148"/>
      <c r="N10" s="116" t="str">
        <f>IF(M10&lt;&gt;"",IF(L10+M10&lt;L12+M12,0,(L10+M10)-(L12+M12)),"")</f>
        <v/>
      </c>
      <c r="O10" s="110" t="str">
        <f>IF(N10&lt;N12,"v",IF(N10=N12,IF(M10&lt;M12,"v",""),""))</f>
        <v/>
      </c>
      <c r="P10" s="4"/>
      <c r="Q10" s="148">
        <v>332</v>
      </c>
      <c r="R10" s="148">
        <v>364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>IF(W8&lt;&gt;"",S8,IF(W12&lt;&gt;"",S12,""))</f>
        <v/>
      </c>
      <c r="AB10" s="115"/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68</v>
      </c>
      <c r="B11" s="147">
        <v>158</v>
      </c>
      <c r="C11" s="87" t="str">
        <f ca="1">("Nr "&amp;INDIRECT("Ranking" &amp;L2 &amp;"!M29")) &amp;" " &amp;(INDIRECT("Ranking" &amp;L2 &amp;"!K29")) &amp;" " &amp;(INDIRECT("Ranking" &amp;L2 &amp;"!L29"))</f>
        <v>Nr 25 BEIMING Alvin (155) Huddinge SK AF</v>
      </c>
      <c r="D11" s="112"/>
      <c r="E11" s="149"/>
      <c r="F11" s="113" t="str">
        <f t="shared" ref="F11" si="4">IF(E11&lt;&gt;"",IF(D11+E11&lt;D12+E12,0,(D11+E11)-(D12+E12)),"")</f>
        <v/>
      </c>
      <c r="G11" s="110" t="str">
        <f>IF(F11&lt;F12,"v",IF(F11=F12,IF(E11&lt;E12,"v",""),""))</f>
        <v/>
      </c>
      <c r="H11" s="9"/>
      <c r="I11" s="147">
        <v>228</v>
      </c>
      <c r="J11" s="147">
        <v>289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LUNDGREN Elis (138) Gävle Alpina SK</v>
      </c>
      <c r="D12" s="149"/>
      <c r="E12" s="112"/>
      <c r="F12" s="113" t="str">
        <f t="shared" ref="F12" si="5">IF(E12&lt;&gt;"",IF(D12+E12&lt;D11+E11,0,(D12+E12)-(D11+E11)),"")</f>
        <v/>
      </c>
      <c r="G12" s="111" t="str">
        <f>IF(F12&lt;F11,"v",IF(F12=F11,IF(E12&lt;E11,"v",""),""))</f>
        <v/>
      </c>
      <c r="H12" s="2"/>
      <c r="I12" s="149"/>
      <c r="J12" s="149"/>
      <c r="K12" s="90" t="str">
        <f>IF(G11&lt;&gt;"",C11,IF(G12&lt;&gt;"",C12,""))</f>
        <v/>
      </c>
      <c r="L12" s="149"/>
      <c r="M12" s="125"/>
      <c r="N12" s="113" t="str">
        <f>IF(M12&lt;&gt;"",IF(L12+M12&lt;L10+M10,0,(L12+M12)-(L10+M10)),"")</f>
        <v/>
      </c>
      <c r="O12" s="121" t="str">
        <f>IF(N12&lt;N10,"v",IF(N12=N10,IF(M12&lt;M10,"v",""),""))</f>
        <v/>
      </c>
      <c r="P12" s="2"/>
      <c r="Q12" s="153"/>
      <c r="R12" s="153"/>
      <c r="S12" s="86" t="str">
        <f>IF(O10&lt;&gt;"",K10,IF(O12&lt;&gt;"",K12,""))</f>
        <v/>
      </c>
      <c r="T12" s="149"/>
      <c r="U12" s="108"/>
      <c r="V12" s="113" t="str">
        <f>IF(U12&lt;&gt;"",IF(T12+U12&lt;T8+U8,0,(T12+U12)-(T8+U8)),"")</f>
        <v/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69</v>
      </c>
      <c r="B13" s="146">
        <v>159</v>
      </c>
      <c r="C13" s="86" t="str">
        <f ca="1">("Nr "&amp;INDIRECT("Ranking" &amp;L2 &amp;"!M9")) &amp;" " &amp;(INDIRECT("Ranking" &amp;L2 &amp;"!K9")) &amp;" " &amp;(INDIRECT("Ranking" &amp;L2 &amp;"!L9"))</f>
        <v>Nr 5 WAHLBERG Erik (135) IFK Falun</v>
      </c>
      <c r="D13" s="108"/>
      <c r="E13" s="149"/>
      <c r="F13" s="113" t="str">
        <f t="shared" ref="F13" si="6">IF(E13&lt;&gt;"",IF(D13+E13&lt;D14+E14,0,(D13+E13)-(D14+E14)),"")</f>
        <v/>
      </c>
      <c r="G13" s="110" t="str">
        <f>IF(F13&lt;F14,"v",IF(F13=F14,IF(E13&lt;E14,"v",""),""))</f>
        <v/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>Nr 28 VITBLOM Love (158) Piteå Alpina</v>
      </c>
      <c r="D14" s="149"/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88" t="str">
        <f>IF(G13&lt;&gt;"",C13,IF(G14&lt;&gt;"",C14,""))</f>
        <v/>
      </c>
      <c r="L14" s="115"/>
      <c r="M14" s="148"/>
      <c r="N14" s="116" t="str">
        <f>IF(M14&lt;&gt;"",IF(L14+M14&lt;L16+M16,0,(L14+M14)-(L16+M16)),"")</f>
        <v/>
      </c>
      <c r="O14" s="110" t="str">
        <f>IF(N14&lt;N16,"v",IF(N14=N16,IF(M14&lt;M16,"v",""),""))</f>
        <v/>
      </c>
      <c r="P14" s="4"/>
      <c r="Q14" s="133"/>
      <c r="R14" s="133"/>
      <c r="S14" s="93"/>
      <c r="T14" s="128"/>
      <c r="U14" s="128"/>
      <c r="V14" s="129"/>
      <c r="W14" s="93"/>
      <c r="Y14" s="146">
        <v>386</v>
      </c>
      <c r="Z14" s="146">
        <v>402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70</v>
      </c>
      <c r="B15" s="147">
        <v>160</v>
      </c>
      <c r="C15" s="87" t="str">
        <f ca="1">("Nr "&amp;INDIRECT("Ranking" &amp;L2 &amp;"!M25")) &amp;" " &amp;(INDIRECT("Ranking" &amp;L2 &amp;"!K25")) &amp;" " &amp;(INDIRECT("Ranking" &amp;L2 &amp;"!L25"))</f>
        <v>Nr 21 EKSTRAND Andreas (151) Huddinge SK AF</v>
      </c>
      <c r="D15" s="112"/>
      <c r="E15" s="149"/>
      <c r="F15" s="113" t="str">
        <f t="shared" ref="F15" si="8">IF(E15&lt;&gt;"",IF(D15+E15&lt;D16+E16,0,(D15+E15)-(D16+E16)),"")</f>
        <v/>
      </c>
      <c r="G15" s="110" t="str">
        <f>IF(F15&lt;F16,"v",IF(F15=F16,IF(E15&lt;E16,"v",""),""))</f>
        <v/>
      </c>
      <c r="H15" s="4"/>
      <c r="I15" s="147">
        <v>229</v>
      </c>
      <c r="J15" s="147">
        <v>290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ISAKSSON Hampus (142) Östersund-Frösö SLK</v>
      </c>
      <c r="D16" s="149"/>
      <c r="E16" s="112"/>
      <c r="F16" s="113" t="str">
        <f t="shared" ref="F16" si="9">IF(E16&lt;&gt;"",IF(D16+E16&lt;D15+E15,0,(D16+E16)-(D15+E15)),"")</f>
        <v/>
      </c>
      <c r="G16" s="111" t="str">
        <f>IF(F16&lt;F15,"v",IF(F16=F15,IF(E16&lt;E15,"v",""),""))</f>
        <v/>
      </c>
      <c r="H16" s="2"/>
      <c r="I16" s="149"/>
      <c r="J16" s="149"/>
      <c r="K16" s="88" t="str">
        <f>IF(G15&lt;&gt;"",C15,IF(G16&lt;&gt;"",C16,""))</f>
        <v/>
      </c>
      <c r="L16" s="149"/>
      <c r="M16" s="120"/>
      <c r="N16" s="113" t="str">
        <f>IF(M16&lt;&gt;"",IF(L16+M16&lt;L14+M14,0,(L16+M16)-(L14+M14)),"")</f>
        <v/>
      </c>
      <c r="O16" s="121" t="str">
        <f>IF(N16&lt;N14,"v",IF(N16=N14,IF(M16&lt;M14,"v",""),""))</f>
        <v/>
      </c>
      <c r="P16" s="2"/>
      <c r="Q16" s="153"/>
      <c r="R16" s="153"/>
      <c r="S16" s="87" t="str">
        <f>IF(O14&lt;&gt;"",K14,IF(O16&lt;&gt;"",K16,""))</f>
        <v/>
      </c>
      <c r="T16" s="112"/>
      <c r="U16" s="149"/>
      <c r="V16" s="113" t="str">
        <f>IF(U16&lt;&gt;"",IF(T16+U16&lt;T20+U20,0,(T16+U16)-(T20+U20)),"")</f>
        <v/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71</v>
      </c>
      <c r="B17" s="146">
        <v>161</v>
      </c>
      <c r="C17" s="86" t="str">
        <f ca="1">("Nr "&amp;INDIRECT("Ranking" &amp;L2 &amp;"!M17")) &amp;" " &amp;(INDIRECT("Ranking" &amp;L2 &amp;"!K17")) &amp;" " &amp;(INDIRECT("Ranking" &amp;L2 &amp;"!L17"))</f>
        <v>Nr 13 KONGSHOLM Lucas (143) Sundsvalls SLK</v>
      </c>
      <c r="D17" s="108"/>
      <c r="E17" s="149"/>
      <c r="F17" s="113" t="str">
        <f t="shared" ref="F17" si="10">IF(E17&lt;&gt;"",IF(D17+E17&lt;D18+E18,0,(D17+E17)-(D18+E18)),"")</f>
        <v/>
      </c>
      <c r="G17" s="110" t="str">
        <f>IF(F17&lt;F18,"v",IF(F17=F18,IF(E17&lt;E18,"v",""),""))</f>
        <v/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20 EKSTRAND Niklas (150) Huddinge SK AF</v>
      </c>
      <c r="D18" s="149"/>
      <c r="E18" s="108"/>
      <c r="F18" s="113" t="str">
        <f t="shared" ref="F18" si="11">IF(E18&lt;&gt;"",IF(D18+E18&lt;D17+E17,0,(D18+E18)-(D17+E17)),"")</f>
        <v/>
      </c>
      <c r="G18" s="111" t="str">
        <f>IF(F18&lt;F17,"v",IF(F18=F17,IF(E18&lt;E17,"v",""),""))</f>
        <v/>
      </c>
      <c r="H18" s="2"/>
      <c r="I18" s="150"/>
      <c r="J18" s="150"/>
      <c r="K18" s="90" t="str">
        <f>IF(G17&lt;&gt;"",C17,IF(G18&lt;&gt;"",C18,""))</f>
        <v/>
      </c>
      <c r="L18" s="124"/>
      <c r="M18" s="148"/>
      <c r="N18" s="116" t="str">
        <f>IF(M18&lt;&gt;"",IF(L18+M18&lt;L20+M20,0,(L18+M18)-(L20+M20)),"")</f>
        <v/>
      </c>
      <c r="O18" s="110" t="str">
        <f>IF(N18&lt;N20,"v",IF(N18=N20,IF(M18&lt;M20,"v",""),""))</f>
        <v/>
      </c>
      <c r="P18" s="4"/>
      <c r="Q18" s="148">
        <v>333</v>
      </c>
      <c r="R18" s="148">
        <v>365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>IF(W16&lt;&gt;"",S16,IF(W20&lt;&gt;"",S20,""))</f>
        <v/>
      </c>
      <c r="AB18" s="120"/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72</v>
      </c>
      <c r="B19" s="147">
        <v>162</v>
      </c>
      <c r="C19" s="87" t="str">
        <f ca="1">("Nr "&amp;INDIRECT("Ranking" &amp;L2 &amp;"!M33")) &amp;" " &amp;(INDIRECT("Ranking" &amp;L2 &amp;"!K33")) &amp;" " &amp;(INDIRECT("Ranking" &amp;L2 &amp;"!L33"))</f>
        <v>Nr 29 PERSSON Lukas (159) Sundsvalls SLK</v>
      </c>
      <c r="D19" s="112"/>
      <c r="E19" s="149"/>
      <c r="F19" s="113" t="str">
        <f t="shared" ref="F19" si="12">IF(E19&lt;&gt;"",IF(D19+E19&lt;D20+E20,0,(D19+E19)-(D20+E20)),"")</f>
        <v/>
      </c>
      <c r="G19" s="110" t="str">
        <f>IF(F19&lt;F20,"v",IF(F19=F20,IF(E19&lt;E20,"v",""),""))</f>
        <v/>
      </c>
      <c r="H19" s="9"/>
      <c r="I19" s="147">
        <v>230</v>
      </c>
      <c r="J19" s="147">
        <v>291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58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WREDMARK Fabian (134) IFK Lidingö Slalomklubb</v>
      </c>
      <c r="D20" s="149"/>
      <c r="E20" s="112"/>
      <c r="F20" s="113" t="str">
        <f t="shared" ref="F20" si="13">IF(E20&lt;&gt;"",IF(D20+E20&lt;D19+E19,0,(D20+E20)-(D19+E19)),"")</f>
        <v/>
      </c>
      <c r="G20" s="111" t="str">
        <f>IF(F20&lt;F19,"v",IF(F20=F19,IF(E20&lt;E19,"v",""),""))</f>
        <v/>
      </c>
      <c r="H20" s="2"/>
      <c r="I20" s="149"/>
      <c r="J20" s="149"/>
      <c r="K20" s="90" t="str">
        <f>IF(G19&lt;&gt;"",C19,IF(G20&lt;&gt;"",C20,""))</f>
        <v/>
      </c>
      <c r="L20" s="149"/>
      <c r="M20" s="125"/>
      <c r="N20" s="113" t="str">
        <f>IF(M20&lt;&gt;"",IF(L20+M20&lt;L18+M18,0,(L20+M20)-(L18+M18)),"")</f>
        <v/>
      </c>
      <c r="O20" s="121" t="str">
        <f>IF(N20&lt;N18,"v",IF(N20=N18,IF(M20&lt;M18,"v",""),""))</f>
        <v/>
      </c>
      <c r="P20" s="2"/>
      <c r="Q20" s="153"/>
      <c r="R20" s="153"/>
      <c r="S20" s="87" t="str">
        <f>IF(O18&lt;&gt;"",K18,IF(O20&lt;&gt;"",K20,""))</f>
        <v/>
      </c>
      <c r="T20" s="149"/>
      <c r="U20" s="112"/>
      <c r="V20" s="113" t="str">
        <f>IF(U20&lt;&gt;"",IF(T20+U20&lt;T16+U16,0,(T20+U20)-(T16+U16)),"")</f>
        <v/>
      </c>
      <c r="W20" s="121" t="str">
        <f>IF(V20&lt;V16,"v",IF(V20=V16,IF(U20&lt;U16,"v",""),""))</f>
        <v/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419</v>
      </c>
      <c r="AH21" s="148">
        <v>435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73</v>
      </c>
      <c r="B22" s="148">
        <v>163</v>
      </c>
      <c r="C22" s="86" t="str">
        <f ca="1">("Nr "&amp;INDIRECT("Ranking" &amp;L2 &amp;"!M7")) &amp;" " &amp;(INDIRECT("Ranking" &amp;L2 &amp;"!K7")) &amp;" " &amp;(INDIRECT("Ranking" &amp;L2 &amp;"!L7"))</f>
        <v>Nr 3 RÖSNÄS Anton (133) Vemdalens IF</v>
      </c>
      <c r="D22" s="108"/>
      <c r="E22" s="149"/>
      <c r="F22" s="113" t="str">
        <f t="shared" ref="F22" si="14">IF(E22&lt;&gt;"",IF(D22+E22&lt;D23+E23,0,(D22+E22)-(D23+E23)),"")</f>
        <v/>
      </c>
      <c r="G22" s="110" t="str">
        <f>IF(F22&lt;F23,"v",IF(F22=F23,IF(E22&lt;E23,"v",""),""))</f>
        <v/>
      </c>
      <c r="H22" s="4"/>
      <c r="I22" s="150"/>
      <c r="J22" s="150"/>
      <c r="K22" s="88" t="str">
        <f>IF(G22&lt;&gt;"",C22,IF(G23&lt;&gt;"",C23,""))</f>
        <v/>
      </c>
      <c r="L22" s="115"/>
      <c r="M22" s="148"/>
      <c r="N22" s="116" t="str">
        <f>IF(M22&lt;&gt;"",IF(L22+M22&lt;L24+M24,0,(L22+M22)-(L24+M24)),"")</f>
        <v/>
      </c>
      <c r="O22" s="110" t="str">
        <f>IF(N22&lt;N24,"v",IF(N22=N24,IF(M22&lt;M24,"v",""),""))</f>
        <v/>
      </c>
      <c r="Q22" s="151"/>
      <c r="R22" s="151"/>
      <c r="S22" s="97" t="str">
        <f>IF(O22&lt;&gt;"",K22,IF(O24&lt;&gt;"",K24,""))</f>
        <v/>
      </c>
      <c r="T22" s="137"/>
      <c r="U22" s="148"/>
      <c r="V22" s="113" t="str">
        <f>IF(U22&lt;&gt;"",IF(T22+U22&lt;T26+U26,0,(T22+U22)-(T26+U26)),"")</f>
        <v/>
      </c>
      <c r="W22" s="110" t="str">
        <f>IF(V22&lt;V26,"v",IF(V22=V26,IF(U22&lt;U26,"v",""),""))</f>
        <v/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30 THORSANDER Samuel (160) Nolby Alpina SK</v>
      </c>
      <c r="D23" s="149"/>
      <c r="E23" s="108"/>
      <c r="F23" s="113" t="str">
        <f t="shared" ref="F23" si="15">IF(E23&lt;&gt;"",IF(D23+E23&lt;D22+E22,0,(D23+E23)-(D22+E22)),"")</f>
        <v/>
      </c>
      <c r="G23" s="111" t="str">
        <f>IF(F23&lt;F22,"v",IF(F23=F22,IF(E23&lt;E22,"v",""),""))</f>
        <v/>
      </c>
      <c r="H23" s="12"/>
      <c r="I23" s="147">
        <v>231</v>
      </c>
      <c r="J23" s="147">
        <v>292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74</v>
      </c>
      <c r="B24" s="147">
        <v>164</v>
      </c>
      <c r="C24" s="87" t="str">
        <f ca="1">("Nr "&amp;INDIRECT("Ranking" &amp;L2 &amp;"!M23")) &amp;" " &amp;(INDIRECT("Ranking" &amp;L2 &amp;"!K23")) &amp;" " &amp;(INDIRECT("Ranking" &amp;L2 &amp;"!L23"))</f>
        <v>Nr 19 BODÉN Axel (149) Östersund-Frösö SLK</v>
      </c>
      <c r="D24" s="114"/>
      <c r="E24" s="157"/>
      <c r="F24" s="113" t="str">
        <f t="shared" ref="F24" si="16">IF(E24&lt;&gt;"",IF(D24+E24&lt;D25+E25,0,(D24+E24)-(D25+E25)),"")</f>
        <v/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>IF(G24&lt;&gt;"",C24,IF(G25&lt;&gt;"",C25,""))</f>
        <v/>
      </c>
      <c r="L24" s="149"/>
      <c r="M24" s="120"/>
      <c r="N24" s="113" t="str">
        <f>IF(M24&lt;&gt;"",IF(L24+M24&lt;L22+M22,0,(L24+M24)-(L22+M22)),"")</f>
        <v/>
      </c>
      <c r="O24" s="121" t="str">
        <f>IF(N24&lt;N22,"v",IF(N24=N22,IF(M24&lt;M22,"v",""),""))</f>
        <v/>
      </c>
      <c r="Q24" s="146">
        <v>334</v>
      </c>
      <c r="R24" s="146">
        <v>366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>IF(W22&lt;&gt;"",S22,IF(W26&lt;&gt;"",S26,""))</f>
        <v/>
      </c>
      <c r="AB24" s="124"/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ANDERSSON Felix (144) Järfälla AK</v>
      </c>
      <c r="D25" s="149"/>
      <c r="E25" s="112"/>
      <c r="F25" s="113" t="str">
        <f t="shared" ref="F25" si="18">IF(E25&lt;&gt;"",IF(D25+E25&lt;D24+E24,0,(D25+E25)-(D24+E24)),"")</f>
        <v/>
      </c>
      <c r="G25" s="111" t="str">
        <f t="shared" ref="G25" si="19">IF(F25&lt;F24,"v",IF(F25=F24,IF(E25&lt;E24,"v",""),""))</f>
        <v/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75</v>
      </c>
      <c r="B26" s="148">
        <v>165</v>
      </c>
      <c r="C26" s="86" t="str">
        <f ca="1">("Nr "&amp;INDIRECT("Ranking" &amp;L2 &amp;"!M15")) &amp;" " &amp;(INDIRECT("Ranking" &amp;L2 &amp;"!K15")) &amp;" " &amp;(INDIRECT("Ranking" &amp;L2 &amp;"!L15"))</f>
        <v>Nr 11 GRANQVIST Jesper (141) Edsbyns IF Alpina Förening</v>
      </c>
      <c r="D26" s="108"/>
      <c r="E26" s="149"/>
      <c r="F26" s="113" t="str">
        <f t="shared" ref="F26" si="20">IF(E26&lt;&gt;"",IF(D26+E26&lt;D27+E27,0,(D26+E26)-(D27+E27)),"")</f>
        <v/>
      </c>
      <c r="G26" s="110" t="str">
        <f t="shared" ref="G26" si="21">IF(F26&lt;F27,"v",IF(F26=F27,IF(E26&lt;E27,"v",""),""))</f>
        <v/>
      </c>
      <c r="H26" s="4"/>
      <c r="I26" s="150"/>
      <c r="J26" s="150"/>
      <c r="K26" s="90" t="str">
        <f>IF(G26&lt;&gt;"",C26,IF(G27&lt;&gt;"",C27,""))</f>
        <v/>
      </c>
      <c r="L26" s="124"/>
      <c r="M26" s="148"/>
      <c r="N26" s="116" t="str">
        <f>IF(M26&lt;&gt;"",IF(L26+M26&lt;L28+M28,0,(L26+M26)-(L28+M28)),"")</f>
        <v/>
      </c>
      <c r="O26" s="110" t="str">
        <f>IF(N26&lt;N28,"v",IF(N26=N28,IF(M26&lt;M28,"v",""),""))</f>
        <v/>
      </c>
      <c r="Q26" s="151"/>
      <c r="R26" s="151"/>
      <c r="S26" s="97" t="str">
        <f>IF(O26&lt;&gt;"",K26,IF(O28&lt;&gt;"",K28,""))</f>
        <v/>
      </c>
      <c r="T26" s="149"/>
      <c r="U26" s="108"/>
      <c r="V26" s="113" t="str">
        <f>IF(U26&lt;&gt;"",IF(T26+U26&lt;T22+U22,0,(T26+U26)-(T22+U22)),"")</f>
        <v/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22 SVENSSON Isac (152) Sundsvalls SLK</v>
      </c>
      <c r="D27" s="149"/>
      <c r="E27" s="108"/>
      <c r="F27" s="113" t="str">
        <f t="shared" ref="F27" si="22">IF(E27&lt;&gt;"",IF(D27+E27&lt;D26+E26,0,(D27+E27)-(D26+E26)),"")</f>
        <v/>
      </c>
      <c r="G27" s="111" t="str">
        <f t="shared" ref="G27" si="23">IF(F27&lt;F26,"v",IF(F27=F26,IF(E27&lt;E26,"v",""),""))</f>
        <v/>
      </c>
      <c r="H27" s="12"/>
      <c r="I27" s="147">
        <v>232</v>
      </c>
      <c r="J27" s="147">
        <v>293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76</v>
      </c>
      <c r="B28" s="147">
        <v>166</v>
      </c>
      <c r="C28" s="87" t="str">
        <f ca="1">("Nr "&amp;INDIRECT("Ranking" &amp;L2 &amp;"!M31")) &amp;" " &amp;(INDIRECT("Ranking" &amp;L2 &amp;"!K31")) &amp;" " &amp;(INDIRECT("Ranking" &amp;L2 &amp;"!L31"))</f>
        <v>Nr 27 WESTERLUND Rasmus (157) Sundsvalls SLK</v>
      </c>
      <c r="D28" s="114"/>
      <c r="E28" s="157"/>
      <c r="F28" s="113" t="str">
        <f t="shared" ref="F28" si="24">IF(E28&lt;&gt;"",IF(D28+E28&lt;D29+E29,0,(D28+E28)-(D29+E29)),"")</f>
        <v/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>IF(G28&lt;&gt;"",C28,IF(G29&lt;&gt;"",C29,""))</f>
        <v/>
      </c>
      <c r="L28" s="149"/>
      <c r="M28" s="125"/>
      <c r="N28" s="113" t="str">
        <f>IF(M28&lt;&gt;"",IF(L28+M28&lt;L26+M26,0,(L28+M28)-(L26+M26)),"")</f>
        <v/>
      </c>
      <c r="O28" s="121" t="str">
        <f>IF(N28&lt;N26,"v",IF(N28=N26,IF(M28&lt;M26,"v",""),""))</f>
        <v/>
      </c>
      <c r="Q28" s="151"/>
      <c r="R28" s="151"/>
      <c r="S28" s="95"/>
      <c r="T28" s="133"/>
      <c r="U28" s="133"/>
      <c r="V28" s="134"/>
      <c r="W28" s="95"/>
      <c r="X28" s="4"/>
      <c r="Y28" s="148">
        <v>387</v>
      </c>
      <c r="Z28" s="148">
        <v>403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HJORTH Gustav (136) Härnösands Alpina Klubb</v>
      </c>
      <c r="D29" s="149"/>
      <c r="E29" s="112"/>
      <c r="F29" s="113" t="str">
        <f t="shared" ref="F29" si="26">IF(E29&lt;&gt;"",IF(D29+E29&lt;D28+E28,0,(D29+E29)-(D28+E28)),"")</f>
        <v/>
      </c>
      <c r="G29" s="111" t="str">
        <f t="shared" ref="G29" si="27">IF(F29&lt;F28,"v",IF(F29=F28,IF(E29&lt;E28,"v",""),""))</f>
        <v/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77</v>
      </c>
      <c r="B30" s="148">
        <v>167</v>
      </c>
      <c r="C30" s="86" t="str">
        <f ca="1">("Nr "&amp;INDIRECT("Ranking" &amp;L2 &amp;"!M11")) &amp;" " &amp;(INDIRECT("Ranking" &amp;L2 &amp;"!K11")) &amp;" " &amp;(INDIRECT("Ranking" &amp;L2 &amp;"!L11"))</f>
        <v>Nr 7 NYBERG Emil (137) Sundsvalls SLK</v>
      </c>
      <c r="D30" s="108"/>
      <c r="E30" s="149"/>
      <c r="F30" s="113" t="str">
        <f t="shared" ref="F30" si="28">IF(E30&lt;&gt;"",IF(D30+E30&lt;D31+E31,0,(D30+E30)-(D31+E31)),"")</f>
        <v/>
      </c>
      <c r="G30" s="110" t="str">
        <f t="shared" ref="G30" si="29">IF(F30&lt;F31,"v",IF(F30=F31,IF(E30&lt;E31,"v",""),""))</f>
        <v/>
      </c>
      <c r="H30" s="4"/>
      <c r="I30" s="150"/>
      <c r="J30" s="150"/>
      <c r="K30" s="88" t="str">
        <f>IF(G30&lt;&gt;"",C30,IF(G31&lt;&gt;"",C31,""))</f>
        <v/>
      </c>
      <c r="L30" s="115"/>
      <c r="M30" s="148"/>
      <c r="N30" s="116" t="str">
        <f>IF(M30&lt;&gt;"",IF(L30+M30&lt;L32+M32,0,(L30+M30)-(L32+M32)),"")</f>
        <v/>
      </c>
      <c r="O30" s="110" t="str">
        <f>IF(N30&lt;N32,"v",IF(N30=N32,IF(M30&lt;M32,"v",""),""))</f>
        <v/>
      </c>
      <c r="Q30" s="151"/>
      <c r="R30" s="151"/>
      <c r="S30" s="100" t="str">
        <f>IF(O30&lt;&gt;"",K30,IF(O32&lt;&gt;"",K32,""))</f>
        <v/>
      </c>
      <c r="T30" s="143"/>
      <c r="U30" s="148"/>
      <c r="V30" s="116" t="str">
        <f>IF(U30&lt;&gt;"",IF(T30+U30&lt;T34+U34,0,(T30+U30)-(T34+U34)),"")</f>
        <v/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26 ERIKSSON Alexander (156) Sundsvalls SLK</v>
      </c>
      <c r="D31" s="149"/>
      <c r="E31" s="108"/>
      <c r="F31" s="113" t="str">
        <f t="shared" ref="F31" si="30">IF(E31&lt;&gt;"",IF(D31+E31&lt;D30+E30,0,(D31+E31)-(D30+E30)),"")</f>
        <v/>
      </c>
      <c r="G31" s="111" t="str">
        <f t="shared" ref="G31" si="31">IF(F31&lt;F30,"v",IF(F31=F30,IF(E31&lt;E30,"v",""),""))</f>
        <v/>
      </c>
      <c r="H31" s="12"/>
      <c r="I31" s="147">
        <v>233</v>
      </c>
      <c r="J31" s="147">
        <v>294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78</v>
      </c>
      <c r="B32" s="147">
        <v>168</v>
      </c>
      <c r="C32" s="87" t="str">
        <f ca="1">("Nr "&amp;INDIRECT("Ranking" &amp;L2 &amp;"!M27")) &amp;" " &amp;(INDIRECT("Ranking" &amp;L2 &amp;"!K27")) &amp;" " &amp;(INDIRECT("Ranking" &amp;L2 &amp;"!L27"))</f>
        <v>Nr 23 LÖNNBERG Petter (153) Bollnäs AK</v>
      </c>
      <c r="D32" s="114"/>
      <c r="E32" s="157"/>
      <c r="F32" s="113" t="str">
        <f t="shared" ref="F32" si="32">IF(E32&lt;&gt;"",IF(D32+E32&lt;D33+E33,0,(D32+E32)-(D33+E33)),"")</f>
        <v/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>IF(G32&lt;&gt;"",C32,IF(G33&lt;&gt;"",C33,""))</f>
        <v/>
      </c>
      <c r="L32" s="149"/>
      <c r="M32" s="120"/>
      <c r="N32" s="113" t="str">
        <f>IF(M32&lt;&gt;"",IF(L32+M32&lt;L30+M30,0,(L32+M32)-(L30+M30)),"")</f>
        <v/>
      </c>
      <c r="O32" s="121" t="str">
        <f>IF(N32&lt;N30,"v",IF(N32=N30,IF(M32&lt;M30,"v",""),""))</f>
        <v/>
      </c>
      <c r="Q32" s="146">
        <v>335</v>
      </c>
      <c r="R32" s="146">
        <v>367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>IF(W30&lt;&gt;"",S30,IF(W34&lt;&gt;"",S34,""))</f>
        <v/>
      </c>
      <c r="AB32" s="149"/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WALLIN Grim (140) Östersund-Frösö SLK</v>
      </c>
      <c r="D33" s="149"/>
      <c r="E33" s="112"/>
      <c r="F33" s="113" t="str">
        <f t="shared" ref="F33" si="34">IF(E33&lt;&gt;"",IF(D33+E33&lt;D32+E32,0,(D33+E33)-(D32+E32)),"")</f>
        <v/>
      </c>
      <c r="G33" s="111" t="str">
        <f t="shared" ref="G33" si="35">IF(F33&lt;F32,"v",IF(F33=F32,IF(E33&lt;E32,"v",""),""))</f>
        <v/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418</v>
      </c>
      <c r="AH33" s="148">
        <v>434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79</v>
      </c>
      <c r="B34" s="148">
        <v>169</v>
      </c>
      <c r="C34" s="86" t="str">
        <f ca="1">("Nr "&amp;INDIRECT("Ranking" &amp;L2 &amp;"!M19")) &amp;" " &amp;(INDIRECT("Ranking" &amp;L2 &amp;"!K19")) &amp;" " &amp;(INDIRECT("Ranking" &amp;L2 &amp;"!L19"))</f>
        <v>Nr 15 LUNDBÄCK Otto (145) IFK Lidingö Slalomklubb</v>
      </c>
      <c r="D34" s="108"/>
      <c r="E34" s="149"/>
      <c r="F34" s="113" t="str">
        <f t="shared" ref="F34" si="36">IF(E34&lt;&gt;"",IF(D34+E34&lt;D35+E35,0,(D34+E34)-(D35+E35)),"")</f>
        <v/>
      </c>
      <c r="G34" s="110" t="str">
        <f t="shared" ref="G34" si="37">IF(F34&lt;F35,"v",IF(F34=F35,IF(E34&lt;E35,"v",""),""))</f>
        <v/>
      </c>
      <c r="H34" s="2"/>
      <c r="I34" s="150"/>
      <c r="J34" s="150"/>
      <c r="K34" s="90" t="str">
        <f>IF(G34&lt;&gt;"",C34,IF(G35&lt;&gt;"",C35,""))</f>
        <v/>
      </c>
      <c r="L34" s="124"/>
      <c r="M34" s="148"/>
      <c r="N34" s="116" t="str">
        <f>IF(M34&lt;&gt;"",IF(L34+M34&lt;L36+M36,0,(L34+M34)-(L36+M36)),"")</f>
        <v/>
      </c>
      <c r="O34" s="110" t="str">
        <f>IF(N34&lt;N36,"v",IF(N34=N36,IF(M34&lt;M36,"v",""),""))</f>
        <v/>
      </c>
      <c r="S34" s="100" t="str">
        <f>IF(O34&lt;&gt;"",K34,IF(O36&lt;&gt;"",K36,""))</f>
        <v/>
      </c>
      <c r="T34" s="149"/>
      <c r="U34" s="112"/>
      <c r="V34" s="113" t="str">
        <f>IF(U34&lt;&gt;"",IF(T34+U34&lt;T30+U30,0,(T34+U34)-(T30+U30)),"")</f>
        <v/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18 KEMHAGEN Manne (148) Norrköpings SK</v>
      </c>
      <c r="D35" s="149"/>
      <c r="E35" s="108"/>
      <c r="F35" s="113" t="str">
        <f t="shared" ref="F35" si="38">IF(E35&lt;&gt;"",IF(D35+E35&lt;D34+E34,0,(D35+E35)-(D34+E34)),"")</f>
        <v/>
      </c>
      <c r="G35" s="111" t="str">
        <f t="shared" ref="G35" si="39">IF(F35&lt;F34,"v",IF(F35=F34,IF(E35&lt;E34,"v",""),""))</f>
        <v/>
      </c>
      <c r="H35" s="4"/>
      <c r="I35" s="147">
        <v>234</v>
      </c>
      <c r="J35" s="147">
        <v>295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80</v>
      </c>
      <c r="B36" s="147">
        <v>170</v>
      </c>
      <c r="C36" s="87" t="str">
        <f ca="1">("Nr "&amp;INDIRECT("Ranking" &amp;L2 &amp;"!M35")) &amp;" " &amp;(INDIRECT("Ranking" &amp;L2 &amp;"!K35")) &amp;" " &amp;(INDIRECT("Ranking" &amp;L2 &amp;"!L35"))</f>
        <v>Nr 31 RIES Jordi (161) IFK Lidingö Slalomklubb</v>
      </c>
      <c r="D36" s="114"/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>IF(G36&lt;&gt;"",C36,IF(G37&lt;&gt;"",C37,""))</f>
        <v/>
      </c>
      <c r="L36" s="149"/>
      <c r="M36" s="125"/>
      <c r="N36" s="113" t="str">
        <f>IF(M36&lt;&gt;"",IF(L36+M36&lt;L34+M34,0,(L36+M36)-(L34+M34)),"")</f>
        <v/>
      </c>
      <c r="O36" s="121" t="str">
        <f>IF(N36&lt;N34,"v",IF(N36=N34,IF(M36&lt;M34,"v",""),""))</f>
        <v/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LUNDQUIST Philip (132) Saltsjöbadens SLK</v>
      </c>
      <c r="D37" s="149"/>
      <c r="E37" s="112"/>
      <c r="F37" s="113" t="str">
        <f t="shared" ref="F37" si="42">IF(E37&lt;&gt;"",IF(D37+E37&lt;D36+E36,0,(D37+E37)-(D36+E36)),"")</f>
        <v/>
      </c>
      <c r="G37" s="111" t="str">
        <f t="shared" ref="G37" si="43">IF(F37&lt;F36,"v",IF(F37=F36,IF(E37&lt;E36,"v",""),""))</f>
        <v/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>IF(AND(G5="",G6=""),"",IF(G5="",C5,IF(G6="",C6)))</f>
        <v/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>IF(AND(G7="",G8=""),"",IF(G7="",C7,IF(G8="",C8)))</f>
        <v/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>IF(AND(G9="",G10=""),"",IF(G9="",C9,IF(G10="",C10)))</f>
        <v/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>IF(AND(G11="",G12=""),"",IF(G11="",C11,IF(G12="",C12)))</f>
        <v/>
      </c>
    </row>
    <row r="46" spans="1:49" ht="18.75">
      <c r="B46" s="68" t="s">
        <v>24</v>
      </c>
      <c r="C46" s="82" t="str">
        <f>IF(AND(W8="",W12=""),"",IF(W8="",S8,IF(W12="",S12)))</f>
        <v/>
      </c>
      <c r="I46" s="1"/>
      <c r="J46" s="68" t="s">
        <v>58</v>
      </c>
      <c r="K46" s="69" t="str">
        <f>IF(AND(G13="",G14=""),"",IF(G13="",C13,IF(G14="",C14)))</f>
        <v/>
      </c>
    </row>
    <row r="47" spans="1:49" ht="18.75">
      <c r="B47" s="68" t="s">
        <v>24</v>
      </c>
      <c r="C47" s="82" t="str">
        <f>IF(AND(W16="",W20=""),"",IF(W16="",S16,IF(W20="",S20)))</f>
        <v/>
      </c>
      <c r="I47" s="1"/>
      <c r="J47" s="68" t="s">
        <v>58</v>
      </c>
      <c r="K47" s="69" t="str">
        <f>IF(AND(G15="",G16=""),"",IF(G15="",C15,IF(G16="",C16)))</f>
        <v/>
      </c>
    </row>
    <row r="48" spans="1:49" ht="18.75">
      <c r="B48" s="68" t="s">
        <v>24</v>
      </c>
      <c r="C48" s="82" t="str">
        <f>IF(AND(W22="",W26=""),"",IF(W22="",S22,IF(W26="",S26)))</f>
        <v/>
      </c>
      <c r="I48" s="1"/>
      <c r="J48" s="68" t="s">
        <v>58</v>
      </c>
      <c r="K48" s="69" t="str">
        <f>IF(AND(G17="",G18=""),"",IF(G17="",C17,IF(G18="",C18)))</f>
        <v/>
      </c>
    </row>
    <row r="49" spans="2:11" ht="18.75">
      <c r="B49" s="68" t="s">
        <v>24</v>
      </c>
      <c r="C49" s="82" t="str">
        <f>IF(AND(W30="",W34=""),"",IF(W30="",S30,IF(W34="",S34)))</f>
        <v/>
      </c>
      <c r="I49" s="1"/>
      <c r="J49" s="68" t="s">
        <v>58</v>
      </c>
      <c r="K49" s="69" t="str">
        <f>IF(AND(G19="",G20=""),"",IF(G19="",C19,IF(G20="",C20)))</f>
        <v/>
      </c>
    </row>
    <row r="50" spans="2:11" ht="18.75">
      <c r="B50" s="68" t="s">
        <v>56</v>
      </c>
      <c r="C50" s="82" t="str">
        <f>IF(AND(O6="",O8=""),"",IF(O6="",K6,IF(O8="",K8)))</f>
        <v/>
      </c>
      <c r="I50" s="1"/>
      <c r="J50" s="68" t="s">
        <v>58</v>
      </c>
      <c r="K50" s="69" t="str">
        <f>IF(AND(G22="",G23=""),"",IF(G22="",C22,IF(G23="",C23)))</f>
        <v/>
      </c>
    </row>
    <row r="51" spans="2:11" ht="18.75">
      <c r="B51" s="68" t="s">
        <v>56</v>
      </c>
      <c r="C51" s="82" t="str">
        <f>IF(AND(O10="",O12=""),"",IF(O10="",K10,IF(O12="",K12)))</f>
        <v/>
      </c>
      <c r="I51" s="1"/>
      <c r="J51" s="68" t="s">
        <v>58</v>
      </c>
      <c r="K51" s="69" t="str">
        <f>IF(AND(G24="",G25=""),"",IF(G24="",C24,IF(G25="",C25)))</f>
        <v/>
      </c>
    </row>
    <row r="52" spans="2:11" ht="18.75">
      <c r="B52" s="68" t="s">
        <v>56</v>
      </c>
      <c r="C52" s="82" t="str">
        <f>IF(AND(O14="",O16=""),"",IF(O14="",K14,IF(O16="",K16)))</f>
        <v/>
      </c>
      <c r="I52" s="1"/>
      <c r="J52" s="68" t="s">
        <v>58</v>
      </c>
      <c r="K52" s="69" t="str">
        <f>IF(AND(G26="",G27=""),"",IF(G26="",C26,IF(G27="",C27)))</f>
        <v/>
      </c>
    </row>
    <row r="53" spans="2:11" ht="18.75">
      <c r="B53" s="68" t="s">
        <v>56</v>
      </c>
      <c r="C53" s="82" t="str">
        <f>IF(AND(O18="",O20=""),"",IF(O18="",K18,IF(O20="",K20)))</f>
        <v/>
      </c>
      <c r="I53" s="1"/>
      <c r="J53" s="68" t="s">
        <v>58</v>
      </c>
      <c r="K53" s="69" t="str">
        <f>IF(AND(G28="",G29=""),"",IF(G28="",C28,IF(G29="",C29)))</f>
        <v/>
      </c>
    </row>
    <row r="54" spans="2:11" ht="18.75">
      <c r="B54" s="68" t="s">
        <v>56</v>
      </c>
      <c r="C54" s="82" t="str">
        <f>IF(AND(O22="",O24=""),"",IF(O22="",K22,IF(O24="",K24)))</f>
        <v/>
      </c>
      <c r="I54" s="1"/>
      <c r="J54" s="68" t="s">
        <v>58</v>
      </c>
      <c r="K54" s="69" t="str">
        <f>IF(AND(G30="",G31=""),"",IF(G30="",C30,IF(G31="",C31)))</f>
        <v/>
      </c>
    </row>
    <row r="55" spans="2:11" ht="18.75">
      <c r="B55" s="68" t="s">
        <v>56</v>
      </c>
      <c r="C55" s="82" t="str">
        <f>IF(AND(O26="",O28=""),"",IF(O26="",K26,IF(O28="",K28)))</f>
        <v/>
      </c>
      <c r="I55" s="1"/>
      <c r="J55" s="68" t="s">
        <v>58</v>
      </c>
      <c r="K55" s="69" t="str">
        <f>IF(AND(G32="",G33=""),"",IF(G32="",C32,IF(G33="",C33)))</f>
        <v/>
      </c>
    </row>
    <row r="56" spans="2:11" ht="18.75">
      <c r="B56" s="68" t="s">
        <v>56</v>
      </c>
      <c r="C56" s="82" t="str">
        <f>IF(AND(O30="",O32=""),"",IF(O30="",K30,IF(O32="",K32)))</f>
        <v/>
      </c>
      <c r="I56" s="1"/>
      <c r="J56" s="68" t="s">
        <v>58</v>
      </c>
      <c r="K56" s="69" t="str">
        <f>IF(AND(G34="",G35=""),"",IF(G34="",C34,IF(G35="",C35)))</f>
        <v/>
      </c>
    </row>
    <row r="57" spans="2:11" ht="18.75">
      <c r="B57" s="68" t="s">
        <v>56</v>
      </c>
      <c r="C57" s="82" t="str">
        <f>IF(AND(O34="",O36=""),"",IF(O34="",K34,IF(O36="",K36)))</f>
        <v/>
      </c>
      <c r="I57" s="1"/>
      <c r="J57" s="68" t="s">
        <v>58</v>
      </c>
      <c r="K57" s="69" t="str">
        <f>IF(AND(G36="",G37=""),"",IF(G36="",C36,IF(G37="",C37)))</f>
        <v/>
      </c>
    </row>
  </sheetData>
  <pageMargins left="0.19685039370078741" right="0.19685039370078741" top="0.98425196850393704" bottom="0.98425196850393704" header="0.51181102362204722" footer="0.51181102362204722"/>
  <pageSetup paperSize="9" scale="105" pageOrder="overThenDown" orientation="landscape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AX57"/>
  <sheetViews>
    <sheetView showRuler="0" zoomScale="90" zoomScaleNormal="90" zoomScalePageLayoutView="125" workbookViewId="0">
      <selection activeCell="AH22" sqref="AH22"/>
    </sheetView>
  </sheetViews>
  <sheetFormatPr defaultColWidth="10.875" defaultRowHeight="11.25"/>
  <cols>
    <col min="1" max="1" width="3.2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4.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D16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D16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81</v>
      </c>
      <c r="B5" s="146"/>
      <c r="C5" s="86" t="str">
        <f ca="1">("Nr "&amp;INDIRECT("Ranking" &amp;L2 &amp;"!M5")) &amp;" " &amp;(INDIRECT("Ranking" &amp;L2 &amp;"!K5")) &amp;" " &amp;(INDIRECT("Ranking" &amp;L2 &amp;"!L5"))</f>
        <v>Nr 1 ROBÈRT Ellen (161) Bollnäs AK</v>
      </c>
      <c r="D5" s="108"/>
      <c r="E5" s="149"/>
      <c r="F5" s="109" t="str">
        <f>IF(E5&lt;&gt;"",IF(D5+E5&lt;D6+E6,0,(D5+E5)-(D6+E6)),"")</f>
        <v/>
      </c>
      <c r="G5" s="110" t="str">
        <f>IF(F5&lt;F6,"v",IF(F5=F6,IF(E5&lt;E6,"v",""),""))</f>
        <v/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 xml:space="preserve">Nr   </v>
      </c>
      <c r="D6" s="149"/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88" t="str">
        <f>IF(G5&lt;&gt;"",C5,IF(G6&lt;&gt;"",C6,""))</f>
        <v/>
      </c>
      <c r="L6" s="115"/>
      <c r="M6" s="148"/>
      <c r="N6" s="116" t="str">
        <f>IF(M6&lt;&gt;"",IF(L6+M6&lt;L8+M8,0,(L6+M6)-(L8+M8)),"")</f>
        <v/>
      </c>
      <c r="O6" s="110" t="str">
        <f>IF(N6&lt;N8,"v",IF(N6=N8,IF(M6&lt;M8,"v",""),""))</f>
        <v/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82</v>
      </c>
      <c r="B7" s="147">
        <v>171</v>
      </c>
      <c r="C7" s="87" t="str">
        <f ca="1">("Nr "&amp;INDIRECT("Ranking" &amp;L2 &amp;"!M21")) &amp;" " &amp;(INDIRECT("Ranking" &amp;L2 &amp;"!K21")) &amp;" " &amp;(INDIRECT("Ranking" &amp;L2 &amp;"!L21"))</f>
        <v>Nr  NILSSON Julia (177) Nolby Alpina SK</v>
      </c>
      <c r="D7" s="112"/>
      <c r="E7" s="149"/>
      <c r="F7" s="109" t="str">
        <f t="shared" ref="F7" si="0">IF(E7&lt;&gt;"",IF(D7+E7&lt;D8+E8,0,(D7+E7)-(D8+E8)),"")</f>
        <v/>
      </c>
      <c r="G7" s="110" t="str">
        <f>IF(F7&lt;F8,"v",IF(F7=F8,IF(E7&lt;E8,"v",""),""))</f>
        <v/>
      </c>
      <c r="H7" s="4"/>
      <c r="I7" s="147">
        <v>235</v>
      </c>
      <c r="J7" s="147">
        <v>296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JAKOBSSON Tove (176) Bjästa A K</v>
      </c>
      <c r="D8" s="149"/>
      <c r="E8" s="112"/>
      <c r="F8" s="109" t="str">
        <f t="shared" ref="F8" si="1">IF(E8&lt;&gt;"",IF(D8+E8&lt;D7+E7,0,(D8+E8)-(D7+E7)),"")</f>
        <v/>
      </c>
      <c r="G8" s="111" t="str">
        <f>IF(F8&lt;F7,"v",IF(F8=F7,IF(E8&lt;E7,"v",""),""))</f>
        <v/>
      </c>
      <c r="H8" s="2"/>
      <c r="I8" s="149"/>
      <c r="J8" s="149"/>
      <c r="K8" s="88" t="str">
        <f>IF(G7&lt;&gt;"",C7,IF(G8&lt;&gt;"",C8,""))</f>
        <v/>
      </c>
      <c r="L8" s="149"/>
      <c r="M8" s="120"/>
      <c r="N8" s="113" t="str">
        <f>IF(M8&lt;&gt;"",IF(L8+M8&lt;L6+M6,0,(L8+M8)-(L6+M6)),"")</f>
        <v/>
      </c>
      <c r="O8" s="121" t="str">
        <f>IF(N8&lt;N6,"v",IF(N8=N6,IF(M8&lt;M6,"v",""),""))</f>
        <v/>
      </c>
      <c r="P8" s="2"/>
      <c r="Q8" s="152"/>
      <c r="R8" s="152"/>
      <c r="S8" s="86" t="str">
        <f>IF(O6&lt;&gt;"",K6,IF(O8&lt;&gt;"",K8,""))</f>
        <v/>
      </c>
      <c r="T8" s="108"/>
      <c r="U8" s="149"/>
      <c r="V8" s="113" t="str">
        <f>IF(U8&lt;&gt;"",IF(T8+U8&lt;T12+U12,0,(T8+U8)-(T12+U12)),"")</f>
        <v/>
      </c>
      <c r="W8" s="110" t="str">
        <f>IF(V8&lt;V12,"v",IF(V8=V12,IF(U8&lt;U12,"v",""),""))</f>
        <v/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83</v>
      </c>
      <c r="B9" s="146"/>
      <c r="C9" s="86" t="str">
        <f ca="1">("Nr "&amp;INDIRECT("Ranking" &amp;L2 &amp;"!M13")) &amp;" " &amp;(INDIRECT("Ranking" &amp;L2 &amp;"!K13")) &amp;" " &amp;(INDIRECT("Ranking" &amp;L2 &amp;"!L13"))</f>
        <v>Nr 9 ÖSTMARK Elsa (169) Gävle Alpina SK</v>
      </c>
      <c r="D9" s="108"/>
      <c r="E9" s="149"/>
      <c r="F9" s="113" t="str">
        <f t="shared" ref="F9" si="2">IF(E9&lt;&gt;"",IF(D9+E9&lt;D10+E10,0,(D9+E9)-(D10+E10)),"")</f>
        <v/>
      </c>
      <c r="G9" s="110" t="str">
        <f>IF(F9&lt;F10,"v",IF(F9=F10,IF(E9&lt;E10,"v",""),""))</f>
        <v/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 xml:space="preserve">Nr   </v>
      </c>
      <c r="D10" s="149"/>
      <c r="E10" s="108"/>
      <c r="F10" s="113" t="str">
        <f t="shared" ref="F10" si="3">IF(E10&lt;&gt;"",IF(D10+E10&lt;D9+E9,0,(D10+E10)-(D9+E9)),"")</f>
        <v/>
      </c>
      <c r="G10" s="111" t="str">
        <f>IF(F10&lt;F9,"v",IF(F10=F9,IF(E10&lt;E9,"v",""),""))</f>
        <v/>
      </c>
      <c r="H10" s="4"/>
      <c r="I10" s="150"/>
      <c r="J10" s="150"/>
      <c r="K10" s="90" t="str">
        <f>IF(G9&lt;&gt;"",C9,IF(G10&lt;&gt;"",C10,""))</f>
        <v/>
      </c>
      <c r="L10" s="124"/>
      <c r="M10" s="148"/>
      <c r="N10" s="116" t="str">
        <f>IF(M10&lt;&gt;"",IF(L10+M10&lt;L12+M12,0,(L10+M10)-(L12+M12)),"")</f>
        <v/>
      </c>
      <c r="O10" s="110" t="str">
        <f>IF(N10&lt;N12,"v",IF(N10=N12,IF(M10&lt;M12,"v",""),""))</f>
        <v/>
      </c>
      <c r="P10" s="4"/>
      <c r="Q10" s="148">
        <v>336</v>
      </c>
      <c r="R10" s="148">
        <v>368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>IF(W8&lt;&gt;"",S8,IF(W12&lt;&gt;"",S12,""))</f>
        <v/>
      </c>
      <c r="AB10" s="115"/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84</v>
      </c>
      <c r="B11" s="147"/>
      <c r="C11" s="87" t="str">
        <f ca="1">("Nr "&amp;INDIRECT("Ranking" &amp;L2 &amp;"!M29")) &amp;" " &amp;(INDIRECT("Ranking" &amp;L2 &amp;"!K29")) &amp;" " &amp;(INDIRECT("Ranking" &amp;L2 &amp;"!L29"))</f>
        <v xml:space="preserve">Nr   </v>
      </c>
      <c r="D11" s="112"/>
      <c r="E11" s="149"/>
      <c r="F11" s="113" t="str">
        <f t="shared" ref="F11" si="4">IF(E11&lt;&gt;"",IF(D11+E11&lt;D12+E12,0,(D11+E11)-(D12+E12)),"")</f>
        <v/>
      </c>
      <c r="G11" s="110" t="str">
        <f>IF(F11&lt;F12,"v",IF(F11=F12,IF(E11&lt;E12,"v",""),""))</f>
        <v/>
      </c>
      <c r="H11" s="9"/>
      <c r="I11" s="147">
        <v>236</v>
      </c>
      <c r="J11" s="147">
        <v>297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EINEBORG-SCHÖN Olivia (168) Täby SLK</v>
      </c>
      <c r="D12" s="149"/>
      <c r="E12" s="112"/>
      <c r="F12" s="113" t="str">
        <f t="shared" ref="F12" si="5">IF(E12&lt;&gt;"",IF(D12+E12&lt;D11+E11,0,(D12+E12)-(D11+E11)),"")</f>
        <v/>
      </c>
      <c r="G12" s="111" t="str">
        <f>IF(F12&lt;F11,"v",IF(F12=F11,IF(E12&lt;E11,"v",""),""))</f>
        <v/>
      </c>
      <c r="H12" s="2"/>
      <c r="I12" s="149"/>
      <c r="J12" s="149"/>
      <c r="K12" s="90" t="str">
        <f>IF(G11&lt;&gt;"",C11,IF(G12&lt;&gt;"",C12,""))</f>
        <v/>
      </c>
      <c r="L12" s="149"/>
      <c r="M12" s="125"/>
      <c r="N12" s="113" t="str">
        <f>IF(M12&lt;&gt;"",IF(L12+M12&lt;L10+M10,0,(L12+M12)-(L10+M10)),"")</f>
        <v/>
      </c>
      <c r="O12" s="121" t="str">
        <f>IF(N12&lt;N10,"v",IF(N12=N10,IF(M12&lt;M10,"v",""),""))</f>
        <v/>
      </c>
      <c r="P12" s="2"/>
      <c r="Q12" s="153"/>
      <c r="R12" s="153"/>
      <c r="S12" s="86" t="str">
        <f>IF(O10&lt;&gt;"",K10,IF(O12&lt;&gt;"",K12,""))</f>
        <v/>
      </c>
      <c r="T12" s="149"/>
      <c r="U12" s="108"/>
      <c r="V12" s="113" t="str">
        <f>IF(U12&lt;&gt;"",IF(T12+U12&lt;T8+U8,0,(T12+U12)-(T8+U8)),"")</f>
        <v/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85</v>
      </c>
      <c r="B13" s="146"/>
      <c r="C13" s="86" t="str">
        <f ca="1">("Nr "&amp;INDIRECT("Ranking" &amp;L2 &amp;"!M9")) &amp;" " &amp;(INDIRECT("Ranking" &amp;L2 &amp;"!K9")) &amp;" " &amp;(INDIRECT("Ranking" &amp;L2 &amp;"!L9"))</f>
        <v>Nr 5 WALLIN Alva (165) Uppsala SLK</v>
      </c>
      <c r="D13" s="108"/>
      <c r="E13" s="149"/>
      <c r="F13" s="113" t="str">
        <f t="shared" ref="F13" si="6">IF(E13&lt;&gt;"",IF(D13+E13&lt;D14+E14,0,(D13+E13)-(D14+E14)),"")</f>
        <v/>
      </c>
      <c r="G13" s="110" t="str">
        <f>IF(F13&lt;F14,"v",IF(F13=F14,IF(E13&lt;E14,"v",""),""))</f>
        <v/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 xml:space="preserve">Nr   </v>
      </c>
      <c r="D14" s="149"/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88" t="str">
        <f>IF(G13&lt;&gt;"",C13,IF(G14&lt;&gt;"",C14,""))</f>
        <v/>
      </c>
      <c r="L14" s="115"/>
      <c r="M14" s="148"/>
      <c r="N14" s="116" t="str">
        <f>IF(M14&lt;&gt;"",IF(L14+M14&lt;L16+M16,0,(L14+M14)-(L16+M16)),"")</f>
        <v/>
      </c>
      <c r="O14" s="110" t="str">
        <f>IF(N14&lt;N16,"v",IF(N14=N16,IF(M14&lt;M16,"v",""),""))</f>
        <v/>
      </c>
      <c r="P14" s="4"/>
      <c r="Q14" s="133"/>
      <c r="R14" s="133"/>
      <c r="S14" s="93"/>
      <c r="T14" s="128"/>
      <c r="U14" s="128"/>
      <c r="V14" s="129"/>
      <c r="W14" s="93"/>
      <c r="Y14" s="146">
        <v>388</v>
      </c>
      <c r="Z14" s="146">
        <v>404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86</v>
      </c>
      <c r="B15" s="147">
        <v>172</v>
      </c>
      <c r="C15" s="87" t="str">
        <f ca="1">("Nr "&amp;INDIRECT("Ranking" &amp;L2 &amp;"!M25")) &amp;" " &amp;(INDIRECT("Ranking" &amp;L2 &amp;"!K25")) &amp;" " &amp;(INDIRECT("Ranking" &amp;L2 &amp;"!L25"))</f>
        <v>Nr  BROMÉE Ella (181) Sundsvalls SLK</v>
      </c>
      <c r="D15" s="112"/>
      <c r="E15" s="149"/>
      <c r="F15" s="113" t="str">
        <f t="shared" ref="F15" si="8">IF(E15&lt;&gt;"",IF(D15+E15&lt;D16+E16,0,(D15+E15)-(D16+E16)),"")</f>
        <v/>
      </c>
      <c r="G15" s="110" t="str">
        <f>IF(F15&lt;F16,"v",IF(F15=F16,IF(E15&lt;E16,"v",""),""))</f>
        <v/>
      </c>
      <c r="H15" s="4"/>
      <c r="I15" s="147">
        <v>237</v>
      </c>
      <c r="J15" s="147">
        <v>298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LINDHOLM Nikita (172) Sundsvalls SLK</v>
      </c>
      <c r="D16" s="149"/>
      <c r="E16" s="112"/>
      <c r="F16" s="113" t="str">
        <f t="shared" ref="F16" si="9">IF(E16&lt;&gt;"",IF(D16+E16&lt;D15+E15,0,(D16+E16)-(D15+E15)),"")</f>
        <v/>
      </c>
      <c r="G16" s="111" t="str">
        <f>IF(F16&lt;F15,"v",IF(F16=F15,IF(E16&lt;E15,"v",""),""))</f>
        <v/>
      </c>
      <c r="H16" s="2"/>
      <c r="I16" s="149"/>
      <c r="J16" s="149"/>
      <c r="K16" s="88" t="str">
        <f>IF(G15&lt;&gt;"",C15,IF(G16&lt;&gt;"",C16,""))</f>
        <v/>
      </c>
      <c r="L16" s="149"/>
      <c r="M16" s="120"/>
      <c r="N16" s="113" t="str">
        <f>IF(M16&lt;&gt;"",IF(L16+M16&lt;L14+M14,0,(L16+M16)-(L14+M14)),"")</f>
        <v/>
      </c>
      <c r="O16" s="121" t="str">
        <f>IF(N16&lt;N14,"v",IF(N16=N14,IF(M16&lt;M14,"v",""),""))</f>
        <v/>
      </c>
      <c r="P16" s="2"/>
      <c r="Q16" s="153"/>
      <c r="R16" s="153"/>
      <c r="S16" s="87" t="str">
        <f>IF(O14&lt;&gt;"",K14,IF(O16&lt;&gt;"",K16,""))</f>
        <v/>
      </c>
      <c r="T16" s="112"/>
      <c r="U16" s="149"/>
      <c r="V16" s="113" t="str">
        <f>IF(U16&lt;&gt;"",IF(T16+U16&lt;T20+U20,0,(T16+U16)-(T20+U20)),"")</f>
        <v/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87</v>
      </c>
      <c r="B17" s="146">
        <v>173</v>
      </c>
      <c r="C17" s="86" t="str">
        <f ca="1">("Nr "&amp;INDIRECT("Ranking" &amp;L2 &amp;"!M17")) &amp;" " &amp;(INDIRECT("Ranking" &amp;L2 &amp;"!K17")) &amp;" " &amp;(INDIRECT("Ranking" &amp;L2 &amp;"!L17"))</f>
        <v>Nr 13 CANDERT Ida (173) Täby SLK</v>
      </c>
      <c r="D17" s="108"/>
      <c r="E17" s="149"/>
      <c r="F17" s="113" t="str">
        <f t="shared" ref="F17" si="10">IF(E17&lt;&gt;"",IF(D17+E17&lt;D18+E18,0,(D17+E17)-(D18+E18)),"")</f>
        <v/>
      </c>
      <c r="G17" s="110" t="str">
        <f>IF(F17&lt;F18,"v",IF(F17=F18,IF(E17&lt;E18,"v",""),""))</f>
        <v/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 ÖGREN Moa (180) UHSK Umeå SK</v>
      </c>
      <c r="D18" s="149"/>
      <c r="E18" s="108"/>
      <c r="F18" s="113" t="str">
        <f t="shared" ref="F18" si="11">IF(E18&lt;&gt;"",IF(D18+E18&lt;D17+E17,0,(D18+E18)-(D17+E17)),"")</f>
        <v/>
      </c>
      <c r="G18" s="111" t="str">
        <f>IF(F18&lt;F17,"v",IF(F18=F17,IF(E18&lt;E17,"v",""),""))</f>
        <v/>
      </c>
      <c r="H18" s="2"/>
      <c r="I18" s="150"/>
      <c r="J18" s="150"/>
      <c r="K18" s="90" t="str">
        <f>IF(G17&lt;&gt;"",C17,IF(G18&lt;&gt;"",C18,""))</f>
        <v/>
      </c>
      <c r="L18" s="124"/>
      <c r="M18" s="148"/>
      <c r="N18" s="116" t="str">
        <f>IF(M18&lt;&gt;"",IF(L18+M18&lt;L20+M20,0,(L18+M18)-(L20+M20)),"")</f>
        <v/>
      </c>
      <c r="O18" s="110" t="str">
        <f>IF(N18&lt;N20,"v",IF(N18=N20,IF(M18&lt;M20,"v",""),""))</f>
        <v/>
      </c>
      <c r="P18" s="4"/>
      <c r="Q18" s="148">
        <v>337</v>
      </c>
      <c r="R18" s="148">
        <v>369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>IF(W16&lt;&gt;"",S16,IF(W20&lt;&gt;"",S20,""))</f>
        <v/>
      </c>
      <c r="AB18" s="120"/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88</v>
      </c>
      <c r="B19" s="147"/>
      <c r="C19" s="87" t="str">
        <f ca="1">("Nr "&amp;INDIRECT("Ranking" &amp;L2 &amp;"!M33")) &amp;" " &amp;(INDIRECT("Ranking" &amp;L2 &amp;"!K33")) &amp;" " &amp;(INDIRECT("Ranking" &amp;L2 &amp;"!L33"))</f>
        <v xml:space="preserve">Nr   </v>
      </c>
      <c r="D19" s="112"/>
      <c r="E19" s="149"/>
      <c r="F19" s="113" t="str">
        <f t="shared" ref="F19" si="12">IF(E19&lt;&gt;"",IF(D19+E19&lt;D20+E20,0,(D19+E19)-(D20+E20)),"")</f>
        <v/>
      </c>
      <c r="G19" s="110" t="str">
        <f>IF(F19&lt;F20,"v",IF(F19=F20,IF(E19&lt;E20,"v",""),""))</f>
        <v/>
      </c>
      <c r="H19" s="9"/>
      <c r="I19" s="147">
        <v>238</v>
      </c>
      <c r="J19" s="147">
        <v>299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58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PETTERSSON Josefin (164) IF Hudik Alpin</v>
      </c>
      <c r="D20" s="149"/>
      <c r="E20" s="112"/>
      <c r="F20" s="113" t="str">
        <f t="shared" ref="F20" si="13">IF(E20&lt;&gt;"",IF(D20+E20&lt;D19+E19,0,(D20+E20)-(D19+E19)),"")</f>
        <v/>
      </c>
      <c r="G20" s="111" t="str">
        <f>IF(F20&lt;F19,"v",IF(F20=F19,IF(E20&lt;E19,"v",""),""))</f>
        <v/>
      </c>
      <c r="H20" s="2"/>
      <c r="I20" s="149"/>
      <c r="J20" s="149"/>
      <c r="K20" s="90" t="str">
        <f>IF(G19&lt;&gt;"",C19,IF(G20&lt;&gt;"",C20,""))</f>
        <v/>
      </c>
      <c r="L20" s="149"/>
      <c r="M20" s="125"/>
      <c r="N20" s="113" t="str">
        <f>IF(M20&lt;&gt;"",IF(L20+M20&lt;L18+M18,0,(L20+M20)-(L18+M18)),"")</f>
        <v/>
      </c>
      <c r="O20" s="121" t="str">
        <f>IF(N20&lt;N18,"v",IF(N20=N18,IF(M20&lt;M18,"v",""),""))</f>
        <v/>
      </c>
      <c r="P20" s="2"/>
      <c r="Q20" s="153"/>
      <c r="R20" s="153"/>
      <c r="S20" s="87" t="str">
        <f>IF(O18&lt;&gt;"",K18,IF(O20&lt;&gt;"",K20,""))</f>
        <v/>
      </c>
      <c r="T20" s="149"/>
      <c r="U20" s="112"/>
      <c r="V20" s="113" t="str">
        <f>IF(U20&lt;&gt;"",IF(T20+U20&lt;T16+U16,0,(T20+U20)-(T16+U16)),"")</f>
        <v/>
      </c>
      <c r="W20" s="121" t="str">
        <f>IF(V20&lt;V16,"v",IF(V20=V16,IF(U20&lt;U16,"v",""),""))</f>
        <v/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421</v>
      </c>
      <c r="AH21" s="148">
        <v>437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89</v>
      </c>
      <c r="B22" s="148"/>
      <c r="C22" s="86" t="str">
        <f ca="1">("Nr "&amp;INDIRECT("Ranking" &amp;L2 &amp;"!M7")) &amp;" " &amp;(INDIRECT("Ranking" &amp;L2 &amp;"!K7")) &amp;" " &amp;(INDIRECT("Ranking" &amp;L2 &amp;"!L7"))</f>
        <v>Nr 3 MARTELLEUR Hedda (163) Uppsala SLK</v>
      </c>
      <c r="D22" s="108"/>
      <c r="E22" s="149"/>
      <c r="F22" s="113" t="str">
        <f t="shared" ref="F22" si="14">IF(E22&lt;&gt;"",IF(D22+E22&lt;D23+E23,0,(D22+E22)-(D23+E23)),"")</f>
        <v/>
      </c>
      <c r="G22" s="110" t="str">
        <f>IF(F22&lt;F23,"v",IF(F22=F23,IF(E22&lt;E23,"v",""),""))</f>
        <v/>
      </c>
      <c r="H22" s="4"/>
      <c r="I22" s="150"/>
      <c r="J22" s="150"/>
      <c r="K22" s="88" t="str">
        <f>IF(G22&lt;&gt;"",C22,IF(G23&lt;&gt;"",C23,""))</f>
        <v/>
      </c>
      <c r="L22" s="115"/>
      <c r="M22" s="148"/>
      <c r="N22" s="116" t="str">
        <f>IF(M22&lt;&gt;"",IF(L22+M22&lt;L24+M24,0,(L22+M22)-(L24+M24)),"")</f>
        <v/>
      </c>
      <c r="O22" s="110" t="str">
        <f>IF(N22&lt;N24,"v",IF(N22=N24,IF(M22&lt;M24,"v",""),""))</f>
        <v/>
      </c>
      <c r="Q22" s="151"/>
      <c r="R22" s="151"/>
      <c r="S22" s="97" t="str">
        <f>IF(O22&lt;&gt;"",K22,IF(O24&lt;&gt;"",K24,""))</f>
        <v/>
      </c>
      <c r="T22" s="137"/>
      <c r="U22" s="148"/>
      <c r="V22" s="113" t="str">
        <f>IF(U22&lt;&gt;"",IF(T22+U22&lt;T26+U26,0,(T22+U22)-(T26+U26)),"")</f>
        <v/>
      </c>
      <c r="W22" s="110" t="str">
        <f>IF(V22&lt;V26,"v",IF(V22=V26,IF(U22&lt;U26,"v",""),""))</f>
        <v/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 xml:space="preserve">Nr   </v>
      </c>
      <c r="D23" s="149"/>
      <c r="E23" s="108"/>
      <c r="F23" s="113" t="str">
        <f t="shared" ref="F23" si="15">IF(E23&lt;&gt;"",IF(D23+E23&lt;D22+E22,0,(D23+E23)-(D22+E22)),"")</f>
        <v/>
      </c>
      <c r="G23" s="111" t="str">
        <f>IF(F23&lt;F22,"v",IF(F23=F22,IF(E23&lt;E22,"v",""),""))</f>
        <v/>
      </c>
      <c r="H23" s="12"/>
      <c r="I23" s="147">
        <v>239</v>
      </c>
      <c r="J23" s="147">
        <v>300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90</v>
      </c>
      <c r="B24" s="147">
        <v>174</v>
      </c>
      <c r="C24" s="87" t="str">
        <f ca="1">("Nr "&amp;INDIRECT("Ranking" &amp;L2 &amp;"!M23")) &amp;" " &amp;(INDIRECT("Ranking" &amp;L2 &amp;"!K23")) &amp;" " &amp;(INDIRECT("Ranking" &amp;L2 &amp;"!L23"))</f>
        <v>Nr  GÖRANSSON Olivia (179) Getbergets Alpina IF</v>
      </c>
      <c r="D24" s="114"/>
      <c r="E24" s="157"/>
      <c r="F24" s="113" t="str">
        <f t="shared" ref="F24" si="16">IF(E24&lt;&gt;"",IF(D24+E24&lt;D25+E25,0,(D24+E24)-(D25+E25)),"")</f>
        <v/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>IF(G24&lt;&gt;"",C24,IF(G25&lt;&gt;"",C25,""))</f>
        <v/>
      </c>
      <c r="L24" s="149"/>
      <c r="M24" s="120"/>
      <c r="N24" s="113" t="str">
        <f>IF(M24&lt;&gt;"",IF(L24+M24&lt;L22+M22,0,(L24+M24)-(L22+M22)),"")</f>
        <v/>
      </c>
      <c r="O24" s="121" t="str">
        <f>IF(N24&lt;N22,"v",IF(N24=N22,IF(M24&lt;M22,"v",""),""))</f>
        <v/>
      </c>
      <c r="Q24" s="146">
        <v>338</v>
      </c>
      <c r="R24" s="146">
        <v>370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>IF(W22&lt;&gt;"",S22,IF(W26&lt;&gt;"",S26,""))</f>
        <v/>
      </c>
      <c r="AB24" s="124"/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BERGLUND Ida (174) Sollefteå A K</v>
      </c>
      <c r="D25" s="149"/>
      <c r="E25" s="112"/>
      <c r="F25" s="113" t="str">
        <f t="shared" ref="F25" si="18">IF(E25&lt;&gt;"",IF(D25+E25&lt;D24+E24,0,(D25+E25)-(D24+E24)),"")</f>
        <v/>
      </c>
      <c r="G25" s="111" t="str">
        <f t="shared" ref="G25" si="19">IF(F25&lt;F24,"v",IF(F25=F24,IF(E25&lt;E24,"v",""),""))</f>
        <v/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91</v>
      </c>
      <c r="B26" s="148">
        <v>175</v>
      </c>
      <c r="C26" s="86" t="str">
        <f ca="1">("Nr "&amp;INDIRECT("Ranking" &amp;L2 &amp;"!M15")) &amp;" " &amp;(INDIRECT("Ranking" &amp;L2 &amp;"!K15")) &amp;" " &amp;(INDIRECT("Ranking" &amp;L2 &amp;"!L15"))</f>
        <v>Nr 11 LI Inez (171) Järvsö IF</v>
      </c>
      <c r="D26" s="108"/>
      <c r="E26" s="149"/>
      <c r="F26" s="113" t="str">
        <f t="shared" ref="F26" si="20">IF(E26&lt;&gt;"",IF(D26+E26&lt;D27+E27,0,(D26+E26)-(D27+E27)),"")</f>
        <v/>
      </c>
      <c r="G26" s="110" t="str">
        <f t="shared" ref="G26" si="21">IF(F26&lt;F27,"v",IF(F26=F27,IF(E26&lt;E27,"v",""),""))</f>
        <v/>
      </c>
      <c r="H26" s="4"/>
      <c r="I26" s="150"/>
      <c r="J26" s="150"/>
      <c r="K26" s="90" t="str">
        <f>IF(G26&lt;&gt;"",C26,IF(G27&lt;&gt;"",C27,""))</f>
        <v/>
      </c>
      <c r="L26" s="124"/>
      <c r="M26" s="148"/>
      <c r="N26" s="116" t="str">
        <f>IF(M26&lt;&gt;"",IF(L26+M26&lt;L28+M28,0,(L26+M26)-(L28+M28)),"")</f>
        <v/>
      </c>
      <c r="O26" s="110" t="str">
        <f>IF(N26&lt;N28,"v",IF(N26=N28,IF(M26&lt;M28,"v",""),""))</f>
        <v/>
      </c>
      <c r="Q26" s="151"/>
      <c r="R26" s="151"/>
      <c r="S26" s="97" t="str">
        <f>IF(O26&lt;&gt;"",K26,IF(O28&lt;&gt;"",K28,""))</f>
        <v/>
      </c>
      <c r="T26" s="149"/>
      <c r="U26" s="108"/>
      <c r="V26" s="113" t="str">
        <f>IF(U26&lt;&gt;"",IF(T26+U26&lt;T22+U22,0,(T26+U26)-(T22+U22)),"")</f>
        <v/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 BERGSTRAND Tindra (182) Täby SLK</v>
      </c>
      <c r="D27" s="149"/>
      <c r="E27" s="108"/>
      <c r="F27" s="113" t="str">
        <f t="shared" ref="F27" si="22">IF(E27&lt;&gt;"",IF(D27+E27&lt;D26+E26,0,(D27+E27)-(D26+E26)),"")</f>
        <v/>
      </c>
      <c r="G27" s="111" t="str">
        <f t="shared" ref="G27" si="23">IF(F27&lt;F26,"v",IF(F27=F26,IF(E27&lt;E26,"v",""),""))</f>
        <v/>
      </c>
      <c r="H27" s="12"/>
      <c r="I27" s="147">
        <v>240</v>
      </c>
      <c r="J27" s="147">
        <v>301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92</v>
      </c>
      <c r="B28" s="147"/>
      <c r="C28" s="87" t="str">
        <f ca="1">("Nr "&amp;INDIRECT("Ranking" &amp;L2 &amp;"!M31")) &amp;" " &amp;(INDIRECT("Ranking" &amp;L2 &amp;"!K31")) &amp;" " &amp;(INDIRECT("Ranking" &amp;L2 &amp;"!L31"))</f>
        <v xml:space="preserve">Nr   </v>
      </c>
      <c r="D28" s="114"/>
      <c r="E28" s="157"/>
      <c r="F28" s="113" t="str">
        <f t="shared" ref="F28" si="24">IF(E28&lt;&gt;"",IF(D28+E28&lt;D29+E29,0,(D28+E28)-(D29+E29)),"")</f>
        <v/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>IF(G28&lt;&gt;"",C28,IF(G29&lt;&gt;"",C29,""))</f>
        <v/>
      </c>
      <c r="L28" s="149"/>
      <c r="M28" s="125"/>
      <c r="N28" s="113" t="str">
        <f>IF(M28&lt;&gt;"",IF(L28+M28&lt;L26+M26,0,(L28+M28)-(L26+M26)),"")</f>
        <v/>
      </c>
      <c r="O28" s="121" t="str">
        <f>IF(N28&lt;N26,"v",IF(N28=N26,IF(M28&lt;M26,"v",""),""))</f>
        <v/>
      </c>
      <c r="Q28" s="151"/>
      <c r="R28" s="151"/>
      <c r="S28" s="95"/>
      <c r="T28" s="133"/>
      <c r="U28" s="133"/>
      <c r="V28" s="134"/>
      <c r="W28" s="95"/>
      <c r="X28" s="4"/>
      <c r="Y28" s="148">
        <v>389</v>
      </c>
      <c r="Z28" s="148">
        <v>405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FORSSTRÖM Jenny (166) UHSK Umeå SK</v>
      </c>
      <c r="D29" s="149"/>
      <c r="E29" s="112"/>
      <c r="F29" s="113" t="str">
        <f t="shared" ref="F29" si="26">IF(E29&lt;&gt;"",IF(D29+E29&lt;D28+E28,0,(D29+E29)-(D28+E28)),"")</f>
        <v/>
      </c>
      <c r="G29" s="111" t="str">
        <f t="shared" ref="G29" si="27">IF(F29&lt;F28,"v",IF(F29=F28,IF(E29&lt;E28,"v",""),""))</f>
        <v/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93</v>
      </c>
      <c r="B30" s="148"/>
      <c r="C30" s="86" t="str">
        <f ca="1">("Nr "&amp;INDIRECT("Ranking" &amp;L2 &amp;"!M11")) &amp;" " &amp;(INDIRECT("Ranking" &amp;L2 &amp;"!K11")) &amp;" " &amp;(INDIRECT("Ranking" &amp;L2 &amp;"!L11"))</f>
        <v>Nr 7 ERIKSSON Tilde (167) Sundsvalls SLK</v>
      </c>
      <c r="D30" s="108"/>
      <c r="E30" s="149"/>
      <c r="F30" s="113" t="str">
        <f t="shared" ref="F30" si="28">IF(E30&lt;&gt;"",IF(D30+E30&lt;D31+E31,0,(D30+E30)-(D31+E31)),"")</f>
        <v/>
      </c>
      <c r="G30" s="110" t="str">
        <f t="shared" ref="G30" si="29">IF(F30&lt;F31,"v",IF(F30=F31,IF(E30&lt;E31,"v",""),""))</f>
        <v/>
      </c>
      <c r="H30" s="4"/>
      <c r="I30" s="150"/>
      <c r="J30" s="150"/>
      <c r="K30" s="88" t="str">
        <f>IF(G30&lt;&gt;"",C30,IF(G31&lt;&gt;"",C31,""))</f>
        <v/>
      </c>
      <c r="L30" s="115"/>
      <c r="M30" s="148"/>
      <c r="N30" s="116" t="str">
        <f>IF(M30&lt;&gt;"",IF(L30+M30&lt;L32+M32,0,(L30+M30)-(L32+M32)),"")</f>
        <v/>
      </c>
      <c r="O30" s="110" t="str">
        <f>IF(N30&lt;N32,"v",IF(N30=N32,IF(M30&lt;M32,"v",""),""))</f>
        <v/>
      </c>
      <c r="Q30" s="151"/>
      <c r="R30" s="151"/>
      <c r="S30" s="100" t="str">
        <f>IF(O30&lt;&gt;"",K30,IF(O32&lt;&gt;"",K32,""))</f>
        <v/>
      </c>
      <c r="T30" s="143"/>
      <c r="U30" s="148"/>
      <c r="V30" s="116" t="str">
        <f>IF(U30&lt;&gt;"",IF(T30+U30&lt;T34+U34,0,(T30+U30)-(T34+U34)),"")</f>
        <v/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 xml:space="preserve">Nr   </v>
      </c>
      <c r="D31" s="149"/>
      <c r="E31" s="108"/>
      <c r="F31" s="113" t="str">
        <f t="shared" ref="F31" si="30">IF(E31&lt;&gt;"",IF(D31+E31&lt;D30+E30,0,(D31+E31)-(D30+E30)),"")</f>
        <v/>
      </c>
      <c r="G31" s="111" t="str">
        <f t="shared" ref="G31" si="31">IF(F31&lt;F30,"v",IF(F31=F30,IF(E31&lt;E30,"v",""),""))</f>
        <v/>
      </c>
      <c r="H31" s="12"/>
      <c r="I31" s="147">
        <v>241</v>
      </c>
      <c r="J31" s="147">
        <v>302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94</v>
      </c>
      <c r="B32" s="147"/>
      <c r="C32" s="87" t="str">
        <f ca="1">("Nr "&amp;INDIRECT("Ranking" &amp;L2 &amp;"!M27")) &amp;" " &amp;(INDIRECT("Ranking" &amp;L2 &amp;"!K27")) &amp;" " &amp;(INDIRECT("Ranking" &amp;L2 &amp;"!L27"))</f>
        <v xml:space="preserve">Nr   </v>
      </c>
      <c r="D32" s="114"/>
      <c r="E32" s="157"/>
      <c r="F32" s="113" t="str">
        <f t="shared" ref="F32" si="32">IF(E32&lt;&gt;"",IF(D32+E32&lt;D33+E33,0,(D32+E32)-(D33+E33)),"")</f>
        <v/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>IF(G32&lt;&gt;"",C32,IF(G33&lt;&gt;"",C33,""))</f>
        <v/>
      </c>
      <c r="L32" s="149"/>
      <c r="M32" s="120"/>
      <c r="N32" s="113" t="str">
        <f>IF(M32&lt;&gt;"",IF(L32+M32&lt;L30+M30,0,(L32+M32)-(L30+M30)),"")</f>
        <v/>
      </c>
      <c r="O32" s="121" t="str">
        <f>IF(N32&lt;N30,"v",IF(N32=N30,IF(M32&lt;M30,"v",""),""))</f>
        <v/>
      </c>
      <c r="Q32" s="146">
        <v>339</v>
      </c>
      <c r="R32" s="146">
        <v>371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>IF(W30&lt;&gt;"",S30,IF(W34&lt;&gt;"",S34,""))</f>
        <v/>
      </c>
      <c r="AB32" s="149"/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BENGTSSON Wilma (170) Sundsvalls SLK</v>
      </c>
      <c r="D33" s="149"/>
      <c r="E33" s="112"/>
      <c r="F33" s="113" t="str">
        <f t="shared" ref="F33" si="34">IF(E33&lt;&gt;"",IF(D33+E33&lt;D32+E32,0,(D33+E33)-(D32+E32)),"")</f>
        <v/>
      </c>
      <c r="G33" s="111" t="str">
        <f t="shared" ref="G33" si="35">IF(F33&lt;F32,"v",IF(F33=F32,IF(E33&lt;E32,"v",""),""))</f>
        <v/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420</v>
      </c>
      <c r="AH33" s="148">
        <v>436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95</v>
      </c>
      <c r="B34" s="148">
        <v>176</v>
      </c>
      <c r="C34" s="86" t="str">
        <f ca="1">("Nr "&amp;INDIRECT("Ranking" &amp;L2 &amp;"!M19")) &amp;" " &amp;(INDIRECT("Ranking" &amp;L2 &amp;"!K19")) &amp;" " &amp;(INDIRECT("Ranking" &amp;L2 &amp;"!L19"))</f>
        <v>Nr 15 BERGLUND Olivia (175) Kramfors AK</v>
      </c>
      <c r="D34" s="108"/>
      <c r="E34" s="149"/>
      <c r="F34" s="113" t="str">
        <f t="shared" ref="F34" si="36">IF(E34&lt;&gt;"",IF(D34+E34&lt;D35+E35,0,(D34+E34)-(D35+E35)),"")</f>
        <v/>
      </c>
      <c r="G34" s="110" t="str">
        <f t="shared" ref="G34" si="37">IF(F34&lt;F35,"v",IF(F34=F35,IF(E34&lt;E35,"v",""),""))</f>
        <v/>
      </c>
      <c r="H34" s="2"/>
      <c r="I34" s="150"/>
      <c r="J34" s="150"/>
      <c r="K34" s="90" t="str">
        <f>IF(G34&lt;&gt;"",C34,IF(G35&lt;&gt;"",C35,""))</f>
        <v/>
      </c>
      <c r="L34" s="124"/>
      <c r="M34" s="148"/>
      <c r="N34" s="116" t="str">
        <f>IF(M34&lt;&gt;"",IF(L34+M34&lt;L36+M36,0,(L34+M34)-(L36+M36)),"")</f>
        <v/>
      </c>
      <c r="O34" s="110" t="str">
        <f>IF(N34&lt;N36,"v",IF(N34=N36,IF(M34&lt;M36,"v",""),""))</f>
        <v/>
      </c>
      <c r="S34" s="100" t="str">
        <f>IF(O34&lt;&gt;"",K34,IF(O36&lt;&gt;"",K36,""))</f>
        <v/>
      </c>
      <c r="T34" s="149"/>
      <c r="U34" s="112"/>
      <c r="V34" s="113" t="str">
        <f>IF(U34&lt;&gt;"",IF(T34+U34&lt;T30+U30,0,(T34+U34)-(T30+U30)),"")</f>
        <v/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 BORGSTEN Lisa (178) Sundsvalls SLK</v>
      </c>
      <c r="D35" s="149"/>
      <c r="E35" s="108"/>
      <c r="F35" s="113" t="str">
        <f t="shared" ref="F35" si="38">IF(E35&lt;&gt;"",IF(D35+E35&lt;D34+E34,0,(D35+E35)-(D34+E34)),"")</f>
        <v/>
      </c>
      <c r="G35" s="111" t="str">
        <f t="shared" ref="G35" si="39">IF(F35&lt;F34,"v",IF(F35=F34,IF(E35&lt;E34,"v",""),""))</f>
        <v/>
      </c>
      <c r="H35" s="4"/>
      <c r="I35" s="147">
        <v>242</v>
      </c>
      <c r="J35" s="147">
        <v>303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96</v>
      </c>
      <c r="B36" s="147"/>
      <c r="C36" s="87" t="str">
        <f ca="1">("Nr "&amp;INDIRECT("Ranking" &amp;L2 &amp;"!M35")) &amp;" " &amp;(INDIRECT("Ranking" &amp;L2 &amp;"!K35")) &amp;" " &amp;(INDIRECT("Ranking" &amp;L2 &amp;"!L35"))</f>
        <v xml:space="preserve">Nr   </v>
      </c>
      <c r="D36" s="114"/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>IF(G36&lt;&gt;"",C36,IF(G37&lt;&gt;"",C37,""))</f>
        <v/>
      </c>
      <c r="L36" s="149"/>
      <c r="M36" s="125"/>
      <c r="N36" s="113" t="str">
        <f>IF(M36&lt;&gt;"",IF(L36+M36&lt;L34+M34,0,(L36+M36)-(L34+M34)),"")</f>
        <v/>
      </c>
      <c r="O36" s="121" t="str">
        <f>IF(N36&lt;N34,"v",IF(N36=N34,IF(M36&lt;M34,"v",""),""))</f>
        <v/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SVEDBERG Mathilda (162) Sundsvalls SLK</v>
      </c>
      <c r="D37" s="149"/>
      <c r="E37" s="112"/>
      <c r="F37" s="113" t="str">
        <f t="shared" ref="F37" si="42">IF(E37&lt;&gt;"",IF(D37+E37&lt;D36+E36,0,(D37+E37)-(D36+E36)),"")</f>
        <v/>
      </c>
      <c r="G37" s="111" t="str">
        <f t="shared" ref="G37" si="43">IF(F37&lt;F36,"v",IF(F37=F36,IF(E37&lt;E36,"v",""),""))</f>
        <v/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>IF(AND(G5="",G6=""),"",IF(G5="",C5,IF(G6="",C6)))</f>
        <v/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>IF(AND(G7="",G8=""),"",IF(G7="",C7,IF(G8="",C8)))</f>
        <v/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>IF(AND(G9="",G10=""),"",IF(G9="",C9,IF(G10="",C10)))</f>
        <v/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>IF(AND(G11="",G12=""),"",IF(G11="",C11,IF(G12="",C12)))</f>
        <v/>
      </c>
    </row>
    <row r="46" spans="1:49" ht="18.75">
      <c r="B46" s="68" t="s">
        <v>24</v>
      </c>
      <c r="C46" s="82" t="str">
        <f>IF(AND(W8="",W12=""),"",IF(W8="",S8,IF(W12="",S12)))</f>
        <v/>
      </c>
      <c r="I46" s="1"/>
      <c r="J46" s="68" t="s">
        <v>58</v>
      </c>
      <c r="K46" s="69" t="str">
        <f>IF(AND(G13="",G14=""),"",IF(G13="",C13,IF(G14="",C14)))</f>
        <v/>
      </c>
    </row>
    <row r="47" spans="1:49" ht="18.75">
      <c r="B47" s="68" t="s">
        <v>24</v>
      </c>
      <c r="C47" s="82" t="str">
        <f>IF(AND(W16="",W20=""),"",IF(W16="",S16,IF(W20="",S20)))</f>
        <v/>
      </c>
      <c r="I47" s="1"/>
      <c r="J47" s="68" t="s">
        <v>58</v>
      </c>
      <c r="K47" s="69" t="str">
        <f>IF(AND(G15="",G16=""),"",IF(G15="",C15,IF(G16="",C16)))</f>
        <v/>
      </c>
    </row>
    <row r="48" spans="1:49" ht="18.75">
      <c r="B48" s="68" t="s">
        <v>24</v>
      </c>
      <c r="C48" s="82" t="str">
        <f>IF(AND(W22="",W26=""),"",IF(W22="",S22,IF(W26="",S26)))</f>
        <v/>
      </c>
      <c r="I48" s="1"/>
      <c r="J48" s="68" t="s">
        <v>58</v>
      </c>
      <c r="K48" s="69" t="str">
        <f>IF(AND(G17="",G18=""),"",IF(G17="",C17,IF(G18="",C18)))</f>
        <v/>
      </c>
    </row>
    <row r="49" spans="2:11" ht="18.75">
      <c r="B49" s="68" t="s">
        <v>24</v>
      </c>
      <c r="C49" s="82" t="str">
        <f>IF(AND(W30="",W34=""),"",IF(W30="",S30,IF(W34="",S34)))</f>
        <v/>
      </c>
      <c r="I49" s="1"/>
      <c r="J49" s="68" t="s">
        <v>58</v>
      </c>
      <c r="K49" s="69" t="str">
        <f>IF(AND(G19="",G20=""),"",IF(G19="",C19,IF(G20="",C20)))</f>
        <v/>
      </c>
    </row>
    <row r="50" spans="2:11" ht="18.75">
      <c r="B50" s="68" t="s">
        <v>56</v>
      </c>
      <c r="C50" s="82" t="str">
        <f>IF(AND(O6="",O8=""),"",IF(O6="",K6,IF(O8="",K8)))</f>
        <v/>
      </c>
      <c r="I50" s="1"/>
      <c r="J50" s="68" t="s">
        <v>58</v>
      </c>
      <c r="K50" s="69" t="str">
        <f>IF(AND(G22="",G23=""),"",IF(G22="",C22,IF(G23="",C23)))</f>
        <v/>
      </c>
    </row>
    <row r="51" spans="2:11" ht="18.75">
      <c r="B51" s="68" t="s">
        <v>56</v>
      </c>
      <c r="C51" s="82" t="str">
        <f>IF(AND(O10="",O12=""),"",IF(O10="",K10,IF(O12="",K12)))</f>
        <v/>
      </c>
      <c r="I51" s="1"/>
      <c r="J51" s="68" t="s">
        <v>58</v>
      </c>
      <c r="K51" s="69" t="str">
        <f>IF(AND(G24="",G25=""),"",IF(G24="",C24,IF(G25="",C25)))</f>
        <v/>
      </c>
    </row>
    <row r="52" spans="2:11" ht="18.75">
      <c r="B52" s="68" t="s">
        <v>56</v>
      </c>
      <c r="C52" s="82" t="str">
        <f>IF(AND(O14="",O16=""),"",IF(O14="",K14,IF(O16="",K16)))</f>
        <v/>
      </c>
      <c r="I52" s="1"/>
      <c r="J52" s="68" t="s">
        <v>58</v>
      </c>
      <c r="K52" s="69" t="str">
        <f>IF(AND(G26="",G27=""),"",IF(G26="",C26,IF(G27="",C27)))</f>
        <v/>
      </c>
    </row>
    <row r="53" spans="2:11" ht="18.75">
      <c r="B53" s="68" t="s">
        <v>56</v>
      </c>
      <c r="C53" s="82" t="str">
        <f>IF(AND(O18="",O20=""),"",IF(O18="",K18,IF(O20="",K20)))</f>
        <v/>
      </c>
      <c r="I53" s="1"/>
      <c r="J53" s="68" t="s">
        <v>58</v>
      </c>
      <c r="K53" s="69" t="str">
        <f>IF(AND(G28="",G29=""),"",IF(G28="",C28,IF(G29="",C29)))</f>
        <v/>
      </c>
    </row>
    <row r="54" spans="2:11" ht="18.75">
      <c r="B54" s="68" t="s">
        <v>56</v>
      </c>
      <c r="C54" s="82" t="str">
        <f>IF(AND(O22="",O24=""),"",IF(O22="",K22,IF(O24="",K24)))</f>
        <v/>
      </c>
      <c r="I54" s="1"/>
      <c r="J54" s="68" t="s">
        <v>58</v>
      </c>
      <c r="K54" s="69" t="str">
        <f>IF(AND(G30="",G31=""),"",IF(G30="",C30,IF(G31="",C31)))</f>
        <v/>
      </c>
    </row>
    <row r="55" spans="2:11" ht="18.75">
      <c r="B55" s="68" t="s">
        <v>56</v>
      </c>
      <c r="C55" s="82" t="str">
        <f>IF(AND(O26="",O28=""),"",IF(O26="",K26,IF(O28="",K28)))</f>
        <v/>
      </c>
      <c r="I55" s="1"/>
      <c r="J55" s="68" t="s">
        <v>58</v>
      </c>
      <c r="K55" s="69" t="str">
        <f>IF(AND(G32="",G33=""),"",IF(G32="",C32,IF(G33="",C33)))</f>
        <v/>
      </c>
    </row>
    <row r="56" spans="2:11" ht="18.75">
      <c r="B56" s="68" t="s">
        <v>56</v>
      </c>
      <c r="C56" s="82" t="str">
        <f>IF(AND(O30="",O32=""),"",IF(O30="",K30,IF(O32="",K32)))</f>
        <v/>
      </c>
      <c r="I56" s="1"/>
      <c r="J56" s="68" t="s">
        <v>58</v>
      </c>
      <c r="K56" s="69" t="str">
        <f>IF(AND(G34="",G35=""),"",IF(G34="",C34,IF(G35="",C35)))</f>
        <v/>
      </c>
    </row>
    <row r="57" spans="2:11" ht="18.75">
      <c r="B57" s="68" t="s">
        <v>56</v>
      </c>
      <c r="C57" s="82" t="str">
        <f>IF(AND(O34="",O36=""),"",IF(O34="",K34,IF(O36="",K36)))</f>
        <v/>
      </c>
      <c r="I57" s="1"/>
      <c r="J57" s="68" t="s">
        <v>58</v>
      </c>
      <c r="K57" s="69" t="str">
        <f>IF(AND(G36="",G37=""),"",IF(G36="",C36,IF(G37="",C37)))</f>
        <v/>
      </c>
    </row>
  </sheetData>
  <pageMargins left="0.19685039370078741" right="0.19685039370078741" top="0.98425196850393704" bottom="0.98425196850393704" header="0.51181102362204722" footer="0.51181102362204722"/>
  <pageSetup paperSize="9" scale="105" pageOrder="overThenDown" orientation="landscape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AX57"/>
  <sheetViews>
    <sheetView tabSelected="1" showRuler="0" topLeftCell="M1" zoomScale="90" zoomScaleNormal="90" zoomScalePageLayoutView="125" workbookViewId="0">
      <selection activeCell="AH22" sqref="AH22"/>
    </sheetView>
  </sheetViews>
  <sheetFormatPr defaultColWidth="10.875" defaultRowHeight="11.25"/>
  <cols>
    <col min="1" max="1" width="3.5" style="25" bestFit="1" customWidth="1"/>
    <col min="2" max="2" width="3.625" style="25" bestFit="1" customWidth="1"/>
    <col min="3" max="3" width="16.5" style="1" customWidth="1"/>
    <col min="4" max="4" width="5" style="25" customWidth="1"/>
    <col min="5" max="6" width="5.375" style="25" bestFit="1" customWidth="1"/>
    <col min="7" max="7" width="1.375" style="1" customWidth="1"/>
    <col min="8" max="8" width="0.875" style="1" customWidth="1"/>
    <col min="9" max="9" width="3.5" style="25" bestFit="1" customWidth="1"/>
    <col min="10" max="10" width="3.625" style="25" bestFit="1" customWidth="1"/>
    <col min="11" max="11" width="17" style="1" customWidth="1"/>
    <col min="12" max="12" width="5" style="25" customWidth="1"/>
    <col min="13" max="14" width="5.375" style="25" bestFit="1" customWidth="1"/>
    <col min="15" max="15" width="1.125" style="1" customWidth="1"/>
    <col min="16" max="16" width="0.75" style="1" customWidth="1"/>
    <col min="17" max="17" width="3.75" style="25" customWidth="1"/>
    <col min="18" max="18" width="3.625" style="25" bestFit="1" customWidth="1"/>
    <col min="19" max="19" width="16.5" style="1" customWidth="1"/>
    <col min="20" max="22" width="4.625" style="25" customWidth="1"/>
    <col min="23" max="23" width="1.125" style="1" customWidth="1"/>
    <col min="24" max="24" width="4.5" style="1" customWidth="1"/>
    <col min="25" max="25" width="3.875" style="25" customWidth="1"/>
    <col min="26" max="26" width="3.625" style="25" bestFit="1" customWidth="1"/>
    <col min="27" max="27" width="18.5" style="1" customWidth="1"/>
    <col min="28" max="30" width="5.375" style="25" bestFit="1" customWidth="1"/>
    <col min="31" max="31" width="1.125" style="1" customWidth="1"/>
    <col min="32" max="32" width="2" style="1" customWidth="1"/>
    <col min="33" max="33" width="3.5" style="25" customWidth="1"/>
    <col min="34" max="34" width="3.625" style="25" bestFit="1" customWidth="1"/>
    <col min="35" max="35" width="20" style="1" customWidth="1"/>
    <col min="36" max="37" width="5.375" style="25" bestFit="1" customWidth="1"/>
    <col min="38" max="38" width="4.5" style="25" bestFit="1" customWidth="1"/>
    <col min="39" max="39" width="1.125" style="1" customWidth="1"/>
    <col min="40" max="40" width="2.125" style="1" customWidth="1"/>
    <col min="41" max="41" width="15.625" style="1" customWidth="1"/>
    <col min="42" max="44" width="10.875" style="1"/>
    <col min="45" max="45" width="14.125" style="1" customWidth="1"/>
    <col min="46" max="46" width="26.875" style="1" customWidth="1"/>
    <col min="47" max="47" width="5.125" style="1" customWidth="1"/>
    <col min="48" max="48" width="12.5" style="1" customWidth="1"/>
    <col min="49" max="49" width="23.875" style="1" customWidth="1"/>
    <col min="50" max="50" width="12.375" style="1" bestFit="1" customWidth="1"/>
    <col min="51" max="16384" width="10.875" style="1"/>
  </cols>
  <sheetData>
    <row r="2" spans="1:50" ht="28.5">
      <c r="C2" s="14" t="s">
        <v>91</v>
      </c>
      <c r="K2" s="54" t="s">
        <v>0</v>
      </c>
      <c r="L2" s="53" t="str">
        <f ca="1">MID(CELL("filename",B1),FIND("]",CELL("filename",B1))+1,255)</f>
        <v>H16</v>
      </c>
      <c r="S2" s="14"/>
      <c r="AA2" s="14" t="str">
        <f>C2</f>
        <v>MID SWEDEN RACE 2016</v>
      </c>
      <c r="AB2" s="34"/>
      <c r="AC2" s="34"/>
      <c r="AD2" s="34"/>
      <c r="AI2" s="54" t="str">
        <f>K2</f>
        <v>Klass:</v>
      </c>
      <c r="AJ2" s="53" t="str">
        <f ca="1">L2</f>
        <v>H16</v>
      </c>
      <c r="AO2" s="14"/>
      <c r="AS2" s="14"/>
      <c r="AT2" s="14"/>
      <c r="AU2" s="14"/>
      <c r="AV2" s="14"/>
      <c r="AX2" s="14"/>
    </row>
    <row r="3" spans="1:50">
      <c r="A3" s="145" t="s">
        <v>1</v>
      </c>
      <c r="I3" s="145" t="s">
        <v>1</v>
      </c>
      <c r="Q3" s="145" t="s">
        <v>1</v>
      </c>
      <c r="Y3" s="145" t="s">
        <v>1</v>
      </c>
      <c r="AG3" s="145" t="s">
        <v>1</v>
      </c>
    </row>
    <row r="4" spans="1:50" s="22" customFormat="1" ht="14.25" customHeight="1">
      <c r="A4" s="26" t="s">
        <v>59</v>
      </c>
      <c r="B4" s="26" t="s">
        <v>60</v>
      </c>
      <c r="C4" s="22" t="s">
        <v>2</v>
      </c>
      <c r="D4" s="26" t="s">
        <v>3</v>
      </c>
      <c r="E4" s="26" t="s">
        <v>4</v>
      </c>
      <c r="F4" s="26" t="s">
        <v>5</v>
      </c>
      <c r="G4" s="22" t="s">
        <v>6</v>
      </c>
      <c r="I4" s="26" t="s">
        <v>59</v>
      </c>
      <c r="J4" s="26" t="s">
        <v>60</v>
      </c>
      <c r="K4" s="22" t="s">
        <v>2</v>
      </c>
      <c r="L4" s="26" t="s">
        <v>3</v>
      </c>
      <c r="M4" s="26" t="s">
        <v>4</v>
      </c>
      <c r="N4" s="26" t="s">
        <v>5</v>
      </c>
      <c r="O4" s="22" t="s">
        <v>6</v>
      </c>
      <c r="Q4" s="26" t="s">
        <v>59</v>
      </c>
      <c r="R4" s="26" t="s">
        <v>60</v>
      </c>
      <c r="S4" s="22" t="s">
        <v>2</v>
      </c>
      <c r="T4" s="26" t="s">
        <v>3</v>
      </c>
      <c r="U4" s="26" t="s">
        <v>4</v>
      </c>
      <c r="V4" s="26" t="s">
        <v>5</v>
      </c>
      <c r="W4" s="22" t="s">
        <v>6</v>
      </c>
      <c r="Y4" s="26" t="s">
        <v>59</v>
      </c>
      <c r="Z4" s="26" t="s">
        <v>60</v>
      </c>
      <c r="AA4" s="22" t="s">
        <v>2</v>
      </c>
      <c r="AB4" s="26" t="s">
        <v>3</v>
      </c>
      <c r="AC4" s="26" t="s">
        <v>4</v>
      </c>
      <c r="AD4" s="26" t="s">
        <v>5</v>
      </c>
      <c r="AE4" s="22" t="s">
        <v>6</v>
      </c>
      <c r="AG4" s="26" t="s">
        <v>59</v>
      </c>
      <c r="AH4" s="26" t="s">
        <v>60</v>
      </c>
      <c r="AI4" s="22" t="s">
        <v>2</v>
      </c>
      <c r="AJ4" s="26" t="s">
        <v>3</v>
      </c>
      <c r="AK4" s="26" t="s">
        <v>4</v>
      </c>
      <c r="AL4" s="26" t="s">
        <v>5</v>
      </c>
      <c r="AM4" s="22" t="s">
        <v>6</v>
      </c>
      <c r="AO4" s="22" t="s">
        <v>2</v>
      </c>
      <c r="AS4" s="67"/>
      <c r="AV4" s="67"/>
    </row>
    <row r="5" spans="1:50" ht="11.25" customHeight="1">
      <c r="A5" s="146">
        <v>97</v>
      </c>
      <c r="B5" s="146"/>
      <c r="C5" s="86" t="str">
        <f ca="1">("Nr "&amp;INDIRECT("Ranking" &amp;L2 &amp;"!M5")) &amp;" " &amp;(INDIRECT("Ranking" &amp;L2 &amp;"!K5")) &amp;" " &amp;(INDIRECT("Ranking" &amp;L2 &amp;"!L5"))</f>
        <v>Nr 1 LINDQVIST Axel (181) Sundsvalls SLK</v>
      </c>
      <c r="D5" s="108"/>
      <c r="E5" s="149"/>
      <c r="F5" s="109" t="str">
        <f>IF(E5&lt;&gt;"",IF(D5+E5&lt;D6+E6,0,(D5+E5)-(D6+E6)),"")</f>
        <v/>
      </c>
      <c r="G5" s="110" t="str">
        <f>IF(F5&lt;F6,"v",IF(F5=F6,IF(E5&lt;E6,"v",""),""))</f>
        <v/>
      </c>
      <c r="H5" s="4"/>
      <c r="K5" s="71"/>
      <c r="L5" s="72"/>
      <c r="M5" s="72"/>
      <c r="N5" s="72"/>
      <c r="AS5" s="67"/>
      <c r="AV5" s="67"/>
    </row>
    <row r="6" spans="1:50" ht="11.25" customHeight="1">
      <c r="A6" s="146"/>
      <c r="B6" s="146"/>
      <c r="C6" s="86" t="str">
        <f ca="1">("Nr "&amp;INDIRECT("Ranking" &amp;L2 &amp;"!M36")) &amp;" " &amp;(INDIRECT("Ranking" &amp;L2 &amp;"!K36")) &amp;" " &amp;(INDIRECT("Ranking" &amp;L2 &amp;"!L36"))</f>
        <v>Nr   -</v>
      </c>
      <c r="D6" s="149"/>
      <c r="E6" s="108"/>
      <c r="F6" s="109" t="str">
        <f>IF(E6&lt;&gt;"",IF(D6+E6&lt;D5+E5,0,(D6+E6)-(D5+E5)),"")</f>
        <v/>
      </c>
      <c r="G6" s="111" t="str">
        <f>IF(F6&lt;F5,"v",IF(F6=F5,IF(E6&lt;E5,"v",""),""))</f>
        <v/>
      </c>
      <c r="H6" s="2"/>
      <c r="I6" s="27"/>
      <c r="J6" s="27"/>
      <c r="K6" s="88" t="str">
        <f>IF(G5&lt;&gt;"",C5,IF(G6&lt;&gt;"",C6,""))</f>
        <v/>
      </c>
      <c r="L6" s="115"/>
      <c r="M6" s="148"/>
      <c r="N6" s="116" t="str">
        <f>IF(M6&lt;&gt;"",IF(L6+M6&lt;L8+M8,0,(L6+M6)-(L8+M8)),"")</f>
        <v/>
      </c>
      <c r="O6" s="110" t="str">
        <f>IF(N6&lt;N8,"v",IF(N6=N8,IF(M6&lt;M8,"v",""),""))</f>
        <v/>
      </c>
      <c r="P6" s="4"/>
      <c r="Q6" s="27"/>
      <c r="R6" s="27"/>
      <c r="AS6" s="67"/>
      <c r="AT6" s="70"/>
      <c r="AV6" s="68"/>
      <c r="AW6" s="69"/>
    </row>
    <row r="7" spans="1:50" ht="11.1" customHeight="1">
      <c r="A7" s="147">
        <v>98</v>
      </c>
      <c r="B7" s="147">
        <v>177</v>
      </c>
      <c r="C7" s="87" t="str">
        <f ca="1">("Nr "&amp;INDIRECT("Ranking" &amp;L2 &amp;"!M21")) &amp;" " &amp;(INDIRECT("Ranking" &amp;L2 &amp;"!K21")) &amp;" " &amp;(INDIRECT("Ranking" &amp;L2 &amp;"!L21"))</f>
        <v>Nr  ALLDER Liam (197) Sundsvalls SLK</v>
      </c>
      <c r="D7" s="112"/>
      <c r="E7" s="149"/>
      <c r="F7" s="109" t="str">
        <f t="shared" ref="F7" si="0">IF(E7&lt;&gt;"",IF(D7+E7&lt;D8+E8,0,(D7+E7)-(D8+E8)),"")</f>
        <v/>
      </c>
      <c r="G7" s="110" t="str">
        <f>IF(F7&lt;F8,"v",IF(F7=F8,IF(E7&lt;E8,"v",""),""))</f>
        <v/>
      </c>
      <c r="H7" s="4"/>
      <c r="I7" s="147">
        <v>243</v>
      </c>
      <c r="J7" s="147">
        <v>304</v>
      </c>
      <c r="K7" s="89"/>
      <c r="L7" s="117"/>
      <c r="M7" s="117"/>
      <c r="N7" s="118"/>
      <c r="O7" s="119"/>
      <c r="P7" s="4"/>
      <c r="Q7" s="27"/>
      <c r="R7" s="27"/>
      <c r="W7" s="4"/>
      <c r="X7" s="4"/>
      <c r="Y7" s="27"/>
      <c r="Z7" s="27"/>
      <c r="AS7" s="67"/>
      <c r="AT7" s="70"/>
      <c r="AV7" s="68"/>
      <c r="AW7" s="69"/>
    </row>
    <row r="8" spans="1:50" ht="11.1" customHeight="1">
      <c r="A8" s="148"/>
      <c r="B8" s="149"/>
      <c r="C8" s="87" t="str">
        <f ca="1">("Nr "&amp;INDIRECT("Ranking" &amp;L2 &amp;"!M20")) &amp;" " &amp;(INDIRECT("Ranking" &amp;L2 &amp;"!K20")) &amp;" " &amp;(INDIRECT("Ranking" &amp;L2 &amp;"!L20"))</f>
        <v>Nr 16 ÅNÖSTAM Daniel (196) Uppsala SLK</v>
      </c>
      <c r="D8" s="149"/>
      <c r="E8" s="112"/>
      <c r="F8" s="109" t="str">
        <f t="shared" ref="F8" si="1">IF(E8&lt;&gt;"",IF(D8+E8&lt;D7+E7,0,(D8+E8)-(D7+E7)),"")</f>
        <v/>
      </c>
      <c r="G8" s="111" t="str">
        <f>IF(F8&lt;F7,"v",IF(F8=F7,IF(E8&lt;E7,"v",""),""))</f>
        <v/>
      </c>
      <c r="H8" s="2"/>
      <c r="I8" s="149"/>
      <c r="J8" s="149"/>
      <c r="K8" s="88" t="str">
        <f>IF(G7&lt;&gt;"",C7,IF(G8&lt;&gt;"",C8,""))</f>
        <v/>
      </c>
      <c r="L8" s="149"/>
      <c r="M8" s="120"/>
      <c r="N8" s="113" t="str">
        <f>IF(M8&lt;&gt;"",IF(L8+M8&lt;L6+M6,0,(L8+M8)-(L6+M6)),"")</f>
        <v/>
      </c>
      <c r="O8" s="121" t="str">
        <f>IF(N8&lt;N6,"v",IF(N8=N6,IF(M8&lt;M6,"v",""),""))</f>
        <v/>
      </c>
      <c r="P8" s="2"/>
      <c r="Q8" s="152"/>
      <c r="R8" s="152"/>
      <c r="S8" s="86" t="str">
        <f>IF(O6&lt;&gt;"",K6,IF(O8&lt;&gt;"",K8,""))</f>
        <v/>
      </c>
      <c r="T8" s="108"/>
      <c r="U8" s="149"/>
      <c r="V8" s="113" t="str">
        <f>IF(U8&lt;&gt;"",IF(T8+U8&lt;T12+U12,0,(T8+U8)-(T12+U12)),"")</f>
        <v/>
      </c>
      <c r="W8" s="110" t="str">
        <f>IF(V8&lt;V12,"v",IF(V8=V12,IF(U8&lt;U12,"v",""),""))</f>
        <v/>
      </c>
      <c r="X8" s="4"/>
      <c r="Y8" s="27"/>
      <c r="Z8" s="27"/>
      <c r="AS8" s="67"/>
      <c r="AT8" s="70"/>
      <c r="AV8" s="68"/>
      <c r="AW8" s="69"/>
    </row>
    <row r="9" spans="1:50" ht="11.1" customHeight="1">
      <c r="A9" s="147">
        <v>99</v>
      </c>
      <c r="B9" s="146">
        <v>178</v>
      </c>
      <c r="C9" s="86" t="str">
        <f ca="1">("Nr "&amp;INDIRECT("Ranking" &amp;L2 &amp;"!M13")) &amp;" " &amp;(INDIRECT("Ranking" &amp;L2 &amp;"!K13")) &amp;" " &amp;(INDIRECT("Ranking" &amp;L2 &amp;"!L13"))</f>
        <v>Nr 9 FREDRIKSON David (189) Åre SLK</v>
      </c>
      <c r="D9" s="108"/>
      <c r="E9" s="149"/>
      <c r="F9" s="113" t="str">
        <f t="shared" ref="F9" si="2">IF(E9&lt;&gt;"",IF(D9+E9&lt;D10+E10,0,(D9+E9)-(D10+E10)),"")</f>
        <v/>
      </c>
      <c r="G9" s="110" t="str">
        <f>IF(F9&lt;F10,"v",IF(F9=F10,IF(E9&lt;E10,"v",""),""))</f>
        <v/>
      </c>
      <c r="H9" s="4"/>
      <c r="I9" s="151"/>
      <c r="J9" s="151"/>
      <c r="K9" s="89"/>
      <c r="L9" s="122"/>
      <c r="M9" s="122"/>
      <c r="N9" s="123"/>
      <c r="O9" s="93"/>
      <c r="S9" s="93"/>
      <c r="T9" s="128"/>
      <c r="U9" s="128"/>
      <c r="V9" s="129"/>
      <c r="W9" s="130"/>
      <c r="X9" s="7"/>
      <c r="Y9" s="27"/>
      <c r="Z9" s="27"/>
      <c r="AE9" s="4"/>
      <c r="AF9" s="4"/>
      <c r="AG9" s="27"/>
      <c r="AH9" s="27"/>
      <c r="AS9" s="67"/>
      <c r="AT9" s="70"/>
      <c r="AV9" s="68"/>
      <c r="AW9" s="69"/>
    </row>
    <row r="10" spans="1:50" ht="11.1" customHeight="1">
      <c r="A10" s="149"/>
      <c r="B10" s="146"/>
      <c r="C10" s="86" t="str">
        <f ca="1">("Nr "&amp;INDIRECT("Ranking" &amp;L2 &amp;"!M28")) &amp;" " &amp;(INDIRECT("Ranking" &amp;L2 &amp;"!K28")) &amp;" " &amp;(INDIRECT("Ranking" &amp;L2 &amp;"!L28"))</f>
        <v>Nr  ERIKSSON David (204) IF Hudik Alpin</v>
      </c>
      <c r="D10" s="149"/>
      <c r="E10" s="108"/>
      <c r="F10" s="113" t="str">
        <f t="shared" ref="F10" si="3">IF(E10&lt;&gt;"",IF(D10+E10&lt;D9+E9,0,(D10+E10)-(D9+E9)),"")</f>
        <v/>
      </c>
      <c r="G10" s="111" t="str">
        <f>IF(F10&lt;F9,"v",IF(F10=F9,IF(E10&lt;E9,"v",""),""))</f>
        <v/>
      </c>
      <c r="H10" s="4"/>
      <c r="I10" s="150"/>
      <c r="J10" s="150"/>
      <c r="K10" s="90" t="str">
        <f>IF(G9&lt;&gt;"",C9,IF(G10&lt;&gt;"",C10,""))</f>
        <v/>
      </c>
      <c r="L10" s="124"/>
      <c r="M10" s="148"/>
      <c r="N10" s="116" t="str">
        <f>IF(M10&lt;&gt;"",IF(L10+M10&lt;L12+M12,0,(L10+M10)-(L12+M12)),"")</f>
        <v/>
      </c>
      <c r="O10" s="110" t="str">
        <f>IF(N10&lt;N12,"v",IF(N10=N12,IF(M10&lt;M12,"v",""),""))</f>
        <v/>
      </c>
      <c r="P10" s="4"/>
      <c r="Q10" s="148">
        <v>340</v>
      </c>
      <c r="R10" s="148">
        <v>372</v>
      </c>
      <c r="S10" s="94" t="s">
        <v>7</v>
      </c>
      <c r="T10" s="131"/>
      <c r="U10" s="131"/>
      <c r="V10" s="132"/>
      <c r="W10" s="93"/>
      <c r="X10" s="5">
        <v>1</v>
      </c>
      <c r="Y10" s="152">
        <v>1</v>
      </c>
      <c r="Z10" s="152"/>
      <c r="AA10" s="101" t="str">
        <f>IF(W8&lt;&gt;"",S8,IF(W12&lt;&gt;"",S12,""))</f>
        <v/>
      </c>
      <c r="AB10" s="115"/>
      <c r="AC10" s="148"/>
      <c r="AD10" s="116" t="str">
        <f>IF(AC10&lt;&gt;"",IF(AB10+AC10&lt;AB18+AC18,0,(AB10+AC10)-(AB18+AC18)),"")</f>
        <v/>
      </c>
      <c r="AE10" s="110" t="str">
        <f>IF(AD10&lt;AD18,"v",IF(AD10=AD18,IF(AC10&lt;AC18,"v",""),""))</f>
        <v/>
      </c>
      <c r="AF10" s="4"/>
      <c r="AG10" s="27"/>
      <c r="AH10" s="27"/>
      <c r="AS10" s="67"/>
      <c r="AT10" s="70"/>
      <c r="AV10" s="68"/>
      <c r="AW10" s="69"/>
    </row>
    <row r="11" spans="1:50" ht="11.1" customHeight="1">
      <c r="A11" s="146">
        <v>100</v>
      </c>
      <c r="B11" s="147">
        <v>179</v>
      </c>
      <c r="C11" s="87" t="str">
        <f ca="1">("Nr "&amp;INDIRECT("Ranking" &amp;L2 &amp;"!M29")) &amp;" " &amp;(INDIRECT("Ranking" &amp;L2 &amp;"!K29")) &amp;" " &amp;(INDIRECT("Ranking" &amp;L2 &amp;"!L29"))</f>
        <v>Nr  HUMMEL Moritz (205) IFK Lidingö Slalomklubb</v>
      </c>
      <c r="D11" s="112"/>
      <c r="E11" s="149"/>
      <c r="F11" s="113" t="str">
        <f t="shared" ref="F11" si="4">IF(E11&lt;&gt;"",IF(D11+E11&lt;D12+E12,0,(D11+E11)-(D12+E12)),"")</f>
        <v/>
      </c>
      <c r="G11" s="110" t="str">
        <f>IF(F11&lt;F12,"v",IF(F11=F12,IF(E11&lt;E12,"v",""),""))</f>
        <v/>
      </c>
      <c r="H11" s="9"/>
      <c r="I11" s="147">
        <v>244</v>
      </c>
      <c r="J11" s="147">
        <v>305</v>
      </c>
      <c r="K11" s="91"/>
      <c r="L11" s="117"/>
      <c r="M11" s="117"/>
      <c r="N11" s="118"/>
      <c r="O11" s="119"/>
      <c r="P11" s="4"/>
      <c r="Q11" s="146"/>
      <c r="R11" s="146"/>
      <c r="S11" s="95"/>
      <c r="T11" s="133"/>
      <c r="U11" s="133"/>
      <c r="V11" s="134"/>
      <c r="W11" s="95"/>
      <c r="X11" s="7"/>
      <c r="Y11" s="27"/>
      <c r="Z11" s="27"/>
      <c r="AA11" s="98"/>
      <c r="AB11" s="139"/>
      <c r="AC11" s="139"/>
      <c r="AD11" s="139"/>
      <c r="AE11" s="130"/>
      <c r="AF11" s="7"/>
      <c r="AG11" s="27"/>
      <c r="AH11" s="27"/>
      <c r="AI11" s="4"/>
      <c r="AJ11" s="27"/>
      <c r="AK11" s="27"/>
      <c r="AL11" s="27"/>
      <c r="AM11" s="4"/>
      <c r="AS11" s="67"/>
      <c r="AT11" s="70"/>
      <c r="AV11" s="68"/>
      <c r="AW11" s="69"/>
    </row>
    <row r="12" spans="1:50" ht="11.1" customHeight="1">
      <c r="A12" s="146"/>
      <c r="B12" s="149"/>
      <c r="C12" s="87" t="str">
        <f ca="1">("Nr "&amp;INDIRECT("Ranking" &amp;L2 &amp;"!M12")) &amp;" " &amp;(INDIRECT("Ranking" &amp;L2 &amp;"!K12")) &amp;" " &amp;(INDIRECT("Ranking" &amp;L2 &amp;"!L12"))</f>
        <v>Nr 8 ÖSUND Max (188) IFK Lidingö Slalomklubb</v>
      </c>
      <c r="D12" s="149"/>
      <c r="E12" s="112"/>
      <c r="F12" s="113" t="str">
        <f t="shared" ref="F12" si="5">IF(E12&lt;&gt;"",IF(D12+E12&lt;D11+E11,0,(D12+E12)-(D11+E11)),"")</f>
        <v/>
      </c>
      <c r="G12" s="111" t="str">
        <f>IF(F12&lt;F11,"v",IF(F12=F11,IF(E12&lt;E11,"v",""),""))</f>
        <v/>
      </c>
      <c r="H12" s="2"/>
      <c r="I12" s="149"/>
      <c r="J12" s="149"/>
      <c r="K12" s="90" t="str">
        <f>IF(G11&lt;&gt;"",C11,IF(G12&lt;&gt;"",C12,""))</f>
        <v/>
      </c>
      <c r="L12" s="149"/>
      <c r="M12" s="125"/>
      <c r="N12" s="113" t="str">
        <f>IF(M12&lt;&gt;"",IF(L12+M12&lt;L10+M10,0,(L12+M12)-(L10+M10)),"")</f>
        <v/>
      </c>
      <c r="O12" s="121" t="str">
        <f>IF(N12&lt;N10,"v",IF(N12=N10,IF(M12&lt;M10,"v",""),""))</f>
        <v/>
      </c>
      <c r="P12" s="2"/>
      <c r="Q12" s="153"/>
      <c r="R12" s="153"/>
      <c r="S12" s="86" t="str">
        <f>IF(O10&lt;&gt;"",K10,IF(O12&lt;&gt;"",K12,""))</f>
        <v/>
      </c>
      <c r="T12" s="149"/>
      <c r="U12" s="108"/>
      <c r="V12" s="113" t="str">
        <f>IF(U12&lt;&gt;"",IF(T12+U12&lt;T8+U8,0,(T12+U12)-(T8+U8)),"")</f>
        <v/>
      </c>
      <c r="W12" s="121" t="str">
        <f>IF(V12&lt;V8,"v",IF(V12=V8,IF(U12&lt;U8,"v",""),""))</f>
        <v/>
      </c>
      <c r="X12" s="7"/>
      <c r="Y12" s="27"/>
      <c r="Z12" s="27"/>
      <c r="AA12" s="95"/>
      <c r="AB12" s="134"/>
      <c r="AC12" s="134"/>
      <c r="AD12" s="134"/>
      <c r="AE12" s="95"/>
      <c r="AF12" s="7"/>
      <c r="AG12" s="27"/>
      <c r="AH12" s="27"/>
      <c r="AI12" s="4"/>
      <c r="AJ12" s="27"/>
      <c r="AK12" s="27"/>
      <c r="AL12" s="27"/>
      <c r="AM12" s="4"/>
      <c r="AS12" s="67"/>
      <c r="AT12" s="70"/>
      <c r="AV12" s="68"/>
      <c r="AW12" s="69"/>
    </row>
    <row r="13" spans="1:50" ht="11.1" customHeight="1">
      <c r="A13" s="147">
        <v>101</v>
      </c>
      <c r="B13" s="146"/>
      <c r="C13" s="86" t="str">
        <f ca="1">("Nr "&amp;INDIRECT("Ranking" &amp;L2 &amp;"!M9")) &amp;" " &amp;(INDIRECT("Ranking" &amp;L2 &amp;"!K9")) &amp;" " &amp;(INDIRECT("Ranking" &amp;L2 &amp;"!L9"))</f>
        <v>Nr 5 ANDERSSON Lukas (185) Friska Viljor AK</v>
      </c>
      <c r="D13" s="108"/>
      <c r="E13" s="149"/>
      <c r="F13" s="113" t="str">
        <f t="shared" ref="F13" si="6">IF(E13&lt;&gt;"",IF(D13+E13&lt;D14+E14,0,(D13+E13)-(D14+E14)),"")</f>
        <v/>
      </c>
      <c r="G13" s="110" t="str">
        <f>IF(F13&lt;F14,"v",IF(F13=F14,IF(E13&lt;E14,"v",""),""))</f>
        <v/>
      </c>
      <c r="H13" s="4"/>
      <c r="I13" s="151"/>
      <c r="J13" s="151"/>
      <c r="K13" s="92"/>
      <c r="L13" s="126"/>
      <c r="M13" s="126"/>
      <c r="N13" s="127"/>
      <c r="O13" s="93"/>
      <c r="Q13" s="151"/>
      <c r="R13" s="151"/>
      <c r="S13" s="93"/>
      <c r="T13" s="128"/>
      <c r="U13" s="128"/>
      <c r="V13" s="129"/>
      <c r="W13" s="93"/>
      <c r="AA13" s="93"/>
      <c r="AB13" s="129"/>
      <c r="AC13" s="129"/>
      <c r="AD13" s="129"/>
      <c r="AE13" s="93"/>
      <c r="AF13" s="7"/>
      <c r="AG13" s="27"/>
      <c r="AH13" s="27"/>
      <c r="AM13" s="4"/>
      <c r="AS13" s="67"/>
      <c r="AT13" s="70"/>
      <c r="AV13" s="68"/>
      <c r="AW13" s="69"/>
    </row>
    <row r="14" spans="1:50" ht="11.1" customHeight="1">
      <c r="A14" s="148"/>
      <c r="B14" s="146"/>
      <c r="C14" s="86" t="str">
        <f ca="1">("Nr "&amp;INDIRECT("Ranking" &amp;L2 &amp;"!M32")) &amp;" " &amp;(INDIRECT("Ranking" &amp;L2 &amp;"!K32")) &amp;" " &amp;(INDIRECT("Ranking" &amp;L2 &amp;"!L32"))</f>
        <v>Nr   -</v>
      </c>
      <c r="D14" s="149"/>
      <c r="E14" s="108"/>
      <c r="F14" s="113" t="str">
        <f t="shared" ref="F14" si="7">IF(E14&lt;&gt;"",IF(D14+E14&lt;D13+E13,0,(D14+E14)-(D13+E13)),"")</f>
        <v/>
      </c>
      <c r="G14" s="111" t="str">
        <f>IF(F14&lt;F13,"v",IF(F14=F13,IF(E14&lt;E13,"v",""),""))</f>
        <v/>
      </c>
      <c r="H14" s="2"/>
      <c r="I14" s="150"/>
      <c r="J14" s="150"/>
      <c r="K14" s="88" t="str">
        <f>IF(G13&lt;&gt;"",C13,IF(G14&lt;&gt;"",C14,""))</f>
        <v/>
      </c>
      <c r="L14" s="115"/>
      <c r="M14" s="148"/>
      <c r="N14" s="116" t="str">
        <f>IF(M14&lt;&gt;"",IF(L14+M14&lt;L16+M16,0,(L14+M14)-(L16+M16)),"")</f>
        <v/>
      </c>
      <c r="O14" s="110" t="str">
        <f>IF(N14&lt;N16,"v",IF(N14=N16,IF(M14&lt;M16,"v",""),""))</f>
        <v/>
      </c>
      <c r="P14" s="4"/>
      <c r="Q14" s="133"/>
      <c r="R14" s="133"/>
      <c r="S14" s="93"/>
      <c r="T14" s="128"/>
      <c r="U14" s="128"/>
      <c r="V14" s="129"/>
      <c r="W14" s="93"/>
      <c r="Y14" s="146">
        <v>390</v>
      </c>
      <c r="Z14" s="146">
        <v>406</v>
      </c>
      <c r="AA14" s="94" t="s">
        <v>8</v>
      </c>
      <c r="AB14" s="132"/>
      <c r="AC14" s="132"/>
      <c r="AD14" s="132"/>
      <c r="AE14" s="93"/>
      <c r="AF14" s="5"/>
      <c r="AG14" s="152"/>
      <c r="AH14" s="152"/>
      <c r="AI14" s="97" t="str">
        <f>IF(AE10&lt;&gt;"",AA10,IF(AE18&lt;&gt;"",AA18,""))</f>
        <v/>
      </c>
      <c r="AJ14" s="137"/>
      <c r="AK14" s="148"/>
      <c r="AL14" s="116" t="str">
        <f>IF(AK14&lt;&gt;"",IF(AJ14+AK14&lt;AJ28+AK28,0,(AJ14+AK14)-(AJ28+AK28)),"")</f>
        <v/>
      </c>
      <c r="AM14" s="110" t="str">
        <f>IF(AL14&lt;AL28,"v",IF(AL14=AL28,IF(AK14&lt;AK28,"v",""),""))</f>
        <v/>
      </c>
      <c r="AV14" s="68"/>
      <c r="AW14" s="69"/>
    </row>
    <row r="15" spans="1:50" ht="11.1" customHeight="1">
      <c r="A15" s="147">
        <v>102</v>
      </c>
      <c r="B15" s="147">
        <v>180</v>
      </c>
      <c r="C15" s="87" t="str">
        <f ca="1">("Nr "&amp;INDIRECT("Ranking" &amp;L2 &amp;"!M25")) &amp;" " &amp;(INDIRECT("Ranking" &amp;L2 &amp;"!K25")) &amp;" " &amp;(INDIRECT("Ranking" &amp;L2 &amp;"!L25"))</f>
        <v>Nr  WALTHER Benjamin (201) IFK Lidingö Slalomklubb</v>
      </c>
      <c r="D15" s="112"/>
      <c r="E15" s="149"/>
      <c r="F15" s="113" t="str">
        <f t="shared" ref="F15" si="8">IF(E15&lt;&gt;"",IF(D15+E15&lt;D16+E16,0,(D15+E15)-(D16+E16)),"")</f>
        <v/>
      </c>
      <c r="G15" s="110" t="str">
        <f>IF(F15&lt;F16,"v",IF(F15=F16,IF(E15&lt;E16,"v",""),""))</f>
        <v/>
      </c>
      <c r="H15" s="4"/>
      <c r="I15" s="147">
        <v>245</v>
      </c>
      <c r="J15" s="147">
        <v>306</v>
      </c>
      <c r="K15" s="89"/>
      <c r="L15" s="117"/>
      <c r="M15" s="117"/>
      <c r="N15" s="118"/>
      <c r="O15" s="119"/>
      <c r="P15" s="4"/>
      <c r="Q15" s="133"/>
      <c r="R15" s="133"/>
      <c r="S15" s="93"/>
      <c r="T15" s="128"/>
      <c r="U15" s="128"/>
      <c r="V15" s="129"/>
      <c r="W15" s="95"/>
      <c r="X15" s="4"/>
      <c r="Y15" s="155"/>
      <c r="Z15" s="155"/>
      <c r="AA15" s="93"/>
      <c r="AB15" s="129"/>
      <c r="AC15" s="129"/>
      <c r="AD15" s="129"/>
      <c r="AE15" s="93"/>
      <c r="AF15" s="7"/>
      <c r="AG15" s="27"/>
      <c r="AH15" s="27"/>
      <c r="AI15" s="98"/>
      <c r="AJ15" s="139"/>
      <c r="AK15" s="139"/>
      <c r="AL15" s="139"/>
      <c r="AM15" s="130"/>
      <c r="AN15" s="7"/>
      <c r="AO15" s="4"/>
      <c r="AS15" s="68"/>
      <c r="AT15" s="69"/>
      <c r="AV15" s="68"/>
      <c r="AW15" s="69"/>
    </row>
    <row r="16" spans="1:50" ht="11.1" customHeight="1">
      <c r="A16" s="149"/>
      <c r="B16" s="149"/>
      <c r="C16" s="87" t="str">
        <f ca="1">("Nr "&amp;INDIRECT("Ranking" &amp;L2 &amp;"!M16")) &amp;" " &amp;(INDIRECT("Ranking" &amp;L2 &amp;"!K16")) &amp;" " &amp;(INDIRECT("Ranking" &amp;L2 &amp;"!L16"))</f>
        <v>Nr 12 ROSENQVIST Lukas (192) Sollentuna SLK</v>
      </c>
      <c r="D16" s="149"/>
      <c r="E16" s="112"/>
      <c r="F16" s="113" t="str">
        <f t="shared" ref="F16" si="9">IF(E16&lt;&gt;"",IF(D16+E16&lt;D15+E15,0,(D16+E16)-(D15+E15)),"")</f>
        <v/>
      </c>
      <c r="G16" s="111" t="str">
        <f>IF(F16&lt;F15,"v",IF(F16=F15,IF(E16&lt;E15,"v",""),""))</f>
        <v/>
      </c>
      <c r="H16" s="2"/>
      <c r="I16" s="149"/>
      <c r="J16" s="149"/>
      <c r="K16" s="88" t="str">
        <f>IF(G15&lt;&gt;"",C15,IF(G16&lt;&gt;"",C16,""))</f>
        <v/>
      </c>
      <c r="L16" s="149"/>
      <c r="M16" s="120"/>
      <c r="N16" s="113" t="str">
        <f>IF(M16&lt;&gt;"",IF(L16+M16&lt;L14+M14,0,(L16+M16)-(L14+M14)),"")</f>
        <v/>
      </c>
      <c r="O16" s="121" t="str">
        <f>IF(N16&lt;N14,"v",IF(N16=N14,IF(M16&lt;M14,"v",""),""))</f>
        <v/>
      </c>
      <c r="P16" s="2"/>
      <c r="Q16" s="153"/>
      <c r="R16" s="153"/>
      <c r="S16" s="87" t="str">
        <f>IF(O14&lt;&gt;"",K14,IF(O16&lt;&gt;"",K16,""))</f>
        <v/>
      </c>
      <c r="T16" s="112"/>
      <c r="U16" s="149"/>
      <c r="V16" s="113" t="str">
        <f>IF(U16&lt;&gt;"",IF(T16+U16&lt;T20+U20,0,(T16+U16)-(T20+U20)),"")</f>
        <v/>
      </c>
      <c r="W16" s="110" t="str">
        <f>IF(V16&lt;V20,"v",IF(V16=V20,IF(U16&lt;U20,"v",""),""))</f>
        <v/>
      </c>
      <c r="X16" s="4"/>
      <c r="Y16" s="27"/>
      <c r="Z16" s="27"/>
      <c r="AA16" s="93"/>
      <c r="AB16" s="129"/>
      <c r="AC16" s="129"/>
      <c r="AD16" s="129"/>
      <c r="AE16" s="93"/>
      <c r="AF16" s="7"/>
      <c r="AG16" s="27"/>
      <c r="AH16" s="27"/>
      <c r="AI16" s="95"/>
      <c r="AJ16" s="134"/>
      <c r="AK16" s="134"/>
      <c r="AL16" s="134"/>
      <c r="AM16" s="95"/>
      <c r="AN16" s="7"/>
      <c r="AO16" s="4"/>
      <c r="AS16" s="68"/>
      <c r="AT16" s="69"/>
      <c r="AV16" s="68"/>
      <c r="AW16" s="69"/>
    </row>
    <row r="17" spans="1:49" ht="11.1" customHeight="1">
      <c r="A17" s="146">
        <v>103</v>
      </c>
      <c r="B17" s="146">
        <v>181</v>
      </c>
      <c r="C17" s="86" t="str">
        <f ca="1">("Nr "&amp;INDIRECT("Ranking" &amp;L2 &amp;"!M17")) &amp;" " &amp;(INDIRECT("Ranking" &amp;L2 &amp;"!K17")) &amp;" " &amp;(INDIRECT("Ranking" &amp;L2 &amp;"!L17"))</f>
        <v>Nr 13 MALMBERG Pontus (193) Huddinge SK AF</v>
      </c>
      <c r="D17" s="108"/>
      <c r="E17" s="149"/>
      <c r="F17" s="113" t="str">
        <f t="shared" ref="F17" si="10">IF(E17&lt;&gt;"",IF(D17+E17&lt;D18+E18,0,(D17+E17)-(D18+E18)),"")</f>
        <v/>
      </c>
      <c r="G17" s="110" t="str">
        <f>IF(F17&lt;F18,"v",IF(F17=F18,IF(E17&lt;E18,"v",""),""))</f>
        <v/>
      </c>
      <c r="H17" s="4"/>
      <c r="I17" s="151"/>
      <c r="J17" s="151"/>
      <c r="K17" s="89"/>
      <c r="L17" s="122"/>
      <c r="M17" s="122"/>
      <c r="N17" s="123"/>
      <c r="O17" s="93"/>
      <c r="Q17" s="151"/>
      <c r="R17" s="151"/>
      <c r="S17" s="93"/>
      <c r="T17" s="128"/>
      <c r="U17" s="128"/>
      <c r="V17" s="129"/>
      <c r="W17" s="130"/>
      <c r="X17" s="7"/>
      <c r="Y17" s="27"/>
      <c r="Z17" s="27"/>
      <c r="AA17" s="95"/>
      <c r="AB17" s="134"/>
      <c r="AC17" s="134"/>
      <c r="AD17" s="134"/>
      <c r="AE17" s="95"/>
      <c r="AF17" s="7"/>
      <c r="AG17" s="27"/>
      <c r="AH17" s="27"/>
      <c r="AI17" s="95"/>
      <c r="AJ17" s="134"/>
      <c r="AK17" s="134"/>
      <c r="AL17" s="134"/>
      <c r="AM17" s="95"/>
      <c r="AN17" s="7"/>
      <c r="AO17" s="4"/>
      <c r="AS17" s="68"/>
      <c r="AT17" s="83"/>
      <c r="AV17" s="68"/>
      <c r="AW17" s="69"/>
    </row>
    <row r="18" spans="1:49" ht="11.1" customHeight="1">
      <c r="A18" s="146"/>
      <c r="B18" s="146"/>
      <c r="C18" s="86" t="str">
        <f ca="1">("Nr "&amp;INDIRECT("Ranking" &amp;L2 &amp;"!M24")) &amp;" " &amp;(INDIRECT("Ranking" &amp;L2 &amp;"!K24")) &amp;" " &amp;(INDIRECT("Ranking" &amp;L2 &amp;"!L24"))</f>
        <v>Nr  LINDSTRÖM Aaron (200) SK Vitesse</v>
      </c>
      <c r="D18" s="149"/>
      <c r="E18" s="108"/>
      <c r="F18" s="113" t="str">
        <f t="shared" ref="F18" si="11">IF(E18&lt;&gt;"",IF(D18+E18&lt;D17+E17,0,(D18+E18)-(D17+E17)),"")</f>
        <v/>
      </c>
      <c r="G18" s="111" t="str">
        <f>IF(F18&lt;F17,"v",IF(F18=F17,IF(E18&lt;E17,"v",""),""))</f>
        <v/>
      </c>
      <c r="H18" s="2"/>
      <c r="I18" s="150"/>
      <c r="J18" s="150"/>
      <c r="K18" s="90" t="str">
        <f>IF(G17&lt;&gt;"",C17,IF(G18&lt;&gt;"",C18,""))</f>
        <v/>
      </c>
      <c r="L18" s="124"/>
      <c r="M18" s="148"/>
      <c r="N18" s="116" t="str">
        <f>IF(M18&lt;&gt;"",IF(L18+M18&lt;L20+M20,0,(L18+M18)-(L20+M20)),"")</f>
        <v/>
      </c>
      <c r="O18" s="110" t="str">
        <f>IF(N18&lt;N20,"v",IF(N18=N20,IF(M18&lt;M20,"v",""),""))</f>
        <v/>
      </c>
      <c r="P18" s="4"/>
      <c r="Q18" s="148">
        <v>341</v>
      </c>
      <c r="R18" s="148">
        <v>373</v>
      </c>
      <c r="S18" s="94" t="s">
        <v>9</v>
      </c>
      <c r="T18" s="131"/>
      <c r="U18" s="131"/>
      <c r="V18" s="132"/>
      <c r="W18" s="93"/>
      <c r="X18" s="5">
        <v>2</v>
      </c>
      <c r="Y18" s="152">
        <v>2</v>
      </c>
      <c r="Z18" s="152"/>
      <c r="AA18" s="101" t="str">
        <f>IF(W16&lt;&gt;"",S16,IF(W20&lt;&gt;"",S20,""))</f>
        <v/>
      </c>
      <c r="AB18" s="120"/>
      <c r="AC18" s="120"/>
      <c r="AD18" s="113" t="str">
        <f>IF(AC18&lt;&gt;"",IF(AB18+AC18&lt;AB10+AC10,0,(AB18+AC18)-(AB10+AC10)),"")</f>
        <v/>
      </c>
      <c r="AE18" s="121" t="str">
        <f>IF(AD18&lt;AD10,"v",IF(AD18=AD10,IF(AC18&lt;AC10,"v",""),""))</f>
        <v/>
      </c>
      <c r="AF18" s="7"/>
      <c r="AG18" s="27"/>
      <c r="AH18" s="27"/>
      <c r="AI18" s="95"/>
      <c r="AJ18" s="134"/>
      <c r="AK18" s="134"/>
      <c r="AL18" s="134"/>
      <c r="AM18" s="95"/>
      <c r="AN18" s="7"/>
      <c r="AO18" s="4"/>
      <c r="AS18" s="68"/>
      <c r="AT18" s="84"/>
      <c r="AV18" s="68"/>
      <c r="AW18" s="69"/>
    </row>
    <row r="19" spans="1:49" ht="11.1" customHeight="1">
      <c r="A19" s="147">
        <v>104</v>
      </c>
      <c r="B19" s="147"/>
      <c r="C19" s="87" t="str">
        <f ca="1">("Nr "&amp;INDIRECT("Ranking" &amp;L2 &amp;"!M33")) &amp;" " &amp;(INDIRECT("Ranking" &amp;L2 &amp;"!K33")) &amp;" " &amp;(INDIRECT("Ranking" &amp;L2 &amp;"!L33"))</f>
        <v>Nr   -</v>
      </c>
      <c r="D19" s="112"/>
      <c r="E19" s="149"/>
      <c r="F19" s="113" t="str">
        <f t="shared" ref="F19" si="12">IF(E19&lt;&gt;"",IF(D19+E19&lt;D20+E20,0,(D19+E19)-(D20+E20)),"")</f>
        <v/>
      </c>
      <c r="G19" s="110" t="str">
        <f>IF(F19&lt;F20,"v",IF(F19=F20,IF(E19&lt;E20,"v",""),""))</f>
        <v/>
      </c>
      <c r="H19" s="9"/>
      <c r="I19" s="147">
        <v>246</v>
      </c>
      <c r="J19" s="147">
        <v>307</v>
      </c>
      <c r="K19" s="91"/>
      <c r="L19" s="117"/>
      <c r="M19" s="117"/>
      <c r="N19" s="118"/>
      <c r="O19" s="119"/>
      <c r="Q19" s="146"/>
      <c r="R19" s="146"/>
      <c r="S19" s="95"/>
      <c r="T19" s="133"/>
      <c r="U19" s="133"/>
      <c r="V19" s="134"/>
      <c r="W19" s="95"/>
      <c r="X19" s="7"/>
      <c r="Y19" s="27"/>
      <c r="Z19" s="27"/>
      <c r="AA19" s="98"/>
      <c r="AB19" s="158"/>
      <c r="AC19" s="134"/>
      <c r="AD19" s="134"/>
      <c r="AE19" s="95"/>
      <c r="AF19" s="4"/>
      <c r="AG19" s="27"/>
      <c r="AH19" s="27"/>
      <c r="AI19" s="93"/>
      <c r="AJ19" s="129"/>
      <c r="AK19" s="129"/>
      <c r="AL19" s="129"/>
      <c r="AM19" s="93"/>
      <c r="AN19" s="7"/>
      <c r="AO19" s="4"/>
      <c r="AS19" s="68"/>
      <c r="AT19" s="69"/>
      <c r="AV19" s="68"/>
      <c r="AW19" s="69"/>
    </row>
    <row r="20" spans="1:49" ht="11.1" customHeight="1">
      <c r="A20" s="148"/>
      <c r="B20" s="148"/>
      <c r="C20" s="87" t="str">
        <f ca="1">("Nr "&amp;INDIRECT("Ranking" &amp;L2 &amp;"!M8")) &amp;" " &amp;(INDIRECT("Ranking" &amp;L2 &amp;"!K8")) &amp;" " &amp;(INDIRECT("Ranking" &amp;L2 &amp;"!L8"))</f>
        <v>Nr 4 LINDQVIST Gustaf (184) Sundsvalls SLK</v>
      </c>
      <c r="D20" s="149"/>
      <c r="E20" s="112"/>
      <c r="F20" s="113" t="str">
        <f t="shared" ref="F20" si="13">IF(E20&lt;&gt;"",IF(D20+E20&lt;D19+E19,0,(D20+E20)-(D19+E19)),"")</f>
        <v/>
      </c>
      <c r="G20" s="111" t="str">
        <f>IF(F20&lt;F19,"v",IF(F20=F19,IF(E20&lt;E19,"v",""),""))</f>
        <v/>
      </c>
      <c r="H20" s="2"/>
      <c r="I20" s="149"/>
      <c r="J20" s="149"/>
      <c r="K20" s="90" t="str">
        <f>IF(G19&lt;&gt;"",C19,IF(G20&lt;&gt;"",C20,""))</f>
        <v/>
      </c>
      <c r="L20" s="149"/>
      <c r="M20" s="125"/>
      <c r="N20" s="113" t="str">
        <f>IF(M20&lt;&gt;"",IF(L20+M20&lt;L18+M18,0,(L20+M20)-(L18+M18)),"")</f>
        <v/>
      </c>
      <c r="O20" s="121" t="str">
        <f>IF(N20&lt;N18,"v",IF(N20=N18,IF(M20&lt;M18,"v",""),""))</f>
        <v/>
      </c>
      <c r="P20" s="2"/>
      <c r="Q20" s="153"/>
      <c r="R20" s="153"/>
      <c r="S20" s="87" t="str">
        <f>IF(O18&lt;&gt;"",K18,IF(O20&lt;&gt;"",K20,""))</f>
        <v/>
      </c>
      <c r="T20" s="149"/>
      <c r="U20" s="112"/>
      <c r="V20" s="113" t="str">
        <f>IF(U20&lt;&gt;"",IF(T20+U20&lt;T16+U16,0,(T20+U20)-(T16+U16)),"")</f>
        <v/>
      </c>
      <c r="W20" s="121" t="str">
        <f>IF(V20&lt;V16,"v",IF(V20=V16,IF(U20&lt;U16,"v",""),""))</f>
        <v/>
      </c>
      <c r="X20" s="7"/>
      <c r="Y20" s="27"/>
      <c r="Z20" s="27"/>
      <c r="AA20" s="95"/>
      <c r="AB20" s="134"/>
      <c r="AC20" s="134"/>
      <c r="AD20" s="134"/>
      <c r="AE20" s="95"/>
      <c r="AF20" s="4"/>
      <c r="AG20" s="27"/>
      <c r="AH20" s="27"/>
      <c r="AI20" s="93"/>
      <c r="AJ20" s="129"/>
      <c r="AK20" s="129"/>
      <c r="AL20" s="129"/>
      <c r="AM20" s="93"/>
      <c r="AN20" s="7"/>
      <c r="AO20" s="104" t="s">
        <v>10</v>
      </c>
      <c r="AS20" s="68"/>
      <c r="AT20" s="69"/>
      <c r="AV20" s="68"/>
      <c r="AW20" s="69"/>
    </row>
    <row r="21" spans="1:49" ht="11.1" customHeight="1">
      <c r="A21" s="150"/>
      <c r="B21" s="150"/>
      <c r="C21" s="4"/>
      <c r="D21" s="27"/>
      <c r="E21" s="27"/>
      <c r="F21" s="77"/>
      <c r="G21" s="85"/>
      <c r="H21" s="4"/>
      <c r="I21" s="151"/>
      <c r="J21" s="151"/>
      <c r="K21" s="92"/>
      <c r="L21" s="126"/>
      <c r="M21" s="126"/>
      <c r="N21" s="127"/>
      <c r="O21" s="93"/>
      <c r="Q21" s="151"/>
      <c r="R21" s="151"/>
      <c r="S21" s="96"/>
      <c r="T21" s="135"/>
      <c r="U21" s="135"/>
      <c r="V21" s="136"/>
      <c r="W21" s="93"/>
      <c r="AA21" s="93"/>
      <c r="AB21" s="129"/>
      <c r="AC21" s="129"/>
      <c r="AD21" s="129"/>
      <c r="AE21" s="93"/>
      <c r="AF21" s="4"/>
      <c r="AG21" s="148">
        <v>423</v>
      </c>
      <c r="AH21" s="148">
        <v>439</v>
      </c>
      <c r="AI21" s="94" t="s">
        <v>11</v>
      </c>
      <c r="AJ21" s="132"/>
      <c r="AK21" s="132"/>
      <c r="AL21" s="132"/>
      <c r="AM21" s="93"/>
      <c r="AN21" s="7"/>
      <c r="AO21" s="103" t="str">
        <f>IF(AM14&lt;&gt;"",AI14,IF(AM28&lt;&gt;"",AI28,""))</f>
        <v/>
      </c>
      <c r="AS21" s="68"/>
      <c r="AT21" s="83"/>
      <c r="AV21" s="68"/>
      <c r="AW21" s="69"/>
    </row>
    <row r="22" spans="1:49" ht="11.1" customHeight="1">
      <c r="A22" s="148">
        <v>105</v>
      </c>
      <c r="B22" s="148"/>
      <c r="C22" s="86" t="str">
        <f ca="1">("Nr "&amp;INDIRECT("Ranking" &amp;L2 &amp;"!M7")) &amp;" " &amp;(INDIRECT("Ranking" &amp;L2 &amp;"!K7")) &amp;" " &amp;(INDIRECT("Ranking" &amp;L2 &amp;"!L7"))</f>
        <v>Nr 3 FOLKESSON Hjalmar (183) Sundsvalls SLK</v>
      </c>
      <c r="D22" s="108"/>
      <c r="E22" s="149"/>
      <c r="F22" s="113" t="str">
        <f t="shared" ref="F22" si="14">IF(E22&lt;&gt;"",IF(D22+E22&lt;D23+E23,0,(D22+E22)-(D23+E23)),"")</f>
        <v/>
      </c>
      <c r="G22" s="110" t="str">
        <f>IF(F22&lt;F23,"v",IF(F22=F23,IF(E22&lt;E23,"v",""),""))</f>
        <v/>
      </c>
      <c r="H22" s="4"/>
      <c r="I22" s="150"/>
      <c r="J22" s="150"/>
      <c r="K22" s="88" t="str">
        <f>IF(G22&lt;&gt;"",C22,IF(G23&lt;&gt;"",C23,""))</f>
        <v/>
      </c>
      <c r="L22" s="115"/>
      <c r="M22" s="148"/>
      <c r="N22" s="116" t="str">
        <f>IF(M22&lt;&gt;"",IF(L22+M22&lt;L24+M24,0,(L22+M22)-(L24+M24)),"")</f>
        <v/>
      </c>
      <c r="O22" s="110" t="str">
        <f>IF(N22&lt;N24,"v",IF(N22=N24,IF(M22&lt;M24,"v",""),""))</f>
        <v/>
      </c>
      <c r="Q22" s="151"/>
      <c r="R22" s="151"/>
      <c r="S22" s="97" t="str">
        <f>IF(O22&lt;&gt;"",K22,IF(O24&lt;&gt;"",K24,""))</f>
        <v/>
      </c>
      <c r="T22" s="137"/>
      <c r="U22" s="148"/>
      <c r="V22" s="113" t="str">
        <f>IF(U22&lt;&gt;"",IF(T22+U22&lt;T26+U26,0,(T22+U22)-(T26+U26)),"")</f>
        <v/>
      </c>
      <c r="W22" s="110" t="str">
        <f>IF(V22&lt;V26,"v",IF(V22=V26,IF(U22&lt;U26,"v",""),""))</f>
        <v/>
      </c>
      <c r="AA22" s="93"/>
      <c r="AB22" s="129"/>
      <c r="AC22" s="129"/>
      <c r="AD22" s="129"/>
      <c r="AE22" s="93"/>
      <c r="AF22" s="4"/>
      <c r="AG22" s="155"/>
      <c r="AH22" s="155"/>
      <c r="AI22" s="93"/>
      <c r="AJ22" s="129"/>
      <c r="AK22" s="129"/>
      <c r="AL22" s="129"/>
      <c r="AM22" s="93"/>
      <c r="AN22" s="12"/>
      <c r="AO22" s="98"/>
      <c r="AS22" s="68"/>
      <c r="AT22" s="84"/>
      <c r="AV22" s="68"/>
      <c r="AW22" s="69"/>
    </row>
    <row r="23" spans="1:49" ht="11.1" customHeight="1">
      <c r="A23" s="149"/>
      <c r="B23" s="149"/>
      <c r="C23" s="86" t="str">
        <f ca="1">("Nr "&amp;INDIRECT("Ranking" &amp;L2 &amp;"!M34")) &amp;" " &amp;(INDIRECT("Ranking" &amp;L2 &amp;"!K34")) &amp;" " &amp;(INDIRECT("Ranking" &amp;L2 &amp;"!L34"))</f>
        <v>Nr   -</v>
      </c>
      <c r="D23" s="149"/>
      <c r="E23" s="108"/>
      <c r="F23" s="113" t="str">
        <f t="shared" ref="F23" si="15">IF(E23&lt;&gt;"",IF(D23+E23&lt;D22+E22,0,(D23+E23)-(D22+E22)),"")</f>
        <v/>
      </c>
      <c r="G23" s="111" t="str">
        <f>IF(F23&lt;F22,"v",IF(F23=F22,IF(E23&lt;E22,"v",""),""))</f>
        <v/>
      </c>
      <c r="H23" s="12"/>
      <c r="I23" s="147">
        <v>247</v>
      </c>
      <c r="J23" s="147">
        <v>308</v>
      </c>
      <c r="K23" s="89"/>
      <c r="L23" s="117"/>
      <c r="M23" s="117"/>
      <c r="N23" s="118"/>
      <c r="O23" s="119"/>
      <c r="P23" s="9"/>
      <c r="Q23" s="154"/>
      <c r="R23" s="154"/>
      <c r="S23" s="98"/>
      <c r="T23" s="138"/>
      <c r="U23" s="138"/>
      <c r="V23" s="139"/>
      <c r="W23" s="130"/>
      <c r="X23" s="4"/>
      <c r="Y23" s="27"/>
      <c r="Z23" s="27"/>
      <c r="AA23" s="93"/>
      <c r="AB23" s="129"/>
      <c r="AC23" s="129"/>
      <c r="AD23" s="129"/>
      <c r="AE23" s="95"/>
      <c r="AF23" s="4"/>
      <c r="AG23" s="27"/>
      <c r="AH23" s="27"/>
      <c r="AI23" s="93"/>
      <c r="AJ23" s="129"/>
      <c r="AK23" s="129"/>
      <c r="AL23" s="129"/>
      <c r="AM23" s="93"/>
      <c r="AN23" s="7"/>
      <c r="AO23" s="95"/>
      <c r="AS23" s="68"/>
      <c r="AT23" s="69"/>
      <c r="AV23" s="68"/>
      <c r="AW23" s="69"/>
    </row>
    <row r="24" spans="1:49" ht="11.1" customHeight="1">
      <c r="A24" s="147">
        <v>106</v>
      </c>
      <c r="B24" s="147">
        <v>182</v>
      </c>
      <c r="C24" s="87" t="str">
        <f ca="1">("Nr "&amp;INDIRECT("Ranking" &amp;L2 &amp;"!M23")) &amp;" " &amp;(INDIRECT("Ranking" &amp;L2 &amp;"!K23")) &amp;" " &amp;(INDIRECT("Ranking" &amp;L2 &amp;"!L23"))</f>
        <v>Nr  LASMARIAS Anton (199) Djurgårdens IF AF</v>
      </c>
      <c r="D24" s="114"/>
      <c r="E24" s="157"/>
      <c r="F24" s="113" t="str">
        <f t="shared" ref="F24" si="16">IF(E24&lt;&gt;"",IF(D24+E24&lt;D25+E25,0,(D24+E24)-(D25+E25)),"")</f>
        <v/>
      </c>
      <c r="G24" s="110" t="str">
        <f t="shared" ref="G24" si="17">IF(F24&lt;F25,"v",IF(F24=F25,IF(E24&lt;E25,"v",""),""))</f>
        <v/>
      </c>
      <c r="H24" s="4"/>
      <c r="I24" s="149"/>
      <c r="J24" s="149"/>
      <c r="K24" s="88" t="str">
        <f>IF(G24&lt;&gt;"",C24,IF(G25&lt;&gt;"",C25,""))</f>
        <v/>
      </c>
      <c r="L24" s="149"/>
      <c r="M24" s="120"/>
      <c r="N24" s="113" t="str">
        <f>IF(M24&lt;&gt;"",IF(L24+M24&lt;L22+M22,0,(L24+M24)-(L22+M22)),"")</f>
        <v/>
      </c>
      <c r="O24" s="121" t="str">
        <f>IF(N24&lt;N22,"v",IF(N24=N22,IF(M24&lt;M22,"v",""),""))</f>
        <v/>
      </c>
      <c r="Q24" s="146">
        <v>342</v>
      </c>
      <c r="R24" s="146">
        <v>374</v>
      </c>
      <c r="S24" s="99" t="s">
        <v>12</v>
      </c>
      <c r="T24" s="140"/>
      <c r="U24" s="140"/>
      <c r="V24" s="141"/>
      <c r="W24" s="142"/>
      <c r="X24" s="2">
        <v>3</v>
      </c>
      <c r="Y24" s="152">
        <v>3</v>
      </c>
      <c r="Z24" s="152"/>
      <c r="AA24" s="102" t="str">
        <f>IF(W22&lt;&gt;"",S22,IF(W26&lt;&gt;"",S26,""))</f>
        <v/>
      </c>
      <c r="AB24" s="124"/>
      <c r="AC24" s="148"/>
      <c r="AD24" s="116" t="str">
        <f>IF(AC24&lt;&gt;"",IF(AB24+AC24&lt;AB32+AC32,0,(AB24+AC24)-(AB32+AC32)),"")</f>
        <v/>
      </c>
      <c r="AE24" s="110" t="str">
        <f>IF(AD24&lt;AD32,"v",IF(AD24=AD32,IF(AC24&lt;AC32,"v",""),""))</f>
        <v/>
      </c>
      <c r="AF24" s="4"/>
      <c r="AG24" s="27"/>
      <c r="AH24" s="27"/>
      <c r="AI24" s="93"/>
      <c r="AJ24" s="129"/>
      <c r="AK24" s="129"/>
      <c r="AL24" s="129"/>
      <c r="AM24" s="93"/>
      <c r="AN24" s="7"/>
      <c r="AO24" s="93"/>
      <c r="AS24" s="68"/>
      <c r="AT24" s="69"/>
      <c r="AV24" s="68"/>
      <c r="AW24" s="69"/>
    </row>
    <row r="25" spans="1:49" ht="11.1" customHeight="1">
      <c r="A25" s="149"/>
      <c r="B25" s="149"/>
      <c r="C25" s="87" t="str">
        <f ca="1">("Nr "&amp;INDIRECT("Ranking" &amp;L2 &amp;"!M18")) &amp;" " &amp;(INDIRECT("Ranking" &amp;L2 &amp;"!K18")) &amp;" " &amp;(INDIRECT("Ranking" &amp;L2 &amp;"!L18"))</f>
        <v>Nr 14 SÖDERBERG Oscar (194) Järfälla AK</v>
      </c>
      <c r="D25" s="149"/>
      <c r="E25" s="112"/>
      <c r="F25" s="113" t="str">
        <f t="shared" ref="F25" si="18">IF(E25&lt;&gt;"",IF(D25+E25&lt;D24+E24,0,(D25+E25)-(D24+E24)),"")</f>
        <v/>
      </c>
      <c r="G25" s="111" t="str">
        <f t="shared" ref="G25" si="19">IF(F25&lt;F24,"v",IF(F25=F24,IF(E25&lt;E24,"v",""),""))</f>
        <v/>
      </c>
      <c r="H25" s="12"/>
      <c r="I25" s="151"/>
      <c r="J25" s="151"/>
      <c r="K25" s="89"/>
      <c r="L25" s="122"/>
      <c r="M25" s="122"/>
      <c r="N25" s="123"/>
      <c r="O25" s="95"/>
      <c r="P25" s="4"/>
      <c r="Q25" s="146"/>
      <c r="R25" s="146"/>
      <c r="S25" s="93"/>
      <c r="T25" s="128"/>
      <c r="U25" s="128"/>
      <c r="V25" s="129"/>
      <c r="W25" s="93"/>
      <c r="X25" s="7"/>
      <c r="Y25" s="27"/>
      <c r="Z25" s="27"/>
      <c r="AA25" s="98"/>
      <c r="AB25" s="139"/>
      <c r="AC25" s="139"/>
      <c r="AD25" s="139"/>
      <c r="AE25" s="130"/>
      <c r="AF25" s="7"/>
      <c r="AG25" s="27"/>
      <c r="AH25" s="27"/>
      <c r="AI25" s="95"/>
      <c r="AJ25" s="134"/>
      <c r="AK25" s="134"/>
      <c r="AL25" s="134"/>
      <c r="AM25" s="95"/>
      <c r="AN25" s="7"/>
      <c r="AO25" s="93"/>
      <c r="AS25" s="68"/>
      <c r="AT25" s="69"/>
      <c r="AV25" s="68"/>
      <c r="AW25" s="69"/>
    </row>
    <row r="26" spans="1:49" ht="11.1" customHeight="1">
      <c r="A26" s="148">
        <v>107</v>
      </c>
      <c r="B26" s="148">
        <v>183</v>
      </c>
      <c r="C26" s="86" t="str">
        <f ca="1">("Nr "&amp;INDIRECT("Ranking" &amp;L2 &amp;"!M15")) &amp;" " &amp;(INDIRECT("Ranking" &amp;L2 &amp;"!K15")) &amp;" " &amp;(INDIRECT("Ranking" &amp;L2 &amp;"!L15"))</f>
        <v>Nr 11 GRAN Herbert (191) SK Vitesse</v>
      </c>
      <c r="D26" s="108"/>
      <c r="E26" s="149"/>
      <c r="F26" s="113" t="str">
        <f t="shared" ref="F26" si="20">IF(E26&lt;&gt;"",IF(D26+E26&lt;D27+E27,0,(D26+E26)-(D27+E27)),"")</f>
        <v/>
      </c>
      <c r="G26" s="110" t="str">
        <f t="shared" ref="G26" si="21">IF(F26&lt;F27,"v",IF(F26=F27,IF(E26&lt;E27,"v",""),""))</f>
        <v/>
      </c>
      <c r="H26" s="4"/>
      <c r="I26" s="150"/>
      <c r="J26" s="150"/>
      <c r="K26" s="90" t="str">
        <f>IF(G26&lt;&gt;"",C26,IF(G27&lt;&gt;"",C27,""))</f>
        <v/>
      </c>
      <c r="L26" s="124"/>
      <c r="M26" s="148"/>
      <c r="N26" s="116" t="str">
        <f>IF(M26&lt;&gt;"",IF(L26+M26&lt;L28+M28,0,(L26+M26)-(L28+M28)),"")</f>
        <v/>
      </c>
      <c r="O26" s="110" t="str">
        <f>IF(N26&lt;N28,"v",IF(N26=N28,IF(M26&lt;M28,"v",""),""))</f>
        <v/>
      </c>
      <c r="Q26" s="151"/>
      <c r="R26" s="151"/>
      <c r="S26" s="97" t="str">
        <f>IF(O26&lt;&gt;"",K26,IF(O28&lt;&gt;"",K28,""))</f>
        <v/>
      </c>
      <c r="T26" s="149"/>
      <c r="U26" s="108"/>
      <c r="V26" s="113" t="str">
        <f>IF(U26&lt;&gt;"",IF(T26+U26&lt;T22+U22,0,(T26+U26)-(T22+U22)),"")</f>
        <v/>
      </c>
      <c r="W26" s="121" t="str">
        <f>IF(V26&lt;V22,"v",IF(V26=V22,IF(U26&lt;U22,"v",""),""))</f>
        <v/>
      </c>
      <c r="X26" s="7"/>
      <c r="Y26" s="27"/>
      <c r="Z26" s="27"/>
      <c r="AA26" s="95"/>
      <c r="AB26" s="134"/>
      <c r="AC26" s="134"/>
      <c r="AD26" s="134"/>
      <c r="AE26" s="95"/>
      <c r="AF26" s="7"/>
      <c r="AG26" s="27"/>
      <c r="AH26" s="27"/>
      <c r="AI26" s="95"/>
      <c r="AJ26" s="134"/>
      <c r="AK26" s="134"/>
      <c r="AL26" s="134"/>
      <c r="AM26" s="95"/>
      <c r="AN26" s="7"/>
      <c r="AO26" s="104" t="s">
        <v>13</v>
      </c>
      <c r="AS26" s="68"/>
      <c r="AT26" s="69"/>
      <c r="AV26" s="68"/>
      <c r="AW26" s="69"/>
    </row>
    <row r="27" spans="1:49" ht="11.1" customHeight="1">
      <c r="A27" s="149"/>
      <c r="B27" s="149"/>
      <c r="C27" s="86" t="str">
        <f ca="1">("Nr "&amp;INDIRECT("Ranking" &amp;L2 &amp;"!M26")) &amp;" " &amp;(INDIRECT("Ranking" &amp;L2 &amp;"!K26")) &amp;" " &amp;(INDIRECT("Ranking" &amp;L2 &amp;"!L26"))</f>
        <v>Nr  HÄGLUND Viktor (202) Sundsvalls SLK</v>
      </c>
      <c r="D27" s="149"/>
      <c r="E27" s="108"/>
      <c r="F27" s="113" t="str">
        <f t="shared" ref="F27" si="22">IF(E27&lt;&gt;"",IF(D27+E27&lt;D26+E26,0,(D27+E27)-(D26+E26)),"")</f>
        <v/>
      </c>
      <c r="G27" s="111" t="str">
        <f t="shared" ref="G27" si="23">IF(F27&lt;F26,"v",IF(F27=F26,IF(E27&lt;E26,"v",""),""))</f>
        <v/>
      </c>
      <c r="H27" s="12"/>
      <c r="I27" s="147">
        <v>248</v>
      </c>
      <c r="J27" s="147">
        <v>309</v>
      </c>
      <c r="K27" s="91"/>
      <c r="L27" s="117"/>
      <c r="M27" s="117"/>
      <c r="N27" s="118"/>
      <c r="O27" s="119"/>
      <c r="P27" s="9"/>
      <c r="Q27" s="154"/>
      <c r="R27" s="154"/>
      <c r="S27" s="98"/>
      <c r="T27" s="133"/>
      <c r="U27" s="133"/>
      <c r="V27" s="134"/>
      <c r="W27" s="95"/>
      <c r="X27" s="4"/>
      <c r="Y27" s="27"/>
      <c r="Z27" s="27"/>
      <c r="AA27" s="93"/>
      <c r="AB27" s="129"/>
      <c r="AC27" s="129"/>
      <c r="AD27" s="129"/>
      <c r="AE27" s="93"/>
      <c r="AF27" s="7"/>
      <c r="AG27" s="27"/>
      <c r="AH27" s="27"/>
      <c r="AI27" s="95"/>
      <c r="AJ27" s="134"/>
      <c r="AK27" s="134"/>
      <c r="AL27" s="134"/>
      <c r="AM27" s="95"/>
      <c r="AN27" s="5"/>
      <c r="AO27" s="105" t="str">
        <f>IF(AM14&lt;&gt;"",AI28,IF(AM28&lt;&gt;"",AI14,""))</f>
        <v/>
      </c>
      <c r="AS27" s="68"/>
      <c r="AT27" s="69"/>
      <c r="AV27" s="68"/>
      <c r="AW27" s="69"/>
    </row>
    <row r="28" spans="1:49" ht="11.1" customHeight="1">
      <c r="A28" s="147">
        <v>108</v>
      </c>
      <c r="B28" s="147"/>
      <c r="C28" s="87" t="str">
        <f ca="1">("Nr "&amp;INDIRECT("Ranking" &amp;L2 &amp;"!M31")) &amp;" " &amp;(INDIRECT("Ranking" &amp;L2 &amp;"!K31")) &amp;" " &amp;(INDIRECT("Ranking" &amp;L2 &amp;"!L31"))</f>
        <v>Nr   -</v>
      </c>
      <c r="D28" s="114"/>
      <c r="E28" s="157"/>
      <c r="F28" s="113" t="str">
        <f t="shared" ref="F28" si="24">IF(E28&lt;&gt;"",IF(D28+E28&lt;D29+E29,0,(D28+E28)-(D29+E29)),"")</f>
        <v/>
      </c>
      <c r="G28" s="110" t="str">
        <f t="shared" ref="G28" si="25">IF(F28&lt;F29,"v",IF(F28=F29,IF(E28&lt;E29,"v",""),""))</f>
        <v/>
      </c>
      <c r="H28" s="4"/>
      <c r="I28" s="149"/>
      <c r="J28" s="149"/>
      <c r="K28" s="90" t="str">
        <f>IF(G28&lt;&gt;"",C28,IF(G29&lt;&gt;"",C29,""))</f>
        <v/>
      </c>
      <c r="L28" s="149"/>
      <c r="M28" s="125"/>
      <c r="N28" s="113" t="str">
        <f>IF(M28&lt;&gt;"",IF(L28+M28&lt;L26+M26,0,(L28+M28)-(L26+M26)),"")</f>
        <v/>
      </c>
      <c r="O28" s="121" t="str">
        <f>IF(N28&lt;N26,"v",IF(N28=N26,IF(M28&lt;M26,"v",""),""))</f>
        <v/>
      </c>
      <c r="Q28" s="151"/>
      <c r="R28" s="151"/>
      <c r="S28" s="95"/>
      <c r="T28" s="133"/>
      <c r="U28" s="133"/>
      <c r="V28" s="134"/>
      <c r="W28" s="95"/>
      <c r="X28" s="4"/>
      <c r="Y28" s="148">
        <v>391</v>
      </c>
      <c r="Z28" s="148">
        <v>407</v>
      </c>
      <c r="AA28" s="94" t="s">
        <v>14</v>
      </c>
      <c r="AB28" s="132"/>
      <c r="AC28" s="132"/>
      <c r="AD28" s="132"/>
      <c r="AE28" s="93"/>
      <c r="AF28" s="5"/>
      <c r="AG28" s="152"/>
      <c r="AH28" s="152"/>
      <c r="AI28" s="97" t="str">
        <f>IF(AE24&lt;&gt;"",AA24,IF(AE32&lt;&gt;"",AA32,""))</f>
        <v/>
      </c>
      <c r="AJ28" s="149"/>
      <c r="AK28" s="108"/>
      <c r="AL28" s="113" t="str">
        <f>IF(AK28&lt;&gt;"",IF(AJ28+AK28&lt;AJ14+AK14,0,(AJ28+AK28)-(AJ14+AK14)),"")</f>
        <v/>
      </c>
      <c r="AM28" s="121" t="str">
        <f>IF(AL28&lt;AL14,"v",IF(AL28=AL14,IF(AK28&lt;AK14,"v",""),""))</f>
        <v/>
      </c>
      <c r="AN28" s="7"/>
      <c r="AO28" s="95"/>
      <c r="AS28" s="68"/>
      <c r="AT28" s="69"/>
      <c r="AV28" s="68"/>
      <c r="AW28" s="69"/>
    </row>
    <row r="29" spans="1:49" ht="11.1" customHeight="1">
      <c r="A29" s="149"/>
      <c r="B29" s="149"/>
      <c r="C29" s="87" t="str">
        <f ca="1">("Nr "&amp;INDIRECT("Ranking" &amp;L2 &amp;"!M10")) &amp;" " &amp;(INDIRECT("Ranking" &amp;L2 &amp;"!K10")) &amp;" " &amp;(INDIRECT("Ranking" &amp;L2 &amp;"!L10"))</f>
        <v>Nr 6 WALLIN Atle (186) Östersund-Frösö SLK</v>
      </c>
      <c r="D29" s="149"/>
      <c r="E29" s="112"/>
      <c r="F29" s="113" t="str">
        <f t="shared" ref="F29" si="26">IF(E29&lt;&gt;"",IF(D29+E29&lt;D28+E28,0,(D29+E29)-(D28+E28)),"")</f>
        <v/>
      </c>
      <c r="G29" s="111" t="str">
        <f t="shared" ref="G29" si="27">IF(F29&lt;F28,"v",IF(F29=F28,IF(E29&lt;E28,"v",""),""))</f>
        <v/>
      </c>
      <c r="H29" s="12"/>
      <c r="I29" s="151"/>
      <c r="J29" s="151"/>
      <c r="K29" s="92"/>
      <c r="L29" s="126"/>
      <c r="M29" s="126"/>
      <c r="N29" s="127"/>
      <c r="O29" s="95"/>
      <c r="P29" s="4"/>
      <c r="Q29" s="150"/>
      <c r="R29" s="150"/>
      <c r="S29" s="93"/>
      <c r="T29" s="128"/>
      <c r="U29" s="128"/>
      <c r="V29" s="129"/>
      <c r="W29" s="93"/>
      <c r="Y29" s="155"/>
      <c r="Z29" s="155"/>
      <c r="AA29" s="93"/>
      <c r="AB29" s="129"/>
      <c r="AC29" s="129"/>
      <c r="AD29" s="129"/>
      <c r="AE29" s="93"/>
      <c r="AF29" s="7"/>
      <c r="AG29" s="27"/>
      <c r="AH29" s="27"/>
      <c r="AI29" s="98"/>
      <c r="AJ29" s="134"/>
      <c r="AK29" s="134"/>
      <c r="AL29" s="134"/>
      <c r="AM29" s="95"/>
      <c r="AO29" s="93"/>
      <c r="AS29" s="68"/>
      <c r="AT29" s="69"/>
      <c r="AV29" s="68"/>
      <c r="AW29" s="69"/>
    </row>
    <row r="30" spans="1:49" ht="11.1" customHeight="1">
      <c r="A30" s="148">
        <v>109</v>
      </c>
      <c r="B30" s="148">
        <v>184</v>
      </c>
      <c r="C30" s="86" t="str">
        <f ca="1">("Nr "&amp;INDIRECT("Ranking" &amp;L2 &amp;"!M11")) &amp;" " &amp;(INDIRECT("Ranking" &amp;L2 &amp;"!K11")) &amp;" " &amp;(INDIRECT("Ranking" &amp;L2 &amp;"!L11"))</f>
        <v>Nr 7 THORSANDER Jacob (187) Nolby Alpina SK</v>
      </c>
      <c r="D30" s="108"/>
      <c r="E30" s="149"/>
      <c r="F30" s="113" t="str">
        <f t="shared" ref="F30" si="28">IF(E30&lt;&gt;"",IF(D30+E30&lt;D31+E31,0,(D30+E30)-(D31+E31)),"")</f>
        <v/>
      </c>
      <c r="G30" s="110" t="str">
        <f t="shared" ref="G30" si="29">IF(F30&lt;F31,"v",IF(F30=F31,IF(E30&lt;E31,"v",""),""))</f>
        <v/>
      </c>
      <c r="H30" s="4"/>
      <c r="I30" s="150"/>
      <c r="J30" s="150"/>
      <c r="K30" s="88" t="str">
        <f>IF(G30&lt;&gt;"",C30,IF(G31&lt;&gt;"",C31,""))</f>
        <v/>
      </c>
      <c r="L30" s="115"/>
      <c r="M30" s="148"/>
      <c r="N30" s="116" t="str">
        <f>IF(M30&lt;&gt;"",IF(L30+M30&lt;L32+M32,0,(L30+M30)-(L32+M32)),"")</f>
        <v/>
      </c>
      <c r="O30" s="110" t="str">
        <f>IF(N30&lt;N32,"v",IF(N30=N32,IF(M30&lt;M32,"v",""),""))</f>
        <v/>
      </c>
      <c r="Q30" s="151"/>
      <c r="R30" s="151"/>
      <c r="S30" s="100" t="str">
        <f>IF(O30&lt;&gt;"",K30,IF(O32&lt;&gt;"",K32,""))</f>
        <v/>
      </c>
      <c r="T30" s="143"/>
      <c r="U30" s="148"/>
      <c r="V30" s="116" t="str">
        <f>IF(U30&lt;&gt;"",IF(T30+U30&lt;T34+U34,0,(T30+U30)-(T34+U34)),"")</f>
        <v/>
      </c>
      <c r="W30" s="110" t="str">
        <f>IF(V30&lt;V34,"v",IF(V30=V34,IF(U30&lt;U34,"v",""),""))</f>
        <v/>
      </c>
      <c r="AA30" s="93"/>
      <c r="AB30" s="129"/>
      <c r="AC30" s="129"/>
      <c r="AD30" s="129"/>
      <c r="AE30" s="93"/>
      <c r="AF30" s="7"/>
      <c r="AG30" s="27"/>
      <c r="AH30" s="27"/>
      <c r="AI30" s="93"/>
      <c r="AJ30" s="129"/>
      <c r="AK30" s="129"/>
      <c r="AL30" s="129"/>
      <c r="AM30" s="95"/>
      <c r="AO30" s="93"/>
      <c r="AS30" s="68"/>
      <c r="AT30" s="69"/>
      <c r="AV30" s="68"/>
      <c r="AW30" s="69"/>
    </row>
    <row r="31" spans="1:49" ht="11.1" customHeight="1">
      <c r="A31" s="149"/>
      <c r="B31" s="149"/>
      <c r="C31" s="86" t="str">
        <f ca="1">("Nr "&amp;INDIRECT("Ranking" &amp;L2 &amp;"!M30")) &amp;" " &amp;(INDIRECT("Ranking" &amp;L2 &amp;"!K30")) &amp;" " &amp;(INDIRECT("Ranking" &amp;L2 &amp;"!L30"))</f>
        <v>Nr  ASPLUND Eric (206) Mullsjö Alpina SK</v>
      </c>
      <c r="D31" s="149"/>
      <c r="E31" s="108"/>
      <c r="F31" s="113" t="str">
        <f t="shared" ref="F31" si="30">IF(E31&lt;&gt;"",IF(D31+E31&lt;D30+E30,0,(D31+E31)-(D30+E30)),"")</f>
        <v/>
      </c>
      <c r="G31" s="111" t="str">
        <f t="shared" ref="G31" si="31">IF(F31&lt;F30,"v",IF(F31=F30,IF(E31&lt;E30,"v",""),""))</f>
        <v/>
      </c>
      <c r="H31" s="12"/>
      <c r="I31" s="147">
        <v>249</v>
      </c>
      <c r="J31" s="147">
        <v>310</v>
      </c>
      <c r="K31" s="89"/>
      <c r="L31" s="117"/>
      <c r="M31" s="117"/>
      <c r="N31" s="118"/>
      <c r="O31" s="119"/>
      <c r="P31" s="9"/>
      <c r="Q31" s="154"/>
      <c r="R31" s="154"/>
      <c r="S31" s="98"/>
      <c r="T31" s="138"/>
      <c r="U31" s="138"/>
      <c r="V31" s="139"/>
      <c r="W31" s="130"/>
      <c r="X31" s="4"/>
      <c r="Y31" s="27"/>
      <c r="Z31" s="27"/>
      <c r="AA31" s="95"/>
      <c r="AB31" s="134"/>
      <c r="AC31" s="134"/>
      <c r="AD31" s="134"/>
      <c r="AE31" s="95"/>
      <c r="AF31" s="7"/>
      <c r="AG31" s="27"/>
      <c r="AH31" s="27"/>
      <c r="AI31" s="100" t="str">
        <f>IF(AE10&lt;&gt;"",AA18,IF(AE18&lt;&gt;"",AA10,""))</f>
        <v/>
      </c>
      <c r="AJ31" s="143"/>
      <c r="AK31" s="148"/>
      <c r="AL31" s="116" t="str">
        <f>IF(AK31&lt;&gt;"",IF(AJ31+AK31&lt;AJ35+AK35,0,(AJ31+AK31)-(AJ35+AK35)),"")</f>
        <v/>
      </c>
      <c r="AM31" s="110" t="str">
        <f>IF(AL31&lt;AL35,"v",IF(AL31=AL35,IF(AK31&lt;AK35,"v",""),""))</f>
        <v/>
      </c>
      <c r="AO31" s="93"/>
      <c r="AS31" s="68"/>
      <c r="AT31" s="69"/>
      <c r="AV31" s="68"/>
      <c r="AW31" s="69"/>
    </row>
    <row r="32" spans="1:49" ht="11.1" customHeight="1">
      <c r="A32" s="147">
        <v>110</v>
      </c>
      <c r="B32" s="147">
        <v>185</v>
      </c>
      <c r="C32" s="87" t="str">
        <f ca="1">("Nr "&amp;INDIRECT("Ranking" &amp;L2 &amp;"!M27")) &amp;" " &amp;(INDIRECT("Ranking" &amp;L2 &amp;"!K27")) &amp;" " &amp;(INDIRECT("Ranking" &amp;L2 &amp;"!L27"))</f>
        <v>Nr  OREDSSON Erik (203) IFK Lidingö Slalomklubb</v>
      </c>
      <c r="D32" s="114"/>
      <c r="E32" s="157"/>
      <c r="F32" s="113" t="str">
        <f t="shared" ref="F32" si="32">IF(E32&lt;&gt;"",IF(D32+E32&lt;D33+E33,0,(D32+E32)-(D33+E33)),"")</f>
        <v/>
      </c>
      <c r="G32" s="110" t="str">
        <f t="shared" ref="G32" si="33">IF(F32&lt;F33,"v",IF(F32=F33,IF(E32&lt;E33,"v",""),""))</f>
        <v/>
      </c>
      <c r="H32" s="2"/>
      <c r="I32" s="149"/>
      <c r="J32" s="149"/>
      <c r="K32" s="88" t="str">
        <f>IF(G32&lt;&gt;"",C32,IF(G33&lt;&gt;"",C33,""))</f>
        <v/>
      </c>
      <c r="L32" s="149"/>
      <c r="M32" s="120"/>
      <c r="N32" s="113" t="str">
        <f>IF(M32&lt;&gt;"",IF(L32+M32&lt;L30+M30,0,(L32+M32)-(L30+M30)),"")</f>
        <v/>
      </c>
      <c r="O32" s="121" t="str">
        <f>IF(N32&lt;N30,"v",IF(N32=N30,IF(M32&lt;M30,"v",""),""))</f>
        <v/>
      </c>
      <c r="Q32" s="146">
        <v>343</v>
      </c>
      <c r="R32" s="146">
        <v>375</v>
      </c>
      <c r="S32" s="99" t="s">
        <v>15</v>
      </c>
      <c r="T32" s="140"/>
      <c r="U32" s="140"/>
      <c r="V32" s="141"/>
      <c r="W32" s="142"/>
      <c r="X32" s="2">
        <v>4</v>
      </c>
      <c r="Y32" s="152">
        <v>4</v>
      </c>
      <c r="Z32" s="152"/>
      <c r="AA32" s="102" t="str">
        <f>IF(W30&lt;&gt;"",S30,IF(W34&lt;&gt;"",S34,""))</f>
        <v/>
      </c>
      <c r="AB32" s="149"/>
      <c r="AC32" s="125"/>
      <c r="AD32" s="113" t="str">
        <f>IF(AC32&lt;&gt;"",IF(AB32+AC32&lt;AB24+AC24,0,(AB32+AC32)-(AB24+AC24)),"")</f>
        <v/>
      </c>
      <c r="AE32" s="121" t="str">
        <f>IF(AD32&lt;AD24,"v",IF(AD32=AD24,IF(AC32&lt;AC24,"v",""),""))</f>
        <v/>
      </c>
      <c r="AF32" s="7"/>
      <c r="AG32" s="27"/>
      <c r="AH32" s="27"/>
      <c r="AI32" s="98"/>
      <c r="AJ32" s="139"/>
      <c r="AK32" s="139"/>
      <c r="AL32" s="139"/>
      <c r="AM32" s="130"/>
      <c r="AO32" s="106" t="s">
        <v>16</v>
      </c>
      <c r="AS32" s="68"/>
      <c r="AT32" s="69"/>
      <c r="AV32" s="68"/>
      <c r="AW32" s="69"/>
    </row>
    <row r="33" spans="1:49" ht="11.1" customHeight="1">
      <c r="A33" s="149"/>
      <c r="B33" s="149"/>
      <c r="C33" s="87" t="str">
        <f ca="1">("Nr "&amp;INDIRECT("Ranking" &amp;L2 &amp;"!M14")) &amp;" " &amp;(INDIRECT("Ranking" &amp;L2 &amp;"!K14")) &amp;" " &amp;(INDIRECT("Ranking" &amp;L2 &amp;"!L14"))</f>
        <v>Nr 10 ÅBERG Filip (190) Nolby Alpina SK</v>
      </c>
      <c r="D33" s="149"/>
      <c r="E33" s="112"/>
      <c r="F33" s="113" t="str">
        <f t="shared" ref="F33" si="34">IF(E33&lt;&gt;"",IF(D33+E33&lt;D32+E32,0,(D33+E33)-(D32+E32)),"")</f>
        <v/>
      </c>
      <c r="G33" s="111" t="str">
        <f t="shared" ref="G33" si="35">IF(F33&lt;F32,"v",IF(F33=F32,IF(E33&lt;E32,"v",""),""))</f>
        <v/>
      </c>
      <c r="H33" s="12"/>
      <c r="I33" s="151"/>
      <c r="J33" s="151"/>
      <c r="K33" s="89"/>
      <c r="L33" s="122"/>
      <c r="M33" s="122"/>
      <c r="N33" s="123"/>
      <c r="O33" s="95"/>
      <c r="P33" s="4"/>
      <c r="Q33" s="146"/>
      <c r="R33" s="146"/>
      <c r="S33" s="93"/>
      <c r="T33" s="128"/>
      <c r="U33" s="128"/>
      <c r="V33" s="129"/>
      <c r="W33" s="93"/>
      <c r="X33" s="7"/>
      <c r="Y33" s="27"/>
      <c r="Z33" s="27"/>
      <c r="AA33" s="9"/>
      <c r="AB33" s="27"/>
      <c r="AC33" s="27"/>
      <c r="AD33" s="27"/>
      <c r="AE33" s="4"/>
      <c r="AF33" s="4"/>
      <c r="AG33" s="148">
        <v>422</v>
      </c>
      <c r="AH33" s="148">
        <v>438</v>
      </c>
      <c r="AI33" s="94" t="s">
        <v>17</v>
      </c>
      <c r="AJ33" s="94"/>
      <c r="AK33" s="94"/>
      <c r="AL33" s="94"/>
      <c r="AM33" s="142"/>
      <c r="AO33" s="107" t="str">
        <f>IF(AM31&lt;&gt;"",AI31,IF(AM35&lt;&gt;"",AI35,""))</f>
        <v/>
      </c>
      <c r="AS33" s="68"/>
      <c r="AT33" s="69"/>
      <c r="AV33" s="68"/>
      <c r="AW33" s="69"/>
    </row>
    <row r="34" spans="1:49" ht="11.1" customHeight="1">
      <c r="A34" s="148">
        <v>111</v>
      </c>
      <c r="B34" s="148">
        <v>186</v>
      </c>
      <c r="C34" s="86" t="str">
        <f ca="1">("Nr "&amp;INDIRECT("Ranking" &amp;L2 &amp;"!M19")) &amp;" " &amp;(INDIRECT("Ranking" &amp;L2 &amp;"!K19")) &amp;" " &amp;(INDIRECT("Ranking" &amp;L2 &amp;"!L19"))</f>
        <v>Nr 15 UHRAS Axel (195) Edsbyns IF Alpina Förening</v>
      </c>
      <c r="D34" s="108"/>
      <c r="E34" s="149"/>
      <c r="F34" s="113" t="str">
        <f t="shared" ref="F34" si="36">IF(E34&lt;&gt;"",IF(D34+E34&lt;D35+E35,0,(D34+E34)-(D35+E35)),"")</f>
        <v/>
      </c>
      <c r="G34" s="110" t="str">
        <f t="shared" ref="G34" si="37">IF(F34&lt;F35,"v",IF(F34=F35,IF(E34&lt;E35,"v",""),""))</f>
        <v/>
      </c>
      <c r="H34" s="2"/>
      <c r="I34" s="150"/>
      <c r="J34" s="150"/>
      <c r="K34" s="90" t="str">
        <f>IF(G34&lt;&gt;"",C34,IF(G35&lt;&gt;"",C35,""))</f>
        <v/>
      </c>
      <c r="L34" s="124"/>
      <c r="M34" s="148"/>
      <c r="N34" s="116" t="str">
        <f>IF(M34&lt;&gt;"",IF(L34+M34&lt;L36+M36,0,(L34+M34)-(L36+M36)),"")</f>
        <v/>
      </c>
      <c r="O34" s="110" t="str">
        <f>IF(N34&lt;N36,"v",IF(N34=N36,IF(M34&lt;M36,"v",""),""))</f>
        <v/>
      </c>
      <c r="S34" s="100" t="str">
        <f>IF(O34&lt;&gt;"",K34,IF(O36&lt;&gt;"",K36,""))</f>
        <v/>
      </c>
      <c r="T34" s="149"/>
      <c r="U34" s="112"/>
      <c r="V34" s="113" t="str">
        <f>IF(U34&lt;&gt;"",IF(T34+U34&lt;T30+U30,0,(T34+U34)-(T30+U30)),"")</f>
        <v/>
      </c>
      <c r="W34" s="121" t="str">
        <f>IF(V34&lt;V30,"v",IF(V34=V30,IF(U34&lt;U30,"v",""),""))</f>
        <v/>
      </c>
      <c r="X34" s="7"/>
      <c r="Y34" s="27"/>
      <c r="Z34" s="27"/>
      <c r="AA34" s="4"/>
      <c r="AB34" s="27"/>
      <c r="AC34" s="27"/>
      <c r="AD34" s="27"/>
      <c r="AE34" s="4"/>
      <c r="AF34" s="4"/>
      <c r="AG34" s="155"/>
      <c r="AH34" s="155"/>
      <c r="AI34" s="93"/>
      <c r="AJ34" s="129"/>
      <c r="AK34" s="129"/>
      <c r="AL34" s="129"/>
      <c r="AM34" s="142"/>
      <c r="AN34" s="12"/>
      <c r="AO34" s="9"/>
      <c r="AS34" s="68"/>
      <c r="AT34" s="69"/>
      <c r="AV34" s="68"/>
      <c r="AW34" s="69"/>
    </row>
    <row r="35" spans="1:49" ht="11.1" customHeight="1">
      <c r="A35" s="149"/>
      <c r="B35" s="149"/>
      <c r="C35" s="86" t="str">
        <f ca="1">("Nr "&amp;INDIRECT("Ranking" &amp;L2 &amp;"!M22")) &amp;" " &amp;(INDIRECT("Ranking" &amp;L2 &amp;"!K22")) &amp;" " &amp;(INDIRECT("Ranking" &amp;L2 &amp;"!L22"))</f>
        <v>Nr  ALFREDSON Johannes (198) UHSK Umeå SK</v>
      </c>
      <c r="D35" s="149"/>
      <c r="E35" s="108"/>
      <c r="F35" s="113" t="str">
        <f t="shared" ref="F35" si="38">IF(E35&lt;&gt;"",IF(D35+E35&lt;D34+E34,0,(D35+E35)-(D34+E34)),"")</f>
        <v/>
      </c>
      <c r="G35" s="111" t="str">
        <f t="shared" ref="G35" si="39">IF(F35&lt;F34,"v",IF(F35=F34,IF(E35&lt;E34,"v",""),""))</f>
        <v/>
      </c>
      <c r="H35" s="4"/>
      <c r="I35" s="147">
        <v>250</v>
      </c>
      <c r="J35" s="147">
        <v>311</v>
      </c>
      <c r="K35" s="91"/>
      <c r="L35" s="117"/>
      <c r="M35" s="117"/>
      <c r="N35" s="118"/>
      <c r="O35" s="119"/>
      <c r="P35" s="9"/>
      <c r="Q35" s="32"/>
      <c r="R35" s="32"/>
      <c r="S35" s="9"/>
      <c r="T35" s="27"/>
      <c r="U35" s="27"/>
      <c r="V35" s="27"/>
      <c r="W35" s="4"/>
      <c r="X35" s="4"/>
      <c r="Y35" s="27"/>
      <c r="Z35" s="27"/>
      <c r="AI35" s="87" t="str">
        <f>IF(AE24&lt;&gt;"",AA32,IF(AE32&lt;&gt;"",AA24,""))</f>
        <v/>
      </c>
      <c r="AJ35" s="149"/>
      <c r="AK35" s="112"/>
      <c r="AL35" s="113" t="str">
        <f>IF(AK35&lt;&gt;"",IF(AJ35+AK35&lt;AJ31+AK31,0,(AJ35+AK35)-(AJ31+AK31)),"")</f>
        <v/>
      </c>
      <c r="AM35" s="121" t="str">
        <f>IF(AL35&lt;AL31,"v",IF(AL35=AL31,IF(AK35&lt;AK31,"v",""),""))</f>
        <v/>
      </c>
      <c r="AS35" s="68"/>
      <c r="AT35" s="69"/>
      <c r="AV35" s="68"/>
      <c r="AW35" s="69"/>
    </row>
    <row r="36" spans="1:49" ht="11.1" customHeight="1">
      <c r="A36" s="147">
        <v>112</v>
      </c>
      <c r="B36" s="147"/>
      <c r="C36" s="87" t="str">
        <f ca="1">("Nr "&amp;INDIRECT("Ranking" &amp;L2 &amp;"!M35")) &amp;" " &amp;(INDIRECT("Ranking" &amp;L2 &amp;"!K35")) &amp;" " &amp;(INDIRECT("Ranking" &amp;L2 &amp;"!L35"))</f>
        <v>Nr   -</v>
      </c>
      <c r="D36" s="114"/>
      <c r="E36" s="157"/>
      <c r="F36" s="113" t="str">
        <f t="shared" ref="F36" si="40">IF(E36&lt;&gt;"",IF(D36+E36&lt;D37+E37,0,(D36+E36)-(D37+E37)),"")</f>
        <v/>
      </c>
      <c r="G36" s="110" t="str">
        <f t="shared" ref="G36" si="41">IF(F36&lt;F37,"v",IF(F36=F37,IF(E36&lt;E37,"v",""),""))</f>
        <v/>
      </c>
      <c r="H36" s="2"/>
      <c r="I36" s="149"/>
      <c r="J36" s="149"/>
      <c r="K36" s="90" t="str">
        <f>IF(G36&lt;&gt;"",C36,IF(G37&lt;&gt;"",C37,""))</f>
        <v/>
      </c>
      <c r="L36" s="149"/>
      <c r="M36" s="125"/>
      <c r="N36" s="113" t="str">
        <f>IF(M36&lt;&gt;"",IF(L36+M36&lt;L34+M34,0,(L36+M36)-(L34+M34)),"")</f>
        <v/>
      </c>
      <c r="O36" s="121" t="str">
        <f>IF(N36&lt;N34,"v",IF(N36=N34,IF(M36&lt;M34,"v",""),""))</f>
        <v/>
      </c>
      <c r="S36" s="4"/>
      <c r="T36" s="27"/>
      <c r="U36" s="27"/>
      <c r="V36" s="27"/>
      <c r="W36" s="4"/>
      <c r="X36" s="4"/>
      <c r="Y36" s="27"/>
      <c r="Z36" s="27"/>
      <c r="AS36" s="68"/>
      <c r="AT36" s="69"/>
      <c r="AV36" s="68"/>
      <c r="AW36" s="69"/>
    </row>
    <row r="37" spans="1:49" ht="11.1" customHeight="1">
      <c r="A37" s="149"/>
      <c r="B37" s="149"/>
      <c r="C37" s="87" t="str">
        <f ca="1">("Nr "&amp;INDIRECT("Ranking" &amp;L2 &amp;"!M6")) &amp;" " &amp;(INDIRECT("Ranking" &amp;L2 &amp;"!K6")) &amp;" " &amp;(INDIRECT("Ranking" &amp;L2 &amp;"!L6"))</f>
        <v>Nr 2 BODÉN Victor (182) Östersund-Frösö SLK</v>
      </c>
      <c r="D37" s="149"/>
      <c r="E37" s="112"/>
      <c r="F37" s="113" t="str">
        <f t="shared" ref="F37" si="42">IF(E37&lt;&gt;"",IF(D37+E37&lt;D36+E36,0,(D37+E37)-(D36+E36)),"")</f>
        <v/>
      </c>
      <c r="G37" s="111" t="str">
        <f t="shared" ref="G37" si="43">IF(F37&lt;F36,"v",IF(F37=F36,IF(E37&lt;E36,"v",""),""))</f>
        <v/>
      </c>
      <c r="H37" s="9"/>
      <c r="I37" s="32"/>
      <c r="J37" s="32"/>
      <c r="K37" s="9"/>
      <c r="L37" s="27"/>
      <c r="M37" s="27"/>
      <c r="N37" s="27"/>
      <c r="O37" s="4"/>
      <c r="P37" s="4"/>
      <c r="Q37" s="27"/>
      <c r="R37" s="27"/>
      <c r="AS37" s="68"/>
      <c r="AT37" s="69"/>
      <c r="AV37" s="68"/>
      <c r="AW37" s="69"/>
    </row>
    <row r="38" spans="1:49" ht="11.1" customHeight="1">
      <c r="AS38" s="68"/>
      <c r="AT38" s="69"/>
    </row>
    <row r="39" spans="1:49" ht="28.5">
      <c r="B39" s="53" t="s">
        <v>18</v>
      </c>
      <c r="D39" s="53" t="str">
        <f>C2</f>
        <v>MID SWEDEN RACE 2016</v>
      </c>
      <c r="I39" s="1"/>
      <c r="J39" s="1"/>
      <c r="K39" s="25"/>
    </row>
    <row r="40" spans="1:49">
      <c r="B40" s="1"/>
      <c r="I40" s="1"/>
      <c r="J40" s="1"/>
      <c r="K40" s="25"/>
    </row>
    <row r="41" spans="1:49" ht="23.25">
      <c r="A41" s="144"/>
      <c r="B41" s="156" t="s">
        <v>57</v>
      </c>
      <c r="C41" s="66"/>
      <c r="I41" s="1"/>
      <c r="J41" s="70" t="s">
        <v>57</v>
      </c>
      <c r="K41" s="25"/>
    </row>
    <row r="42" spans="1:49" ht="18.75">
      <c r="B42" s="68" t="s">
        <v>20</v>
      </c>
      <c r="C42" s="82" t="str">
        <f>AO21</f>
        <v/>
      </c>
      <c r="I42" s="1"/>
      <c r="J42" s="68" t="s">
        <v>58</v>
      </c>
      <c r="K42" s="69" t="str">
        <f>IF(AND(G5="",G6=""),"",IF(G5="",C5,IF(G6="",C6)))</f>
        <v/>
      </c>
    </row>
    <row r="43" spans="1:49" ht="18.75">
      <c r="B43" s="68" t="s">
        <v>21</v>
      </c>
      <c r="C43" s="82" t="str">
        <f>AO27</f>
        <v/>
      </c>
      <c r="I43" s="1"/>
      <c r="J43" s="68" t="s">
        <v>58</v>
      </c>
      <c r="K43" s="69" t="str">
        <f>IF(AND(G7="",G8=""),"",IF(G7="",C7,IF(G8="",C8)))</f>
        <v/>
      </c>
    </row>
    <row r="44" spans="1:49" ht="18.75">
      <c r="B44" s="68" t="s">
        <v>22</v>
      </c>
      <c r="C44" s="82" t="str">
        <f>AO33</f>
        <v/>
      </c>
      <c r="I44" s="1"/>
      <c r="J44" s="68" t="s">
        <v>58</v>
      </c>
      <c r="K44" s="69" t="str">
        <f>IF(AND(G9="",G10=""),"",IF(G9="",C9,IF(G10="",C10)))</f>
        <v/>
      </c>
    </row>
    <row r="45" spans="1:49" ht="18.75">
      <c r="B45" s="68" t="s">
        <v>23</v>
      </c>
      <c r="C45" s="82" t="str">
        <f>IF(AND(AM31="",AM35=""),"",IF(AM31="",AI31,IF(AM35="",AI35)))</f>
        <v/>
      </c>
      <c r="I45" s="1"/>
      <c r="J45" s="68" t="s">
        <v>58</v>
      </c>
      <c r="K45" s="69" t="str">
        <f>IF(AND(G11="",G12=""),"",IF(G11="",C11,IF(G12="",C12)))</f>
        <v/>
      </c>
    </row>
    <row r="46" spans="1:49" ht="18.75">
      <c r="B46" s="68" t="s">
        <v>24</v>
      </c>
      <c r="C46" s="82" t="str">
        <f>IF(AND(W8="",W12=""),"",IF(W8="",S8,IF(W12="",S12)))</f>
        <v/>
      </c>
      <c r="I46" s="1"/>
      <c r="J46" s="68" t="s">
        <v>58</v>
      </c>
      <c r="K46" s="69" t="str">
        <f>IF(AND(G13="",G14=""),"",IF(G13="",C13,IF(G14="",C14)))</f>
        <v/>
      </c>
    </row>
    <row r="47" spans="1:49" ht="18.75">
      <c r="B47" s="68" t="s">
        <v>24</v>
      </c>
      <c r="C47" s="82" t="str">
        <f>IF(AND(W16="",W20=""),"",IF(W16="",S16,IF(W20="",S20)))</f>
        <v/>
      </c>
      <c r="I47" s="1"/>
      <c r="J47" s="68" t="s">
        <v>58</v>
      </c>
      <c r="K47" s="69" t="str">
        <f>IF(AND(G15="",G16=""),"",IF(G15="",C15,IF(G16="",C16)))</f>
        <v/>
      </c>
    </row>
    <row r="48" spans="1:49" ht="18.75">
      <c r="B48" s="68" t="s">
        <v>24</v>
      </c>
      <c r="C48" s="82" t="str">
        <f>IF(AND(W22="",W26=""),"",IF(W22="",S22,IF(W26="",S26)))</f>
        <v/>
      </c>
      <c r="I48" s="1"/>
      <c r="J48" s="68" t="s">
        <v>58</v>
      </c>
      <c r="K48" s="69" t="str">
        <f>IF(AND(G17="",G18=""),"",IF(G17="",C17,IF(G18="",C18)))</f>
        <v/>
      </c>
    </row>
    <row r="49" spans="2:11" ht="18.75">
      <c r="B49" s="68" t="s">
        <v>24</v>
      </c>
      <c r="C49" s="82" t="str">
        <f>IF(AND(W30="",W34=""),"",IF(W30="",S30,IF(W34="",S34)))</f>
        <v/>
      </c>
      <c r="I49" s="1"/>
      <c r="J49" s="68" t="s">
        <v>58</v>
      </c>
      <c r="K49" s="69" t="str">
        <f>IF(AND(G19="",G20=""),"",IF(G19="",C19,IF(G20="",C20)))</f>
        <v/>
      </c>
    </row>
    <row r="50" spans="2:11" ht="18.75">
      <c r="B50" s="68" t="s">
        <v>56</v>
      </c>
      <c r="C50" s="82" t="str">
        <f>IF(AND(O6="",O8=""),"",IF(O6="",K6,IF(O8="",K8)))</f>
        <v/>
      </c>
      <c r="I50" s="1"/>
      <c r="J50" s="68" t="s">
        <v>58</v>
      </c>
      <c r="K50" s="69" t="str">
        <f>IF(AND(G22="",G23=""),"",IF(G22="",C22,IF(G23="",C23)))</f>
        <v/>
      </c>
    </row>
    <row r="51" spans="2:11" ht="18.75">
      <c r="B51" s="68" t="s">
        <v>56</v>
      </c>
      <c r="C51" s="82" t="str">
        <f>IF(AND(O10="",O12=""),"",IF(O10="",K10,IF(O12="",K12)))</f>
        <v/>
      </c>
      <c r="I51" s="1"/>
      <c r="J51" s="68" t="s">
        <v>58</v>
      </c>
      <c r="K51" s="69" t="str">
        <f>IF(AND(G24="",G25=""),"",IF(G24="",C24,IF(G25="",C25)))</f>
        <v/>
      </c>
    </row>
    <row r="52" spans="2:11" ht="18.75">
      <c r="B52" s="68" t="s">
        <v>56</v>
      </c>
      <c r="C52" s="82" t="str">
        <f>IF(AND(O14="",O16=""),"",IF(O14="",K14,IF(O16="",K16)))</f>
        <v/>
      </c>
      <c r="I52" s="1"/>
      <c r="J52" s="68" t="s">
        <v>58</v>
      </c>
      <c r="K52" s="69" t="str">
        <f>IF(AND(G26="",G27=""),"",IF(G26="",C26,IF(G27="",C27)))</f>
        <v/>
      </c>
    </row>
    <row r="53" spans="2:11" ht="18.75">
      <c r="B53" s="68" t="s">
        <v>56</v>
      </c>
      <c r="C53" s="82" t="str">
        <f>IF(AND(O18="",O20=""),"",IF(O18="",K18,IF(O20="",K20)))</f>
        <v/>
      </c>
      <c r="I53" s="1"/>
      <c r="J53" s="68" t="s">
        <v>58</v>
      </c>
      <c r="K53" s="69" t="str">
        <f>IF(AND(G28="",G29=""),"",IF(G28="",C28,IF(G29="",C29)))</f>
        <v/>
      </c>
    </row>
    <row r="54" spans="2:11" ht="18.75">
      <c r="B54" s="68" t="s">
        <v>56</v>
      </c>
      <c r="C54" s="82" t="str">
        <f>IF(AND(O22="",O24=""),"",IF(O22="",K22,IF(O24="",K24)))</f>
        <v/>
      </c>
      <c r="I54" s="1"/>
      <c r="J54" s="68" t="s">
        <v>58</v>
      </c>
      <c r="K54" s="69" t="str">
        <f>IF(AND(G30="",G31=""),"",IF(G30="",C30,IF(G31="",C31)))</f>
        <v/>
      </c>
    </row>
    <row r="55" spans="2:11" ht="18.75">
      <c r="B55" s="68" t="s">
        <v>56</v>
      </c>
      <c r="C55" s="82" t="str">
        <f>IF(AND(O26="",O28=""),"",IF(O26="",K26,IF(O28="",K28)))</f>
        <v/>
      </c>
      <c r="I55" s="1"/>
      <c r="J55" s="68" t="s">
        <v>58</v>
      </c>
      <c r="K55" s="69" t="str">
        <f>IF(AND(G32="",G33=""),"",IF(G32="",C32,IF(G33="",C33)))</f>
        <v/>
      </c>
    </row>
    <row r="56" spans="2:11" ht="18.75">
      <c r="B56" s="68" t="s">
        <v>56</v>
      </c>
      <c r="C56" s="82" t="str">
        <f>IF(AND(O30="",O32=""),"",IF(O30="",K30,IF(O32="",K32)))</f>
        <v/>
      </c>
      <c r="I56" s="1"/>
      <c r="J56" s="68" t="s">
        <v>58</v>
      </c>
      <c r="K56" s="69" t="str">
        <f>IF(AND(G34="",G35=""),"",IF(G34="",C34,IF(G35="",C35)))</f>
        <v/>
      </c>
    </row>
    <row r="57" spans="2:11" ht="18.75">
      <c r="B57" s="68" t="s">
        <v>56</v>
      </c>
      <c r="C57" s="82" t="str">
        <f>IF(AND(O34="",O36=""),"",IF(O34="",K34,IF(O36="",K36)))</f>
        <v/>
      </c>
      <c r="I57" s="1"/>
      <c r="J57" s="68" t="s">
        <v>58</v>
      </c>
      <c r="K57" s="69" t="str">
        <f>IF(AND(G36="",G37=""),"",IF(G36="",C36,IF(G37="",C37)))</f>
        <v/>
      </c>
    </row>
  </sheetData>
  <pageMargins left="0.19685039370078741" right="0.19685039370078741" top="0.98425196850393704" bottom="0.98425196850393704" header="0.51181102362204722" footer="0.51181102362204722"/>
  <pageSetup paperSize="9" scale="105" pageOrder="overThenDown" orientation="landscape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52"/>
  <sheetViews>
    <sheetView showRuler="0" zoomScale="70" zoomScaleNormal="70" workbookViewId="0">
      <selection activeCell="E43" sqref="E43"/>
    </sheetView>
  </sheetViews>
  <sheetFormatPr defaultColWidth="10.125" defaultRowHeight="15.75"/>
  <cols>
    <col min="1" max="1" width="16.5" customWidth="1"/>
    <col min="2" max="2" width="29.625" bestFit="1" customWidth="1"/>
    <col min="3" max="3" width="25.5" customWidth="1"/>
    <col min="4" max="4" width="12.125" customWidth="1"/>
    <col min="5" max="5" width="11.625" customWidth="1"/>
    <col min="6" max="6" width="10.5" customWidth="1"/>
    <col min="8" max="8" width="14.5" customWidth="1"/>
    <col min="10" max="10" width="14.375" customWidth="1"/>
    <col min="11" max="11" width="31.75" customWidth="1"/>
    <col min="12" max="12" width="25.125" customWidth="1"/>
  </cols>
  <sheetData>
    <row r="1" spans="1:13" s="40" customFormat="1" ht="21">
      <c r="A1" s="39" t="str">
        <f ca="1">MID(CELL("filename",A1),FIND("]",CELL("filename",A1))+1,255)</f>
        <v>RankingD10</v>
      </c>
    </row>
    <row r="2" spans="1:13" s="40" customFormat="1">
      <c r="B2" s="41" t="s">
        <v>25</v>
      </c>
      <c r="C2" s="41" t="s">
        <v>26</v>
      </c>
      <c r="D2" s="41" t="s">
        <v>27</v>
      </c>
      <c r="E2" s="41" t="s">
        <v>27</v>
      </c>
    </row>
    <row r="3" spans="1:13" s="40" customFormat="1">
      <c r="D3" s="40" t="s">
        <v>28</v>
      </c>
      <c r="E3" s="40" t="s">
        <v>28</v>
      </c>
      <c r="K3" s="41" t="s">
        <v>29</v>
      </c>
    </row>
    <row r="4" spans="1:13" s="40" customFormat="1">
      <c r="A4" s="55" t="s">
        <v>30</v>
      </c>
      <c r="B4" s="42" t="s">
        <v>31</v>
      </c>
      <c r="C4" s="42" t="s">
        <v>32</v>
      </c>
      <c r="D4" s="162" t="s">
        <v>90</v>
      </c>
      <c r="E4" s="163" t="s">
        <v>34</v>
      </c>
      <c r="F4" s="42" t="s">
        <v>35</v>
      </c>
      <c r="J4" s="55" t="s">
        <v>36</v>
      </c>
      <c r="K4" s="42" t="s">
        <v>31</v>
      </c>
      <c r="L4" s="42" t="s">
        <v>32</v>
      </c>
      <c r="M4" s="42" t="s">
        <v>37</v>
      </c>
    </row>
    <row r="5" spans="1:13" s="40" customFormat="1">
      <c r="A5" s="40">
        <v>1</v>
      </c>
      <c r="B5" s="161" t="s">
        <v>127</v>
      </c>
      <c r="C5" s="161" t="s">
        <v>62</v>
      </c>
      <c r="D5" s="81">
        <v>4.546296296296297E-4</v>
      </c>
      <c r="E5" s="81">
        <v>5.0254629629629629E-4</v>
      </c>
      <c r="F5" s="40" t="str">
        <f>IF(OR(ISBLANK(D5),ISBLANK(E5)),"",TEXT(D5+E5,"mm:s.000"))</f>
        <v>01:22.700</v>
      </c>
      <c r="J5" s="40">
        <v>1</v>
      </c>
      <c r="K5" s="46" t="str">
        <f t="shared" ref="K5:K12" si="0">K44</f>
        <v>NYBERG Tine (1)</v>
      </c>
      <c r="L5" s="40" t="str">
        <f>IFERROR(VLOOKUP($K5,$B$5:$C$35,2,FALSE),"-")</f>
        <v>Sundsvalls SLK</v>
      </c>
      <c r="M5" s="47">
        <v>1</v>
      </c>
    </row>
    <row r="6" spans="1:13" s="40" customFormat="1">
      <c r="A6" s="40">
        <f>A5+1</f>
        <v>2</v>
      </c>
      <c r="B6" s="161" t="s">
        <v>128</v>
      </c>
      <c r="C6" s="161" t="s">
        <v>62</v>
      </c>
      <c r="D6" s="81">
        <v>4.6365740740740748E-4</v>
      </c>
      <c r="E6" s="81">
        <v>5.0833333333333329E-4</v>
      </c>
      <c r="F6" s="40" t="str">
        <f t="shared" ref="F6:F18" si="1">IF(OR(ISBLANK(D6),ISBLANK(E6)),"",TEXT(D6+E6,"mm:ss.000"))</f>
        <v>01:23.980</v>
      </c>
      <c r="J6" s="40">
        <f>J5+1</f>
        <v>2</v>
      </c>
      <c r="K6" s="46" t="str">
        <f t="shared" si="0"/>
        <v>FEIL Signe (2)</v>
      </c>
      <c r="L6" s="40" t="str">
        <f t="shared" ref="L6:L17" si="2">IFERROR(VLOOKUP($K6,$B$5:$C$35,2,FALSE),"-")</f>
        <v>Sundsvalls SLK</v>
      </c>
      <c r="M6" s="47">
        <v>2</v>
      </c>
    </row>
    <row r="7" spans="1:13" s="40" customFormat="1">
      <c r="A7" s="40">
        <f>A6+1</f>
        <v>3</v>
      </c>
      <c r="B7" s="161" t="s">
        <v>129</v>
      </c>
      <c r="C7" s="161" t="s">
        <v>63</v>
      </c>
      <c r="D7" s="81">
        <v>4.8344907407407408E-4</v>
      </c>
      <c r="E7" s="81">
        <v>5.3668981481481482E-4</v>
      </c>
      <c r="F7" s="40" t="str">
        <f t="shared" si="1"/>
        <v>01:28.140</v>
      </c>
      <c r="J7" s="40">
        <f t="shared" ref="J7:J20" si="3">J6+1</f>
        <v>3</v>
      </c>
      <c r="K7" s="46" t="str">
        <f t="shared" si="0"/>
        <v>FORSSBECK Emma (3)</v>
      </c>
      <c r="L7" s="40" t="str">
        <f t="shared" si="2"/>
        <v>Nolby Alpina SK</v>
      </c>
      <c r="M7" s="47">
        <v>3</v>
      </c>
    </row>
    <row r="8" spans="1:13" s="40" customFormat="1">
      <c r="A8" s="40">
        <f t="shared" ref="A8:A35" si="4">A7+1</f>
        <v>4</v>
      </c>
      <c r="B8" s="161" t="s">
        <v>130</v>
      </c>
      <c r="C8" s="161" t="s">
        <v>62</v>
      </c>
      <c r="D8" s="81">
        <v>5.0451388888888887E-4</v>
      </c>
      <c r="E8" s="81">
        <v>5.2025462962962973E-4</v>
      </c>
      <c r="F8" s="40" t="str">
        <f t="shared" si="1"/>
        <v>01:28.540</v>
      </c>
      <c r="J8" s="40">
        <f t="shared" si="3"/>
        <v>4</v>
      </c>
      <c r="K8" s="46" t="str">
        <f t="shared" si="0"/>
        <v>KONGSHOLM Sara (4)</v>
      </c>
      <c r="L8" s="40" t="str">
        <f t="shared" si="2"/>
        <v>Sundsvalls SLK</v>
      </c>
      <c r="M8" s="47">
        <v>4</v>
      </c>
    </row>
    <row r="9" spans="1:13" s="40" customFormat="1">
      <c r="A9" s="40">
        <f t="shared" si="4"/>
        <v>5</v>
      </c>
      <c r="B9" s="161" t="s">
        <v>131</v>
      </c>
      <c r="C9" s="161" t="s">
        <v>65</v>
      </c>
      <c r="D9" s="81">
        <v>5.1145833333333327E-4</v>
      </c>
      <c r="E9" s="81">
        <v>5.4930555555555559E-4</v>
      </c>
      <c r="F9" s="40" t="str">
        <f t="shared" si="1"/>
        <v>01:31.650</v>
      </c>
      <c r="J9" s="40">
        <f t="shared" si="3"/>
        <v>5</v>
      </c>
      <c r="K9" s="46" t="str">
        <f t="shared" si="0"/>
        <v>ARENLID Emma (5)</v>
      </c>
      <c r="L9" s="40" t="str">
        <f t="shared" si="2"/>
        <v>Härnösands Alpina Klubb</v>
      </c>
      <c r="M9" s="47">
        <v>5</v>
      </c>
    </row>
    <row r="10" spans="1:13" s="40" customFormat="1">
      <c r="A10" s="40">
        <f t="shared" si="4"/>
        <v>6</v>
      </c>
      <c r="B10" s="161" t="s">
        <v>132</v>
      </c>
      <c r="C10" s="161" t="s">
        <v>63</v>
      </c>
      <c r="D10" s="81">
        <v>5.1724537037037038E-4</v>
      </c>
      <c r="E10" s="81">
        <v>5.5289351851851853E-4</v>
      </c>
      <c r="F10" s="40" t="str">
        <f t="shared" si="1"/>
        <v>01:32.460</v>
      </c>
      <c r="J10" s="40">
        <f t="shared" si="3"/>
        <v>6</v>
      </c>
      <c r="K10" s="46" t="str">
        <f t="shared" si="0"/>
        <v>HEDIN Astrid (6)</v>
      </c>
      <c r="L10" s="40" t="str">
        <f t="shared" si="2"/>
        <v>Nolby Alpina SK</v>
      </c>
      <c r="M10" s="47">
        <v>6</v>
      </c>
    </row>
    <row r="11" spans="1:13" s="40" customFormat="1">
      <c r="A11" s="40">
        <f t="shared" si="4"/>
        <v>7</v>
      </c>
      <c r="B11" s="161" t="s">
        <v>133</v>
      </c>
      <c r="C11" s="161" t="s">
        <v>62</v>
      </c>
      <c r="D11" s="81">
        <v>5.2094907407407407E-4</v>
      </c>
      <c r="E11" s="165">
        <v>5.6215277777777785E-4</v>
      </c>
      <c r="F11" s="40" t="str">
        <f t="shared" si="1"/>
        <v>01:33.580</v>
      </c>
      <c r="J11" s="40">
        <f t="shared" si="3"/>
        <v>7</v>
      </c>
      <c r="K11" s="46" t="str">
        <f t="shared" si="0"/>
        <v>NÄSHOLM Lina (7)</v>
      </c>
      <c r="L11" s="40" t="str">
        <f t="shared" si="2"/>
        <v>Sundsvalls SLK</v>
      </c>
      <c r="M11" s="47">
        <v>7</v>
      </c>
    </row>
    <row r="12" spans="1:13" s="40" customFormat="1">
      <c r="A12" s="40">
        <f t="shared" si="4"/>
        <v>8</v>
      </c>
      <c r="B12" s="161" t="s">
        <v>134</v>
      </c>
      <c r="C12" s="161" t="s">
        <v>63</v>
      </c>
      <c r="D12" s="81">
        <v>5.2708333333333329E-4</v>
      </c>
      <c r="E12" s="81">
        <v>5.9189814814814814E-4</v>
      </c>
      <c r="F12" s="40" t="str">
        <f t="shared" si="1"/>
        <v>01:36.680</v>
      </c>
      <c r="J12" s="40">
        <f t="shared" si="3"/>
        <v>8</v>
      </c>
      <c r="K12" s="46" t="str">
        <f t="shared" si="0"/>
        <v>ISAKSSON Josephine (8)</v>
      </c>
      <c r="L12" s="40" t="str">
        <f t="shared" si="2"/>
        <v>Nolby Alpina SK</v>
      </c>
      <c r="M12" s="47">
        <v>8</v>
      </c>
    </row>
    <row r="13" spans="1:13" s="40" customFormat="1">
      <c r="A13" s="40">
        <f t="shared" si="4"/>
        <v>9</v>
      </c>
      <c r="B13" s="161" t="s">
        <v>136</v>
      </c>
      <c r="C13" s="161" t="s">
        <v>70</v>
      </c>
      <c r="D13" s="81">
        <v>5.293981481481482E-4</v>
      </c>
      <c r="E13" s="81">
        <v>6.0370370370370363E-4</v>
      </c>
      <c r="F13" s="40" t="str">
        <f t="shared" si="1"/>
        <v>01:37.900</v>
      </c>
      <c r="J13" s="40">
        <f t="shared" si="3"/>
        <v>9</v>
      </c>
      <c r="K13" s="46" t="str">
        <f ca="1">K82</f>
        <v>NORDLANDER Moa (9)</v>
      </c>
      <c r="L13" s="40" t="str">
        <f t="shared" ca="1" si="2"/>
        <v>Getbergets Alpina IF</v>
      </c>
      <c r="M13" s="47">
        <v>9</v>
      </c>
    </row>
    <row r="14" spans="1:13" s="40" customFormat="1">
      <c r="A14" s="40">
        <f t="shared" si="4"/>
        <v>10</v>
      </c>
      <c r="B14" s="161" t="s">
        <v>137</v>
      </c>
      <c r="C14" s="161" t="s">
        <v>63</v>
      </c>
      <c r="D14" s="81">
        <v>5.5833333333333332E-4</v>
      </c>
      <c r="E14" s="81">
        <v>6.3298611111111108E-4</v>
      </c>
      <c r="F14" s="40" t="str">
        <f t="shared" si="1"/>
        <v>01:42.930</v>
      </c>
      <c r="J14" s="40">
        <f t="shared" si="3"/>
        <v>10</v>
      </c>
      <c r="K14" s="46" t="str">
        <f t="shared" ref="K14:K16" ca="1" si="5">K83</f>
        <v>MIKELSSON Linn (10)</v>
      </c>
      <c r="L14" s="40" t="str">
        <f t="shared" ca="1" si="2"/>
        <v>Östersund-Frösö SLK</v>
      </c>
      <c r="M14" s="47">
        <v>10</v>
      </c>
    </row>
    <row r="15" spans="1:13" s="40" customFormat="1">
      <c r="A15" s="40">
        <f t="shared" si="4"/>
        <v>11</v>
      </c>
      <c r="B15" s="161" t="s">
        <v>135</v>
      </c>
      <c r="C15" s="161" t="s">
        <v>62</v>
      </c>
      <c r="D15" s="81">
        <v>5.4525462962962958E-4</v>
      </c>
      <c r="E15" s="81">
        <v>6.7048611111111117E-4</v>
      </c>
      <c r="F15" s="40" t="str">
        <f t="shared" si="1"/>
        <v>01:45.040</v>
      </c>
      <c r="J15" s="40">
        <f t="shared" si="3"/>
        <v>11</v>
      </c>
      <c r="K15" s="46" t="str">
        <f t="shared" ca="1" si="5"/>
        <v>PERSSON Clara (11)</v>
      </c>
      <c r="L15" s="40" t="str">
        <f t="shared" ca="1" si="2"/>
        <v>Sundsvalls SLK</v>
      </c>
      <c r="M15" s="47">
        <v>11</v>
      </c>
    </row>
    <row r="16" spans="1:13" s="40" customFormat="1">
      <c r="A16" s="40">
        <f t="shared" si="4"/>
        <v>12</v>
      </c>
      <c r="B16" s="161" t="s">
        <v>138</v>
      </c>
      <c r="C16" s="161" t="s">
        <v>62</v>
      </c>
      <c r="D16" s="81">
        <v>5.8969907407407419E-4</v>
      </c>
      <c r="E16" s="81">
        <v>6.5486111111111116E-4</v>
      </c>
      <c r="F16" s="40" t="str">
        <f t="shared" si="1"/>
        <v>01:47.530</v>
      </c>
      <c r="J16" s="40">
        <f t="shared" si="3"/>
        <v>12</v>
      </c>
      <c r="K16" s="46" t="str">
        <f t="shared" ca="1" si="5"/>
        <v>UPPLING Majken (12)</v>
      </c>
      <c r="L16" s="40" t="str">
        <f t="shared" ca="1" si="2"/>
        <v>Nolby Alpina SK</v>
      </c>
      <c r="M16" s="47">
        <v>12</v>
      </c>
    </row>
    <row r="17" spans="1:13" s="40" customFormat="1">
      <c r="A17" s="40">
        <f t="shared" si="4"/>
        <v>13</v>
      </c>
      <c r="B17" s="161" t="s">
        <v>139</v>
      </c>
      <c r="C17" s="161" t="s">
        <v>75</v>
      </c>
      <c r="D17" s="81">
        <v>4.8749999999999992E-4</v>
      </c>
      <c r="E17" s="81"/>
      <c r="F17" s="40" t="str">
        <f t="shared" si="1"/>
        <v/>
      </c>
      <c r="J17" s="40">
        <f t="shared" si="3"/>
        <v>13</v>
      </c>
      <c r="K17" s="46" t="str">
        <f ca="1">K120</f>
        <v>WESTLUND Maria (13)</v>
      </c>
      <c r="L17" s="40" t="str">
        <f t="shared" ca="1" si="2"/>
        <v>Sundsvalls SLK</v>
      </c>
      <c r="M17" s="47">
        <v>13</v>
      </c>
    </row>
    <row r="18" spans="1:13" s="40" customFormat="1">
      <c r="A18" s="40">
        <f t="shared" si="4"/>
        <v>14</v>
      </c>
      <c r="B18" s="161"/>
      <c r="C18" s="161"/>
      <c r="D18" s="81"/>
      <c r="E18" s="81"/>
      <c r="F18" s="40" t="str">
        <f t="shared" si="1"/>
        <v/>
      </c>
      <c r="J18" s="40">
        <f t="shared" si="3"/>
        <v>14</v>
      </c>
      <c r="K18" s="46"/>
      <c r="L18" s="40" t="str">
        <f t="shared" ref="L6:L20" si="6">IFERROR(VLOOKUP($K18,$B$5:$C$35,2,FALSE),"-")</f>
        <v>-</v>
      </c>
      <c r="M18" s="47">
        <v>14</v>
      </c>
    </row>
    <row r="19" spans="1:13" s="40" customFormat="1">
      <c r="A19" s="40">
        <f t="shared" si="4"/>
        <v>15</v>
      </c>
      <c r="B19" s="44"/>
      <c r="C19" s="44"/>
      <c r="D19" s="45"/>
      <c r="E19" s="45"/>
      <c r="F19" s="40" t="str">
        <f t="shared" ref="F19:F35" si="7">IF(OR(ISBLANK(D19),ISBLANK(E19)),"",TEXT(D19+E19,"mm:ss.000"))</f>
        <v/>
      </c>
      <c r="J19" s="40">
        <f t="shared" si="3"/>
        <v>15</v>
      </c>
      <c r="K19" s="46"/>
      <c r="L19" s="40" t="str">
        <f t="shared" si="6"/>
        <v>-</v>
      </c>
      <c r="M19" s="47">
        <v>15</v>
      </c>
    </row>
    <row r="20" spans="1:13" s="40" customFormat="1">
      <c r="A20" s="40">
        <f t="shared" si="4"/>
        <v>16</v>
      </c>
      <c r="B20" s="44"/>
      <c r="C20" s="44"/>
      <c r="D20" s="45"/>
      <c r="E20" s="45"/>
      <c r="F20" s="40" t="str">
        <f t="shared" si="7"/>
        <v/>
      </c>
      <c r="J20" s="40">
        <f t="shared" si="3"/>
        <v>16</v>
      </c>
      <c r="K20" s="46"/>
      <c r="L20" s="40" t="str">
        <f t="shared" si="6"/>
        <v>-</v>
      </c>
      <c r="M20" s="47">
        <v>16</v>
      </c>
    </row>
    <row r="21" spans="1:13" s="40" customFormat="1">
      <c r="A21" s="40">
        <f t="shared" si="4"/>
        <v>17</v>
      </c>
      <c r="B21" s="44"/>
      <c r="C21" s="44"/>
      <c r="D21" s="45"/>
      <c r="E21" s="45"/>
      <c r="F21" s="40" t="str">
        <f t="shared" si="7"/>
        <v/>
      </c>
    </row>
    <row r="22" spans="1:13" s="40" customFormat="1">
      <c r="A22" s="40">
        <f t="shared" si="4"/>
        <v>18</v>
      </c>
      <c r="B22" s="44"/>
      <c r="C22" s="44"/>
      <c r="D22" s="45"/>
      <c r="E22" s="45"/>
      <c r="F22" s="40" t="str">
        <f t="shared" si="7"/>
        <v/>
      </c>
    </row>
    <row r="23" spans="1:13" s="40" customFormat="1">
      <c r="A23" s="40">
        <f t="shared" si="4"/>
        <v>19</v>
      </c>
      <c r="B23" s="44"/>
      <c r="C23" s="44"/>
      <c r="D23" s="45"/>
      <c r="E23" s="45"/>
      <c r="F23" s="40" t="str">
        <f t="shared" si="7"/>
        <v/>
      </c>
    </row>
    <row r="24" spans="1:13" s="40" customFormat="1">
      <c r="A24" s="40">
        <f t="shared" si="4"/>
        <v>20</v>
      </c>
      <c r="B24" s="44"/>
      <c r="C24" s="44"/>
      <c r="D24" s="45"/>
      <c r="E24" s="45"/>
      <c r="F24" s="40" t="str">
        <f t="shared" si="7"/>
        <v/>
      </c>
    </row>
    <row r="25" spans="1:13" s="40" customFormat="1">
      <c r="A25" s="40">
        <f t="shared" si="4"/>
        <v>21</v>
      </c>
      <c r="B25" s="44"/>
      <c r="C25" s="44"/>
      <c r="D25" s="45"/>
      <c r="E25" s="45"/>
      <c r="F25" s="40" t="str">
        <f t="shared" si="7"/>
        <v/>
      </c>
    </row>
    <row r="26" spans="1:13" s="40" customFormat="1">
      <c r="A26" s="40">
        <f t="shared" si="4"/>
        <v>22</v>
      </c>
      <c r="B26" s="44"/>
      <c r="C26" s="44"/>
      <c r="D26" s="45"/>
      <c r="E26" s="45"/>
      <c r="F26" s="40" t="str">
        <f t="shared" si="7"/>
        <v/>
      </c>
    </row>
    <row r="27" spans="1:13" s="40" customFormat="1">
      <c r="A27" s="40">
        <f t="shared" si="4"/>
        <v>23</v>
      </c>
      <c r="B27" s="44"/>
      <c r="C27" s="44"/>
      <c r="D27" s="45"/>
      <c r="E27" s="45"/>
      <c r="F27" s="40" t="str">
        <f t="shared" si="7"/>
        <v/>
      </c>
    </row>
    <row r="28" spans="1:13" s="40" customFormat="1">
      <c r="A28" s="40">
        <f t="shared" si="4"/>
        <v>24</v>
      </c>
      <c r="B28" s="44"/>
      <c r="C28" s="44"/>
      <c r="D28" s="45"/>
      <c r="E28" s="45"/>
      <c r="F28" s="40" t="str">
        <f t="shared" si="7"/>
        <v/>
      </c>
    </row>
    <row r="29" spans="1:13" s="40" customFormat="1">
      <c r="A29" s="40">
        <f t="shared" si="4"/>
        <v>25</v>
      </c>
      <c r="B29" s="44"/>
      <c r="C29" s="44"/>
      <c r="D29" s="45"/>
      <c r="E29" s="45"/>
      <c r="F29" s="40" t="str">
        <f t="shared" si="7"/>
        <v/>
      </c>
    </row>
    <row r="30" spans="1:13" s="40" customFormat="1">
      <c r="A30" s="40">
        <f t="shared" si="4"/>
        <v>26</v>
      </c>
      <c r="B30" s="44"/>
      <c r="C30" s="44"/>
      <c r="D30" s="45"/>
      <c r="E30" s="45"/>
      <c r="F30" s="40" t="str">
        <f t="shared" si="7"/>
        <v/>
      </c>
    </row>
    <row r="31" spans="1:13" s="40" customFormat="1">
      <c r="A31" s="40">
        <f t="shared" si="4"/>
        <v>27</v>
      </c>
      <c r="B31" s="44"/>
      <c r="C31" s="44"/>
      <c r="D31" s="45"/>
      <c r="E31" s="45"/>
      <c r="F31" s="40" t="str">
        <f t="shared" si="7"/>
        <v/>
      </c>
    </row>
    <row r="32" spans="1:13" s="40" customFormat="1">
      <c r="A32" s="40">
        <f t="shared" si="4"/>
        <v>28</v>
      </c>
      <c r="B32" s="44"/>
      <c r="C32" s="44"/>
      <c r="D32" s="45"/>
      <c r="E32" s="45"/>
      <c r="F32" s="40" t="str">
        <f t="shared" si="7"/>
        <v/>
      </c>
    </row>
    <row r="33" spans="1:11" s="40" customFormat="1">
      <c r="A33" s="40">
        <f t="shared" si="4"/>
        <v>29</v>
      </c>
      <c r="B33" s="44"/>
      <c r="C33" s="44"/>
      <c r="D33" s="45"/>
      <c r="E33" s="45"/>
      <c r="F33" s="40" t="str">
        <f t="shared" si="7"/>
        <v/>
      </c>
    </row>
    <row r="34" spans="1:11" s="40" customFormat="1">
      <c r="A34" s="40">
        <f t="shared" si="4"/>
        <v>30</v>
      </c>
      <c r="B34" s="44"/>
      <c r="C34" s="44"/>
      <c r="D34" s="45"/>
      <c r="E34" s="45"/>
      <c r="F34" s="40" t="str">
        <f t="shared" si="7"/>
        <v/>
      </c>
    </row>
    <row r="35" spans="1:11" s="40" customFormat="1">
      <c r="A35" s="40">
        <f t="shared" si="4"/>
        <v>31</v>
      </c>
      <c r="B35" s="44"/>
      <c r="C35" s="44"/>
      <c r="D35" s="45"/>
      <c r="E35" s="45"/>
      <c r="F35" s="40" t="str">
        <f t="shared" si="7"/>
        <v/>
      </c>
    </row>
    <row r="36" spans="1:11" s="40" customFormat="1"/>
    <row r="37" spans="1:11" s="40" customFormat="1"/>
    <row r="38" spans="1:11" s="49" customFormat="1">
      <c r="A38" s="48" t="s">
        <v>38</v>
      </c>
    </row>
    <row r="39" spans="1:11" s="40" customFormat="1"/>
    <row r="40" spans="1:11" s="40" customFormat="1">
      <c r="A40" s="50" t="s">
        <v>39</v>
      </c>
      <c r="C40" s="57" t="s">
        <v>40</v>
      </c>
      <c r="D40" s="81">
        <v>1.1574074074074076E-8</v>
      </c>
    </row>
    <row r="41" spans="1:11" s="40" customFormat="1">
      <c r="C41" s="57" t="s">
        <v>41</v>
      </c>
      <c r="D41" s="80">
        <v>8</v>
      </c>
      <c r="K41" s="41"/>
    </row>
    <row r="42" spans="1:11" s="40" customFormat="1">
      <c r="A42" s="41" t="s">
        <v>42</v>
      </c>
      <c r="K42" s="41" t="s">
        <v>43</v>
      </c>
    </row>
    <row r="43" spans="1:11" s="40" customFormat="1">
      <c r="A43" s="42" t="s">
        <v>44</v>
      </c>
      <c r="B43" s="42" t="s">
        <v>31</v>
      </c>
      <c r="C43" s="42" t="s">
        <v>45</v>
      </c>
      <c r="D43" s="42" t="s">
        <v>46</v>
      </c>
      <c r="E43" s="42" t="s">
        <v>47</v>
      </c>
      <c r="G43" s="51"/>
      <c r="J43" s="55" t="s">
        <v>48</v>
      </c>
      <c r="K43" s="42" t="s">
        <v>31</v>
      </c>
    </row>
    <row r="44" spans="1:11" s="40" customFormat="1">
      <c r="A44" s="51">
        <f>IFERROR(TIMEVALUE(IF(D44="förlorare",TEXT(F5+$D$40,"mm:ss.000"),F5)),"-")</f>
        <v>9.5717592592592599E-4</v>
      </c>
      <c r="B44" s="40" t="str">
        <f t="shared" ref="B44:B74" si="8">IF(ISBLANK(B5),"",B5)</f>
        <v>NYBERG Tine (1)</v>
      </c>
      <c r="C44" s="40" t="str">
        <f ca="1">IF(IFERROR(VLOOKUP($B44,$K$44:(INDIRECT("$K"&amp;($D$41+43))),1,FALSE),"-") = "-","Nej","Ja")</f>
        <v>Ja</v>
      </c>
      <c r="D44" s="47"/>
      <c r="E44" s="47"/>
      <c r="J44" s="40">
        <v>1</v>
      </c>
      <c r="K44" s="40" t="str">
        <f>IFERROR(VLOOKUP(SMALL($A$44:$A$74,$J44),$A$44:$B$74,2,FALSE),"-")</f>
        <v>NYBERG Tine (1)</v>
      </c>
    </row>
    <row r="45" spans="1:11" s="40" customFormat="1">
      <c r="A45" s="51">
        <f t="shared" ref="A45:A74" si="9">IFERROR(TIMEVALUE(IF(D45="förlorare",TEXT(F6+$D$40,"mm:ss.000"),F6)),"-")</f>
        <v>9.7199074074074071E-4</v>
      </c>
      <c r="B45" s="40" t="str">
        <f t="shared" si="8"/>
        <v>FEIL Signe (2)</v>
      </c>
      <c r="C45" s="40" t="str">
        <f ca="1">IF(IFERROR(VLOOKUP($B45,$K$44:(INDIRECT("$K"&amp;($D$41+43))),1,FALSE),"-") = "-","Nej","Ja")</f>
        <v>Ja</v>
      </c>
      <c r="D45" s="47"/>
      <c r="E45" s="47"/>
      <c r="J45" s="40">
        <f>J44+1</f>
        <v>2</v>
      </c>
      <c r="K45" s="40" t="str">
        <f t="shared" ref="K45:K74" si="10">IFERROR(VLOOKUP(SMALL($A$44:$A$74,$J45),$A$44:$B$74,2,FALSE),"-")</f>
        <v>FEIL Signe (2)</v>
      </c>
    </row>
    <row r="46" spans="1:11" s="40" customFormat="1">
      <c r="A46" s="51">
        <f t="shared" si="9"/>
        <v>1.020138888888889E-3</v>
      </c>
      <c r="B46" s="40" t="str">
        <f t="shared" si="8"/>
        <v>FORSSBECK Emma (3)</v>
      </c>
      <c r="C46" s="40" t="str">
        <f ca="1">IF(IFERROR(VLOOKUP($B46,$K$44:(INDIRECT("$K"&amp;($D$41+43))),1,FALSE),"-") = "-","Nej","Ja")</f>
        <v>Ja</v>
      </c>
      <c r="D46" s="47"/>
      <c r="E46" s="47"/>
      <c r="J46" s="40">
        <f t="shared" ref="J46:J74" si="11">J45+1</f>
        <v>3</v>
      </c>
      <c r="K46" s="40" t="str">
        <f t="shared" si="10"/>
        <v>FORSSBECK Emma (3)</v>
      </c>
    </row>
    <row r="47" spans="1:11" s="40" customFormat="1">
      <c r="A47" s="51">
        <f t="shared" si="9"/>
        <v>1.0247685185185184E-3</v>
      </c>
      <c r="B47" s="40" t="str">
        <f t="shared" si="8"/>
        <v>KONGSHOLM Sara (4)</v>
      </c>
      <c r="C47" s="40" t="str">
        <f ca="1">IF(IFERROR(VLOOKUP($B47,$K$44:(INDIRECT("$K"&amp;($D$41+43))),1,FALSE),"-") = "-","Nej","Ja")</f>
        <v>Ja</v>
      </c>
      <c r="D47" s="47"/>
      <c r="E47" s="47"/>
      <c r="J47" s="40">
        <f t="shared" si="11"/>
        <v>4</v>
      </c>
      <c r="K47" s="40" t="str">
        <f t="shared" si="10"/>
        <v>KONGSHOLM Sara (4)</v>
      </c>
    </row>
    <row r="48" spans="1:11" s="40" customFormat="1">
      <c r="A48" s="51">
        <f t="shared" si="9"/>
        <v>1.0607638888888887E-3</v>
      </c>
      <c r="B48" s="40" t="str">
        <f t="shared" si="8"/>
        <v>ARENLID Emma (5)</v>
      </c>
      <c r="C48" s="40" t="str">
        <f ca="1">IF(IFERROR(VLOOKUP($B48,$K$44:(INDIRECT("$K"&amp;($D$41+43))),1,FALSE),"-") = "-","Nej","Ja")</f>
        <v>Ja</v>
      </c>
      <c r="D48" s="47"/>
      <c r="E48" s="47"/>
      <c r="J48" s="40">
        <f t="shared" si="11"/>
        <v>5</v>
      </c>
      <c r="K48" s="40" t="str">
        <f t="shared" si="10"/>
        <v>ARENLID Emma (5)</v>
      </c>
    </row>
    <row r="49" spans="1:12" s="40" customFormat="1">
      <c r="A49" s="51">
        <f t="shared" si="9"/>
        <v>1.0701388888888889E-3</v>
      </c>
      <c r="B49" s="40" t="str">
        <f t="shared" si="8"/>
        <v>HEDIN Astrid (6)</v>
      </c>
      <c r="C49" s="40" t="str">
        <f ca="1">IF(IFERROR(VLOOKUP($B49,$K$44:(INDIRECT("$K"&amp;($D$41+43))),1,FALSE),"-") = "-","Nej","Ja")</f>
        <v>Ja</v>
      </c>
      <c r="D49" s="47"/>
      <c r="E49" s="47"/>
      <c r="G49" s="51"/>
      <c r="J49" s="40">
        <f t="shared" si="11"/>
        <v>6</v>
      </c>
      <c r="K49" s="40" t="str">
        <f t="shared" si="10"/>
        <v>HEDIN Astrid (6)</v>
      </c>
      <c r="L49" s="41"/>
    </row>
    <row r="50" spans="1:12" s="40" customFormat="1">
      <c r="A50" s="51">
        <f t="shared" si="9"/>
        <v>1.0831018518518518E-3</v>
      </c>
      <c r="B50" s="40" t="str">
        <f t="shared" si="8"/>
        <v>NÄSHOLM Lina (7)</v>
      </c>
      <c r="C50" s="40" t="str">
        <f ca="1">IF(IFERROR(VLOOKUP($B50,$K$44:(INDIRECT("$K"&amp;($D$41+43))),1,FALSE),"-") = "-","Nej","Ja")</f>
        <v>Ja</v>
      </c>
      <c r="D50" s="47"/>
      <c r="E50" s="47"/>
      <c r="J50" s="40">
        <f t="shared" si="11"/>
        <v>7</v>
      </c>
      <c r="K50" s="40" t="str">
        <f t="shared" si="10"/>
        <v>NÄSHOLM Lina (7)</v>
      </c>
    </row>
    <row r="51" spans="1:12" s="40" customFormat="1">
      <c r="A51" s="51">
        <f t="shared" si="9"/>
        <v>1.1189814814814814E-3</v>
      </c>
      <c r="B51" s="40" t="str">
        <f t="shared" si="8"/>
        <v>ISAKSSON Josephine (8)</v>
      </c>
      <c r="C51" s="40" t="str">
        <f ca="1">IF(IFERROR(VLOOKUP($B51,$K$44:(INDIRECT("$K"&amp;($D$41+43))),1,FALSE),"-") = "-","Nej","Ja")</f>
        <v>Ja</v>
      </c>
      <c r="D51" s="47"/>
      <c r="E51" s="47"/>
      <c r="J51" s="40">
        <f t="shared" si="11"/>
        <v>8</v>
      </c>
      <c r="K51" s="40" t="str">
        <f t="shared" si="10"/>
        <v>ISAKSSON Josephine (8)</v>
      </c>
    </row>
    <row r="52" spans="1:12" s="40" customFormat="1">
      <c r="A52" s="51">
        <f t="shared" si="9"/>
        <v>1.1331018518518519E-3</v>
      </c>
      <c r="B52" s="40" t="str">
        <f t="shared" si="8"/>
        <v>MIKELSSON Linn (10)</v>
      </c>
      <c r="C52" s="40" t="str">
        <f ca="1">IF(IFERROR(VLOOKUP($B52,$K$44:(INDIRECT("$K"&amp;($D$41+43))),1,FALSE),"-") = "-","Nej","Ja")</f>
        <v>Nej</v>
      </c>
      <c r="D52" s="47"/>
      <c r="E52" s="47"/>
      <c r="J52" s="40">
        <f t="shared" si="11"/>
        <v>9</v>
      </c>
      <c r="K52" s="40" t="str">
        <f t="shared" si="10"/>
        <v>MIKELSSON Linn (10)</v>
      </c>
    </row>
    <row r="53" spans="1:12" s="40" customFormat="1">
      <c r="A53" s="51">
        <f t="shared" si="9"/>
        <v>1.1913194444444445E-3</v>
      </c>
      <c r="B53" s="40" t="str">
        <f t="shared" si="8"/>
        <v>UPPLING Majken (12)</v>
      </c>
      <c r="C53" s="40" t="str">
        <f ca="1">IF(IFERROR(VLOOKUP($B53,$K$44:(INDIRECT("$K"&amp;($D$41+43))),1,FALSE),"-") = "-","Nej","Ja")</f>
        <v>Nej</v>
      </c>
      <c r="D53" s="47"/>
      <c r="E53" s="47"/>
      <c r="J53" s="40">
        <f t="shared" si="11"/>
        <v>10</v>
      </c>
      <c r="K53" s="40" t="str">
        <f t="shared" si="10"/>
        <v>UPPLING Majken (12)</v>
      </c>
    </row>
    <row r="54" spans="1:12" s="40" customFormat="1">
      <c r="A54" s="51">
        <f t="shared" si="9"/>
        <v>1.2157407407407408E-3</v>
      </c>
      <c r="B54" s="40" t="str">
        <f t="shared" si="8"/>
        <v>PERSSON Clara (11)</v>
      </c>
      <c r="C54" s="40" t="str">
        <f ca="1">IF(IFERROR(VLOOKUP($B54,$K$44:(INDIRECT("$K"&amp;($D$41+43))),1,FALSE),"-") = "-","Nej","Ja")</f>
        <v>Nej</v>
      </c>
      <c r="D54" s="47"/>
      <c r="E54" s="47"/>
      <c r="J54" s="40">
        <f t="shared" si="11"/>
        <v>11</v>
      </c>
      <c r="K54" s="40" t="str">
        <f t="shared" si="10"/>
        <v>PERSSON Clara (11)</v>
      </c>
    </row>
    <row r="55" spans="1:12" s="40" customFormat="1">
      <c r="A55" s="51">
        <f t="shared" si="9"/>
        <v>1.2445601851851851E-3</v>
      </c>
      <c r="B55" s="40" t="str">
        <f t="shared" si="8"/>
        <v>WESTLUND Maria (13)</v>
      </c>
      <c r="C55" s="40" t="str">
        <f ca="1">IF(IFERROR(VLOOKUP($B55,$K$44:(INDIRECT("$K"&amp;($D$41+43))),1,FALSE),"-") = "-","Nej","Ja")</f>
        <v>Nej</v>
      </c>
      <c r="D55" s="47"/>
      <c r="E55" s="47"/>
      <c r="J55" s="40">
        <f t="shared" si="11"/>
        <v>12</v>
      </c>
      <c r="K55" s="40" t="str">
        <f t="shared" si="10"/>
        <v>WESTLUND Maria (13)</v>
      </c>
    </row>
    <row r="56" spans="1:12" s="40" customFormat="1">
      <c r="A56" s="51" t="str">
        <f t="shared" si="9"/>
        <v>-</v>
      </c>
      <c r="B56" s="40" t="str">
        <f t="shared" si="8"/>
        <v>NORDLANDER Moa (9)</v>
      </c>
      <c r="C56" s="40" t="str">
        <f ca="1">IF(IFERROR(VLOOKUP($B56,$K$44:(INDIRECT("$K"&amp;($D$41+43))),1,FALSE),"-") = "-","Nej","Ja")</f>
        <v>Nej</v>
      </c>
      <c r="D56" s="47"/>
      <c r="E56" s="47"/>
      <c r="J56" s="40">
        <f t="shared" si="11"/>
        <v>13</v>
      </c>
      <c r="K56" s="40" t="str">
        <f t="shared" si="10"/>
        <v>-</v>
      </c>
    </row>
    <row r="57" spans="1:12" s="40" customFormat="1">
      <c r="A57" s="51" t="str">
        <f t="shared" si="9"/>
        <v>-</v>
      </c>
      <c r="B57" s="40" t="str">
        <f t="shared" si="8"/>
        <v/>
      </c>
      <c r="C57" s="40" t="str">
        <f ca="1">IF(IFERROR(VLOOKUP($B57,$K$44:(INDIRECT("$K"&amp;($D$41+43))),1,FALSE),"-") = "-","Nej","Ja")</f>
        <v>Nej</v>
      </c>
      <c r="D57" s="47"/>
      <c r="E57" s="47"/>
      <c r="J57" s="40">
        <f t="shared" si="11"/>
        <v>14</v>
      </c>
      <c r="K57" s="40" t="str">
        <f t="shared" si="10"/>
        <v>-</v>
      </c>
    </row>
    <row r="58" spans="1:12" s="40" customFormat="1">
      <c r="A58" s="51" t="str">
        <f t="shared" si="9"/>
        <v>-</v>
      </c>
      <c r="B58" s="40" t="str">
        <f t="shared" si="8"/>
        <v/>
      </c>
      <c r="C58" s="40" t="str">
        <f ca="1">IF(IFERROR(VLOOKUP($B58,$K$44:(INDIRECT("$K"&amp;($D$41+43))),1,FALSE),"-") = "-","Nej","Ja")</f>
        <v>Nej</v>
      </c>
      <c r="D58" s="47"/>
      <c r="E58" s="47"/>
      <c r="J58" s="40">
        <f t="shared" si="11"/>
        <v>15</v>
      </c>
      <c r="K58" s="40" t="str">
        <f t="shared" si="10"/>
        <v>-</v>
      </c>
    </row>
    <row r="59" spans="1:12" s="40" customFormat="1">
      <c r="A59" s="51" t="str">
        <f t="shared" si="9"/>
        <v>-</v>
      </c>
      <c r="B59" s="40" t="str">
        <f t="shared" si="8"/>
        <v/>
      </c>
      <c r="C59" s="40" t="str">
        <f ca="1">IF(IFERROR(VLOOKUP($B59,$K$44:(INDIRECT("$K"&amp;($D$41+43))),1,FALSE),"-") = "-","Nej","Ja")</f>
        <v>Nej</v>
      </c>
      <c r="D59" s="47"/>
      <c r="E59" s="47"/>
      <c r="J59" s="40">
        <f t="shared" si="11"/>
        <v>16</v>
      </c>
      <c r="K59" s="40" t="str">
        <f t="shared" si="10"/>
        <v>-</v>
      </c>
    </row>
    <row r="60" spans="1:12" s="40" customFormat="1">
      <c r="A60" s="51" t="str">
        <f t="shared" si="9"/>
        <v>-</v>
      </c>
      <c r="B60" s="40" t="str">
        <f t="shared" si="8"/>
        <v/>
      </c>
      <c r="C60" s="40" t="str">
        <f ca="1">IF(IFERROR(VLOOKUP($B60,$K$44:(INDIRECT("$K"&amp;($D$41+43))),1,FALSE),"-") = "-","Nej","Ja")</f>
        <v>Nej</v>
      </c>
      <c r="D60" s="47"/>
      <c r="E60" s="47"/>
      <c r="J60" s="40">
        <f t="shared" si="11"/>
        <v>17</v>
      </c>
      <c r="K60" s="40" t="str">
        <f t="shared" si="10"/>
        <v>-</v>
      </c>
    </row>
    <row r="61" spans="1:12" s="40" customFormat="1">
      <c r="A61" s="51" t="str">
        <f t="shared" si="9"/>
        <v>-</v>
      </c>
      <c r="B61" s="40" t="str">
        <f t="shared" si="8"/>
        <v/>
      </c>
      <c r="C61" s="40" t="str">
        <f ca="1">IF(IFERROR(VLOOKUP($B61,$K$44:(INDIRECT("$K"&amp;($D$41+43))),1,FALSE),"-") = "-","Nej","Ja")</f>
        <v>Nej</v>
      </c>
      <c r="D61" s="47"/>
      <c r="E61" s="47"/>
      <c r="J61" s="40">
        <f t="shared" si="11"/>
        <v>18</v>
      </c>
      <c r="K61" s="40" t="str">
        <f t="shared" si="10"/>
        <v>-</v>
      </c>
    </row>
    <row r="62" spans="1:12" s="40" customFormat="1">
      <c r="A62" s="51" t="str">
        <f t="shared" si="9"/>
        <v>-</v>
      </c>
      <c r="B62" s="40" t="str">
        <f t="shared" si="8"/>
        <v/>
      </c>
      <c r="C62" s="40" t="str">
        <f ca="1">IF(IFERROR(VLOOKUP($B62,$K$44:(INDIRECT("$K"&amp;($D$41+43))),1,FALSE),"-") = "-","Nej","Ja")</f>
        <v>Nej</v>
      </c>
      <c r="D62" s="47"/>
      <c r="E62" s="47"/>
      <c r="J62" s="40">
        <f t="shared" si="11"/>
        <v>19</v>
      </c>
      <c r="K62" s="40" t="str">
        <f t="shared" si="10"/>
        <v>-</v>
      </c>
    </row>
    <row r="63" spans="1:12" s="40" customFormat="1">
      <c r="A63" s="51" t="str">
        <f t="shared" si="9"/>
        <v>-</v>
      </c>
      <c r="B63" s="40" t="str">
        <f t="shared" si="8"/>
        <v/>
      </c>
      <c r="C63" s="40" t="str">
        <f ca="1">IF(IFERROR(VLOOKUP($B63,$K$44:(INDIRECT("$K"&amp;($D$41+43))),1,FALSE),"-") = "-","Nej","Ja")</f>
        <v>Nej</v>
      </c>
      <c r="D63" s="47"/>
      <c r="E63" s="47"/>
      <c r="J63" s="40">
        <f t="shared" si="11"/>
        <v>20</v>
      </c>
      <c r="K63" s="40" t="str">
        <f t="shared" si="10"/>
        <v>-</v>
      </c>
    </row>
    <row r="64" spans="1:12" s="40" customFormat="1">
      <c r="A64" s="51" t="str">
        <f t="shared" si="9"/>
        <v>-</v>
      </c>
      <c r="B64" s="40" t="str">
        <f t="shared" si="8"/>
        <v/>
      </c>
      <c r="C64" s="40" t="str">
        <f ca="1">IF(IFERROR(VLOOKUP($B64,$K$44:(INDIRECT("$K"&amp;($D$41+43))),1,FALSE),"-") = "-","Nej","Ja")</f>
        <v>Nej</v>
      </c>
      <c r="D64" s="47"/>
      <c r="E64" s="47"/>
      <c r="J64" s="40">
        <f t="shared" si="11"/>
        <v>21</v>
      </c>
      <c r="K64" s="40" t="str">
        <f t="shared" si="10"/>
        <v>-</v>
      </c>
    </row>
    <row r="65" spans="1:11" s="40" customFormat="1">
      <c r="A65" s="51" t="str">
        <f t="shared" si="9"/>
        <v>-</v>
      </c>
      <c r="B65" s="40" t="str">
        <f t="shared" si="8"/>
        <v/>
      </c>
      <c r="C65" s="40" t="str">
        <f ca="1">IF(IFERROR(VLOOKUP($B65,$K$44:(INDIRECT("$K"&amp;($D$41+43))),1,FALSE),"-") = "-","Nej","Ja")</f>
        <v>Nej</v>
      </c>
      <c r="D65" s="47"/>
      <c r="E65" s="47"/>
      <c r="J65" s="40">
        <f t="shared" si="11"/>
        <v>22</v>
      </c>
      <c r="K65" s="40" t="str">
        <f t="shared" si="10"/>
        <v>-</v>
      </c>
    </row>
    <row r="66" spans="1:11" s="40" customFormat="1">
      <c r="A66" s="51" t="str">
        <f t="shared" si="9"/>
        <v>-</v>
      </c>
      <c r="B66" s="40" t="str">
        <f t="shared" si="8"/>
        <v/>
      </c>
      <c r="C66" s="40" t="str">
        <f ca="1">IF(IFERROR(VLOOKUP($B66,$K$44:(INDIRECT("$K"&amp;($D$41+43))),1,FALSE),"-") = "-","Nej","Ja")</f>
        <v>Nej</v>
      </c>
      <c r="D66" s="47"/>
      <c r="E66" s="47"/>
      <c r="J66" s="40">
        <f t="shared" si="11"/>
        <v>23</v>
      </c>
      <c r="K66" s="40" t="str">
        <f t="shared" si="10"/>
        <v>-</v>
      </c>
    </row>
    <row r="67" spans="1:11" s="40" customFormat="1">
      <c r="A67" s="51" t="str">
        <f t="shared" si="9"/>
        <v>-</v>
      </c>
      <c r="B67" s="40" t="str">
        <f t="shared" si="8"/>
        <v/>
      </c>
      <c r="C67" s="40" t="str">
        <f ca="1">IF(IFERROR(VLOOKUP($B67,$K$44:(INDIRECT("$K"&amp;($D$41+43))),1,FALSE),"-") = "-","Nej","Ja")</f>
        <v>Nej</v>
      </c>
      <c r="D67" s="47"/>
      <c r="E67" s="47"/>
      <c r="J67" s="40">
        <f t="shared" si="11"/>
        <v>24</v>
      </c>
      <c r="K67" s="40" t="str">
        <f t="shared" si="10"/>
        <v>-</v>
      </c>
    </row>
    <row r="68" spans="1:11" s="40" customFormat="1">
      <c r="A68" s="51" t="str">
        <f t="shared" si="9"/>
        <v>-</v>
      </c>
      <c r="B68" s="40" t="str">
        <f t="shared" si="8"/>
        <v/>
      </c>
      <c r="C68" s="40" t="str">
        <f ca="1">IF(IFERROR(VLOOKUP($B68,$K$44:(INDIRECT("$K"&amp;($D$41+43))),1,FALSE),"-") = "-","Nej","Ja")</f>
        <v>Nej</v>
      </c>
      <c r="D68" s="47"/>
      <c r="E68" s="47"/>
      <c r="J68" s="40">
        <f t="shared" si="11"/>
        <v>25</v>
      </c>
      <c r="K68" s="40" t="str">
        <f t="shared" si="10"/>
        <v>-</v>
      </c>
    </row>
    <row r="69" spans="1:11" s="40" customFormat="1">
      <c r="A69" s="51" t="str">
        <f t="shared" si="9"/>
        <v>-</v>
      </c>
      <c r="B69" s="40" t="str">
        <f t="shared" si="8"/>
        <v/>
      </c>
      <c r="C69" s="40" t="str">
        <f ca="1">IF(IFERROR(VLOOKUP($B69,$K$44:(INDIRECT("$K"&amp;($D$41+43))),1,FALSE),"-") = "-","Nej","Ja")</f>
        <v>Nej</v>
      </c>
      <c r="D69" s="47"/>
      <c r="E69" s="47"/>
      <c r="J69" s="40">
        <f t="shared" si="11"/>
        <v>26</v>
      </c>
      <c r="K69" s="40" t="str">
        <f t="shared" si="10"/>
        <v>-</v>
      </c>
    </row>
    <row r="70" spans="1:11" s="40" customFormat="1">
      <c r="A70" s="51" t="str">
        <f t="shared" si="9"/>
        <v>-</v>
      </c>
      <c r="B70" s="40" t="str">
        <f t="shared" si="8"/>
        <v/>
      </c>
      <c r="C70" s="40" t="str">
        <f ca="1">IF(IFERROR(VLOOKUP($B70,$K$44:(INDIRECT("$K"&amp;($D$41+43))),1,FALSE),"-") = "-","Nej","Ja")</f>
        <v>Nej</v>
      </c>
      <c r="D70" s="47"/>
      <c r="E70" s="47"/>
      <c r="J70" s="40">
        <f t="shared" si="11"/>
        <v>27</v>
      </c>
      <c r="K70" s="40" t="str">
        <f t="shared" si="10"/>
        <v>-</v>
      </c>
    </row>
    <row r="71" spans="1:11" s="40" customFormat="1">
      <c r="A71" s="51" t="str">
        <f t="shared" si="9"/>
        <v>-</v>
      </c>
      <c r="B71" s="40" t="str">
        <f t="shared" si="8"/>
        <v/>
      </c>
      <c r="C71" s="40" t="str">
        <f ca="1">IF(IFERROR(VLOOKUP($B71,$K$44:(INDIRECT("$K"&amp;($D$41+43))),1,FALSE),"-") = "-","Nej","Ja")</f>
        <v>Nej</v>
      </c>
      <c r="D71" s="47"/>
      <c r="E71" s="47"/>
      <c r="J71" s="40">
        <f t="shared" si="11"/>
        <v>28</v>
      </c>
      <c r="K71" s="40" t="str">
        <f t="shared" si="10"/>
        <v>-</v>
      </c>
    </row>
    <row r="72" spans="1:11" s="40" customFormat="1">
      <c r="A72" s="51" t="str">
        <f t="shared" si="9"/>
        <v>-</v>
      </c>
      <c r="B72" s="40" t="str">
        <f t="shared" si="8"/>
        <v/>
      </c>
      <c r="C72" s="40" t="str">
        <f ca="1">IF(IFERROR(VLOOKUP($B72,$K$44:(INDIRECT("$K"&amp;($D$41+43))),1,FALSE),"-") = "-","Nej","Ja")</f>
        <v>Nej</v>
      </c>
      <c r="D72" s="47"/>
      <c r="E72" s="47"/>
      <c r="J72" s="40">
        <f t="shared" si="11"/>
        <v>29</v>
      </c>
      <c r="K72" s="40" t="str">
        <f t="shared" si="10"/>
        <v>-</v>
      </c>
    </row>
    <row r="73" spans="1:11" s="40" customFormat="1">
      <c r="A73" s="51" t="str">
        <f t="shared" si="9"/>
        <v>-</v>
      </c>
      <c r="B73" s="40" t="str">
        <f t="shared" si="8"/>
        <v/>
      </c>
      <c r="C73" s="40" t="str">
        <f ca="1">IF(IFERROR(VLOOKUP($B73,$K$44:(INDIRECT("$K"&amp;($D$41+43))),1,FALSE),"-") = "-","Nej","Ja")</f>
        <v>Nej</v>
      </c>
      <c r="D73" s="47"/>
      <c r="E73" s="47"/>
      <c r="J73" s="40">
        <f t="shared" si="11"/>
        <v>30</v>
      </c>
      <c r="K73" s="40" t="str">
        <f t="shared" si="10"/>
        <v>-</v>
      </c>
    </row>
    <row r="74" spans="1:11" s="40" customFormat="1">
      <c r="A74" s="51" t="str">
        <f t="shared" si="9"/>
        <v>-</v>
      </c>
      <c r="B74" s="40" t="str">
        <f t="shared" si="8"/>
        <v/>
      </c>
      <c r="C74" s="40" t="str">
        <f ca="1">IF(IFERROR(VLOOKUP($B74,$K$44:(INDIRECT("$K"&amp;($D$41+43))),1,FALSE),"-") = "-","Nej","Ja")</f>
        <v>Nej</v>
      </c>
      <c r="D74" s="47"/>
      <c r="E74" s="47"/>
      <c r="J74" s="40">
        <f t="shared" si="11"/>
        <v>31</v>
      </c>
      <c r="K74" s="40" t="str">
        <f t="shared" si="10"/>
        <v>-</v>
      </c>
    </row>
    <row r="75" spans="1:11" s="40" customFormat="1"/>
    <row r="76" spans="1:11" s="52" customFormat="1"/>
    <row r="77" spans="1:11" s="40" customFormat="1"/>
    <row r="78" spans="1:11" s="40" customFormat="1">
      <c r="A78" s="50" t="s">
        <v>49</v>
      </c>
    </row>
    <row r="79" spans="1:11" s="40" customFormat="1">
      <c r="C79" s="57" t="s">
        <v>41</v>
      </c>
      <c r="D79" s="80">
        <v>4</v>
      </c>
      <c r="J79" s="50" t="s">
        <v>50</v>
      </c>
    </row>
    <row r="80" spans="1:11" s="40" customFormat="1">
      <c r="A80" s="41" t="s">
        <v>42</v>
      </c>
      <c r="J80" s="50"/>
      <c r="K80" s="41" t="s">
        <v>43</v>
      </c>
    </row>
    <row r="81" spans="1:12" s="40" customFormat="1">
      <c r="A81" s="42" t="s">
        <v>51</v>
      </c>
      <c r="B81" s="42" t="s">
        <v>31</v>
      </c>
      <c r="C81" s="42" t="s">
        <v>45</v>
      </c>
      <c r="D81" s="42" t="s">
        <v>46</v>
      </c>
      <c r="E81" s="42" t="s">
        <v>47</v>
      </c>
      <c r="J81" s="42" t="s">
        <v>52</v>
      </c>
      <c r="K81" s="42" t="s">
        <v>31</v>
      </c>
    </row>
    <row r="82" spans="1:12" s="40" customFormat="1">
      <c r="A82" s="51" t="str">
        <f ca="1">IF(ISBLANK(D5),"-",IF(C44="Nej",TIMEVALUE(IF(D82="förlorare",TEXT(D5+$D$40,"mm:ss.000"),TEXT(D5,"mm:ss.000"))),"Redan rankad"))</f>
        <v>Redan rankad</v>
      </c>
      <c r="B82" s="40" t="str">
        <f>IF(ISBLANK(B5),"",B5)</f>
        <v>NYBERG Tine (1)</v>
      </c>
      <c r="C82" s="40" t="str">
        <f ca="1">IF(C44="Ja","Ja",(IF(IFERROR(VLOOKUP(B82,$K$82:(INDIRECT("$K"&amp;($D$79+81))),1,FALSE),"-") &lt;&gt; "-","Ja","Nej")))</f>
        <v>Ja</v>
      </c>
      <c r="D82" s="47"/>
      <c r="E82" s="47"/>
      <c r="J82" s="40">
        <v>1</v>
      </c>
      <c r="K82" s="40" t="str">
        <f ca="1">IFERROR(VLOOKUP(SMALL($A$82:$A$112,$J82),$A$82:$B$112,2,FALSE),"-")</f>
        <v>NORDLANDER Moa (9)</v>
      </c>
      <c r="L82" s="41"/>
    </row>
    <row r="83" spans="1:12" s="40" customFormat="1">
      <c r="A83" s="51" t="str">
        <f t="shared" ref="A83:A112" ca="1" si="12">IF(ISBLANK(D6),"-",IF(C45="Nej",TIMEVALUE(IF(D83="förlorare",TEXT(D6+$D$40,"mm:ss.000"),TEXT(D6,"mm:ss.000"))),"Redan rankad"))</f>
        <v>Redan rankad</v>
      </c>
      <c r="B83" s="40" t="str">
        <f t="shared" ref="B83:B112" si="13">IF(ISBLANK(B6),"",B6)</f>
        <v>FEIL Signe (2)</v>
      </c>
      <c r="C83" s="40" t="str">
        <f ca="1">IF(C45="Ja","Ja",(IF(IFERROR(VLOOKUP(B83,$K$82:(INDIRECT("$K"&amp;($D$79+81))),1,FALSE),"-") &lt;&gt; "-","Ja","Nej")))</f>
        <v>Ja</v>
      </c>
      <c r="D83" s="47"/>
      <c r="E83" s="47"/>
      <c r="J83" s="40">
        <f>J82+1</f>
        <v>2</v>
      </c>
      <c r="K83" s="40" t="str">
        <f t="shared" ref="K83:K112" ca="1" si="14">IFERROR(VLOOKUP(SMALL($A$82:$A$112,$J83),$A$82:$B$112,2,FALSE),"-")</f>
        <v>MIKELSSON Linn (10)</v>
      </c>
    </row>
    <row r="84" spans="1:12" s="40" customFormat="1">
      <c r="A84" s="51" t="str">
        <f t="shared" ca="1" si="12"/>
        <v>Redan rankad</v>
      </c>
      <c r="B84" s="40" t="str">
        <f t="shared" si="13"/>
        <v>FORSSBECK Emma (3)</v>
      </c>
      <c r="C84" s="40" t="str">
        <f ca="1">IF(C46="Ja","Ja",(IF(IFERROR(VLOOKUP(B84,$K$82:(INDIRECT("$K"&amp;($D$79+81))),1,FALSE),"-") &lt;&gt; "-","Ja","Nej")))</f>
        <v>Ja</v>
      </c>
      <c r="D84" s="47"/>
      <c r="E84" s="47"/>
      <c r="J84" s="40">
        <f t="shared" ref="J84:J112" si="15">J83+1</f>
        <v>3</v>
      </c>
      <c r="K84" s="40" t="str">
        <f t="shared" ca="1" si="14"/>
        <v>PERSSON Clara (11)</v>
      </c>
    </row>
    <row r="85" spans="1:12" s="40" customFormat="1">
      <c r="A85" s="51" t="str">
        <f t="shared" ca="1" si="12"/>
        <v>Redan rankad</v>
      </c>
      <c r="B85" s="40" t="str">
        <f t="shared" si="13"/>
        <v>KONGSHOLM Sara (4)</v>
      </c>
      <c r="C85" s="40" t="str">
        <f ca="1">IF(C47="Ja","Ja",(IF(IFERROR(VLOOKUP(B85,$K$82:(INDIRECT("$K"&amp;($D$79+81))),1,FALSE),"-") &lt;&gt; "-","Ja","Nej")))</f>
        <v>Ja</v>
      </c>
      <c r="D85" s="47"/>
      <c r="E85" s="47"/>
      <c r="J85" s="40">
        <f t="shared" si="15"/>
        <v>4</v>
      </c>
      <c r="K85" s="40" t="str">
        <f t="shared" ca="1" si="14"/>
        <v>UPPLING Majken (12)</v>
      </c>
    </row>
    <row r="86" spans="1:12" s="40" customFormat="1">
      <c r="A86" s="51" t="str">
        <f t="shared" ca="1" si="12"/>
        <v>Redan rankad</v>
      </c>
      <c r="B86" s="40" t="str">
        <f t="shared" si="13"/>
        <v>ARENLID Emma (5)</v>
      </c>
      <c r="C86" s="40" t="str">
        <f ca="1">IF(C48="Ja","Ja",(IF(IFERROR(VLOOKUP(B86,$K$82:(INDIRECT("$K"&amp;($D$79+81))),1,FALSE),"-") &lt;&gt; "-","Ja","Nej")))</f>
        <v>Ja</v>
      </c>
      <c r="D86" s="47"/>
      <c r="E86" s="47"/>
      <c r="J86" s="40">
        <f t="shared" si="15"/>
        <v>5</v>
      </c>
      <c r="K86" s="40" t="str">
        <f t="shared" ca="1" si="14"/>
        <v>WESTLUND Maria (13)</v>
      </c>
    </row>
    <row r="87" spans="1:12" s="40" customFormat="1">
      <c r="A87" s="51" t="str">
        <f t="shared" ca="1" si="12"/>
        <v>Redan rankad</v>
      </c>
      <c r="B87" s="40" t="str">
        <f t="shared" si="13"/>
        <v>HEDIN Astrid (6)</v>
      </c>
      <c r="C87" s="40" t="str">
        <f ca="1">IF(C49="Ja","Ja",(IF(IFERROR(VLOOKUP(B87,$K$82:(INDIRECT("$K"&amp;($D$79+81))),1,FALSE),"-") &lt;&gt; "-","Ja","Nej")))</f>
        <v>Ja</v>
      </c>
      <c r="D87" s="47"/>
      <c r="E87" s="47"/>
      <c r="J87" s="40">
        <f t="shared" si="15"/>
        <v>6</v>
      </c>
      <c r="K87" s="40" t="str">
        <f t="shared" ca="1" si="14"/>
        <v>-</v>
      </c>
    </row>
    <row r="88" spans="1:12" s="40" customFormat="1">
      <c r="A88" s="51" t="str">
        <f t="shared" ca="1" si="12"/>
        <v>Redan rankad</v>
      </c>
      <c r="B88" s="40" t="str">
        <f t="shared" si="13"/>
        <v>NÄSHOLM Lina (7)</v>
      </c>
      <c r="C88" s="40" t="str">
        <f ca="1">IF(C50="Ja","Ja",(IF(IFERROR(VLOOKUP(B88,$K$82:(INDIRECT("$K"&amp;($D$79+81))),1,FALSE),"-") &lt;&gt; "-","Ja","Nej")))</f>
        <v>Ja</v>
      </c>
      <c r="D88" s="47"/>
      <c r="E88" s="47"/>
      <c r="J88" s="40">
        <f t="shared" si="15"/>
        <v>7</v>
      </c>
      <c r="K88" s="40" t="str">
        <f t="shared" ca="1" si="14"/>
        <v>-</v>
      </c>
    </row>
    <row r="89" spans="1:12" s="40" customFormat="1">
      <c r="A89" s="51" t="str">
        <f t="shared" ca="1" si="12"/>
        <v>Redan rankad</v>
      </c>
      <c r="B89" s="40" t="str">
        <f t="shared" si="13"/>
        <v>ISAKSSON Josephine (8)</v>
      </c>
      <c r="C89" s="40" t="str">
        <f ca="1">IF(C51="Ja","Ja",(IF(IFERROR(VLOOKUP(B89,$K$82:(INDIRECT("$K"&amp;($D$79+81))),1,FALSE),"-") &lt;&gt; "-","Ja","Nej")))</f>
        <v>Ja</v>
      </c>
      <c r="D89" s="47"/>
      <c r="E89" s="47"/>
      <c r="J89" s="40">
        <f t="shared" si="15"/>
        <v>8</v>
      </c>
      <c r="K89" s="40" t="str">
        <f t="shared" ca="1" si="14"/>
        <v>-</v>
      </c>
    </row>
    <row r="90" spans="1:12" s="40" customFormat="1">
      <c r="A90" s="51">
        <f t="shared" ca="1" si="12"/>
        <v>5.293981481481482E-4</v>
      </c>
      <c r="B90" s="40" t="str">
        <f t="shared" si="13"/>
        <v>MIKELSSON Linn (10)</v>
      </c>
      <c r="C90" s="40" t="str">
        <f ca="1">IF(C52="Ja","Ja",(IF(IFERROR(VLOOKUP(B90,$K$82:(INDIRECT("$K"&amp;($D$79+81))),1,FALSE),"-") &lt;&gt; "-","Ja","Nej")))</f>
        <v>Ja</v>
      </c>
      <c r="D90" s="47"/>
      <c r="E90" s="47"/>
      <c r="J90" s="40">
        <f t="shared" si="15"/>
        <v>9</v>
      </c>
      <c r="K90" s="40" t="str">
        <f t="shared" ca="1" si="14"/>
        <v>-</v>
      </c>
    </row>
    <row r="91" spans="1:12" s="40" customFormat="1">
      <c r="A91" s="51">
        <f t="shared" ca="1" si="12"/>
        <v>5.5833333333333332E-4</v>
      </c>
      <c r="B91" s="40" t="str">
        <f t="shared" si="13"/>
        <v>UPPLING Majken (12)</v>
      </c>
      <c r="C91" s="40" t="str">
        <f ca="1">IF(C53="Ja","Ja",(IF(IFERROR(VLOOKUP(B91,$K$82:(INDIRECT("$K"&amp;($D$79+81))),1,FALSE),"-") &lt;&gt; "-","Ja","Nej")))</f>
        <v>Ja</v>
      </c>
      <c r="D91" s="47"/>
      <c r="E91" s="47"/>
      <c r="J91" s="40">
        <f t="shared" si="15"/>
        <v>10</v>
      </c>
      <c r="K91" s="40" t="str">
        <f t="shared" ca="1" si="14"/>
        <v>-</v>
      </c>
    </row>
    <row r="92" spans="1:12" s="40" customFormat="1">
      <c r="A92" s="51">
        <f t="shared" ca="1" si="12"/>
        <v>5.4525462962962958E-4</v>
      </c>
      <c r="B92" s="40" t="str">
        <f t="shared" si="13"/>
        <v>PERSSON Clara (11)</v>
      </c>
      <c r="C92" s="40" t="str">
        <f ca="1">IF(C54="Ja","Ja",(IF(IFERROR(VLOOKUP(B92,$K$82:(INDIRECT("$K"&amp;($D$79+81))),1,FALSE),"-") &lt;&gt; "-","Ja","Nej")))</f>
        <v>Ja</v>
      </c>
      <c r="D92" s="47"/>
      <c r="E92" s="47"/>
      <c r="J92" s="40">
        <f t="shared" si="15"/>
        <v>11</v>
      </c>
      <c r="K92" s="40" t="str">
        <f t="shared" ca="1" si="14"/>
        <v>-</v>
      </c>
    </row>
    <row r="93" spans="1:12" s="40" customFormat="1">
      <c r="A93" s="51">
        <f t="shared" ca="1" si="12"/>
        <v>5.8969907407407419E-4</v>
      </c>
      <c r="B93" s="40" t="str">
        <f t="shared" si="13"/>
        <v>WESTLUND Maria (13)</v>
      </c>
      <c r="C93" s="40" t="str">
        <f ca="1">IF(C55="Ja","Ja",(IF(IFERROR(VLOOKUP(B93,$K$82:(INDIRECT("$K"&amp;($D$79+81))),1,FALSE),"-") &lt;&gt; "-","Ja","Nej")))</f>
        <v>Nej</v>
      </c>
      <c r="D93" s="47"/>
      <c r="E93" s="47"/>
      <c r="J93" s="40">
        <f t="shared" si="15"/>
        <v>12</v>
      </c>
      <c r="K93" s="40" t="str">
        <f t="shared" ca="1" si="14"/>
        <v>-</v>
      </c>
    </row>
    <row r="94" spans="1:12" s="40" customFormat="1">
      <c r="A94" s="51">
        <f t="shared" ca="1" si="12"/>
        <v>4.8749999999999992E-4</v>
      </c>
      <c r="B94" s="40" t="str">
        <f t="shared" si="13"/>
        <v>NORDLANDER Moa (9)</v>
      </c>
      <c r="C94" s="40" t="str">
        <f ca="1">IF(C56="Ja","Ja",(IF(IFERROR(VLOOKUP(B94,$K$82:(INDIRECT("$K"&amp;($D$79+81))),1,FALSE),"-") &lt;&gt; "-","Ja","Nej")))</f>
        <v>Ja</v>
      </c>
      <c r="D94" s="47"/>
      <c r="E94" s="47"/>
      <c r="J94" s="40">
        <f t="shared" si="15"/>
        <v>13</v>
      </c>
      <c r="K94" s="40" t="str">
        <f t="shared" ca="1" si="14"/>
        <v>-</v>
      </c>
    </row>
    <row r="95" spans="1:12" s="40" customFormat="1">
      <c r="A95" s="51" t="str">
        <f t="shared" si="12"/>
        <v>-</v>
      </c>
      <c r="B95" s="40" t="str">
        <f t="shared" si="13"/>
        <v/>
      </c>
      <c r="C95" s="40" t="str">
        <f ca="1">IF(C57="Ja","Ja",(IF(IFERROR(VLOOKUP(B95,$K$82:(INDIRECT("$K"&amp;($D$79+81))),1,FALSE),"-") &lt;&gt; "-","Ja","Nej")))</f>
        <v>Nej</v>
      </c>
      <c r="D95" s="47"/>
      <c r="E95" s="47"/>
      <c r="J95" s="40">
        <f t="shared" si="15"/>
        <v>14</v>
      </c>
      <c r="K95" s="40" t="str">
        <f t="shared" ca="1" si="14"/>
        <v>-</v>
      </c>
    </row>
    <row r="96" spans="1:12" s="40" customFormat="1">
      <c r="A96" s="51" t="str">
        <f t="shared" si="12"/>
        <v>-</v>
      </c>
      <c r="B96" s="40" t="str">
        <f t="shared" si="13"/>
        <v/>
      </c>
      <c r="C96" s="40" t="str">
        <f ca="1">IF(C58="Ja","Ja",(IF(IFERROR(VLOOKUP(B96,$K$82:(INDIRECT("$K"&amp;($D$79+81))),1,FALSE),"-") &lt;&gt; "-","Ja","Nej")))</f>
        <v>Nej</v>
      </c>
      <c r="D96" s="47"/>
      <c r="E96" s="47"/>
      <c r="J96" s="40">
        <f t="shared" si="15"/>
        <v>15</v>
      </c>
      <c r="K96" s="40" t="str">
        <f t="shared" ca="1" si="14"/>
        <v>-</v>
      </c>
    </row>
    <row r="97" spans="1:11" s="40" customFormat="1">
      <c r="A97" s="51" t="str">
        <f t="shared" si="12"/>
        <v>-</v>
      </c>
      <c r="B97" s="40" t="str">
        <f t="shared" si="13"/>
        <v/>
      </c>
      <c r="C97" s="40" t="str">
        <f ca="1">IF(C59="Ja","Ja",(IF(IFERROR(VLOOKUP(B97,$K$82:(INDIRECT("$K"&amp;($D$79+81))),1,FALSE),"-") &lt;&gt; "-","Ja","Nej")))</f>
        <v>Nej</v>
      </c>
      <c r="D97" s="47"/>
      <c r="E97" s="47"/>
      <c r="J97" s="40">
        <f t="shared" si="15"/>
        <v>16</v>
      </c>
      <c r="K97" s="40" t="str">
        <f t="shared" ca="1" si="14"/>
        <v>-</v>
      </c>
    </row>
    <row r="98" spans="1:11" s="40" customFormat="1">
      <c r="A98" s="51" t="str">
        <f t="shared" si="12"/>
        <v>-</v>
      </c>
      <c r="B98" s="40" t="str">
        <f t="shared" si="13"/>
        <v/>
      </c>
      <c r="C98" s="40" t="str">
        <f ca="1">IF(C60="Ja","Ja",(IF(IFERROR(VLOOKUP(B98,$K$82:(INDIRECT("$K"&amp;($D$79+81))),1,FALSE),"-") &lt;&gt; "-","Ja","Nej")))</f>
        <v>Nej</v>
      </c>
      <c r="D98" s="47"/>
      <c r="E98" s="47"/>
      <c r="J98" s="40">
        <f t="shared" si="15"/>
        <v>17</v>
      </c>
      <c r="K98" s="40" t="str">
        <f t="shared" ca="1" si="14"/>
        <v>-</v>
      </c>
    </row>
    <row r="99" spans="1:11" s="40" customFormat="1">
      <c r="A99" s="51" t="str">
        <f t="shared" si="12"/>
        <v>-</v>
      </c>
      <c r="B99" s="40" t="str">
        <f t="shared" si="13"/>
        <v/>
      </c>
      <c r="C99" s="40" t="str">
        <f ca="1">IF(C61="Ja","Ja",(IF(IFERROR(VLOOKUP(B99,$K$82:(INDIRECT("$K"&amp;($D$79+81))),1,FALSE),"-") &lt;&gt; "-","Ja","Nej")))</f>
        <v>Nej</v>
      </c>
      <c r="D99" s="47"/>
      <c r="E99" s="47"/>
      <c r="J99" s="40">
        <f t="shared" si="15"/>
        <v>18</v>
      </c>
      <c r="K99" s="40" t="str">
        <f t="shared" ca="1" si="14"/>
        <v>-</v>
      </c>
    </row>
    <row r="100" spans="1:11" s="40" customFormat="1">
      <c r="A100" s="51" t="str">
        <f t="shared" si="12"/>
        <v>-</v>
      </c>
      <c r="B100" s="40" t="str">
        <f t="shared" si="13"/>
        <v/>
      </c>
      <c r="C100" s="40" t="str">
        <f ca="1">IF(C62="Ja","Ja",(IF(IFERROR(VLOOKUP(B100,$K$82:(INDIRECT("$K"&amp;($D$79+81))),1,FALSE),"-") &lt;&gt; "-","Ja","Nej")))</f>
        <v>Nej</v>
      </c>
      <c r="D100" s="47"/>
      <c r="E100" s="47"/>
      <c r="J100" s="40">
        <f t="shared" si="15"/>
        <v>19</v>
      </c>
      <c r="K100" s="40" t="str">
        <f t="shared" ca="1" si="14"/>
        <v>-</v>
      </c>
    </row>
    <row r="101" spans="1:11" s="40" customFormat="1">
      <c r="A101" s="51" t="str">
        <f t="shared" si="12"/>
        <v>-</v>
      </c>
      <c r="B101" s="40" t="str">
        <f t="shared" si="13"/>
        <v/>
      </c>
      <c r="C101" s="40" t="str">
        <f ca="1">IF(C63="Ja","Ja",(IF(IFERROR(VLOOKUP(B101,$K$82:(INDIRECT("$K"&amp;($D$79+81))),1,FALSE),"-") &lt;&gt; "-","Ja","Nej")))</f>
        <v>Nej</v>
      </c>
      <c r="D101" s="47"/>
      <c r="E101" s="47"/>
      <c r="J101" s="40">
        <f t="shared" si="15"/>
        <v>20</v>
      </c>
      <c r="K101" s="40" t="str">
        <f t="shared" ca="1" si="14"/>
        <v>-</v>
      </c>
    </row>
    <row r="102" spans="1:11" s="40" customFormat="1">
      <c r="A102" s="51" t="str">
        <f t="shared" si="12"/>
        <v>-</v>
      </c>
      <c r="B102" s="40" t="str">
        <f t="shared" si="13"/>
        <v/>
      </c>
      <c r="C102" s="40" t="str">
        <f ca="1">IF(C64="Ja","Ja",(IF(IFERROR(VLOOKUP(B102,$K$82:(INDIRECT("$K"&amp;($D$79+81))),1,FALSE),"-") &lt;&gt; "-","Ja","Nej")))</f>
        <v>Nej</v>
      </c>
      <c r="D102" s="47"/>
      <c r="E102" s="47"/>
      <c r="J102" s="40">
        <f t="shared" si="15"/>
        <v>21</v>
      </c>
      <c r="K102" s="40" t="str">
        <f t="shared" ca="1" si="14"/>
        <v>-</v>
      </c>
    </row>
    <row r="103" spans="1:11" s="40" customFormat="1">
      <c r="A103" s="51" t="str">
        <f t="shared" si="12"/>
        <v>-</v>
      </c>
      <c r="B103" s="40" t="str">
        <f t="shared" si="13"/>
        <v/>
      </c>
      <c r="C103" s="40" t="str">
        <f ca="1">IF(C65="Ja","Ja",(IF(IFERROR(VLOOKUP(B103,$K$82:(INDIRECT("$K"&amp;($D$79+81))),1,FALSE),"-") &lt;&gt; "-","Ja","Nej")))</f>
        <v>Nej</v>
      </c>
      <c r="D103" s="47"/>
      <c r="E103" s="47"/>
      <c r="J103" s="40">
        <f t="shared" si="15"/>
        <v>22</v>
      </c>
      <c r="K103" s="40" t="str">
        <f t="shared" ca="1" si="14"/>
        <v>-</v>
      </c>
    </row>
    <row r="104" spans="1:11" s="40" customFormat="1">
      <c r="A104" s="51" t="str">
        <f t="shared" si="12"/>
        <v>-</v>
      </c>
      <c r="B104" s="40" t="str">
        <f t="shared" si="13"/>
        <v/>
      </c>
      <c r="C104" s="40" t="str">
        <f ca="1">IF(C66="Ja","Ja",(IF(IFERROR(VLOOKUP(B104,$K$82:(INDIRECT("$K"&amp;($D$79+81))),1,FALSE),"-") &lt;&gt; "-","Ja","Nej")))</f>
        <v>Nej</v>
      </c>
      <c r="D104" s="47"/>
      <c r="E104" s="47"/>
      <c r="J104" s="40">
        <f t="shared" si="15"/>
        <v>23</v>
      </c>
      <c r="K104" s="40" t="str">
        <f t="shared" ca="1" si="14"/>
        <v>-</v>
      </c>
    </row>
    <row r="105" spans="1:11" s="40" customFormat="1">
      <c r="A105" s="51" t="str">
        <f t="shared" si="12"/>
        <v>-</v>
      </c>
      <c r="B105" s="40" t="str">
        <f t="shared" si="13"/>
        <v/>
      </c>
      <c r="C105" s="40" t="str">
        <f ca="1">IF(C67="Ja","Ja",(IF(IFERROR(VLOOKUP(B105,$K$82:(INDIRECT("$K"&amp;($D$79+81))),1,FALSE),"-") &lt;&gt; "-","Ja","Nej")))</f>
        <v>Nej</v>
      </c>
      <c r="D105" s="47"/>
      <c r="E105" s="47"/>
      <c r="J105" s="40">
        <f t="shared" si="15"/>
        <v>24</v>
      </c>
      <c r="K105" s="40" t="str">
        <f t="shared" ca="1" si="14"/>
        <v>-</v>
      </c>
    </row>
    <row r="106" spans="1:11" s="40" customFormat="1">
      <c r="A106" s="51" t="str">
        <f t="shared" si="12"/>
        <v>-</v>
      </c>
      <c r="B106" s="40" t="str">
        <f t="shared" si="13"/>
        <v/>
      </c>
      <c r="C106" s="40" t="str">
        <f ca="1">IF(C68="Ja","Ja",(IF(IFERROR(VLOOKUP(B106,$K$82:(INDIRECT("$K"&amp;($D$79+81))),1,FALSE),"-") &lt;&gt; "-","Ja","Nej")))</f>
        <v>Nej</v>
      </c>
      <c r="D106" s="47"/>
      <c r="E106" s="47"/>
      <c r="J106" s="40">
        <f t="shared" si="15"/>
        <v>25</v>
      </c>
      <c r="K106" s="40" t="str">
        <f t="shared" ca="1" si="14"/>
        <v>-</v>
      </c>
    </row>
    <row r="107" spans="1:11" s="40" customFormat="1">
      <c r="A107" s="51" t="str">
        <f t="shared" si="12"/>
        <v>-</v>
      </c>
      <c r="B107" s="40" t="str">
        <f t="shared" si="13"/>
        <v/>
      </c>
      <c r="C107" s="40" t="str">
        <f ca="1">IF(C69="Ja","Ja",(IF(IFERROR(VLOOKUP(B107,$K$82:(INDIRECT("$K"&amp;($D$79+81))),1,FALSE),"-") &lt;&gt; "-","Ja","Nej")))</f>
        <v>Nej</v>
      </c>
      <c r="D107" s="47"/>
      <c r="E107" s="47"/>
      <c r="J107" s="40">
        <f t="shared" si="15"/>
        <v>26</v>
      </c>
      <c r="K107" s="40" t="str">
        <f t="shared" ca="1" si="14"/>
        <v>-</v>
      </c>
    </row>
    <row r="108" spans="1:11" s="40" customFormat="1">
      <c r="A108" s="51" t="str">
        <f t="shared" si="12"/>
        <v>-</v>
      </c>
      <c r="B108" s="40" t="str">
        <f t="shared" si="13"/>
        <v/>
      </c>
      <c r="C108" s="40" t="str">
        <f ca="1">IF(C70="Ja","Ja",(IF(IFERROR(VLOOKUP(B108,$K$82:(INDIRECT("$K"&amp;($D$79+81))),1,FALSE),"-") &lt;&gt; "-","Ja","Nej")))</f>
        <v>Nej</v>
      </c>
      <c r="D108" s="47"/>
      <c r="E108" s="47"/>
      <c r="J108" s="40">
        <f t="shared" si="15"/>
        <v>27</v>
      </c>
      <c r="K108" s="40" t="str">
        <f t="shared" ca="1" si="14"/>
        <v>-</v>
      </c>
    </row>
    <row r="109" spans="1:11" s="40" customFormat="1">
      <c r="A109" s="51" t="str">
        <f t="shared" si="12"/>
        <v>-</v>
      </c>
      <c r="B109" s="40" t="str">
        <f t="shared" si="13"/>
        <v/>
      </c>
      <c r="C109" s="40" t="str">
        <f ca="1">IF(C71="Ja","Ja",(IF(IFERROR(VLOOKUP(B109,$K$82:(INDIRECT("$K"&amp;($D$79+81))),1,FALSE),"-") &lt;&gt; "-","Ja","Nej")))</f>
        <v>Nej</v>
      </c>
      <c r="D109" s="47"/>
      <c r="E109" s="47"/>
      <c r="J109" s="40">
        <f t="shared" si="15"/>
        <v>28</v>
      </c>
      <c r="K109" s="40" t="str">
        <f t="shared" ca="1" si="14"/>
        <v>-</v>
      </c>
    </row>
    <row r="110" spans="1:11" s="40" customFormat="1">
      <c r="A110" s="51" t="str">
        <f t="shared" si="12"/>
        <v>-</v>
      </c>
      <c r="B110" s="40" t="str">
        <f t="shared" si="13"/>
        <v/>
      </c>
      <c r="C110" s="40" t="str">
        <f ca="1">IF(C72="Ja","Ja",(IF(IFERROR(VLOOKUP(B110,$K$82:(INDIRECT("$K"&amp;($D$79+81))),1,FALSE),"-") &lt;&gt; "-","Ja","Nej")))</f>
        <v>Nej</v>
      </c>
      <c r="D110" s="47"/>
      <c r="E110" s="47"/>
      <c r="J110" s="40">
        <f t="shared" si="15"/>
        <v>29</v>
      </c>
      <c r="K110" s="40" t="str">
        <f t="shared" ca="1" si="14"/>
        <v>-</v>
      </c>
    </row>
    <row r="111" spans="1:11" s="40" customFormat="1">
      <c r="A111" s="51" t="str">
        <f t="shared" si="12"/>
        <v>-</v>
      </c>
      <c r="B111" s="40" t="str">
        <f t="shared" si="13"/>
        <v/>
      </c>
      <c r="C111" s="40" t="str">
        <f ca="1">IF(C73="Ja","Ja",(IF(IFERROR(VLOOKUP(B111,$K$82:(INDIRECT("$K"&amp;($D$79+81))),1,FALSE),"-") &lt;&gt; "-","Ja","Nej")))</f>
        <v>Nej</v>
      </c>
      <c r="D111" s="47"/>
      <c r="E111" s="47"/>
      <c r="J111" s="40">
        <f t="shared" si="15"/>
        <v>30</v>
      </c>
      <c r="K111" s="40" t="str">
        <f t="shared" ca="1" si="14"/>
        <v>-</v>
      </c>
    </row>
    <row r="112" spans="1:11" s="40" customFormat="1">
      <c r="A112" s="51" t="str">
        <f t="shared" si="12"/>
        <v>-</v>
      </c>
      <c r="B112" s="40" t="str">
        <f t="shared" si="13"/>
        <v/>
      </c>
      <c r="C112" s="40" t="str">
        <f ca="1">IF(C74="Ja","Ja",(IF(IFERROR(VLOOKUP(B112,$K$82:(INDIRECT("$K"&amp;($D$79+81))),1,FALSE),"-") &lt;&gt; "-","Ja","Nej")))</f>
        <v>Nej</v>
      </c>
      <c r="D112" s="47"/>
      <c r="E112" s="47"/>
      <c r="J112" s="40">
        <f t="shared" si="15"/>
        <v>31</v>
      </c>
      <c r="K112" s="40" t="str">
        <f t="shared" ca="1" si="14"/>
        <v>-</v>
      </c>
    </row>
    <row r="113" spans="1:12" s="40" customFormat="1"/>
    <row r="114" spans="1:12" s="52" customFormat="1"/>
    <row r="115" spans="1:12" s="40" customFormat="1"/>
    <row r="116" spans="1:12" s="40" customFormat="1">
      <c r="A116" s="50" t="s">
        <v>53</v>
      </c>
    </row>
    <row r="117" spans="1:12" s="40" customFormat="1">
      <c r="C117" s="57" t="s">
        <v>41</v>
      </c>
      <c r="D117" s="80">
        <v>1</v>
      </c>
      <c r="J117" s="50" t="s">
        <v>50</v>
      </c>
    </row>
    <row r="118" spans="1:12" s="40" customFormat="1">
      <c r="A118" s="41" t="s">
        <v>42</v>
      </c>
      <c r="J118" s="50"/>
      <c r="K118" s="41" t="s">
        <v>43</v>
      </c>
    </row>
    <row r="119" spans="1:12" s="40" customFormat="1">
      <c r="A119" s="42" t="s">
        <v>54</v>
      </c>
      <c r="B119" s="42" t="s">
        <v>31</v>
      </c>
      <c r="C119" s="42" t="s">
        <v>45</v>
      </c>
      <c r="D119" s="42" t="s">
        <v>46</v>
      </c>
      <c r="E119" s="42" t="s">
        <v>47</v>
      </c>
      <c r="J119" s="42" t="s">
        <v>55</v>
      </c>
      <c r="K119" s="42" t="s">
        <v>31</v>
      </c>
    </row>
    <row r="120" spans="1:12" s="40" customFormat="1">
      <c r="A120" s="51" t="str">
        <f ca="1">IF(C82="Ja","Redan rankad",IF(ISBLANK(E5),"-",TIMEVALUE(IF(D120="förlorare",TEXT(E5+$D$40,"mm:ss.000"),TEXT(E5,"mm:ss.000")))))</f>
        <v>Redan rankad</v>
      </c>
      <c r="B120" s="40" t="str">
        <f t="shared" ref="B120:B150" si="16">IF(ISBLANK(B5),"",B5)</f>
        <v>NYBERG Tine (1)</v>
      </c>
      <c r="C120" s="40" t="str">
        <f ca="1">IF(C82="Ja","Ja",(IF(IFERROR(VLOOKUP(B120,$K$120:(INDIRECT("$K"&amp;($D$117+119))),1,FALSE),"-") &lt;&gt; "-","Ja","Nej")))</f>
        <v>Ja</v>
      </c>
      <c r="D120" s="47"/>
      <c r="E120" s="47"/>
      <c r="J120" s="40">
        <v>1</v>
      </c>
      <c r="K120" s="56" t="str">
        <f ca="1">IFERROR(VLOOKUP(SMALL($A$120:$A$150,$J120),$A$120:$B$150,2,FALSE),"-")</f>
        <v>WESTLUND Maria (13)</v>
      </c>
      <c r="L120" s="41"/>
    </row>
    <row r="121" spans="1:12" s="40" customFormat="1">
      <c r="A121" s="51" t="str">
        <f t="shared" ref="A121:A150" ca="1" si="17">IF(C83="Ja","Redan rankad",IF(ISBLANK(E6),"-",TIMEVALUE(IF(D121="förlorare",TEXT(E6+$D$40,"mm:ss.000"),TEXT(E6,"mm:ss.000")))))</f>
        <v>Redan rankad</v>
      </c>
      <c r="B121" s="40" t="str">
        <f t="shared" si="16"/>
        <v>FEIL Signe (2)</v>
      </c>
      <c r="C121" s="40" t="str">
        <f ca="1">IF(C83="Ja","Ja",(IF(IFERROR(VLOOKUP(B121,$K$120:(INDIRECT("$K"&amp;($D$117+119))),1,FALSE),"-") &lt;&gt; "-","Ja","Nej")))</f>
        <v>Ja</v>
      </c>
      <c r="D121" s="47"/>
      <c r="E121" s="47"/>
      <c r="J121" s="40">
        <f>J120+1</f>
        <v>2</v>
      </c>
      <c r="K121" s="56" t="str">
        <f t="shared" ref="K121:K150" ca="1" si="18">IFERROR(VLOOKUP(SMALL($A$120:$A$150,$J121),$A$120:$B$150,2,FALSE),"-")</f>
        <v>-</v>
      </c>
    </row>
    <row r="122" spans="1:12" s="40" customFormat="1">
      <c r="A122" s="51" t="str">
        <f t="shared" ca="1" si="17"/>
        <v>Redan rankad</v>
      </c>
      <c r="B122" s="40" t="str">
        <f t="shared" si="16"/>
        <v>FORSSBECK Emma (3)</v>
      </c>
      <c r="C122" s="40" t="str">
        <f ca="1">IF(C84="Ja","Ja",(IF(IFERROR(VLOOKUP(B122,$K$120:(INDIRECT("$K"&amp;($D$117+119))),1,FALSE),"-") &lt;&gt; "-","Ja","Nej")))</f>
        <v>Ja</v>
      </c>
      <c r="D122" s="47"/>
      <c r="E122" s="47"/>
      <c r="J122" s="40">
        <f t="shared" ref="J122:J150" si="19">J121+1</f>
        <v>3</v>
      </c>
      <c r="K122" s="56" t="str">
        <f t="shared" ca="1" si="18"/>
        <v>-</v>
      </c>
    </row>
    <row r="123" spans="1:12" s="40" customFormat="1">
      <c r="A123" s="51" t="str">
        <f t="shared" ca="1" si="17"/>
        <v>Redan rankad</v>
      </c>
      <c r="B123" s="40" t="str">
        <f t="shared" si="16"/>
        <v>KONGSHOLM Sara (4)</v>
      </c>
      <c r="C123" s="40" t="str">
        <f ca="1">IF(C85="Ja","Ja",(IF(IFERROR(VLOOKUP(B123,$K$120:(INDIRECT("$K"&amp;($D$117+119))),1,FALSE),"-") &lt;&gt; "-","Ja","Nej")))</f>
        <v>Ja</v>
      </c>
      <c r="D123" s="47"/>
      <c r="E123" s="47"/>
      <c r="J123" s="40">
        <f t="shared" si="19"/>
        <v>4</v>
      </c>
      <c r="K123" s="56" t="str">
        <f t="shared" ca="1" si="18"/>
        <v>-</v>
      </c>
    </row>
    <row r="124" spans="1:12" s="40" customFormat="1">
      <c r="A124" s="51" t="str">
        <f t="shared" ca="1" si="17"/>
        <v>Redan rankad</v>
      </c>
      <c r="B124" s="40" t="str">
        <f t="shared" si="16"/>
        <v>ARENLID Emma (5)</v>
      </c>
      <c r="C124" s="40" t="str">
        <f ca="1">IF(C86="Ja","Ja",(IF(IFERROR(VLOOKUP(B124,$K$120:(INDIRECT("$K"&amp;($D$117+119))),1,FALSE),"-") &lt;&gt; "-","Ja","Nej")))</f>
        <v>Ja</v>
      </c>
      <c r="D124" s="47"/>
      <c r="E124" s="47"/>
      <c r="J124" s="40">
        <f t="shared" si="19"/>
        <v>5</v>
      </c>
      <c r="K124" s="56" t="str">
        <f t="shared" ca="1" si="18"/>
        <v>-</v>
      </c>
    </row>
    <row r="125" spans="1:12" s="40" customFormat="1">
      <c r="A125" s="51" t="str">
        <f t="shared" ca="1" si="17"/>
        <v>Redan rankad</v>
      </c>
      <c r="B125" s="40" t="str">
        <f t="shared" si="16"/>
        <v>HEDIN Astrid (6)</v>
      </c>
      <c r="C125" s="40" t="str">
        <f ca="1">IF(C87="Ja","Ja",(IF(IFERROR(VLOOKUP(B125,$K$120:(INDIRECT("$K"&amp;($D$117+119))),1,FALSE),"-") &lt;&gt; "-","Ja","Nej")))</f>
        <v>Ja</v>
      </c>
      <c r="D125" s="47"/>
      <c r="E125" s="47"/>
      <c r="J125" s="40">
        <f t="shared" si="19"/>
        <v>6</v>
      </c>
      <c r="K125" s="56" t="str">
        <f t="shared" ca="1" si="18"/>
        <v>-</v>
      </c>
    </row>
    <row r="126" spans="1:12" s="40" customFormat="1">
      <c r="A126" s="51" t="str">
        <f t="shared" ca="1" si="17"/>
        <v>Redan rankad</v>
      </c>
      <c r="B126" s="40" t="str">
        <f t="shared" si="16"/>
        <v>NÄSHOLM Lina (7)</v>
      </c>
      <c r="C126" s="40" t="str">
        <f ca="1">IF(C88="Ja","Ja",(IF(IFERROR(VLOOKUP(B126,$K$120:(INDIRECT("$K"&amp;($D$117+119))),1,FALSE),"-") &lt;&gt; "-","Ja","Nej")))</f>
        <v>Ja</v>
      </c>
      <c r="D126" s="47"/>
      <c r="E126" s="47"/>
      <c r="J126" s="40">
        <f t="shared" si="19"/>
        <v>7</v>
      </c>
      <c r="K126" s="56" t="str">
        <f t="shared" ca="1" si="18"/>
        <v>-</v>
      </c>
    </row>
    <row r="127" spans="1:12" s="40" customFormat="1">
      <c r="A127" s="51" t="str">
        <f t="shared" ca="1" si="17"/>
        <v>Redan rankad</v>
      </c>
      <c r="B127" s="40" t="str">
        <f t="shared" si="16"/>
        <v>ISAKSSON Josephine (8)</v>
      </c>
      <c r="C127" s="40" t="str">
        <f ca="1">IF(C89="Ja","Ja",(IF(IFERROR(VLOOKUP(B127,$K$120:(INDIRECT("$K"&amp;($D$117+119))),1,FALSE),"-") &lt;&gt; "-","Ja","Nej")))</f>
        <v>Ja</v>
      </c>
      <c r="D127" s="47"/>
      <c r="E127" s="47"/>
      <c r="J127" s="40">
        <f t="shared" si="19"/>
        <v>8</v>
      </c>
      <c r="K127" s="56" t="str">
        <f t="shared" ca="1" si="18"/>
        <v>-</v>
      </c>
    </row>
    <row r="128" spans="1:12" s="40" customFormat="1">
      <c r="A128" s="51" t="str">
        <f t="shared" ca="1" si="17"/>
        <v>Redan rankad</v>
      </c>
      <c r="B128" s="40" t="str">
        <f t="shared" si="16"/>
        <v>MIKELSSON Linn (10)</v>
      </c>
      <c r="C128" s="40" t="str">
        <f ca="1">IF(C90="Ja","Ja",(IF(IFERROR(VLOOKUP(B128,$K$120:(INDIRECT("$K"&amp;($D$117+119))),1,FALSE),"-") &lt;&gt; "-","Ja","Nej")))</f>
        <v>Ja</v>
      </c>
      <c r="D128" s="47"/>
      <c r="E128" s="47"/>
      <c r="J128" s="40">
        <f t="shared" si="19"/>
        <v>9</v>
      </c>
      <c r="K128" s="56" t="str">
        <f t="shared" ca="1" si="18"/>
        <v>-</v>
      </c>
    </row>
    <row r="129" spans="1:11" s="40" customFormat="1">
      <c r="A129" s="51" t="str">
        <f t="shared" ca="1" si="17"/>
        <v>Redan rankad</v>
      </c>
      <c r="B129" s="40" t="str">
        <f t="shared" si="16"/>
        <v>UPPLING Majken (12)</v>
      </c>
      <c r="C129" s="40" t="str">
        <f ca="1">IF(C91="Ja","Ja",(IF(IFERROR(VLOOKUP(B129,$K$120:(INDIRECT("$K"&amp;($D$117+119))),1,FALSE),"-") &lt;&gt; "-","Ja","Nej")))</f>
        <v>Ja</v>
      </c>
      <c r="D129" s="47"/>
      <c r="E129" s="47"/>
      <c r="J129" s="40">
        <f t="shared" si="19"/>
        <v>10</v>
      </c>
      <c r="K129" s="56" t="str">
        <f t="shared" ca="1" si="18"/>
        <v>-</v>
      </c>
    </row>
    <row r="130" spans="1:11" s="40" customFormat="1">
      <c r="A130" s="51" t="str">
        <f t="shared" ca="1" si="17"/>
        <v>Redan rankad</v>
      </c>
      <c r="B130" s="40" t="str">
        <f t="shared" si="16"/>
        <v>PERSSON Clara (11)</v>
      </c>
      <c r="C130" s="40" t="str">
        <f ca="1">IF(C92="Ja","Ja",(IF(IFERROR(VLOOKUP(B130,$K$120:(INDIRECT("$K"&amp;($D$117+119))),1,FALSE),"-") &lt;&gt; "-","Ja","Nej")))</f>
        <v>Ja</v>
      </c>
      <c r="D130" s="47"/>
      <c r="E130" s="47"/>
      <c r="J130" s="40">
        <f t="shared" si="19"/>
        <v>11</v>
      </c>
      <c r="K130" s="56" t="str">
        <f t="shared" ca="1" si="18"/>
        <v>-</v>
      </c>
    </row>
    <row r="131" spans="1:11" s="40" customFormat="1">
      <c r="A131" s="51">
        <f t="shared" ca="1" si="17"/>
        <v>6.5486111111111116E-4</v>
      </c>
      <c r="B131" s="40" t="str">
        <f t="shared" si="16"/>
        <v>WESTLUND Maria (13)</v>
      </c>
      <c r="C131" s="40" t="str">
        <f ca="1">IF(C93="Ja","Ja",(IF(IFERROR(VLOOKUP(B131,$K$120:(INDIRECT("$K"&amp;($D$117+119))),1,FALSE),"-") &lt;&gt; "-","Ja","Nej")))</f>
        <v>Ja</v>
      </c>
      <c r="D131" s="47"/>
      <c r="E131" s="47"/>
      <c r="J131" s="40">
        <f t="shared" si="19"/>
        <v>12</v>
      </c>
      <c r="K131" s="56" t="str">
        <f t="shared" ca="1" si="18"/>
        <v>-</v>
      </c>
    </row>
    <row r="132" spans="1:11" s="40" customFormat="1">
      <c r="A132" s="51" t="str">
        <f t="shared" ca="1" si="17"/>
        <v>Redan rankad</v>
      </c>
      <c r="B132" s="40" t="str">
        <f t="shared" si="16"/>
        <v>NORDLANDER Moa (9)</v>
      </c>
      <c r="C132" s="40" t="str">
        <f ca="1">IF(C94="Ja","Ja",(IF(IFERROR(VLOOKUP(B132,$K$120:(INDIRECT("$K"&amp;($D$117+119))),1,FALSE),"-") &lt;&gt; "-","Ja","Nej")))</f>
        <v>Ja</v>
      </c>
      <c r="D132" s="47"/>
      <c r="E132" s="47"/>
      <c r="J132" s="40">
        <f t="shared" si="19"/>
        <v>13</v>
      </c>
      <c r="K132" s="56" t="str">
        <f t="shared" ca="1" si="18"/>
        <v>-</v>
      </c>
    </row>
    <row r="133" spans="1:11" s="40" customFormat="1">
      <c r="A133" s="51" t="str">
        <f t="shared" ca="1" si="17"/>
        <v>-</v>
      </c>
      <c r="B133" s="40" t="str">
        <f t="shared" si="16"/>
        <v/>
      </c>
      <c r="C133" s="40" t="str">
        <f ca="1">IF(C95="Ja","Ja",(IF(IFERROR(VLOOKUP(B133,$K$120:(INDIRECT("$K"&amp;($D$117+119))),1,FALSE),"-") &lt;&gt; "-","Ja","Nej")))</f>
        <v>Nej</v>
      </c>
      <c r="D133" s="47"/>
      <c r="E133" s="47"/>
      <c r="J133" s="40">
        <f t="shared" si="19"/>
        <v>14</v>
      </c>
      <c r="K133" s="56" t="str">
        <f t="shared" ca="1" si="18"/>
        <v>-</v>
      </c>
    </row>
    <row r="134" spans="1:11" s="40" customFormat="1">
      <c r="A134" s="51" t="str">
        <f t="shared" ca="1" si="17"/>
        <v>-</v>
      </c>
      <c r="B134" s="40" t="str">
        <f t="shared" si="16"/>
        <v/>
      </c>
      <c r="C134" s="40" t="str">
        <f ca="1">IF(C96="Ja","Ja",(IF(IFERROR(VLOOKUP(B134,$K$120:(INDIRECT("$K"&amp;($D$117+119))),1,FALSE),"-") &lt;&gt; "-","Ja","Nej")))</f>
        <v>Nej</v>
      </c>
      <c r="D134" s="47"/>
      <c r="E134" s="47"/>
      <c r="J134" s="40">
        <f t="shared" si="19"/>
        <v>15</v>
      </c>
      <c r="K134" s="56" t="str">
        <f t="shared" ca="1" si="18"/>
        <v>-</v>
      </c>
    </row>
    <row r="135" spans="1:11" s="40" customFormat="1">
      <c r="A135" s="51" t="str">
        <f t="shared" ca="1" si="17"/>
        <v>-</v>
      </c>
      <c r="B135" s="40" t="str">
        <f t="shared" si="16"/>
        <v/>
      </c>
      <c r="C135" s="40" t="str">
        <f ca="1">IF(C97="Ja","Ja",(IF(IFERROR(VLOOKUP(B135,$K$120:(INDIRECT("$K"&amp;($D$117+119))),1,FALSE),"-") &lt;&gt; "-","Ja","Nej")))</f>
        <v>Nej</v>
      </c>
      <c r="D135" s="47"/>
      <c r="E135" s="47"/>
      <c r="J135" s="40">
        <f t="shared" si="19"/>
        <v>16</v>
      </c>
      <c r="K135" s="56" t="str">
        <f t="shared" ca="1" si="18"/>
        <v>-</v>
      </c>
    </row>
    <row r="136" spans="1:11" s="40" customFormat="1">
      <c r="A136" s="51" t="str">
        <f t="shared" ca="1" si="17"/>
        <v>-</v>
      </c>
      <c r="B136" s="40" t="str">
        <f t="shared" si="16"/>
        <v/>
      </c>
      <c r="C136" s="40" t="str">
        <f ca="1">IF(C98="Ja","Ja",(IF(IFERROR(VLOOKUP(B136,$K$120:(INDIRECT("$K"&amp;($D$117+119))),1,FALSE),"-") &lt;&gt; "-","Ja","Nej")))</f>
        <v>Nej</v>
      </c>
      <c r="D136" s="47"/>
      <c r="E136" s="47"/>
      <c r="J136" s="40">
        <f t="shared" si="19"/>
        <v>17</v>
      </c>
      <c r="K136" s="56" t="str">
        <f t="shared" ca="1" si="18"/>
        <v>-</v>
      </c>
    </row>
    <row r="137" spans="1:11" s="40" customFormat="1">
      <c r="A137" s="51" t="str">
        <f t="shared" ca="1" si="17"/>
        <v>-</v>
      </c>
      <c r="B137" s="40" t="str">
        <f t="shared" si="16"/>
        <v/>
      </c>
      <c r="C137" s="40" t="str">
        <f ca="1">IF(C99="Ja","Ja",(IF(IFERROR(VLOOKUP(B137,$K$120:(INDIRECT("$K"&amp;($D$117+119))),1,FALSE),"-") &lt;&gt; "-","Ja","Nej")))</f>
        <v>Nej</v>
      </c>
      <c r="D137" s="47"/>
      <c r="E137" s="47"/>
      <c r="J137" s="40">
        <f t="shared" si="19"/>
        <v>18</v>
      </c>
      <c r="K137" s="56" t="str">
        <f t="shared" ca="1" si="18"/>
        <v>-</v>
      </c>
    </row>
    <row r="138" spans="1:11" s="40" customFormat="1">
      <c r="A138" s="51" t="str">
        <f t="shared" ca="1" si="17"/>
        <v>-</v>
      </c>
      <c r="B138" s="40" t="str">
        <f t="shared" si="16"/>
        <v/>
      </c>
      <c r="C138" s="40" t="str">
        <f ca="1">IF(C100="Ja","Ja",(IF(IFERROR(VLOOKUP(B138,$K$120:(INDIRECT("$K"&amp;($D$117+119))),1,FALSE),"-") &lt;&gt; "-","Ja","Nej")))</f>
        <v>Nej</v>
      </c>
      <c r="D138" s="47"/>
      <c r="E138" s="47"/>
      <c r="J138" s="40">
        <f t="shared" si="19"/>
        <v>19</v>
      </c>
      <c r="K138" s="56" t="str">
        <f t="shared" ca="1" si="18"/>
        <v>-</v>
      </c>
    </row>
    <row r="139" spans="1:11" s="40" customFormat="1">
      <c r="A139" s="51" t="str">
        <f t="shared" ca="1" si="17"/>
        <v>-</v>
      </c>
      <c r="B139" s="40" t="str">
        <f t="shared" si="16"/>
        <v/>
      </c>
      <c r="C139" s="40" t="str">
        <f ca="1">IF(C101="Ja","Ja",(IF(IFERROR(VLOOKUP(B139,$K$120:(INDIRECT("$K"&amp;($D$117+119))),1,FALSE),"-") &lt;&gt; "-","Ja","Nej")))</f>
        <v>Nej</v>
      </c>
      <c r="D139" s="47"/>
      <c r="E139" s="47"/>
      <c r="J139" s="40">
        <f t="shared" si="19"/>
        <v>20</v>
      </c>
      <c r="K139" s="56" t="str">
        <f t="shared" ca="1" si="18"/>
        <v>-</v>
      </c>
    </row>
    <row r="140" spans="1:11" s="40" customFormat="1">
      <c r="A140" s="51" t="str">
        <f t="shared" ca="1" si="17"/>
        <v>-</v>
      </c>
      <c r="B140" s="40" t="str">
        <f t="shared" si="16"/>
        <v/>
      </c>
      <c r="C140" s="40" t="str">
        <f ca="1">IF(C102="Ja","Ja",(IF(IFERROR(VLOOKUP(B140,$K$120:(INDIRECT("$K"&amp;($D$117+119))),1,FALSE),"-") &lt;&gt; "-","Ja","Nej")))</f>
        <v>Nej</v>
      </c>
      <c r="D140" s="47"/>
      <c r="E140" s="47"/>
      <c r="J140" s="40">
        <f t="shared" si="19"/>
        <v>21</v>
      </c>
      <c r="K140" s="56" t="str">
        <f t="shared" ca="1" si="18"/>
        <v>-</v>
      </c>
    </row>
    <row r="141" spans="1:11" s="40" customFormat="1">
      <c r="A141" s="51" t="str">
        <f t="shared" ca="1" si="17"/>
        <v>-</v>
      </c>
      <c r="B141" s="40" t="str">
        <f t="shared" si="16"/>
        <v/>
      </c>
      <c r="C141" s="40" t="str">
        <f ca="1">IF(C103="Ja","Ja",(IF(IFERROR(VLOOKUP(B141,$K$120:(INDIRECT("$K"&amp;($D$117+119))),1,FALSE),"-") &lt;&gt; "-","Ja","Nej")))</f>
        <v>Nej</v>
      </c>
      <c r="D141" s="47"/>
      <c r="E141" s="47"/>
      <c r="J141" s="40">
        <f t="shared" si="19"/>
        <v>22</v>
      </c>
      <c r="K141" s="56" t="str">
        <f t="shared" ca="1" si="18"/>
        <v>-</v>
      </c>
    </row>
    <row r="142" spans="1:11" s="40" customFormat="1">
      <c r="A142" s="51" t="str">
        <f t="shared" ca="1" si="17"/>
        <v>-</v>
      </c>
      <c r="B142" s="40" t="str">
        <f t="shared" si="16"/>
        <v/>
      </c>
      <c r="C142" s="40" t="str">
        <f ca="1">IF(C104="Ja","Ja",(IF(IFERROR(VLOOKUP(B142,$K$120:(INDIRECT("$K"&amp;($D$117+119))),1,FALSE),"-") &lt;&gt; "-","Ja","Nej")))</f>
        <v>Nej</v>
      </c>
      <c r="D142" s="47"/>
      <c r="E142" s="47"/>
      <c r="J142" s="40">
        <f t="shared" si="19"/>
        <v>23</v>
      </c>
      <c r="K142" s="56" t="str">
        <f t="shared" ca="1" si="18"/>
        <v>-</v>
      </c>
    </row>
    <row r="143" spans="1:11" s="40" customFormat="1">
      <c r="A143" s="51" t="str">
        <f t="shared" ca="1" si="17"/>
        <v>-</v>
      </c>
      <c r="B143" s="40" t="str">
        <f t="shared" si="16"/>
        <v/>
      </c>
      <c r="C143" s="40" t="str">
        <f ca="1">IF(C105="Ja","Ja",(IF(IFERROR(VLOOKUP(B143,$K$120:(INDIRECT("$K"&amp;($D$117+119))),1,FALSE),"-") &lt;&gt; "-","Ja","Nej")))</f>
        <v>Nej</v>
      </c>
      <c r="D143" s="47"/>
      <c r="E143" s="47"/>
      <c r="J143" s="40">
        <f t="shared" si="19"/>
        <v>24</v>
      </c>
      <c r="K143" s="56" t="str">
        <f t="shared" ca="1" si="18"/>
        <v>-</v>
      </c>
    </row>
    <row r="144" spans="1:11" s="40" customFormat="1">
      <c r="A144" s="51" t="str">
        <f t="shared" ca="1" si="17"/>
        <v>-</v>
      </c>
      <c r="B144" s="40" t="str">
        <f t="shared" si="16"/>
        <v/>
      </c>
      <c r="C144" s="40" t="str">
        <f ca="1">IF(C106="Ja","Ja",(IF(IFERROR(VLOOKUP(B144,$K$120:(INDIRECT("$K"&amp;($D$117+119))),1,FALSE),"-") &lt;&gt; "-","Ja","Nej")))</f>
        <v>Nej</v>
      </c>
      <c r="D144" s="47"/>
      <c r="E144" s="47"/>
      <c r="J144" s="40">
        <f t="shared" si="19"/>
        <v>25</v>
      </c>
      <c r="K144" s="56" t="str">
        <f t="shared" ca="1" si="18"/>
        <v>-</v>
      </c>
    </row>
    <row r="145" spans="1:11" s="40" customFormat="1">
      <c r="A145" s="51" t="str">
        <f t="shared" ca="1" si="17"/>
        <v>-</v>
      </c>
      <c r="B145" s="40" t="str">
        <f t="shared" si="16"/>
        <v/>
      </c>
      <c r="C145" s="40" t="str">
        <f ca="1">IF(C107="Ja","Ja",(IF(IFERROR(VLOOKUP(B145,$K$120:(INDIRECT("$K"&amp;($D$117+119))),1,FALSE),"-") &lt;&gt; "-","Ja","Nej")))</f>
        <v>Nej</v>
      </c>
      <c r="D145" s="47"/>
      <c r="E145" s="47"/>
      <c r="J145" s="40">
        <f t="shared" si="19"/>
        <v>26</v>
      </c>
      <c r="K145" s="56" t="str">
        <f t="shared" ca="1" si="18"/>
        <v>-</v>
      </c>
    </row>
    <row r="146" spans="1:11" s="40" customFormat="1">
      <c r="A146" s="51" t="str">
        <f t="shared" ca="1" si="17"/>
        <v>-</v>
      </c>
      <c r="B146" s="40" t="str">
        <f t="shared" si="16"/>
        <v/>
      </c>
      <c r="C146" s="40" t="str">
        <f ca="1">IF(C108="Ja","Ja",(IF(IFERROR(VLOOKUP(B146,$K$120:(INDIRECT("$K"&amp;($D$117+119))),1,FALSE),"-") &lt;&gt; "-","Ja","Nej")))</f>
        <v>Nej</v>
      </c>
      <c r="D146" s="47"/>
      <c r="E146" s="47"/>
      <c r="J146" s="40">
        <f t="shared" si="19"/>
        <v>27</v>
      </c>
      <c r="K146" s="56" t="str">
        <f t="shared" ca="1" si="18"/>
        <v>-</v>
      </c>
    </row>
    <row r="147" spans="1:11" s="40" customFormat="1">
      <c r="A147" s="51" t="str">
        <f t="shared" ca="1" si="17"/>
        <v>-</v>
      </c>
      <c r="B147" s="40" t="str">
        <f t="shared" si="16"/>
        <v/>
      </c>
      <c r="C147" s="40" t="str">
        <f ca="1">IF(C109="Ja","Ja",(IF(IFERROR(VLOOKUP(B147,$K$120:(INDIRECT("$K"&amp;($D$117+119))),1,FALSE),"-") &lt;&gt; "-","Ja","Nej")))</f>
        <v>Nej</v>
      </c>
      <c r="D147" s="47"/>
      <c r="E147" s="47"/>
      <c r="J147" s="40">
        <f t="shared" si="19"/>
        <v>28</v>
      </c>
      <c r="K147" s="56" t="str">
        <f t="shared" ca="1" si="18"/>
        <v>-</v>
      </c>
    </row>
    <row r="148" spans="1:11" s="40" customFormat="1">
      <c r="A148" s="51" t="str">
        <f t="shared" ca="1" si="17"/>
        <v>-</v>
      </c>
      <c r="B148" s="40" t="str">
        <f t="shared" si="16"/>
        <v/>
      </c>
      <c r="C148" s="40" t="str">
        <f ca="1">IF(C110="Ja","Ja",(IF(IFERROR(VLOOKUP(B148,$K$120:(INDIRECT("$K"&amp;($D$117+119))),1,FALSE),"-") &lt;&gt; "-","Ja","Nej")))</f>
        <v>Nej</v>
      </c>
      <c r="D148" s="47"/>
      <c r="E148" s="47"/>
      <c r="J148" s="40">
        <f t="shared" si="19"/>
        <v>29</v>
      </c>
      <c r="K148" s="56" t="str">
        <f t="shared" ca="1" si="18"/>
        <v>-</v>
      </c>
    </row>
    <row r="149" spans="1:11" s="40" customFormat="1">
      <c r="A149" s="51" t="str">
        <f t="shared" ca="1" si="17"/>
        <v>-</v>
      </c>
      <c r="B149" s="40" t="str">
        <f t="shared" si="16"/>
        <v/>
      </c>
      <c r="C149" s="40" t="str">
        <f ca="1">IF(C111="Ja","Ja",(IF(IFERROR(VLOOKUP(B149,$K$120:(INDIRECT("$K"&amp;($D$117+119))),1,FALSE),"-") &lt;&gt; "-","Ja","Nej")))</f>
        <v>Nej</v>
      </c>
      <c r="D149" s="47"/>
      <c r="E149" s="47"/>
      <c r="J149" s="40">
        <f t="shared" si="19"/>
        <v>30</v>
      </c>
      <c r="K149" s="56" t="str">
        <f t="shared" ca="1" si="18"/>
        <v>-</v>
      </c>
    </row>
    <row r="150" spans="1:11" s="40" customFormat="1">
      <c r="A150" s="51" t="str">
        <f t="shared" ca="1" si="17"/>
        <v>-</v>
      </c>
      <c r="B150" s="40" t="str">
        <f t="shared" si="16"/>
        <v/>
      </c>
      <c r="C150" s="40" t="str">
        <f ca="1">IF(C112="Ja","Ja",(IF(IFERROR(VLOOKUP(B150,$K$120:(INDIRECT("$K"&amp;($D$117+119))),1,FALSE),"-") &lt;&gt; "-","Ja","Nej")))</f>
        <v>Nej</v>
      </c>
      <c r="D150" s="47"/>
      <c r="E150" s="47"/>
      <c r="J150" s="40">
        <f t="shared" si="19"/>
        <v>31</v>
      </c>
      <c r="K150" s="56" t="str">
        <f t="shared" ca="1" si="18"/>
        <v>-</v>
      </c>
    </row>
    <row r="151" spans="1:11" s="40" customFormat="1"/>
    <row r="152" spans="1:11" s="52" customFormat="1"/>
  </sheetData>
  <conditionalFormatting sqref="K82:K112">
    <cfRule type="duplicateValues" dxfId="111" priority="2"/>
    <cfRule type="expression" dxfId="110" priority="3">
      <formula>(ROW()&lt;(ROW($K$82)+$D$79))</formula>
    </cfRule>
  </conditionalFormatting>
  <conditionalFormatting sqref="K5:K20">
    <cfRule type="duplicateValues" dxfId="109" priority="4"/>
  </conditionalFormatting>
  <conditionalFormatting sqref="K44:K74">
    <cfRule type="duplicateValues" dxfId="108" priority="1"/>
    <cfRule type="expression" dxfId="107" priority="5">
      <formula>(ROW()&lt;(ROW($K$44)+$D$41))</formula>
    </cfRule>
  </conditionalFormatting>
  <conditionalFormatting sqref="A44:A74">
    <cfRule type="duplicateValues" dxfId="106" priority="6"/>
  </conditionalFormatting>
  <conditionalFormatting sqref="A82:A112">
    <cfRule type="containsText" dxfId="105" priority="7" operator="containsText" text="Redan rankad">
      <formula>NOT(ISERROR(SEARCH("Redan rankad",A82)))</formula>
    </cfRule>
    <cfRule type="duplicateValues" dxfId="104" priority="8"/>
  </conditionalFormatting>
  <conditionalFormatting sqref="B82:B112">
    <cfRule type="duplicateValues" dxfId="103" priority="9"/>
  </conditionalFormatting>
  <conditionalFormatting sqref="A120:A150">
    <cfRule type="containsText" dxfId="102" priority="10" operator="containsText" text="Redan rankad">
      <formula>NOT(ISERROR(SEARCH("Redan rankad",A120)))</formula>
    </cfRule>
    <cfRule type="duplicateValues" dxfId="101" priority="11"/>
  </conditionalFormatting>
  <conditionalFormatting sqref="B120:B150">
    <cfRule type="duplicateValues" dxfId="100" priority="12"/>
  </conditionalFormatting>
  <conditionalFormatting sqref="K120:K150">
    <cfRule type="duplicateValues" dxfId="99" priority="13"/>
    <cfRule type="expression" dxfId="98" priority="14">
      <formula>(ROW()&lt;(ROW($K$120)+$D$117))</formula>
    </cfRule>
  </conditionalFormatting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D10</vt:lpstr>
      <vt:lpstr>H10</vt:lpstr>
      <vt:lpstr>D12</vt:lpstr>
      <vt:lpstr>H12</vt:lpstr>
      <vt:lpstr>D14</vt:lpstr>
      <vt:lpstr>H14</vt:lpstr>
      <vt:lpstr>D16</vt:lpstr>
      <vt:lpstr>H16</vt:lpstr>
      <vt:lpstr>RankingD10</vt:lpstr>
      <vt:lpstr>RankingH10</vt:lpstr>
      <vt:lpstr>RankingD12</vt:lpstr>
      <vt:lpstr>RankingH12</vt:lpstr>
      <vt:lpstr>RankingD14</vt:lpstr>
      <vt:lpstr>RankingH14</vt:lpstr>
      <vt:lpstr>RankingD16</vt:lpstr>
      <vt:lpstr>RankingH16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Jonsson</dc:creator>
  <cp:lastModifiedBy>SSLK</cp:lastModifiedBy>
  <cp:revision/>
  <cp:lastPrinted>2015-04-04T20:30:37Z</cp:lastPrinted>
  <dcterms:created xsi:type="dcterms:W3CDTF">2012-04-08T08:00:08Z</dcterms:created>
  <dcterms:modified xsi:type="dcterms:W3CDTF">2016-03-26T23:47:47Z</dcterms:modified>
</cp:coreProperties>
</file>