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73" activeTab="5"/>
  </bookViews>
  <sheets>
    <sheet name="Förkval" sheetId="61" r:id="rId1"/>
    <sheet name="D9_10" sheetId="62" r:id="rId2"/>
    <sheet name="RankingD9_10" sheetId="63" state="hidden" r:id="rId3"/>
    <sheet name="H9_10" sheetId="50" r:id="rId4"/>
    <sheet name="RankingH9_10" sheetId="51" state="hidden" r:id="rId5"/>
    <sheet name="D11_12" sheetId="39" r:id="rId6"/>
    <sheet name="RankingD11_12" sheetId="20" r:id="rId7"/>
    <sheet name="H11_12" sheetId="40" r:id="rId8"/>
    <sheet name="RankingH11_12" sheetId="22" state="hidden" r:id="rId9"/>
    <sheet name="D13_14" sheetId="41" r:id="rId10"/>
    <sheet name="RankingD13_14" sheetId="34" state="hidden" r:id="rId11"/>
    <sheet name="H13_14" sheetId="52" r:id="rId12"/>
    <sheet name="RankingH13_14" sheetId="53" state="hidden" r:id="rId13"/>
    <sheet name="D15_16" sheetId="54" r:id="rId14"/>
    <sheet name="RankingD15_16" sheetId="55" state="hidden" r:id="rId15"/>
    <sheet name="H15_16" sheetId="56" r:id="rId16"/>
    <sheet name="RankingH15_16" sheetId="57" state="hidden" r:id="rId17"/>
  </sheets>
  <definedNames>
    <definedName name="_xlnm.Print_Area" localSheetId="1">D9_10!$A$1:$AK$67</definedName>
    <definedName name="_xlnm.Print_Area" localSheetId="3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1"/>
  <c r="M7" i="5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6"/>
  <c r="M7" i="55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6"/>
  <c r="M7" i="53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6"/>
  <c r="M7" i="34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6"/>
  <c r="M40" i="22" l="1"/>
  <c r="M41" s="1"/>
  <c r="M42" s="1"/>
  <c r="M43" s="1"/>
  <c r="M44" s="1"/>
  <c r="M45" s="1"/>
  <c r="M46" s="1"/>
  <c r="M47" s="1"/>
  <c r="M39"/>
  <c r="M38"/>
  <c r="M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6"/>
  <c r="M7" i="20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6"/>
  <c r="M7" i="51"/>
  <c r="M8" s="1"/>
  <c r="M9" s="1"/>
  <c r="M10" s="1"/>
  <c r="M11" s="1"/>
  <c r="M12" s="1"/>
  <c r="M13" s="1"/>
  <c r="M14" s="1"/>
  <c r="M15" s="1"/>
  <c r="M16" s="1"/>
  <c r="M17" s="1"/>
  <c r="M6"/>
  <c r="M7" i="63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6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J123" l="1"/>
  <c r="B121"/>
  <c r="J124" l="1"/>
  <c r="B120"/>
  <c r="J125" l="1"/>
  <c r="B112"/>
  <c r="A112"/>
  <c r="J126" l="1"/>
  <c r="B111"/>
  <c r="A111"/>
  <c r="J127" l="1"/>
  <c r="B110"/>
  <c r="A110"/>
  <c r="J128" l="1"/>
  <c r="B109"/>
  <c r="A109"/>
  <c r="J129" l="1"/>
  <c r="B108"/>
  <c r="A108"/>
  <c r="J130" l="1"/>
  <c r="B107"/>
  <c r="A107"/>
  <c r="J131" l="1"/>
  <c r="B106"/>
  <c r="A106"/>
  <c r="J132" l="1"/>
  <c r="B105"/>
  <c r="A105"/>
  <c r="J133" l="1"/>
  <c r="B104"/>
  <c r="A104"/>
  <c r="J134" l="1"/>
  <c r="B103"/>
  <c r="A103"/>
  <c r="J135" l="1"/>
  <c r="B102"/>
  <c r="A102"/>
  <c r="J136" l="1"/>
  <c r="B101"/>
  <c r="A101"/>
  <c r="J137" l="1"/>
  <c r="B100"/>
  <c r="A100"/>
  <c r="J138" l="1"/>
  <c r="B99"/>
  <c r="A99"/>
  <c r="J139" l="1"/>
  <c r="B98"/>
  <c r="A98"/>
  <c r="J140" l="1"/>
  <c r="B97"/>
  <c r="A97"/>
  <c r="J141" l="1"/>
  <c r="B96"/>
  <c r="A96"/>
  <c r="J142" l="1"/>
  <c r="B95"/>
  <c r="A95"/>
  <c r="J143" l="1"/>
  <c r="B94"/>
  <c r="A94"/>
  <c r="J144" l="1"/>
  <c r="B93"/>
  <c r="A93"/>
  <c r="J145" l="1"/>
  <c r="B92"/>
  <c r="A92"/>
  <c r="J146" l="1"/>
  <c r="B91"/>
  <c r="A91"/>
  <c r="J147" l="1"/>
  <c r="B90"/>
  <c r="A90"/>
  <c r="J148" l="1"/>
  <c r="B89"/>
  <c r="A89"/>
  <c r="J149" l="1"/>
  <c r="B88"/>
  <c r="A88"/>
  <c r="J150" l="1"/>
  <c r="B87"/>
  <c r="A87"/>
  <c r="B86" l="1"/>
  <c r="A86"/>
  <c r="B85"/>
  <c r="A85"/>
  <c r="B84"/>
  <c r="A84"/>
  <c r="J83"/>
  <c r="J84" s="1"/>
  <c r="J85" l="1"/>
  <c r="B83"/>
  <c r="A83"/>
  <c r="J86" l="1"/>
  <c r="B82"/>
  <c r="A82"/>
  <c r="J87" l="1"/>
  <c r="K86"/>
  <c r="K83"/>
  <c r="K84"/>
  <c r="K82"/>
  <c r="K85"/>
  <c r="B74"/>
  <c r="J88" l="1"/>
  <c r="K87"/>
  <c r="B73"/>
  <c r="J89" l="1"/>
  <c r="K88"/>
  <c r="B72"/>
  <c r="J90" l="1"/>
  <c r="K89"/>
  <c r="B71"/>
  <c r="J91" l="1"/>
  <c r="K90"/>
  <c r="B70"/>
  <c r="J92" l="1"/>
  <c r="K91"/>
  <c r="B69"/>
  <c r="J93" l="1"/>
  <c r="K92"/>
  <c r="B68"/>
  <c r="J94" l="1"/>
  <c r="K93"/>
  <c r="B67"/>
  <c r="J95" l="1"/>
  <c r="K94"/>
  <c r="B66"/>
  <c r="J96" l="1"/>
  <c r="K95"/>
  <c r="B65"/>
  <c r="J97" l="1"/>
  <c r="K96"/>
  <c r="B64"/>
  <c r="J98" l="1"/>
  <c r="K97"/>
  <c r="B63"/>
  <c r="J99" l="1"/>
  <c r="K98"/>
  <c r="B62"/>
  <c r="J100" l="1"/>
  <c r="K99"/>
  <c r="B61"/>
  <c r="J101" l="1"/>
  <c r="K100"/>
  <c r="B60"/>
  <c r="J102" l="1"/>
  <c r="K101"/>
  <c r="B59"/>
  <c r="J103" l="1"/>
  <c r="K102"/>
  <c r="B58"/>
  <c r="J104" l="1"/>
  <c r="K103"/>
  <c r="B57"/>
  <c r="J105" l="1"/>
  <c r="K104"/>
  <c r="B56"/>
  <c r="J106" l="1"/>
  <c r="K105"/>
  <c r="B55"/>
  <c r="J107" l="1"/>
  <c r="K106"/>
  <c r="B54"/>
  <c r="J108" l="1"/>
  <c r="K107"/>
  <c r="B53"/>
  <c r="J109" l="1"/>
  <c r="K108"/>
  <c r="B52"/>
  <c r="J110" l="1"/>
  <c r="K109"/>
  <c r="B51"/>
  <c r="J111" l="1"/>
  <c r="K110"/>
  <c r="B50"/>
  <c r="J112" l="1"/>
  <c r="K112" s="1"/>
  <c r="K111"/>
  <c r="B49"/>
  <c r="B48"/>
  <c r="B47"/>
  <c r="B46"/>
  <c r="J45"/>
  <c r="J46" s="1"/>
  <c r="J47" l="1"/>
  <c r="B45"/>
  <c r="J48" l="1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2"/>
  <c r="A51" s="1"/>
  <c r="F11"/>
  <c r="A50" s="1"/>
  <c r="F10"/>
  <c r="A49" s="1"/>
  <c r="F9"/>
  <c r="A48" s="1"/>
  <c r="F8"/>
  <c r="A47" s="1"/>
  <c r="F7"/>
  <c r="A46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G36" i="62"/>
  <c r="K45" i="63" l="1"/>
  <c r="K46"/>
  <c r="K44"/>
  <c r="K47"/>
  <c r="J49"/>
  <c r="K48"/>
  <c r="AH35" i="62"/>
  <c r="P34"/>
  <c r="H34"/>
  <c r="G34"/>
  <c r="H36" s="1"/>
  <c r="C64" l="1"/>
  <c r="J50" i="63"/>
  <c r="K49"/>
  <c r="M34" i="62"/>
  <c r="Y32"/>
  <c r="G32"/>
  <c r="J51" i="63" l="1"/>
  <c r="K50"/>
  <c r="AH31" i="62"/>
  <c r="AI35" s="1"/>
  <c r="Q30"/>
  <c r="P30"/>
  <c r="Q34" s="1"/>
  <c r="G30"/>
  <c r="H32" s="1"/>
  <c r="C56" l="1"/>
  <c r="V32"/>
  <c r="J52" i="63"/>
  <c r="K51"/>
  <c r="H30" i="62"/>
  <c r="AI31"/>
  <c r="AH28"/>
  <c r="G28"/>
  <c r="C63" l="1"/>
  <c r="M30"/>
  <c r="J53" i="63"/>
  <c r="K52"/>
  <c r="C52" i="62"/>
  <c r="AK33"/>
  <c r="C51" s="1"/>
  <c r="P26"/>
  <c r="G26"/>
  <c r="H28" s="1"/>
  <c r="J54" i="63" l="1"/>
  <c r="K53"/>
  <c r="H26" i="62"/>
  <c r="Y24"/>
  <c r="Z32" s="1"/>
  <c r="G24"/>
  <c r="C74" i="63"/>
  <c r="C70"/>
  <c r="C66"/>
  <c r="C62"/>
  <c r="C58"/>
  <c r="C54"/>
  <c r="C50"/>
  <c r="C46"/>
  <c r="C47"/>
  <c r="C71"/>
  <c r="C67"/>
  <c r="C63"/>
  <c r="C59"/>
  <c r="C55"/>
  <c r="C45"/>
  <c r="C72"/>
  <c r="C68"/>
  <c r="C64"/>
  <c r="C60"/>
  <c r="C56"/>
  <c r="C52"/>
  <c r="C48"/>
  <c r="C44"/>
  <c r="C73"/>
  <c r="C69"/>
  <c r="C65"/>
  <c r="C61"/>
  <c r="C57"/>
  <c r="C53"/>
  <c r="C49"/>
  <c r="C51"/>
  <c r="C62" i="62" l="1"/>
  <c r="M26"/>
  <c r="J55" i="63"/>
  <c r="K54"/>
  <c r="Z24" i="62"/>
  <c r="P22"/>
  <c r="Q26" s="1"/>
  <c r="H22"/>
  <c r="C61" s="1"/>
  <c r="G22"/>
  <c r="H24" s="1"/>
  <c r="C91" i="63"/>
  <c r="C99"/>
  <c r="C107"/>
  <c r="C82"/>
  <c r="C90"/>
  <c r="C98"/>
  <c r="C106"/>
  <c r="C83"/>
  <c r="C93"/>
  <c r="C101"/>
  <c r="C109"/>
  <c r="C84"/>
  <c r="C92"/>
  <c r="C100"/>
  <c r="C108"/>
  <c r="C87"/>
  <c r="C95"/>
  <c r="C103"/>
  <c r="C111"/>
  <c r="C86"/>
  <c r="C94"/>
  <c r="C102"/>
  <c r="C110"/>
  <c r="C89"/>
  <c r="C97"/>
  <c r="C105"/>
  <c r="C85"/>
  <c r="C88"/>
  <c r="C96"/>
  <c r="C104"/>
  <c r="C112"/>
  <c r="A150" l="1"/>
  <c r="A146"/>
  <c r="A142"/>
  <c r="A138"/>
  <c r="A134"/>
  <c r="A130"/>
  <c r="A126"/>
  <c r="A122"/>
  <c r="A123"/>
  <c r="A147"/>
  <c r="A143"/>
  <c r="A139"/>
  <c r="A135"/>
  <c r="A131"/>
  <c r="A127"/>
  <c r="A121"/>
  <c r="A148"/>
  <c r="A144"/>
  <c r="A140"/>
  <c r="A136"/>
  <c r="A132"/>
  <c r="A128"/>
  <c r="A124"/>
  <c r="A120"/>
  <c r="A149"/>
  <c r="A145"/>
  <c r="A141"/>
  <c r="A137"/>
  <c r="A133"/>
  <c r="A129"/>
  <c r="A125"/>
  <c r="K121" s="1"/>
  <c r="K122"/>
  <c r="K120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AE35" i="62"/>
  <c r="AE28"/>
  <c r="J56" i="63"/>
  <c r="K55"/>
  <c r="M22" i="62"/>
  <c r="Q22"/>
  <c r="P20"/>
  <c r="G20"/>
  <c r="C123" i="63"/>
  <c r="C127"/>
  <c r="C131"/>
  <c r="C135"/>
  <c r="C139"/>
  <c r="C143"/>
  <c r="C147"/>
  <c r="C120"/>
  <c r="C124"/>
  <c r="C128"/>
  <c r="C132"/>
  <c r="C136"/>
  <c r="C140"/>
  <c r="C144"/>
  <c r="C148"/>
  <c r="C121"/>
  <c r="C125"/>
  <c r="C129"/>
  <c r="C133"/>
  <c r="C137"/>
  <c r="C141"/>
  <c r="C145"/>
  <c r="C149"/>
  <c r="C122"/>
  <c r="C126"/>
  <c r="C130"/>
  <c r="C134"/>
  <c r="C138"/>
  <c r="C142"/>
  <c r="C146"/>
  <c r="C150"/>
  <c r="C55" i="62" l="1"/>
  <c r="V24"/>
  <c r="J57" i="63"/>
  <c r="K56"/>
  <c r="Y18" i="62"/>
  <c r="H18"/>
  <c r="G18"/>
  <c r="H20" s="1"/>
  <c r="C60" l="1"/>
  <c r="M20"/>
  <c r="J58" i="63"/>
  <c r="K57"/>
  <c r="P16" i="62"/>
  <c r="Q20" s="1"/>
  <c r="G16"/>
  <c r="J59" i="63" l="1"/>
  <c r="K58"/>
  <c r="Q16" i="62"/>
  <c r="AH14"/>
  <c r="AI28" s="1"/>
  <c r="G14"/>
  <c r="H16" s="1"/>
  <c r="C54" l="1"/>
  <c r="V18"/>
  <c r="J60" i="63"/>
  <c r="K59"/>
  <c r="H14" i="62"/>
  <c r="AI14"/>
  <c r="P12"/>
  <c r="G12"/>
  <c r="C59" l="1"/>
  <c r="M16"/>
  <c r="J61" i="63"/>
  <c r="K60"/>
  <c r="AK27" i="62"/>
  <c r="C50" s="1"/>
  <c r="AK21"/>
  <c r="C49" s="1"/>
  <c r="Y10"/>
  <c r="Z18" s="1"/>
  <c r="H10"/>
  <c r="G10"/>
  <c r="H12" s="1"/>
  <c r="C58" l="1"/>
  <c r="M12"/>
  <c r="J62" i="63"/>
  <c r="K61"/>
  <c r="Z10" i="62"/>
  <c r="Q8"/>
  <c r="P8"/>
  <c r="Q12" s="1"/>
  <c r="G8"/>
  <c r="AE31" l="1"/>
  <c r="AE14"/>
  <c r="J63" i="63"/>
  <c r="K62"/>
  <c r="C53" i="62"/>
  <c r="V10"/>
  <c r="H6"/>
  <c r="G6"/>
  <c r="H8" s="1"/>
  <c r="C57" l="1"/>
  <c r="M8"/>
  <c r="J64" i="63"/>
  <c r="K63"/>
  <c r="D1" i="62"/>
  <c r="D6"/>
  <c r="J65" i="63" l="1"/>
  <c r="K64"/>
  <c r="D24" i="62"/>
  <c r="D8"/>
  <c r="D22"/>
  <c r="D26"/>
  <c r="D36"/>
  <c r="D20"/>
  <c r="D34"/>
  <c r="D32"/>
  <c r="D16"/>
  <c r="D30"/>
  <c r="D14"/>
  <c r="D10"/>
  <c r="D28"/>
  <c r="D12"/>
  <c r="D18"/>
  <c r="J66" i="63" l="1"/>
  <c r="K65"/>
  <c r="J67" l="1"/>
  <c r="K66"/>
  <c r="J68" l="1"/>
  <c r="K67"/>
  <c r="J69" l="1"/>
  <c r="K68"/>
  <c r="J70" l="1"/>
  <c r="K69"/>
  <c r="J71" l="1"/>
  <c r="K70"/>
  <c r="J72" l="1"/>
  <c r="K71"/>
  <c r="J73" l="1"/>
  <c r="K72"/>
  <c r="J74" l="1"/>
  <c r="K74" s="1"/>
  <c r="K73"/>
  <c r="I5" i="61" l="1"/>
  <c r="I6"/>
  <c r="C8"/>
  <c r="C11" s="1"/>
  <c r="C14" s="1"/>
  <c r="C17" s="1"/>
  <c r="I8"/>
  <c r="I9"/>
  <c r="I11"/>
  <c r="I12"/>
  <c r="I14"/>
  <c r="I15"/>
  <c r="I17"/>
  <c r="I18"/>
  <c r="B278" i="57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J218" s="1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J148" s="1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 s="1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1"/>
  <c r="A92" s="1"/>
  <c r="F20"/>
  <c r="A91" s="1"/>
  <c r="F19"/>
  <c r="A90" s="1"/>
  <c r="F18"/>
  <c r="A89" s="1"/>
  <c r="F17"/>
  <c r="A88" s="1"/>
  <c r="F16"/>
  <c r="A87" s="1"/>
  <c r="F15"/>
  <c r="A86" s="1"/>
  <c r="F14"/>
  <c r="A85" s="1"/>
  <c r="F13"/>
  <c r="A84" s="1"/>
  <c r="F12"/>
  <c r="A83" s="1"/>
  <c r="F11"/>
  <c r="A82" s="1"/>
  <c r="F10"/>
  <c r="A81" s="1"/>
  <c r="F9"/>
  <c r="A80" s="1"/>
  <c r="F8"/>
  <c r="A79" s="1"/>
  <c r="F7"/>
  <c r="A78" s="1"/>
  <c r="F6"/>
  <c r="A77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F5"/>
  <c r="A76" s="1"/>
  <c r="A1"/>
  <c r="G37" i="56"/>
  <c r="P36"/>
  <c r="G36"/>
  <c r="H36" s="1"/>
  <c r="AR35"/>
  <c r="G35"/>
  <c r="Y34"/>
  <c r="Q34"/>
  <c r="P34"/>
  <c r="G34"/>
  <c r="H34" s="1"/>
  <c r="G33"/>
  <c r="AI32"/>
  <c r="P32"/>
  <c r="G32"/>
  <c r="H33" s="1"/>
  <c r="AR31"/>
  <c r="AS35" s="1"/>
  <c r="G31"/>
  <c r="Y30"/>
  <c r="Z30" s="1"/>
  <c r="P30"/>
  <c r="Q30" s="1"/>
  <c r="G30"/>
  <c r="G29"/>
  <c r="H29" s="1"/>
  <c r="AR28"/>
  <c r="P28"/>
  <c r="Q28" s="1"/>
  <c r="G28"/>
  <c r="G27"/>
  <c r="Y26"/>
  <c r="Z26" s="1"/>
  <c r="P26"/>
  <c r="G26"/>
  <c r="H26" s="1"/>
  <c r="G25"/>
  <c r="AI24"/>
  <c r="AJ24" s="1"/>
  <c r="P24"/>
  <c r="G24"/>
  <c r="H25" s="1"/>
  <c r="G23"/>
  <c r="Z22"/>
  <c r="Y22"/>
  <c r="P22"/>
  <c r="Q24" s="1"/>
  <c r="G22"/>
  <c r="H22" s="1"/>
  <c r="Y20"/>
  <c r="P20"/>
  <c r="G20"/>
  <c r="G19"/>
  <c r="H19" s="1"/>
  <c r="AI18"/>
  <c r="P18"/>
  <c r="Q20" s="1"/>
  <c r="G18"/>
  <c r="G17"/>
  <c r="H18" s="1"/>
  <c r="Y16"/>
  <c r="P16"/>
  <c r="G16"/>
  <c r="H15"/>
  <c r="G15"/>
  <c r="AS14"/>
  <c r="AR14"/>
  <c r="AS28" s="1"/>
  <c r="P14"/>
  <c r="Q16" s="1"/>
  <c r="G14"/>
  <c r="G13"/>
  <c r="H14" s="1"/>
  <c r="Y12"/>
  <c r="P12"/>
  <c r="G12"/>
  <c r="G11"/>
  <c r="H11" s="1"/>
  <c r="AI10"/>
  <c r="AJ10" s="1"/>
  <c r="P10"/>
  <c r="G10"/>
  <c r="G9"/>
  <c r="Y8"/>
  <c r="Z8" s="1"/>
  <c r="P8"/>
  <c r="Q8" s="1"/>
  <c r="G8"/>
  <c r="H7"/>
  <c r="G7"/>
  <c r="Q6"/>
  <c r="C51" s="1"/>
  <c r="P6"/>
  <c r="G6"/>
  <c r="H6" s="1"/>
  <c r="G5"/>
  <c r="D1"/>
  <c r="B278" i="55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1"/>
  <c r="A92" s="1"/>
  <c r="F20"/>
  <c r="A91" s="1"/>
  <c r="F19"/>
  <c r="A90" s="1"/>
  <c r="F18"/>
  <c r="A89" s="1"/>
  <c r="F17"/>
  <c r="A88" s="1"/>
  <c r="F16"/>
  <c r="A87" s="1"/>
  <c r="F15"/>
  <c r="A86" s="1"/>
  <c r="F14"/>
  <c r="A85" s="1"/>
  <c r="F13"/>
  <c r="A84" s="1"/>
  <c r="F12"/>
  <c r="A83" s="1"/>
  <c r="F11"/>
  <c r="A82" s="1"/>
  <c r="F10"/>
  <c r="A81" s="1"/>
  <c r="F9"/>
  <c r="A80" s="1"/>
  <c r="F8"/>
  <c r="A79" s="1"/>
  <c r="F7"/>
  <c r="A78" s="1"/>
  <c r="F6"/>
  <c r="A77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F5"/>
  <c r="A76" s="1"/>
  <c r="A1"/>
  <c r="G37" i="54"/>
  <c r="P36"/>
  <c r="G36"/>
  <c r="H36" s="1"/>
  <c r="AR35"/>
  <c r="G35"/>
  <c r="Y34"/>
  <c r="P34"/>
  <c r="G34"/>
  <c r="H34" s="1"/>
  <c r="G33"/>
  <c r="AI32"/>
  <c r="P32"/>
  <c r="G32"/>
  <c r="H32" s="1"/>
  <c r="AR31"/>
  <c r="AS31" s="1"/>
  <c r="G31"/>
  <c r="Y30"/>
  <c r="Z30" s="1"/>
  <c r="P30"/>
  <c r="G30"/>
  <c r="G29"/>
  <c r="AR28"/>
  <c r="P28"/>
  <c r="G28"/>
  <c r="H28" s="1"/>
  <c r="G27"/>
  <c r="Y26"/>
  <c r="P26"/>
  <c r="Q26" s="1"/>
  <c r="G26"/>
  <c r="H26" s="1"/>
  <c r="G25"/>
  <c r="AI24"/>
  <c r="AJ24" s="1"/>
  <c r="P24"/>
  <c r="G24"/>
  <c r="H24" s="1"/>
  <c r="G23"/>
  <c r="Y22"/>
  <c r="P22"/>
  <c r="Q22" s="1"/>
  <c r="G22"/>
  <c r="Y20"/>
  <c r="P20"/>
  <c r="G20"/>
  <c r="G19"/>
  <c r="AI18"/>
  <c r="P18"/>
  <c r="Q18" s="1"/>
  <c r="G18"/>
  <c r="G17"/>
  <c r="Y16"/>
  <c r="Z16" s="1"/>
  <c r="P16"/>
  <c r="G16"/>
  <c r="H16" s="1"/>
  <c r="G15"/>
  <c r="AR14"/>
  <c r="AS14" s="1"/>
  <c r="P14"/>
  <c r="Q14" s="1"/>
  <c r="G14"/>
  <c r="G13"/>
  <c r="Y12"/>
  <c r="P12"/>
  <c r="G12"/>
  <c r="H12" s="1"/>
  <c r="G11"/>
  <c r="AI10"/>
  <c r="P10"/>
  <c r="Q10" s="1"/>
  <c r="G10"/>
  <c r="G9"/>
  <c r="Y8"/>
  <c r="P8"/>
  <c r="G8"/>
  <c r="G7"/>
  <c r="P6"/>
  <c r="Q6" s="1"/>
  <c r="G6"/>
  <c r="H5"/>
  <c r="G5"/>
  <c r="D1"/>
  <c r="B278" i="53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B147"/>
  <c r="A147"/>
  <c r="B146"/>
  <c r="A146"/>
  <c r="B138"/>
  <c r="B137"/>
  <c r="B136"/>
  <c r="B135"/>
  <c r="B134"/>
  <c r="B133"/>
  <c r="B132"/>
  <c r="A132"/>
  <c r="B131"/>
  <c r="B130"/>
  <c r="B129"/>
  <c r="B128"/>
  <c r="B127"/>
  <c r="B126"/>
  <c r="B125"/>
  <c r="B124"/>
  <c r="A124"/>
  <c r="B123"/>
  <c r="B122"/>
  <c r="B121"/>
  <c r="B120"/>
  <c r="B119"/>
  <c r="B118"/>
  <c r="B117"/>
  <c r="B116"/>
  <c r="A116"/>
  <c r="B115"/>
  <c r="B114"/>
  <c r="B113"/>
  <c r="B112"/>
  <c r="B111"/>
  <c r="B110"/>
  <c r="B109"/>
  <c r="B108"/>
  <c r="A108"/>
  <c r="B107"/>
  <c r="B106"/>
  <c r="B105"/>
  <c r="B104"/>
  <c r="B103"/>
  <c r="B102"/>
  <c r="B101"/>
  <c r="B100"/>
  <c r="A100"/>
  <c r="B99"/>
  <c r="B98"/>
  <c r="B97"/>
  <c r="B96"/>
  <c r="B95"/>
  <c r="B94"/>
  <c r="B93"/>
  <c r="B92"/>
  <c r="A92"/>
  <c r="B91"/>
  <c r="B90"/>
  <c r="B89"/>
  <c r="B88"/>
  <c r="B87"/>
  <c r="B86"/>
  <c r="B85"/>
  <c r="B84"/>
  <c r="A84"/>
  <c r="B83"/>
  <c r="B82"/>
  <c r="B81"/>
  <c r="B80"/>
  <c r="B79"/>
  <c r="B78"/>
  <c r="J77"/>
  <c r="B77"/>
  <c r="B76"/>
  <c r="F67"/>
  <c r="A138" s="1"/>
  <c r="F66"/>
  <c r="A137" s="1"/>
  <c r="F65"/>
  <c r="A136" s="1"/>
  <c r="F64"/>
  <c r="A135" s="1"/>
  <c r="F63"/>
  <c r="A134" s="1"/>
  <c r="F62"/>
  <c r="A133" s="1"/>
  <c r="F6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F28"/>
  <c r="A99" s="1"/>
  <c r="F27"/>
  <c r="A98" s="1"/>
  <c r="F26"/>
  <c r="A97" s="1"/>
  <c r="F25"/>
  <c r="A96" s="1"/>
  <c r="F24"/>
  <c r="A95" s="1"/>
  <c r="F23"/>
  <c r="A94" s="1"/>
  <c r="F22"/>
  <c r="A93" s="1"/>
  <c r="F21"/>
  <c r="F20"/>
  <c r="A91" s="1"/>
  <c r="F19"/>
  <c r="A90" s="1"/>
  <c r="F18"/>
  <c r="A89" s="1"/>
  <c r="F17"/>
  <c r="A88" s="1"/>
  <c r="F16"/>
  <c r="A87" s="1"/>
  <c r="F15"/>
  <c r="A86" s="1"/>
  <c r="F14"/>
  <c r="A85" s="1"/>
  <c r="F13"/>
  <c r="F12"/>
  <c r="A83" s="1"/>
  <c r="F11"/>
  <c r="A82" s="1"/>
  <c r="F10"/>
  <c r="A81" s="1"/>
  <c r="F9"/>
  <c r="A80" s="1"/>
  <c r="F8"/>
  <c r="A79" s="1"/>
  <c r="F7"/>
  <c r="A78" s="1"/>
  <c r="F6"/>
  <c r="A77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F5"/>
  <c r="A76" s="1"/>
  <c r="A1"/>
  <c r="G37" i="52"/>
  <c r="H37" s="1"/>
  <c r="P36"/>
  <c r="H36"/>
  <c r="M36" s="1"/>
  <c r="G36"/>
  <c r="AR35"/>
  <c r="G35"/>
  <c r="H35" s="1"/>
  <c r="Y34"/>
  <c r="P34"/>
  <c r="Q34" s="1"/>
  <c r="G34"/>
  <c r="G33"/>
  <c r="AI32"/>
  <c r="P32"/>
  <c r="G32"/>
  <c r="AR31"/>
  <c r="AS31" s="1"/>
  <c r="G31"/>
  <c r="Y30"/>
  <c r="Z30" s="1"/>
  <c r="P30"/>
  <c r="G30"/>
  <c r="G29"/>
  <c r="AR28"/>
  <c r="P28"/>
  <c r="G28"/>
  <c r="H28" s="1"/>
  <c r="G27"/>
  <c r="Y26"/>
  <c r="P26"/>
  <c r="Q26" s="1"/>
  <c r="G26"/>
  <c r="H26" s="1"/>
  <c r="G25"/>
  <c r="AI24"/>
  <c r="AJ24" s="1"/>
  <c r="P24"/>
  <c r="G24"/>
  <c r="H24" s="1"/>
  <c r="G23"/>
  <c r="Y22"/>
  <c r="P22"/>
  <c r="Q22" s="1"/>
  <c r="G22"/>
  <c r="Y20"/>
  <c r="P20"/>
  <c r="G20"/>
  <c r="G19"/>
  <c r="AI18"/>
  <c r="P18"/>
  <c r="Q18" s="1"/>
  <c r="G18"/>
  <c r="G17"/>
  <c r="Y16"/>
  <c r="Z16" s="1"/>
  <c r="P16"/>
  <c r="G16"/>
  <c r="G15"/>
  <c r="AR14"/>
  <c r="AS14" s="1"/>
  <c r="P14"/>
  <c r="Q14" s="1"/>
  <c r="G14"/>
  <c r="G13"/>
  <c r="Y12"/>
  <c r="P12"/>
  <c r="G12"/>
  <c r="G11"/>
  <c r="H11" s="1"/>
  <c r="AI10"/>
  <c r="AJ10" s="1"/>
  <c r="P10"/>
  <c r="Q10" s="1"/>
  <c r="G10"/>
  <c r="G9"/>
  <c r="Y8"/>
  <c r="P8"/>
  <c r="Q8" s="1"/>
  <c r="G8"/>
  <c r="G7"/>
  <c r="P6"/>
  <c r="Q6" s="1"/>
  <c r="C51" s="1"/>
  <c r="G6"/>
  <c r="G5"/>
  <c r="H5" s="1"/>
  <c r="D1"/>
  <c r="B150" i="51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B121"/>
  <c r="B120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J83"/>
  <c r="B83"/>
  <c r="A83"/>
  <c r="B82"/>
  <c r="A82"/>
  <c r="K82" s="1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2"/>
  <c r="A51" s="1"/>
  <c r="F11"/>
  <c r="A50" s="1"/>
  <c r="F10"/>
  <c r="A49" s="1"/>
  <c r="F9"/>
  <c r="A48" s="1"/>
  <c r="F8"/>
  <c r="A47" s="1"/>
  <c r="F7"/>
  <c r="A46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G36" i="50"/>
  <c r="H36" s="1"/>
  <c r="AH35"/>
  <c r="P34"/>
  <c r="G34"/>
  <c r="Y32"/>
  <c r="Z32" s="1"/>
  <c r="G32"/>
  <c r="AI31"/>
  <c r="AH31"/>
  <c r="P30"/>
  <c r="Q30" s="1"/>
  <c r="G30"/>
  <c r="H30" s="1"/>
  <c r="AH28"/>
  <c r="G28"/>
  <c r="P26"/>
  <c r="Q26" s="1"/>
  <c r="G26"/>
  <c r="Z24"/>
  <c r="Y24"/>
  <c r="G24"/>
  <c r="P22"/>
  <c r="G22"/>
  <c r="P20"/>
  <c r="G20"/>
  <c r="Y18"/>
  <c r="G18"/>
  <c r="H18" s="1"/>
  <c r="P16"/>
  <c r="G16"/>
  <c r="AH14"/>
  <c r="AI14" s="1"/>
  <c r="G14"/>
  <c r="H14" s="1"/>
  <c r="P12"/>
  <c r="G12"/>
  <c r="Y10"/>
  <c r="Z10" s="1"/>
  <c r="G10"/>
  <c r="H10" s="1"/>
  <c r="P8"/>
  <c r="G8"/>
  <c r="G6"/>
  <c r="D1"/>
  <c r="D18" i="54"/>
  <c r="D37"/>
  <c r="D29" i="52"/>
  <c r="D24" i="54"/>
  <c r="D5" i="52"/>
  <c r="D7"/>
  <c r="D7" i="54"/>
  <c r="D29"/>
  <c r="D34" i="52"/>
  <c r="D32" i="50"/>
  <c r="D18" i="52"/>
  <c r="D15" i="54"/>
  <c r="D35" i="56"/>
  <c r="D5" i="54"/>
  <c r="D20"/>
  <c r="D24" i="52"/>
  <c r="D15"/>
  <c r="D34" i="54"/>
  <c r="D20" i="52"/>
  <c r="D37"/>
  <c r="J5" i="61" l="1"/>
  <c r="J6"/>
  <c r="J17"/>
  <c r="J18"/>
  <c r="AO31" i="52"/>
  <c r="H12" i="50"/>
  <c r="C58" s="1"/>
  <c r="H16"/>
  <c r="C59" s="1"/>
  <c r="M20"/>
  <c r="H20"/>
  <c r="H24"/>
  <c r="M22" s="1"/>
  <c r="H12" i="52"/>
  <c r="O46" s="1"/>
  <c r="Z12"/>
  <c r="C47" s="1"/>
  <c r="AJ18"/>
  <c r="AS35"/>
  <c r="AU33" s="1"/>
  <c r="C45" s="1"/>
  <c r="Z12" i="54"/>
  <c r="AJ18"/>
  <c r="AJ32"/>
  <c r="AS35"/>
  <c r="C46" s="1"/>
  <c r="C49" i="56"/>
  <c r="Q12" i="50"/>
  <c r="Q20"/>
  <c r="Q22"/>
  <c r="H34"/>
  <c r="M34" s="1"/>
  <c r="L20" i="51"/>
  <c r="H8" i="52"/>
  <c r="H9"/>
  <c r="H15"/>
  <c r="H23"/>
  <c r="Q24"/>
  <c r="V22" s="1"/>
  <c r="Q28"/>
  <c r="Q30"/>
  <c r="C57" s="1"/>
  <c r="H32"/>
  <c r="AJ32"/>
  <c r="H7" i="54"/>
  <c r="H9"/>
  <c r="H23"/>
  <c r="Q24"/>
  <c r="V22" s="1"/>
  <c r="Q28"/>
  <c r="Q30"/>
  <c r="H31"/>
  <c r="Q34"/>
  <c r="K146" i="55"/>
  <c r="Z16" i="56"/>
  <c r="AF18" s="1"/>
  <c r="H31"/>
  <c r="Q36"/>
  <c r="V34" s="1"/>
  <c r="J15" i="61"/>
  <c r="J12"/>
  <c r="J9"/>
  <c r="C55" i="50"/>
  <c r="O48" i="52"/>
  <c r="AE35" i="50"/>
  <c r="H6" i="52"/>
  <c r="H16"/>
  <c r="AJ32" i="56"/>
  <c r="AO28" s="1"/>
  <c r="H6" i="50"/>
  <c r="Q8"/>
  <c r="V10" s="1"/>
  <c r="Q16"/>
  <c r="Z18"/>
  <c r="AE14" s="1"/>
  <c r="H22"/>
  <c r="H26"/>
  <c r="AI28"/>
  <c r="AK21" s="1"/>
  <c r="C49" s="1"/>
  <c r="H32"/>
  <c r="C63" s="1"/>
  <c r="K44" i="51"/>
  <c r="L18"/>
  <c r="Z8" i="52"/>
  <c r="H13"/>
  <c r="H17"/>
  <c r="H19"/>
  <c r="H22"/>
  <c r="H25"/>
  <c r="M24" s="1"/>
  <c r="Z26"/>
  <c r="C46"/>
  <c r="H33"/>
  <c r="O56" s="1"/>
  <c r="H34"/>
  <c r="M34" s="1"/>
  <c r="Z34"/>
  <c r="C50" s="1"/>
  <c r="K76" i="53"/>
  <c r="H8" i="54"/>
  <c r="O44" s="1"/>
  <c r="Q8"/>
  <c r="V8" s="1"/>
  <c r="AJ10"/>
  <c r="H11"/>
  <c r="O46" s="1"/>
  <c r="H15"/>
  <c r="O48" s="1"/>
  <c r="Z34"/>
  <c r="AF32" s="1"/>
  <c r="H37"/>
  <c r="M36" s="1"/>
  <c r="H5" i="56"/>
  <c r="O43" s="1"/>
  <c r="AO14"/>
  <c r="AJ18"/>
  <c r="Q26"/>
  <c r="C56" s="1"/>
  <c r="H28"/>
  <c r="M28" s="1"/>
  <c r="Q32"/>
  <c r="C57" s="1"/>
  <c r="H37"/>
  <c r="M36" s="1"/>
  <c r="H31" i="52"/>
  <c r="K146" i="53"/>
  <c r="H6" i="54"/>
  <c r="O43" s="1"/>
  <c r="Z8"/>
  <c r="AF10" s="1"/>
  <c r="H13"/>
  <c r="H17"/>
  <c r="H19"/>
  <c r="H22"/>
  <c r="H25"/>
  <c r="M24" s="1"/>
  <c r="Z26"/>
  <c r="H33"/>
  <c r="O56" s="1"/>
  <c r="H35"/>
  <c r="O57" s="1"/>
  <c r="K76" i="55"/>
  <c r="H8" i="56"/>
  <c r="M8" s="1"/>
  <c r="H10"/>
  <c r="Q12"/>
  <c r="H12"/>
  <c r="M12" s="1"/>
  <c r="Z12"/>
  <c r="C47" s="1"/>
  <c r="H16"/>
  <c r="M16" s="1"/>
  <c r="H20"/>
  <c r="M20" s="1"/>
  <c r="Z20"/>
  <c r="H23"/>
  <c r="O51" s="1"/>
  <c r="H27"/>
  <c r="O53" s="1"/>
  <c r="Z34"/>
  <c r="AF32" s="1"/>
  <c r="K18" i="61"/>
  <c r="K6"/>
  <c r="J14"/>
  <c r="J11"/>
  <c r="K12" s="1"/>
  <c r="J8"/>
  <c r="K147" i="57"/>
  <c r="K28" s="1"/>
  <c r="L28" s="1"/>
  <c r="C48" i="56"/>
  <c r="O54"/>
  <c r="AF10"/>
  <c r="AU27"/>
  <c r="C44" s="1"/>
  <c r="AO35"/>
  <c r="V26"/>
  <c r="C50"/>
  <c r="V8"/>
  <c r="H9"/>
  <c r="Q10"/>
  <c r="H13"/>
  <c r="Q14"/>
  <c r="H17"/>
  <c r="Q18"/>
  <c r="M22"/>
  <c r="Q22"/>
  <c r="H24"/>
  <c r="AF24"/>
  <c r="H30"/>
  <c r="AO31"/>
  <c r="AS31"/>
  <c r="H32"/>
  <c r="O44"/>
  <c r="O48"/>
  <c r="O58"/>
  <c r="K76" i="57"/>
  <c r="M6" i="56"/>
  <c r="AU21"/>
  <c r="C43" s="1"/>
  <c r="H35"/>
  <c r="O57" s="1"/>
  <c r="J79" i="57"/>
  <c r="K78"/>
  <c r="K77"/>
  <c r="K146"/>
  <c r="K27" s="1"/>
  <c r="L27" s="1"/>
  <c r="J149"/>
  <c r="K148"/>
  <c r="K29" s="1"/>
  <c r="L29" s="1"/>
  <c r="J219"/>
  <c r="C47" i="54"/>
  <c r="M6"/>
  <c r="M8"/>
  <c r="H10"/>
  <c r="O45" s="1"/>
  <c r="Q12"/>
  <c r="C52" s="1"/>
  <c r="H14"/>
  <c r="AO14"/>
  <c r="M16"/>
  <c r="Q16"/>
  <c r="C53" s="1"/>
  <c r="H18"/>
  <c r="H20"/>
  <c r="M20" s="1"/>
  <c r="Z20"/>
  <c r="AF18" s="1"/>
  <c r="C55"/>
  <c r="H29"/>
  <c r="M28" s="1"/>
  <c r="Q32"/>
  <c r="O52"/>
  <c r="J218" i="55"/>
  <c r="Q20" i="54"/>
  <c r="C54" s="1"/>
  <c r="Z22"/>
  <c r="AO28"/>
  <c r="C56"/>
  <c r="V26"/>
  <c r="H27"/>
  <c r="O53" s="1"/>
  <c r="AS28"/>
  <c r="AU21" s="1"/>
  <c r="C43" s="1"/>
  <c r="H30"/>
  <c r="V30"/>
  <c r="C50"/>
  <c r="AU33"/>
  <c r="C45" s="1"/>
  <c r="AO35"/>
  <c r="Q36"/>
  <c r="V34" s="1"/>
  <c r="J78" i="55"/>
  <c r="K77"/>
  <c r="J148"/>
  <c r="K147"/>
  <c r="O43" i="52"/>
  <c r="H10"/>
  <c r="M10" s="1"/>
  <c r="M12"/>
  <c r="AO14"/>
  <c r="M16"/>
  <c r="Q16"/>
  <c r="C53" s="1"/>
  <c r="H18"/>
  <c r="O49" s="1"/>
  <c r="Z20"/>
  <c r="C48" s="1"/>
  <c r="C55"/>
  <c r="H29"/>
  <c r="M28" s="1"/>
  <c r="Q32"/>
  <c r="M6"/>
  <c r="H7"/>
  <c r="Q12"/>
  <c r="V12" s="1"/>
  <c r="H14"/>
  <c r="H20"/>
  <c r="M20" s="1"/>
  <c r="O50"/>
  <c r="O54"/>
  <c r="O58"/>
  <c r="J218" i="53"/>
  <c r="V8" i="52"/>
  <c r="Q20"/>
  <c r="C54" s="1"/>
  <c r="Z22"/>
  <c r="AO28"/>
  <c r="C56"/>
  <c r="V26"/>
  <c r="H27"/>
  <c r="O53" s="1"/>
  <c r="AS28"/>
  <c r="AU27" s="1"/>
  <c r="C44" s="1"/>
  <c r="H30"/>
  <c r="V30"/>
  <c r="AO35"/>
  <c r="Q36"/>
  <c r="V34" s="1"/>
  <c r="O57"/>
  <c r="J78" i="53"/>
  <c r="K77"/>
  <c r="J148"/>
  <c r="K147"/>
  <c r="AK27" i="50"/>
  <c r="C50" s="1"/>
  <c r="C53"/>
  <c r="V18"/>
  <c r="H8"/>
  <c r="C57" s="1"/>
  <c r="V24"/>
  <c r="H28"/>
  <c r="C62" s="1"/>
  <c r="AE31"/>
  <c r="C60"/>
  <c r="C64"/>
  <c r="L19" i="51"/>
  <c r="M12" i="50"/>
  <c r="M16"/>
  <c r="AE28"/>
  <c r="Q34"/>
  <c r="C56" s="1"/>
  <c r="AI35"/>
  <c r="AK33" s="1"/>
  <c r="C51" s="1"/>
  <c r="J46" i="51"/>
  <c r="K45"/>
  <c r="J84"/>
  <c r="K83"/>
  <c r="J123"/>
  <c r="D12" i="56"/>
  <c r="D8" i="54"/>
  <c r="D30" i="50"/>
  <c r="D9" i="54"/>
  <c r="D20" i="56"/>
  <c r="D13" i="54"/>
  <c r="D22" i="50"/>
  <c r="D9" i="52"/>
  <c r="D29" i="56"/>
  <c r="D30" i="54"/>
  <c r="D16" i="56"/>
  <c r="D32" i="54"/>
  <c r="D34" i="56"/>
  <c r="D33" i="52"/>
  <c r="D24" i="56"/>
  <c r="D14" i="50"/>
  <c r="D26" i="54"/>
  <c r="D18" i="50"/>
  <c r="D35" i="54"/>
  <c r="D16" i="50"/>
  <c r="D12" i="54"/>
  <c r="D6" i="50"/>
  <c r="D22" i="54"/>
  <c r="D26" i="50"/>
  <c r="D33" i="54"/>
  <c r="D12" i="50"/>
  <c r="D16" i="54"/>
  <c r="D34" i="50"/>
  <c r="D25" i="54"/>
  <c r="D20" i="50"/>
  <c r="D17" i="54"/>
  <c r="D17" i="56"/>
  <c r="D35" i="52"/>
  <c r="D8" i="56"/>
  <c r="D8" i="50"/>
  <c r="D37" i="56"/>
  <c r="D22" i="52"/>
  <c r="D13" i="56"/>
  <c r="D24" i="50"/>
  <c r="D25" i="56"/>
  <c r="D16" i="52"/>
  <c r="D30" i="56"/>
  <c r="D36" i="50"/>
  <c r="D33" i="56"/>
  <c r="D10" i="50"/>
  <c r="D18" i="56"/>
  <c r="D5"/>
  <c r="D25" i="52"/>
  <c r="D32" i="56"/>
  <c r="D17" i="52"/>
  <c r="D11" i="56"/>
  <c r="D8" i="52"/>
  <c r="D7" i="56"/>
  <c r="D12" i="52"/>
  <c r="D26" i="56"/>
  <c r="D13" i="52"/>
  <c r="D15" i="56"/>
  <c r="D26" i="52"/>
  <c r="D9" i="56"/>
  <c r="D30" i="52"/>
  <c r="D22" i="56"/>
  <c r="D28" i="50"/>
  <c r="E8" i="61" l="1"/>
  <c r="E11" s="1"/>
  <c r="E14" s="1"/>
  <c r="E17" s="1"/>
  <c r="K9"/>
  <c r="K15"/>
  <c r="M10" i="54"/>
  <c r="M32"/>
  <c r="C58" i="56"/>
  <c r="M30" i="50"/>
  <c r="O52" i="52"/>
  <c r="M14"/>
  <c r="C57" i="54"/>
  <c r="O47"/>
  <c r="M12"/>
  <c r="C48"/>
  <c r="O46" i="56"/>
  <c r="V30"/>
  <c r="M26"/>
  <c r="AO31" i="54"/>
  <c r="AF10" i="52"/>
  <c r="C61" i="50"/>
  <c r="C54"/>
  <c r="M26"/>
  <c r="AU27" i="54"/>
  <c r="C44" s="1"/>
  <c r="V16"/>
  <c r="M34" i="56"/>
  <c r="O51" i="54"/>
  <c r="M22"/>
  <c r="C51"/>
  <c r="O51" i="52"/>
  <c r="M22"/>
  <c r="M34" i="54"/>
  <c r="M32" i="52"/>
  <c r="AF32"/>
  <c r="V32" i="50"/>
  <c r="O58" i="54"/>
  <c r="O49"/>
  <c r="V20"/>
  <c r="V12"/>
  <c r="O50" i="56"/>
  <c r="J220" i="57"/>
  <c r="K149"/>
  <c r="K31" s="1"/>
  <c r="J150"/>
  <c r="J80"/>
  <c r="K79"/>
  <c r="M32" i="56"/>
  <c r="O56"/>
  <c r="C46"/>
  <c r="AU33"/>
  <c r="C45" s="1"/>
  <c r="M24"/>
  <c r="O52"/>
  <c r="C54"/>
  <c r="V20"/>
  <c r="C53"/>
  <c r="V16"/>
  <c r="C52"/>
  <c r="V12"/>
  <c r="O55"/>
  <c r="M30"/>
  <c r="C55"/>
  <c r="V22"/>
  <c r="O49"/>
  <c r="M18"/>
  <c r="O47"/>
  <c r="M14"/>
  <c r="O45"/>
  <c r="M10"/>
  <c r="K148" i="55"/>
  <c r="J149"/>
  <c r="J79"/>
  <c r="K78"/>
  <c r="C58" i="54"/>
  <c r="M26"/>
  <c r="C49"/>
  <c r="AF24"/>
  <c r="M18"/>
  <c r="M14"/>
  <c r="M30"/>
  <c r="O55"/>
  <c r="J219" i="55"/>
  <c r="O54" i="54"/>
  <c r="O50"/>
  <c r="M30" i="52"/>
  <c r="O55"/>
  <c r="J219" i="53"/>
  <c r="AU21" i="52"/>
  <c r="C43" s="1"/>
  <c r="O44"/>
  <c r="M8"/>
  <c r="AF18"/>
  <c r="O47"/>
  <c r="C52"/>
  <c r="O45"/>
  <c r="V20"/>
  <c r="M18"/>
  <c r="V16"/>
  <c r="K148" i="53"/>
  <c r="K29" s="1"/>
  <c r="J149"/>
  <c r="J79"/>
  <c r="K78"/>
  <c r="C58" i="52"/>
  <c r="M26"/>
  <c r="C49"/>
  <c r="AF24"/>
  <c r="C52" i="50"/>
  <c r="M8"/>
  <c r="J124" i="51"/>
  <c r="K84"/>
  <c r="J85"/>
  <c r="J47"/>
  <c r="K46"/>
  <c r="L29" i="53" l="1"/>
  <c r="L31" i="57"/>
  <c r="J151"/>
  <c r="K150"/>
  <c r="K33" s="1"/>
  <c r="J81"/>
  <c r="K80"/>
  <c r="J221"/>
  <c r="J150" i="55"/>
  <c r="K149"/>
  <c r="J220"/>
  <c r="J80"/>
  <c r="K79"/>
  <c r="J150" i="53"/>
  <c r="K149"/>
  <c r="K31" s="1"/>
  <c r="J80"/>
  <c r="K79"/>
  <c r="J220"/>
  <c r="J86" i="51"/>
  <c r="K85"/>
  <c r="J48"/>
  <c r="K47"/>
  <c r="J125"/>
  <c r="D11" i="52"/>
  <c r="D28" i="56"/>
  <c r="L31" i="53" l="1"/>
  <c r="L33" i="57"/>
  <c r="J222"/>
  <c r="J82"/>
  <c r="K81"/>
  <c r="J152"/>
  <c r="K151"/>
  <c r="K35" s="1"/>
  <c r="J81" i="55"/>
  <c r="K80"/>
  <c r="J221"/>
  <c r="J151"/>
  <c r="K150"/>
  <c r="K33" s="1"/>
  <c r="J221" i="53"/>
  <c r="J81"/>
  <c r="K80"/>
  <c r="J151"/>
  <c r="K150"/>
  <c r="K33" s="1"/>
  <c r="J126" i="51"/>
  <c r="J49"/>
  <c r="K48"/>
  <c r="J87"/>
  <c r="K86"/>
  <c r="D19" i="56"/>
  <c r="D28" i="52"/>
  <c r="L33" i="55" l="1"/>
  <c r="L33" i="53"/>
  <c r="L35" i="57"/>
  <c r="J153"/>
  <c r="K152"/>
  <c r="J83"/>
  <c r="K82"/>
  <c r="J223"/>
  <c r="J152" i="55"/>
  <c r="K151"/>
  <c r="K35" s="1"/>
  <c r="J222"/>
  <c r="J82"/>
  <c r="K81"/>
  <c r="J152" i="53"/>
  <c r="K151"/>
  <c r="K35" s="1"/>
  <c r="J82"/>
  <c r="K81"/>
  <c r="J222"/>
  <c r="J88" i="51"/>
  <c r="K87"/>
  <c r="J50"/>
  <c r="K49"/>
  <c r="J127"/>
  <c r="D19" i="54"/>
  <c r="D36" i="56"/>
  <c r="D19" i="52"/>
  <c r="L35" i="53" l="1"/>
  <c r="L35" i="55"/>
  <c r="J224" i="57"/>
  <c r="J84"/>
  <c r="K83"/>
  <c r="K153"/>
  <c r="J154"/>
  <c r="J83" i="55"/>
  <c r="K82"/>
  <c r="J223"/>
  <c r="J153"/>
  <c r="K152"/>
  <c r="J223" i="53"/>
  <c r="J83"/>
  <c r="K82"/>
  <c r="J153"/>
  <c r="K152"/>
  <c r="J128" i="51"/>
  <c r="J51"/>
  <c r="K50"/>
  <c r="K88"/>
  <c r="J89"/>
  <c r="D36" i="54"/>
  <c r="D36" i="52"/>
  <c r="J155" i="57" l="1"/>
  <c r="K154"/>
  <c r="J85"/>
  <c r="K84"/>
  <c r="J225"/>
  <c r="J154" i="55"/>
  <c r="K153"/>
  <c r="J224"/>
  <c r="J84"/>
  <c r="K83"/>
  <c r="J154" i="53"/>
  <c r="K153"/>
  <c r="J84"/>
  <c r="K83"/>
  <c r="J224"/>
  <c r="J90" i="51"/>
  <c r="K89"/>
  <c r="J52"/>
  <c r="K51"/>
  <c r="J129"/>
  <c r="J226" i="57" l="1"/>
  <c r="J86"/>
  <c r="K85"/>
  <c r="J156"/>
  <c r="K155"/>
  <c r="J85" i="55"/>
  <c r="K84"/>
  <c r="J225"/>
  <c r="K154"/>
  <c r="J155"/>
  <c r="J225" i="53"/>
  <c r="J85"/>
  <c r="K84"/>
  <c r="K154"/>
  <c r="J155"/>
  <c r="J130" i="51"/>
  <c r="J53"/>
  <c r="K52"/>
  <c r="J91"/>
  <c r="K90"/>
  <c r="J157" i="57" l="1"/>
  <c r="K156"/>
  <c r="J87"/>
  <c r="K86"/>
  <c r="J227"/>
  <c r="J156" i="55"/>
  <c r="K155"/>
  <c r="J226"/>
  <c r="J86"/>
  <c r="K85"/>
  <c r="J156" i="53"/>
  <c r="K155"/>
  <c r="J86"/>
  <c r="K85"/>
  <c r="J226"/>
  <c r="J92" i="51"/>
  <c r="K91"/>
  <c r="J54"/>
  <c r="K53"/>
  <c r="J131"/>
  <c r="C72"/>
  <c r="C73"/>
  <c r="C74"/>
  <c r="C44"/>
  <c r="C71"/>
  <c r="C46"/>
  <c r="C45"/>
  <c r="C64"/>
  <c r="C63"/>
  <c r="C66"/>
  <c r="C65"/>
  <c r="C68"/>
  <c r="C67"/>
  <c r="C69"/>
  <c r="C56"/>
  <c r="C55"/>
  <c r="C58"/>
  <c r="C57"/>
  <c r="C60"/>
  <c r="C59"/>
  <c r="C62"/>
  <c r="C48"/>
  <c r="C47"/>
  <c r="C50"/>
  <c r="C49"/>
  <c r="C52"/>
  <c r="C51"/>
  <c r="C54"/>
  <c r="C53"/>
  <c r="C61"/>
  <c r="C70"/>
  <c r="J228" i="57" l="1"/>
  <c r="J88"/>
  <c r="K87"/>
  <c r="K157"/>
  <c r="J158"/>
  <c r="J87" i="55"/>
  <c r="K86"/>
  <c r="J227"/>
  <c r="J157"/>
  <c r="K156"/>
  <c r="J227" i="53"/>
  <c r="J87"/>
  <c r="K86"/>
  <c r="J157"/>
  <c r="K156"/>
  <c r="J132" i="51"/>
  <c r="J55"/>
  <c r="K54"/>
  <c r="K92"/>
  <c r="J93"/>
  <c r="C110"/>
  <c r="C107"/>
  <c r="C105"/>
  <c r="C97"/>
  <c r="C111"/>
  <c r="C100"/>
  <c r="C98"/>
  <c r="C82"/>
  <c r="C103"/>
  <c r="C92"/>
  <c r="C90"/>
  <c r="C101"/>
  <c r="C96"/>
  <c r="C93"/>
  <c r="C83"/>
  <c r="C84"/>
  <c r="C88"/>
  <c r="C108"/>
  <c r="C106"/>
  <c r="C102"/>
  <c r="C112"/>
  <c r="C94"/>
  <c r="C99"/>
  <c r="C87"/>
  <c r="C104"/>
  <c r="C109"/>
  <c r="C91"/>
  <c r="C89"/>
  <c r="C86"/>
  <c r="C95"/>
  <c r="C85"/>
  <c r="J159" i="57" l="1"/>
  <c r="K158"/>
  <c r="J89"/>
  <c r="K88"/>
  <c r="J229"/>
  <c r="J158" i="55"/>
  <c r="K157"/>
  <c r="J228"/>
  <c r="J88"/>
  <c r="K87"/>
  <c r="J158" i="53"/>
  <c r="K157"/>
  <c r="J88"/>
  <c r="K87"/>
  <c r="J228"/>
  <c r="A121" i="51"/>
  <c r="A123"/>
  <c r="A125"/>
  <c r="A127"/>
  <c r="A129"/>
  <c r="A131"/>
  <c r="A133"/>
  <c r="A135"/>
  <c r="A137"/>
  <c r="A139"/>
  <c r="A141"/>
  <c r="A143"/>
  <c r="A145"/>
  <c r="A147"/>
  <c r="A149"/>
  <c r="A120"/>
  <c r="A122"/>
  <c r="A124"/>
  <c r="A126"/>
  <c r="A128"/>
  <c r="A130"/>
  <c r="A132"/>
  <c r="A134"/>
  <c r="A136"/>
  <c r="A138"/>
  <c r="A140"/>
  <c r="A142"/>
  <c r="A144"/>
  <c r="A146"/>
  <c r="A148"/>
  <c r="A150"/>
  <c r="J56"/>
  <c r="K55"/>
  <c r="J133"/>
  <c r="J94"/>
  <c r="K93"/>
  <c r="J230" i="57" l="1"/>
  <c r="J90"/>
  <c r="K89"/>
  <c r="J160"/>
  <c r="K159"/>
  <c r="J89" i="55"/>
  <c r="K88"/>
  <c r="J229"/>
  <c r="K158"/>
  <c r="J159"/>
  <c r="K132" i="51"/>
  <c r="J229" i="53"/>
  <c r="J89"/>
  <c r="K88"/>
  <c r="K158"/>
  <c r="J159"/>
  <c r="K120" i="51"/>
  <c r="K121"/>
  <c r="K122"/>
  <c r="K123"/>
  <c r="K124"/>
  <c r="K125"/>
  <c r="K126"/>
  <c r="K127"/>
  <c r="K128"/>
  <c r="K129"/>
  <c r="K130"/>
  <c r="K131"/>
  <c r="J95"/>
  <c r="K94"/>
  <c r="J134"/>
  <c r="K133"/>
  <c r="J57"/>
  <c r="K56"/>
  <c r="C125"/>
  <c r="C146"/>
  <c r="C144"/>
  <c r="C150"/>
  <c r="C148"/>
  <c r="C138"/>
  <c r="C136"/>
  <c r="C134"/>
  <c r="C122"/>
  <c r="C142"/>
  <c r="C140"/>
  <c r="C130"/>
  <c r="C128"/>
  <c r="C133"/>
  <c r="C121"/>
  <c r="C131"/>
  <c r="C126"/>
  <c r="C124"/>
  <c r="C145"/>
  <c r="C143"/>
  <c r="C149"/>
  <c r="C147"/>
  <c r="C137"/>
  <c r="C135"/>
  <c r="C132"/>
  <c r="C120"/>
  <c r="C141"/>
  <c r="C139"/>
  <c r="C129"/>
  <c r="C127"/>
  <c r="C123"/>
  <c r="J161" i="57" l="1"/>
  <c r="K160"/>
  <c r="J91"/>
  <c r="K90"/>
  <c r="J231"/>
  <c r="J160" i="55"/>
  <c r="K159"/>
  <c r="J230"/>
  <c r="J90"/>
  <c r="K89"/>
  <c r="J90" i="53"/>
  <c r="K89"/>
  <c r="J230"/>
  <c r="J160"/>
  <c r="K159"/>
  <c r="J58" i="51"/>
  <c r="K57"/>
  <c r="J135"/>
  <c r="K134"/>
  <c r="J96"/>
  <c r="K95"/>
  <c r="J232" i="57" l="1"/>
  <c r="J92"/>
  <c r="K91"/>
  <c r="K161"/>
  <c r="J162"/>
  <c r="J91" i="55"/>
  <c r="K90"/>
  <c r="J231"/>
  <c r="J161"/>
  <c r="K160"/>
  <c r="J161" i="53"/>
  <c r="K160"/>
  <c r="J231"/>
  <c r="J91"/>
  <c r="K90"/>
  <c r="J97" i="51"/>
  <c r="K96"/>
  <c r="J136"/>
  <c r="K135"/>
  <c r="J59"/>
  <c r="K58"/>
  <c r="J163" i="57" l="1"/>
  <c r="K162"/>
  <c r="J93"/>
  <c r="K92"/>
  <c r="J233"/>
  <c r="J162" i="55"/>
  <c r="K161"/>
  <c r="J232"/>
  <c r="J92"/>
  <c r="K91"/>
  <c r="J92" i="53"/>
  <c r="K91"/>
  <c r="J232"/>
  <c r="J162"/>
  <c r="K161"/>
  <c r="J60" i="51"/>
  <c r="K59"/>
  <c r="J137"/>
  <c r="K136"/>
  <c r="K97"/>
  <c r="J98"/>
  <c r="J234" i="57" l="1"/>
  <c r="J94"/>
  <c r="K93"/>
  <c r="J164"/>
  <c r="K163"/>
  <c r="J93" i="55"/>
  <c r="K92"/>
  <c r="J233"/>
  <c r="K162"/>
  <c r="J163"/>
  <c r="K162" i="53"/>
  <c r="J163"/>
  <c r="J233"/>
  <c r="J93"/>
  <c r="K92"/>
  <c r="J99" i="51"/>
  <c r="K98"/>
  <c r="J138"/>
  <c r="K137"/>
  <c r="J61"/>
  <c r="K60"/>
  <c r="J165" i="57" l="1"/>
  <c r="K164"/>
  <c r="J95"/>
  <c r="K94"/>
  <c r="J235"/>
  <c r="J164" i="55"/>
  <c r="K163"/>
  <c r="J234"/>
  <c r="J94"/>
  <c r="K93"/>
  <c r="J164" i="53"/>
  <c r="K163"/>
  <c r="J94"/>
  <c r="K93"/>
  <c r="J234"/>
  <c r="J62" i="51"/>
  <c r="K61"/>
  <c r="J139"/>
  <c r="K138"/>
  <c r="J100"/>
  <c r="K99"/>
  <c r="J236" i="57" l="1"/>
  <c r="J96"/>
  <c r="K95"/>
  <c r="K165"/>
  <c r="J166"/>
  <c r="J95" i="55"/>
  <c r="K94"/>
  <c r="J235"/>
  <c r="J165"/>
  <c r="K164"/>
  <c r="J235" i="53"/>
  <c r="J95"/>
  <c r="K94"/>
  <c r="J165"/>
  <c r="K164"/>
  <c r="J101" i="51"/>
  <c r="K100"/>
  <c r="J140"/>
  <c r="K139"/>
  <c r="J63"/>
  <c r="K62"/>
  <c r="C135" i="57"/>
  <c r="C102"/>
  <c r="C134"/>
  <c r="C100"/>
  <c r="C121"/>
  <c r="C101"/>
  <c r="C120"/>
  <c r="C99"/>
  <c r="C108"/>
  <c r="C123"/>
  <c r="C78"/>
  <c r="C122"/>
  <c r="C79"/>
  <c r="C109"/>
  <c r="C76"/>
  <c r="C96"/>
  <c r="C117"/>
  <c r="C116"/>
  <c r="C111"/>
  <c r="C81"/>
  <c r="C110"/>
  <c r="C129"/>
  <c r="C90"/>
  <c r="C128"/>
  <c r="C88"/>
  <c r="C87"/>
  <c r="C131"/>
  <c r="C94"/>
  <c r="C130"/>
  <c r="C84"/>
  <c r="C98"/>
  <c r="C91"/>
  <c r="C89"/>
  <c r="C133"/>
  <c r="C119"/>
  <c r="C97"/>
  <c r="C118"/>
  <c r="C137"/>
  <c r="C105"/>
  <c r="C136"/>
  <c r="C104"/>
  <c r="C92"/>
  <c r="C77"/>
  <c r="C107"/>
  <c r="C138"/>
  <c r="C106"/>
  <c r="C125"/>
  <c r="C82"/>
  <c r="C124"/>
  <c r="C103"/>
  <c r="C93"/>
  <c r="C127"/>
  <c r="C86"/>
  <c r="C126"/>
  <c r="C95"/>
  <c r="C113"/>
  <c r="C85"/>
  <c r="C112"/>
  <c r="C83"/>
  <c r="C80"/>
  <c r="C115"/>
  <c r="C114"/>
  <c r="C132"/>
  <c r="J167" l="1"/>
  <c r="K166"/>
  <c r="J97"/>
  <c r="K96"/>
  <c r="J237"/>
  <c r="J166" i="55"/>
  <c r="K165"/>
  <c r="J236"/>
  <c r="J96"/>
  <c r="K95"/>
  <c r="J166" i="53"/>
  <c r="K165"/>
  <c r="J96"/>
  <c r="K95"/>
  <c r="J236"/>
  <c r="J64" i="51"/>
  <c r="K63"/>
  <c r="J141"/>
  <c r="K140"/>
  <c r="K101"/>
  <c r="J102"/>
  <c r="J168" i="57" l="1"/>
  <c r="K167"/>
  <c r="J238"/>
  <c r="J98"/>
  <c r="K97"/>
  <c r="J97" i="55"/>
  <c r="K96"/>
  <c r="J237"/>
  <c r="K166"/>
  <c r="J167"/>
  <c r="J237" i="53"/>
  <c r="J97"/>
  <c r="K96"/>
  <c r="K166"/>
  <c r="J167"/>
  <c r="J103" i="51"/>
  <c r="K102"/>
  <c r="J142"/>
  <c r="K141"/>
  <c r="J65"/>
  <c r="K64"/>
  <c r="C157" i="57"/>
  <c r="C159"/>
  <c r="C80" i="55"/>
  <c r="C112"/>
  <c r="C81" i="53"/>
  <c r="C113"/>
  <c r="C169" i="57"/>
  <c r="C171"/>
  <c r="C87" i="55"/>
  <c r="C88" i="53"/>
  <c r="C93" i="55"/>
  <c r="C94" i="53"/>
  <c r="C188" i="57"/>
  <c r="C189"/>
  <c r="C98" i="55"/>
  <c r="C130"/>
  <c r="C99" i="53"/>
  <c r="C131"/>
  <c r="C194" i="57"/>
  <c r="C195"/>
  <c r="C123" i="55"/>
  <c r="C124" i="53"/>
  <c r="C129" i="55"/>
  <c r="C130" i="53"/>
  <c r="C176" i="57"/>
  <c r="C177"/>
  <c r="C92" i="55"/>
  <c r="C124"/>
  <c r="C93" i="53"/>
  <c r="C125"/>
  <c r="C182" i="57"/>
  <c r="C183"/>
  <c r="C111" i="55"/>
  <c r="C112" i="53"/>
  <c r="C117" i="55"/>
  <c r="C149" i="57"/>
  <c r="C151"/>
  <c r="C78" i="55"/>
  <c r="C110"/>
  <c r="C79" i="53"/>
  <c r="C111"/>
  <c r="C161" i="57"/>
  <c r="C163"/>
  <c r="C83" i="55"/>
  <c r="C84" i="53"/>
  <c r="C89" i="55"/>
  <c r="C90" i="53"/>
  <c r="C126"/>
  <c r="C132" i="55"/>
  <c r="C133" i="53"/>
  <c r="C199" i="57"/>
  <c r="C128" i="53"/>
  <c r="C154" i="57"/>
  <c r="C86" i="55"/>
  <c r="C87" i="53"/>
  <c r="C135"/>
  <c r="C203" i="57"/>
  <c r="C105" i="55"/>
  <c r="C162" i="57"/>
  <c r="C164"/>
  <c r="C88" i="55"/>
  <c r="C120"/>
  <c r="C89" i="53"/>
  <c r="C121"/>
  <c r="C174" i="57"/>
  <c r="C175"/>
  <c r="C103" i="55"/>
  <c r="C104" i="53"/>
  <c r="C109" i="55"/>
  <c r="C118" i="53"/>
  <c r="C204" i="57"/>
  <c r="C205"/>
  <c r="C106" i="55"/>
  <c r="C138"/>
  <c r="C107" i="53"/>
  <c r="C147" i="57"/>
  <c r="C146"/>
  <c r="C77" i="55"/>
  <c r="C76" i="53"/>
  <c r="C81" i="55"/>
  <c r="C82" i="53"/>
  <c r="C110"/>
  <c r="C192" i="57"/>
  <c r="C193"/>
  <c r="C116" i="55"/>
  <c r="C117" i="53"/>
  <c r="C160" i="57"/>
  <c r="C96" i="53"/>
  <c r="C102"/>
  <c r="C197" i="57"/>
  <c r="C134" i="55"/>
  <c r="C166" i="57"/>
  <c r="C99" i="55"/>
  <c r="C132" i="53"/>
  <c r="C138"/>
  <c r="C184" i="57"/>
  <c r="C185"/>
  <c r="C96" i="55"/>
  <c r="C128"/>
  <c r="C97" i="53"/>
  <c r="C129"/>
  <c r="C190" i="57"/>
  <c r="C191"/>
  <c r="C119" i="55"/>
  <c r="C120" i="53"/>
  <c r="C125" i="55"/>
  <c r="C165" i="57"/>
  <c r="C167"/>
  <c r="C82" i="55"/>
  <c r="C114"/>
  <c r="C83" i="53"/>
  <c r="C115"/>
  <c r="C150" i="57"/>
  <c r="C152"/>
  <c r="C91" i="55"/>
  <c r="C92" i="53"/>
  <c r="C97" i="55"/>
  <c r="C98" i="53"/>
  <c r="C134"/>
  <c r="C208" i="57"/>
  <c r="C76" i="55"/>
  <c r="C108"/>
  <c r="C77" i="53"/>
  <c r="C109"/>
  <c r="C153" i="57"/>
  <c r="C155"/>
  <c r="C79" i="55"/>
  <c r="C80" i="53"/>
  <c r="C85" i="55"/>
  <c r="C86" i="53"/>
  <c r="C180" i="57"/>
  <c r="C181"/>
  <c r="C94" i="55"/>
  <c r="C126"/>
  <c r="C95" i="53"/>
  <c r="C127"/>
  <c r="C186" i="57"/>
  <c r="C187"/>
  <c r="C115" i="55"/>
  <c r="C116" i="53"/>
  <c r="C121" i="55"/>
  <c r="C122" i="53"/>
  <c r="C84" i="55"/>
  <c r="C101" i="53"/>
  <c r="C198" i="57"/>
  <c r="C127" i="55"/>
  <c r="C133"/>
  <c r="C156" i="57"/>
  <c r="C118" i="55"/>
  <c r="C119" i="53"/>
  <c r="C202" i="57"/>
  <c r="C131" i="55"/>
  <c r="C106" i="53"/>
  <c r="C200" i="57"/>
  <c r="C201"/>
  <c r="C104" i="55"/>
  <c r="C136"/>
  <c r="C105" i="53"/>
  <c r="C137"/>
  <c r="C206" i="57"/>
  <c r="C207"/>
  <c r="C135" i="55"/>
  <c r="C136" i="53"/>
  <c r="C78"/>
  <c r="C170" i="57"/>
  <c r="C172"/>
  <c r="C90" i="55"/>
  <c r="C122"/>
  <c r="C91" i="53"/>
  <c r="C123"/>
  <c r="C178" i="57"/>
  <c r="C179"/>
  <c r="C107" i="55"/>
  <c r="C108" i="53"/>
  <c r="C113" i="55"/>
  <c r="C114" i="53"/>
  <c r="C173" i="57"/>
  <c r="C148"/>
  <c r="C100" i="55"/>
  <c r="C85" i="53"/>
  <c r="C158" i="57"/>
  <c r="C95" i="55"/>
  <c r="C101"/>
  <c r="C196" i="57"/>
  <c r="C102" i="55"/>
  <c r="C103" i="53"/>
  <c r="C168" i="57"/>
  <c r="C100" i="53"/>
  <c r="C137" i="55"/>
  <c r="A277" i="57" l="1"/>
  <c r="A273"/>
  <c r="A269"/>
  <c r="A265"/>
  <c r="A261"/>
  <c r="A257"/>
  <c r="A253"/>
  <c r="A249"/>
  <c r="A245"/>
  <c r="A238"/>
  <c r="A230"/>
  <c r="A222"/>
  <c r="A241"/>
  <c r="A233"/>
  <c r="A225"/>
  <c r="A216"/>
  <c r="A276"/>
  <c r="A272"/>
  <c r="A268"/>
  <c r="A264"/>
  <c r="A260"/>
  <c r="A256"/>
  <c r="A252"/>
  <c r="A248"/>
  <c r="A244"/>
  <c r="A236"/>
  <c r="A228"/>
  <c r="A220"/>
  <c r="A239"/>
  <c r="A231"/>
  <c r="A223"/>
  <c r="A217"/>
  <c r="A275"/>
  <c r="A271"/>
  <c r="A267"/>
  <c r="A263"/>
  <c r="A259"/>
  <c r="A255"/>
  <c r="A251"/>
  <c r="A247"/>
  <c r="A242"/>
  <c r="A234"/>
  <c r="A226"/>
  <c r="A218"/>
  <c r="A237"/>
  <c r="A229"/>
  <c r="A221"/>
  <c r="A278"/>
  <c r="A274"/>
  <c r="A270"/>
  <c r="A266"/>
  <c r="A262"/>
  <c r="A258"/>
  <c r="A254"/>
  <c r="A250"/>
  <c r="A246"/>
  <c r="A240"/>
  <c r="A232"/>
  <c r="A224"/>
  <c r="A243"/>
  <c r="A235"/>
  <c r="A227"/>
  <c r="A219"/>
  <c r="J99"/>
  <c r="K98"/>
  <c r="J239"/>
  <c r="J169"/>
  <c r="K168"/>
  <c r="J238" i="55"/>
  <c r="J98"/>
  <c r="K97"/>
  <c r="J168"/>
  <c r="K167"/>
  <c r="J98" i="53"/>
  <c r="K97"/>
  <c r="J238"/>
  <c r="J168"/>
  <c r="K167"/>
  <c r="J66" i="51"/>
  <c r="K65"/>
  <c r="J143"/>
  <c r="K142"/>
  <c r="J104"/>
  <c r="K103"/>
  <c r="C207" i="53"/>
  <c r="C200"/>
  <c r="C194"/>
  <c r="C201"/>
  <c r="C200" i="55"/>
  <c r="C188" i="53"/>
  <c r="C182"/>
  <c r="C195"/>
  <c r="C194" i="55"/>
  <c r="C175"/>
  <c r="C169"/>
  <c r="C157" i="53"/>
  <c r="C156" i="55"/>
  <c r="C163"/>
  <c r="C183" i="53"/>
  <c r="C208"/>
  <c r="C191"/>
  <c r="C184"/>
  <c r="C178"/>
  <c r="C193"/>
  <c r="C192" i="55"/>
  <c r="C172" i="53"/>
  <c r="C166"/>
  <c r="C187"/>
  <c r="C178" i="55"/>
  <c r="C159"/>
  <c r="C153"/>
  <c r="C149" i="53"/>
  <c r="C148" i="55"/>
  <c r="C206" i="53"/>
  <c r="C159"/>
  <c r="C192"/>
  <c r="C175"/>
  <c r="C168"/>
  <c r="C162"/>
  <c r="C185"/>
  <c r="C184" i="55"/>
  <c r="C156" i="53"/>
  <c r="C150"/>
  <c r="C179"/>
  <c r="C162" i="55"/>
  <c r="C202" i="53"/>
  <c r="C205"/>
  <c r="C204" i="55"/>
  <c r="C196" i="53"/>
  <c r="C190"/>
  <c r="C206" i="55"/>
  <c r="C176" i="53"/>
  <c r="C167"/>
  <c r="C152"/>
  <c r="C146"/>
  <c r="C177"/>
  <c r="C176" i="55"/>
  <c r="C203"/>
  <c r="C197"/>
  <c r="C171" i="53"/>
  <c r="C146" i="55"/>
  <c r="C186" i="53"/>
  <c r="C197"/>
  <c r="C196" i="55"/>
  <c r="C180" i="53"/>
  <c r="C174"/>
  <c r="C186" i="55"/>
  <c r="C160" i="53"/>
  <c r="C151"/>
  <c r="C199" i="55"/>
  <c r="C193"/>
  <c r="C169" i="53"/>
  <c r="C168" i="55"/>
  <c r="C187"/>
  <c r="C181"/>
  <c r="C163" i="53"/>
  <c r="C182" i="55"/>
  <c r="C170" i="53"/>
  <c r="C189"/>
  <c r="C188" i="55"/>
  <c r="C164" i="53"/>
  <c r="C205" i="55"/>
  <c r="C154"/>
  <c r="C207"/>
  <c r="C198"/>
  <c r="C183"/>
  <c r="C177"/>
  <c r="C161" i="53"/>
  <c r="C160" i="55"/>
  <c r="C171"/>
  <c r="C165"/>
  <c r="C155" i="53"/>
  <c r="C166" i="55"/>
  <c r="C154" i="53"/>
  <c r="C181"/>
  <c r="C180" i="55"/>
  <c r="C148" i="53"/>
  <c r="C173" i="55"/>
  <c r="C190"/>
  <c r="C158" i="53"/>
  <c r="C170" i="55"/>
  <c r="C167"/>
  <c r="C161"/>
  <c r="C153" i="53"/>
  <c r="C152" i="55"/>
  <c r="C155"/>
  <c r="C149"/>
  <c r="C147" i="53"/>
  <c r="C150" i="55"/>
  <c r="C201"/>
  <c r="C173" i="53"/>
  <c r="C172" i="55"/>
  <c r="C195"/>
  <c r="C157"/>
  <c r="C158"/>
  <c r="C189"/>
  <c r="C174"/>
  <c r="C151"/>
  <c r="C147"/>
  <c r="C208"/>
  <c r="C204" i="53"/>
  <c r="C198"/>
  <c r="C203"/>
  <c r="C202" i="55"/>
  <c r="C191"/>
  <c r="C185"/>
  <c r="C165" i="53"/>
  <c r="C164" i="55"/>
  <c r="C179"/>
  <c r="C199" i="53"/>
  <c r="K231" i="57" l="1"/>
  <c r="K237"/>
  <c r="K223"/>
  <c r="K219"/>
  <c r="K32" s="1"/>
  <c r="L32" s="1"/>
  <c r="K235"/>
  <c r="K227"/>
  <c r="K217"/>
  <c r="K233"/>
  <c r="K229"/>
  <c r="K225"/>
  <c r="K221"/>
  <c r="K36" s="1"/>
  <c r="L36" s="1"/>
  <c r="A220" i="55"/>
  <c r="A228"/>
  <c r="A236"/>
  <c r="A244"/>
  <c r="A252"/>
  <c r="A260"/>
  <c r="A216"/>
  <c r="A224"/>
  <c r="A232"/>
  <c r="A240"/>
  <c r="A248"/>
  <c r="A256"/>
  <c r="A264"/>
  <c r="A268"/>
  <c r="A272"/>
  <c r="A276"/>
  <c r="A217" i="53"/>
  <c r="A221"/>
  <c r="A225"/>
  <c r="A229"/>
  <c r="A233"/>
  <c r="A237"/>
  <c r="A241"/>
  <c r="A245"/>
  <c r="A249"/>
  <c r="A253"/>
  <c r="A257"/>
  <c r="A261"/>
  <c r="A265"/>
  <c r="A269"/>
  <c r="A273"/>
  <c r="A277"/>
  <c r="A219" i="55"/>
  <c r="A227"/>
  <c r="A235"/>
  <c r="A243"/>
  <c r="A251"/>
  <c r="A259"/>
  <c r="A267"/>
  <c r="A275"/>
  <c r="A220" i="53"/>
  <c r="A228"/>
  <c r="A236"/>
  <c r="A244"/>
  <c r="A252"/>
  <c r="A260"/>
  <c r="A268"/>
  <c r="A276"/>
  <c r="A225" i="55"/>
  <c r="A233"/>
  <c r="A241"/>
  <c r="A249"/>
  <c r="A257"/>
  <c r="A265"/>
  <c r="A273"/>
  <c r="A218" i="53"/>
  <c r="A226"/>
  <c r="A234"/>
  <c r="A242"/>
  <c r="A250"/>
  <c r="A258"/>
  <c r="A266"/>
  <c r="A274"/>
  <c r="A218" i="55"/>
  <c r="A222"/>
  <c r="A226"/>
  <c r="A230"/>
  <c r="A234"/>
  <c r="A238"/>
  <c r="A242"/>
  <c r="A246"/>
  <c r="A250"/>
  <c r="A254"/>
  <c r="A258"/>
  <c r="A262"/>
  <c r="A266"/>
  <c r="A270"/>
  <c r="A274"/>
  <c r="A278"/>
  <c r="A219" i="53"/>
  <c r="A223"/>
  <c r="A227"/>
  <c r="A231"/>
  <c r="A235"/>
  <c r="A239"/>
  <c r="A243"/>
  <c r="A247"/>
  <c r="A251"/>
  <c r="A255"/>
  <c r="A259"/>
  <c r="A263"/>
  <c r="A267"/>
  <c r="A271"/>
  <c r="A275"/>
  <c r="A217" i="55"/>
  <c r="A223"/>
  <c r="A231"/>
  <c r="A239"/>
  <c r="A247"/>
  <c r="A255"/>
  <c r="A263"/>
  <c r="A271"/>
  <c r="A216" i="53"/>
  <c r="A224"/>
  <c r="A232"/>
  <c r="A240"/>
  <c r="A248"/>
  <c r="A256"/>
  <c r="A264"/>
  <c r="A272"/>
  <c r="A221" i="55"/>
  <c r="A229"/>
  <c r="A237"/>
  <c r="A245"/>
  <c r="A253"/>
  <c r="A261"/>
  <c r="A269"/>
  <c r="A277"/>
  <c r="A222" i="53"/>
  <c r="A230"/>
  <c r="A238"/>
  <c r="A246"/>
  <c r="A254"/>
  <c r="A262"/>
  <c r="A270"/>
  <c r="A278"/>
  <c r="K216" i="57"/>
  <c r="K218"/>
  <c r="K30" s="1"/>
  <c r="L30" s="1"/>
  <c r="K220"/>
  <c r="K34" s="1"/>
  <c r="L34" s="1"/>
  <c r="K222"/>
  <c r="K224"/>
  <c r="K226"/>
  <c r="K228"/>
  <c r="K230"/>
  <c r="K232"/>
  <c r="K234"/>
  <c r="K236"/>
  <c r="K238"/>
  <c r="K169"/>
  <c r="J170"/>
  <c r="J240"/>
  <c r="K239"/>
  <c r="J100"/>
  <c r="K99"/>
  <c r="J169" i="55"/>
  <c r="K168"/>
  <c r="J99"/>
  <c r="K98"/>
  <c r="J239"/>
  <c r="J169" i="53"/>
  <c r="K168"/>
  <c r="J239"/>
  <c r="J99"/>
  <c r="K98"/>
  <c r="J105" i="51"/>
  <c r="K104"/>
  <c r="J144"/>
  <c r="K143"/>
  <c r="J67"/>
  <c r="K66"/>
  <c r="C269" i="57"/>
  <c r="C265"/>
  <c r="C271"/>
  <c r="C270"/>
  <c r="C277"/>
  <c r="C273"/>
  <c r="C275"/>
  <c r="C274"/>
  <c r="D6" i="56"/>
  <c r="D23"/>
  <c r="C223" i="57"/>
  <c r="C217"/>
  <c r="C278"/>
  <c r="D31" i="56"/>
  <c r="C239" i="57"/>
  <c r="C231"/>
  <c r="C221"/>
  <c r="C262"/>
  <c r="C257"/>
  <c r="C250"/>
  <c r="C228"/>
  <c r="C220"/>
  <c r="C229"/>
  <c r="C227"/>
  <c r="C244"/>
  <c r="C236"/>
  <c r="C237"/>
  <c r="C235"/>
  <c r="C224"/>
  <c r="C252"/>
  <c r="C248"/>
  <c r="C218"/>
  <c r="C260"/>
  <c r="C226"/>
  <c r="C243"/>
  <c r="D10" i="56"/>
  <c r="C268" i="57"/>
  <c r="C264"/>
  <c r="C234"/>
  <c r="C232"/>
  <c r="C276"/>
  <c r="C272"/>
  <c r="C242"/>
  <c r="C240"/>
  <c r="C266"/>
  <c r="C225"/>
  <c r="C216"/>
  <c r="C247"/>
  <c r="C246"/>
  <c r="C241"/>
  <c r="C233"/>
  <c r="C251"/>
  <c r="C219"/>
  <c r="C261"/>
  <c r="C267"/>
  <c r="C230"/>
  <c r="C222"/>
  <c r="C255"/>
  <c r="C254"/>
  <c r="C245"/>
  <c r="C238"/>
  <c r="C259"/>
  <c r="C258"/>
  <c r="D14" i="56"/>
  <c r="C253" i="57"/>
  <c r="C249"/>
  <c r="C263"/>
  <c r="C256"/>
  <c r="K236" i="53" l="1"/>
  <c r="K238"/>
  <c r="K220"/>
  <c r="K34" s="1"/>
  <c r="K230" i="55"/>
  <c r="K222"/>
  <c r="K228" i="53"/>
  <c r="K216"/>
  <c r="K27" s="1"/>
  <c r="K218" i="55"/>
  <c r="K31" s="1"/>
  <c r="K232" i="53"/>
  <c r="K224"/>
  <c r="K234" i="55"/>
  <c r="K226"/>
  <c r="K218" i="53"/>
  <c r="K30" s="1"/>
  <c r="L30" s="1"/>
  <c r="K216" i="55"/>
  <c r="K29" s="1"/>
  <c r="K234" i="53"/>
  <c r="K230"/>
  <c r="K226"/>
  <c r="K222"/>
  <c r="K238" i="55"/>
  <c r="K236"/>
  <c r="K232"/>
  <c r="K228"/>
  <c r="K224"/>
  <c r="K220"/>
  <c r="K34" s="1"/>
  <c r="L34" s="1"/>
  <c r="K237"/>
  <c r="K237" i="53"/>
  <c r="K235"/>
  <c r="K233"/>
  <c r="K231"/>
  <c r="K229"/>
  <c r="K227"/>
  <c r="K225"/>
  <c r="K223"/>
  <c r="K221"/>
  <c r="K36" s="1"/>
  <c r="L36" s="1"/>
  <c r="K219"/>
  <c r="K32" s="1"/>
  <c r="L32" s="1"/>
  <c r="K217"/>
  <c r="K235" i="55"/>
  <c r="K233"/>
  <c r="K231"/>
  <c r="K229"/>
  <c r="K227"/>
  <c r="K225"/>
  <c r="K223"/>
  <c r="K221"/>
  <c r="K36" s="1"/>
  <c r="L36" s="1"/>
  <c r="K219"/>
  <c r="K32" s="1"/>
  <c r="L32" s="1"/>
  <c r="K217"/>
  <c r="K30" s="1"/>
  <c r="L30" s="1"/>
  <c r="J171" i="57"/>
  <c r="K170"/>
  <c r="J101"/>
  <c r="K100"/>
  <c r="J241"/>
  <c r="K240"/>
  <c r="J240" i="55"/>
  <c r="K239"/>
  <c r="J100"/>
  <c r="K99"/>
  <c r="J170"/>
  <c r="K169"/>
  <c r="L34" i="53"/>
  <c r="J100"/>
  <c r="K99"/>
  <c r="J240"/>
  <c r="K239"/>
  <c r="J170"/>
  <c r="K169"/>
  <c r="J68" i="51"/>
  <c r="K67"/>
  <c r="J145"/>
  <c r="K144"/>
  <c r="K105"/>
  <c r="J106"/>
  <c r="D10" i="54"/>
  <c r="C251" i="53"/>
  <c r="C252"/>
  <c r="C253"/>
  <c r="C254"/>
  <c r="C253" i="55"/>
  <c r="C254"/>
  <c r="C255"/>
  <c r="C256"/>
  <c r="C223" i="53"/>
  <c r="C224"/>
  <c r="C225"/>
  <c r="C226"/>
  <c r="C225" i="55"/>
  <c r="C226"/>
  <c r="C227"/>
  <c r="C228"/>
  <c r="D6" i="52"/>
  <c r="C260" i="53"/>
  <c r="C262"/>
  <c r="C246" i="55"/>
  <c r="C248"/>
  <c r="C216" i="53"/>
  <c r="C218"/>
  <c r="C218" i="55"/>
  <c r="C220"/>
  <c r="C227" i="53"/>
  <c r="C245"/>
  <c r="C261" i="55"/>
  <c r="C263"/>
  <c r="C231" i="53"/>
  <c r="C217"/>
  <c r="C233" i="55"/>
  <c r="C235"/>
  <c r="D6" i="54"/>
  <c r="C267" i="53"/>
  <c r="C268"/>
  <c r="C269"/>
  <c r="C270"/>
  <c r="C269" i="55"/>
  <c r="C270"/>
  <c r="C271"/>
  <c r="C272"/>
  <c r="C239" i="53"/>
  <c r="C240"/>
  <c r="C241"/>
  <c r="C242"/>
  <c r="C241" i="55"/>
  <c r="C242"/>
  <c r="C243"/>
  <c r="C244"/>
  <c r="C243" i="53"/>
  <c r="C229"/>
  <c r="C229" i="55"/>
  <c r="C278"/>
  <c r="D27" i="56"/>
  <c r="C264" i="53"/>
  <c r="C250"/>
  <c r="C250" i="55"/>
  <c r="C252"/>
  <c r="C275" i="53"/>
  <c r="C277"/>
  <c r="C230" i="55"/>
  <c r="C232"/>
  <c r="C263" i="53"/>
  <c r="C249"/>
  <c r="C265" i="55"/>
  <c r="C267"/>
  <c r="C219" i="53"/>
  <c r="C220"/>
  <c r="C221"/>
  <c r="C222"/>
  <c r="C221" i="55"/>
  <c r="C222"/>
  <c r="C223"/>
  <c r="C224"/>
  <c r="D14" i="54"/>
  <c r="C255" i="53"/>
  <c r="C256"/>
  <c r="C257"/>
  <c r="C258"/>
  <c r="C257" i="55"/>
  <c r="C258"/>
  <c r="C259"/>
  <c r="C260"/>
  <c r="C259" i="53"/>
  <c r="C261"/>
  <c r="C245" i="55"/>
  <c r="C247"/>
  <c r="D31" i="52"/>
  <c r="C233" i="53"/>
  <c r="C217" i="55"/>
  <c r="C219"/>
  <c r="D23" i="54"/>
  <c r="C244" i="53"/>
  <c r="C246"/>
  <c r="C262" i="55"/>
  <c r="C264"/>
  <c r="C232" i="53"/>
  <c r="C234"/>
  <c r="C234" i="55"/>
  <c r="C236"/>
  <c r="C235" i="53"/>
  <c r="C236"/>
  <c r="C237"/>
  <c r="C238"/>
  <c r="C237" i="55"/>
  <c r="C238"/>
  <c r="C239"/>
  <c r="C240"/>
  <c r="D31" i="54"/>
  <c r="C271" i="53"/>
  <c r="C272"/>
  <c r="C273"/>
  <c r="C274"/>
  <c r="C273" i="55"/>
  <c r="C274"/>
  <c r="C275"/>
  <c r="C276"/>
  <c r="C228" i="53"/>
  <c r="C230"/>
  <c r="C277" i="55"/>
  <c r="C216"/>
  <c r="C247" i="53"/>
  <c r="C265"/>
  <c r="C249" i="55"/>
  <c r="C251"/>
  <c r="D23" i="52"/>
  <c r="C276" i="53"/>
  <c r="C278"/>
  <c r="C231" i="55"/>
  <c r="D14" i="52"/>
  <c r="C248" i="53"/>
  <c r="C266"/>
  <c r="C266" i="55"/>
  <c r="C268"/>
  <c r="L29" l="1"/>
  <c r="L27" i="53"/>
  <c r="L31" i="55"/>
  <c r="K28" i="53"/>
  <c r="J242" i="57"/>
  <c r="K241"/>
  <c r="J102"/>
  <c r="K101"/>
  <c r="J172"/>
  <c r="K171"/>
  <c r="K170" i="55"/>
  <c r="J171"/>
  <c r="J101"/>
  <c r="K100"/>
  <c r="J241"/>
  <c r="K240"/>
  <c r="K170" i="53"/>
  <c r="J171"/>
  <c r="J241"/>
  <c r="K240"/>
  <c r="J101"/>
  <c r="K100"/>
  <c r="J107" i="51"/>
  <c r="K106"/>
  <c r="J146"/>
  <c r="K145"/>
  <c r="J69"/>
  <c r="K68"/>
  <c r="D27" i="52"/>
  <c r="D28" i="54"/>
  <c r="D27"/>
  <c r="D32" i="52"/>
  <c r="D11" i="54"/>
  <c r="L28" i="53" l="1"/>
  <c r="J173" i="57"/>
  <c r="K172"/>
  <c r="J103"/>
  <c r="K102"/>
  <c r="J243"/>
  <c r="K242"/>
  <c r="J172" i="55"/>
  <c r="K171"/>
  <c r="J242"/>
  <c r="K241"/>
  <c r="J102"/>
  <c r="K101"/>
  <c r="J172" i="53"/>
  <c r="K171"/>
  <c r="J102"/>
  <c r="K101"/>
  <c r="J242"/>
  <c r="K241"/>
  <c r="J70" i="51"/>
  <c r="K69"/>
  <c r="J147"/>
  <c r="K146"/>
  <c r="J108"/>
  <c r="K107"/>
  <c r="D10" i="52"/>
  <c r="J244" i="57" l="1"/>
  <c r="K243"/>
  <c r="J104"/>
  <c r="K103"/>
  <c r="K173"/>
  <c r="J174"/>
  <c r="J103" i="55"/>
  <c r="K102"/>
  <c r="J243"/>
  <c r="K242"/>
  <c r="J173"/>
  <c r="K172"/>
  <c r="J243" i="53"/>
  <c r="K242"/>
  <c r="J103"/>
  <c r="K102"/>
  <c r="J173"/>
  <c r="K172"/>
  <c r="J109" i="51"/>
  <c r="K108"/>
  <c r="J148"/>
  <c r="K147"/>
  <c r="J71"/>
  <c r="K70"/>
  <c r="J175" i="57" l="1"/>
  <c r="K174"/>
  <c r="J105"/>
  <c r="K104"/>
  <c r="J245"/>
  <c r="K244"/>
  <c r="J174" i="55"/>
  <c r="K173"/>
  <c r="J244"/>
  <c r="K243"/>
  <c r="J104"/>
  <c r="K103"/>
  <c r="J174" i="53"/>
  <c r="K173"/>
  <c r="J104"/>
  <c r="K103"/>
  <c r="J244"/>
  <c r="K243"/>
  <c r="J72" i="51"/>
  <c r="K71"/>
  <c r="J149"/>
  <c r="K148"/>
  <c r="K109"/>
  <c r="J110"/>
  <c r="J246" i="57" l="1"/>
  <c r="K245"/>
  <c r="J106"/>
  <c r="K105"/>
  <c r="J176"/>
  <c r="K175"/>
  <c r="J105" i="55"/>
  <c r="K104"/>
  <c r="J245"/>
  <c r="K244"/>
  <c r="K174"/>
  <c r="J175"/>
  <c r="J245" i="53"/>
  <c r="K244"/>
  <c r="J105"/>
  <c r="K104"/>
  <c r="K174"/>
  <c r="J175"/>
  <c r="J111" i="51"/>
  <c r="K110"/>
  <c r="J150"/>
  <c r="K150" s="1"/>
  <c r="K149"/>
  <c r="J73"/>
  <c r="K72"/>
  <c r="J177" i="57" l="1"/>
  <c r="K176"/>
  <c r="J107"/>
  <c r="K106"/>
  <c r="J247"/>
  <c r="K246"/>
  <c r="J176" i="55"/>
  <c r="K175"/>
  <c r="J246"/>
  <c r="K245"/>
  <c r="J106"/>
  <c r="K105"/>
  <c r="J176" i="53"/>
  <c r="K175"/>
  <c r="J106"/>
  <c r="K105"/>
  <c r="J246"/>
  <c r="K245"/>
  <c r="J74" i="51"/>
  <c r="K74" s="1"/>
  <c r="K73"/>
  <c r="J112"/>
  <c r="K112" s="1"/>
  <c r="K111"/>
  <c r="J248" i="57" l="1"/>
  <c r="K247"/>
  <c r="J108"/>
  <c r="K107"/>
  <c r="K177"/>
  <c r="J178"/>
  <c r="J107" i="55"/>
  <c r="K106"/>
  <c r="J247"/>
  <c r="K246"/>
  <c r="J177"/>
  <c r="K176"/>
  <c r="J247" i="53"/>
  <c r="K246"/>
  <c r="J107"/>
  <c r="K106"/>
  <c r="J177"/>
  <c r="K176"/>
  <c r="J179" i="57" l="1"/>
  <c r="K178"/>
  <c r="J109"/>
  <c r="K108"/>
  <c r="J249"/>
  <c r="K248"/>
  <c r="J178" i="55"/>
  <c r="K177"/>
  <c r="J248"/>
  <c r="K247"/>
  <c r="J108"/>
  <c r="K107"/>
  <c r="J178" i="53"/>
  <c r="K177"/>
  <c r="J108"/>
  <c r="K107"/>
  <c r="J248"/>
  <c r="K247"/>
  <c r="J250" i="57" l="1"/>
  <c r="K249"/>
  <c r="J110"/>
  <c r="K109"/>
  <c r="J180"/>
  <c r="K179"/>
  <c r="J109" i="55"/>
  <c r="K108"/>
  <c r="J249"/>
  <c r="K248"/>
  <c r="K178"/>
  <c r="J179"/>
  <c r="J249" i="53"/>
  <c r="K248"/>
  <c r="J109"/>
  <c r="K108"/>
  <c r="K178"/>
  <c r="J179"/>
  <c r="J181" i="57" l="1"/>
  <c r="K180"/>
  <c r="J111"/>
  <c r="K110"/>
  <c r="J251"/>
  <c r="K250"/>
  <c r="J180" i="55"/>
  <c r="K179"/>
  <c r="J250"/>
  <c r="K249"/>
  <c r="J110"/>
  <c r="K109"/>
  <c r="J180" i="53"/>
  <c r="K179"/>
  <c r="J110"/>
  <c r="K109"/>
  <c r="J250"/>
  <c r="K249"/>
  <c r="J252" i="57" l="1"/>
  <c r="K251"/>
  <c r="J112"/>
  <c r="K111"/>
  <c r="K181"/>
  <c r="J182"/>
  <c r="J111" i="55"/>
  <c r="K110"/>
  <c r="J251"/>
  <c r="K250"/>
  <c r="J181"/>
  <c r="K180"/>
  <c r="J251" i="53"/>
  <c r="K250"/>
  <c r="J111"/>
  <c r="K110"/>
  <c r="J181"/>
  <c r="K180"/>
  <c r="J183" i="57" l="1"/>
  <c r="K182"/>
  <c r="J113"/>
  <c r="K112"/>
  <c r="J253"/>
  <c r="K252"/>
  <c r="J182" i="55"/>
  <c r="K181"/>
  <c r="J252"/>
  <c r="K251"/>
  <c r="J112"/>
  <c r="K111"/>
  <c r="J182" i="53"/>
  <c r="K181"/>
  <c r="J112"/>
  <c r="K111"/>
  <c r="J252"/>
  <c r="K251"/>
  <c r="J254" i="57" l="1"/>
  <c r="K253"/>
  <c r="J114"/>
  <c r="K113"/>
  <c r="J184"/>
  <c r="K183"/>
  <c r="J113" i="55"/>
  <c r="K112"/>
  <c r="J253"/>
  <c r="K252"/>
  <c r="K182"/>
  <c r="J183"/>
  <c r="J253" i="53"/>
  <c r="K252"/>
  <c r="J113"/>
  <c r="K112"/>
  <c r="K182"/>
  <c r="J183"/>
  <c r="A146" i="20"/>
  <c r="J147"/>
  <c r="J148" s="1"/>
  <c r="J149" s="1"/>
  <c r="F5" i="34"/>
  <c r="F6"/>
  <c r="G36" i="41"/>
  <c r="G37"/>
  <c r="H37"/>
  <c r="D1"/>
  <c r="J147" i="34"/>
  <c r="A76"/>
  <c r="A77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B77"/>
  <c r="J77"/>
  <c r="J78" s="1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G34"/>
  <c r="G35"/>
  <c r="H34" s="1"/>
  <c r="P30"/>
  <c r="P32"/>
  <c r="G32"/>
  <c r="G33"/>
  <c r="B146" i="34"/>
  <c r="P26" i="41"/>
  <c r="P28"/>
  <c r="Q26" s="1"/>
  <c r="G28"/>
  <c r="G29"/>
  <c r="G30"/>
  <c r="G31"/>
  <c r="H30" s="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G24"/>
  <c r="G25"/>
  <c r="P18"/>
  <c r="P20"/>
  <c r="G17"/>
  <c r="H18" s="1"/>
  <c r="G18"/>
  <c r="H17"/>
  <c r="G26"/>
  <c r="G27"/>
  <c r="H26" s="1"/>
  <c r="P14"/>
  <c r="P16"/>
  <c r="Q16" s="1"/>
  <c r="G15"/>
  <c r="G16"/>
  <c r="P10"/>
  <c r="P12"/>
  <c r="Q10" s="1"/>
  <c r="G9"/>
  <c r="G10"/>
  <c r="G22"/>
  <c r="G23"/>
  <c r="H23"/>
  <c r="P6"/>
  <c r="P8"/>
  <c r="Q6" s="1"/>
  <c r="G7"/>
  <c r="G8"/>
  <c r="H7" s="1"/>
  <c r="G19"/>
  <c r="G20"/>
  <c r="Y30"/>
  <c r="Y34"/>
  <c r="Z30" s="1"/>
  <c r="Y22"/>
  <c r="Y26"/>
  <c r="Y16"/>
  <c r="Y20"/>
  <c r="G13"/>
  <c r="G14"/>
  <c r="Y8"/>
  <c r="Z12" s="1"/>
  <c r="Y12"/>
  <c r="Z8"/>
  <c r="C47" s="1"/>
  <c r="G5"/>
  <c r="G6"/>
  <c r="H5" s="1"/>
  <c r="G11"/>
  <c r="G12"/>
  <c r="H11" s="1"/>
  <c r="AR31"/>
  <c r="AR35"/>
  <c r="AI24"/>
  <c r="AI32"/>
  <c r="AJ32" s="1"/>
  <c r="AI10"/>
  <c r="AI18"/>
  <c r="AR14"/>
  <c r="AR28"/>
  <c r="AS28"/>
  <c r="G36" i="40"/>
  <c r="G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P36"/>
  <c r="G34"/>
  <c r="G35"/>
  <c r="P30"/>
  <c r="P32"/>
  <c r="G30"/>
  <c r="G31"/>
  <c r="G32"/>
  <c r="G33"/>
  <c r="H33"/>
  <c r="P26"/>
  <c r="P28"/>
  <c r="Q26" s="1"/>
  <c r="G26"/>
  <c r="G27"/>
  <c r="F5" i="22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Q24" s="1"/>
  <c r="P24"/>
  <c r="Q22"/>
  <c r="G24"/>
  <c r="G25"/>
  <c r="G28"/>
  <c r="G29"/>
  <c r="H28" s="1"/>
  <c r="P18"/>
  <c r="P20"/>
  <c r="G17"/>
  <c r="G18"/>
  <c r="P14"/>
  <c r="P16"/>
  <c r="Q14" s="1"/>
  <c r="G15"/>
  <c r="G16"/>
  <c r="P10"/>
  <c r="P12"/>
  <c r="G11"/>
  <c r="G12"/>
  <c r="G9"/>
  <c r="G10"/>
  <c r="G22"/>
  <c r="G23"/>
  <c r="P6"/>
  <c r="P8"/>
  <c r="Q6" s="1"/>
  <c r="G7"/>
  <c r="G8"/>
  <c r="G19"/>
  <c r="G20"/>
  <c r="Y30"/>
  <c r="Y34"/>
  <c r="Y22"/>
  <c r="Y26"/>
  <c r="Z26"/>
  <c r="Y16"/>
  <c r="Y20"/>
  <c r="Z16" s="1"/>
  <c r="G13"/>
  <c r="G14"/>
  <c r="Y8"/>
  <c r="Y12"/>
  <c r="Z12" s="1"/>
  <c r="G5"/>
  <c r="G6"/>
  <c r="AR31"/>
  <c r="AR35"/>
  <c r="AI24"/>
  <c r="AI32"/>
  <c r="AI10"/>
  <c r="AI18"/>
  <c r="AJ18" s="1"/>
  <c r="AR14"/>
  <c r="AR28"/>
  <c r="G36" i="39"/>
  <c r="G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 s="1"/>
  <c r="G34"/>
  <c r="G35"/>
  <c r="P30"/>
  <c r="P32"/>
  <c r="Q32" s="1"/>
  <c r="G32"/>
  <c r="G33"/>
  <c r="P26"/>
  <c r="P28"/>
  <c r="G26"/>
  <c r="H27" s="1"/>
  <c r="G27"/>
  <c r="H26"/>
  <c r="O53" s="1"/>
  <c r="G30"/>
  <c r="G31"/>
  <c r="P22"/>
  <c r="P24"/>
  <c r="Q22" s="1"/>
  <c r="G24"/>
  <c r="G25"/>
  <c r="G28"/>
  <c r="G29"/>
  <c r="P18"/>
  <c r="P20"/>
  <c r="G19"/>
  <c r="G20"/>
  <c r="G17"/>
  <c r="G18"/>
  <c r="P14"/>
  <c r="P16"/>
  <c r="Q14" s="1"/>
  <c r="G15"/>
  <c r="G16"/>
  <c r="P10"/>
  <c r="P12"/>
  <c r="G11"/>
  <c r="G12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G7"/>
  <c r="G8"/>
  <c r="Y30"/>
  <c r="Y34"/>
  <c r="Y22"/>
  <c r="Z26" s="1"/>
  <c r="Y26"/>
  <c r="Y16"/>
  <c r="Y20"/>
  <c r="Z16" s="1"/>
  <c r="G13"/>
  <c r="G14"/>
  <c r="Y8"/>
  <c r="Y12"/>
  <c r="G9"/>
  <c r="G10"/>
  <c r="AR31"/>
  <c r="AS35" s="1"/>
  <c r="AR35"/>
  <c r="AS31"/>
  <c r="C46" s="1"/>
  <c r="AI24"/>
  <c r="AI32"/>
  <c r="AJ24" s="1"/>
  <c r="AI10"/>
  <c r="AI18"/>
  <c r="AU33"/>
  <c r="C45" s="1"/>
  <c r="AR14"/>
  <c r="AR28"/>
  <c r="AS14" s="1"/>
  <c r="G5"/>
  <c r="G6"/>
  <c r="A7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40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41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52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54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56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C7" i="39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D7" i="39"/>
  <c r="D29"/>
  <c r="D35" i="41"/>
  <c r="D37" i="39"/>
  <c r="D16" i="40"/>
  <c r="D33" i="41"/>
  <c r="D26"/>
  <c r="D9"/>
  <c r="D34" i="39"/>
  <c r="D13" i="41"/>
  <c r="D5" i="40"/>
  <c r="D9"/>
  <c r="D17" i="41"/>
  <c r="D37"/>
  <c r="D34"/>
  <c r="D30" i="39"/>
  <c r="D7" i="41"/>
  <c r="D15" i="39"/>
  <c r="D22" i="41"/>
  <c r="D22" i="39"/>
  <c r="D34" i="40"/>
  <c r="D16" i="41"/>
  <c r="D7" i="40"/>
  <c r="AF18" i="39" l="1"/>
  <c r="Z22"/>
  <c r="AJ10"/>
  <c r="AJ32"/>
  <c r="AO28" s="1"/>
  <c r="Z20"/>
  <c r="Z30"/>
  <c r="AF32" s="1"/>
  <c r="H7"/>
  <c r="Q26"/>
  <c r="H33"/>
  <c r="AS14" i="40"/>
  <c r="Z30"/>
  <c r="H19"/>
  <c r="Q8"/>
  <c r="Q34"/>
  <c r="AJ10" i="41"/>
  <c r="Z16"/>
  <c r="Z22"/>
  <c r="Z34"/>
  <c r="H9"/>
  <c r="Q12"/>
  <c r="C52" s="1"/>
  <c r="Q22"/>
  <c r="H31"/>
  <c r="O55" s="1"/>
  <c r="H33"/>
  <c r="Q30"/>
  <c r="H35"/>
  <c r="O57" s="1"/>
  <c r="K76" i="34"/>
  <c r="AJ18" i="39"/>
  <c r="AO31" s="1"/>
  <c r="Z8"/>
  <c r="C48"/>
  <c r="Z34"/>
  <c r="Q16"/>
  <c r="Q24"/>
  <c r="V22" s="1"/>
  <c r="Q28"/>
  <c r="C56" s="1"/>
  <c r="Q30"/>
  <c r="V30" s="1"/>
  <c r="Q36"/>
  <c r="C58" s="1"/>
  <c r="H37"/>
  <c r="Z34" i="40"/>
  <c r="AF32" s="1"/>
  <c r="Q16"/>
  <c r="Q30"/>
  <c r="Q36"/>
  <c r="H37"/>
  <c r="AJ18" i="41"/>
  <c r="AO14" s="1"/>
  <c r="AS31"/>
  <c r="H12"/>
  <c r="H13"/>
  <c r="Z20"/>
  <c r="H19"/>
  <c r="H8"/>
  <c r="M8" s="1"/>
  <c r="H10"/>
  <c r="H15"/>
  <c r="Q18"/>
  <c r="H24"/>
  <c r="Q24"/>
  <c r="H28"/>
  <c r="Q28"/>
  <c r="C56" s="1"/>
  <c r="Q34"/>
  <c r="C9" i="39"/>
  <c r="C11" s="1"/>
  <c r="C13" s="1"/>
  <c r="C15" s="1"/>
  <c r="C17" s="1"/>
  <c r="C19" s="1"/>
  <c r="Q10"/>
  <c r="H11"/>
  <c r="J185" i="57"/>
  <c r="K184"/>
  <c r="J115"/>
  <c r="K114"/>
  <c r="J255"/>
  <c r="K254"/>
  <c r="J184" i="55"/>
  <c r="K183"/>
  <c r="J254"/>
  <c r="K253"/>
  <c r="J114"/>
  <c r="K113"/>
  <c r="J184" i="53"/>
  <c r="K183"/>
  <c r="J114"/>
  <c r="K113"/>
  <c r="J254"/>
  <c r="K253"/>
  <c r="Q18" i="39"/>
  <c r="Q20"/>
  <c r="AS28"/>
  <c r="AU21" s="1"/>
  <c r="C43" s="1"/>
  <c r="AO35"/>
  <c r="Z12"/>
  <c r="AF10" s="1"/>
  <c r="C53"/>
  <c r="V16"/>
  <c r="C49"/>
  <c r="AF24"/>
  <c r="Q6"/>
  <c r="Q8"/>
  <c r="H5"/>
  <c r="V34"/>
  <c r="C57"/>
  <c r="AJ24" i="40"/>
  <c r="AJ32"/>
  <c r="AO35" s="1"/>
  <c r="C50"/>
  <c r="Q18"/>
  <c r="C54" s="1"/>
  <c r="Q20"/>
  <c r="M10" i="41"/>
  <c r="O45"/>
  <c r="V22"/>
  <c r="C55"/>
  <c r="AS31" i="40"/>
  <c r="C46" s="1"/>
  <c r="AS35"/>
  <c r="Q10"/>
  <c r="V12" s="1"/>
  <c r="Q12"/>
  <c r="K76" i="22"/>
  <c r="V34" i="40"/>
  <c r="AO31" i="41"/>
  <c r="V12"/>
  <c r="M30"/>
  <c r="V26"/>
  <c r="M34"/>
  <c r="H12" i="39"/>
  <c r="H30"/>
  <c r="H34"/>
  <c r="H36"/>
  <c r="AS28" i="40"/>
  <c r="AU27" s="1"/>
  <c r="C44" s="1"/>
  <c r="AJ10"/>
  <c r="AO14" s="1"/>
  <c r="Z8"/>
  <c r="Z20"/>
  <c r="AF18" s="1"/>
  <c r="Z22"/>
  <c r="Q28"/>
  <c r="V26" s="1"/>
  <c r="Q32"/>
  <c r="V30" s="1"/>
  <c r="H36"/>
  <c r="AS14" i="41"/>
  <c r="AJ24"/>
  <c r="AO28" s="1"/>
  <c r="AS35"/>
  <c r="H6"/>
  <c r="O43" s="1"/>
  <c r="H14"/>
  <c r="Z26"/>
  <c r="C49" s="1"/>
  <c r="H20"/>
  <c r="Q8"/>
  <c r="V8" s="1"/>
  <c r="H22"/>
  <c r="H16"/>
  <c r="O48" s="1"/>
  <c r="Q14"/>
  <c r="H27"/>
  <c r="M26" s="1"/>
  <c r="Q20"/>
  <c r="V20" s="1"/>
  <c r="H25"/>
  <c r="O52" s="1"/>
  <c r="H29"/>
  <c r="H32"/>
  <c r="O56" s="1"/>
  <c r="Q32"/>
  <c r="V30" s="1"/>
  <c r="Q36"/>
  <c r="V34" s="1"/>
  <c r="K77" i="34"/>
  <c r="H36" i="41"/>
  <c r="O58" s="1"/>
  <c r="H34" i="40"/>
  <c r="H31"/>
  <c r="H11"/>
  <c r="H17"/>
  <c r="H26"/>
  <c r="H35"/>
  <c r="M34" s="1"/>
  <c r="H35" i="39"/>
  <c r="H24"/>
  <c r="O52" s="1"/>
  <c r="H8"/>
  <c r="O44" s="1"/>
  <c r="Q12"/>
  <c r="H31"/>
  <c r="M36"/>
  <c r="H9"/>
  <c r="H6"/>
  <c r="H19"/>
  <c r="H10"/>
  <c r="J79" i="34"/>
  <c r="K146"/>
  <c r="AU27" i="41"/>
  <c r="C44" s="1"/>
  <c r="AU21"/>
  <c r="C43" s="1"/>
  <c r="C46"/>
  <c r="AU33"/>
  <c r="C45" s="1"/>
  <c r="AO35"/>
  <c r="AO28" i="40"/>
  <c r="C48" i="41"/>
  <c r="AF18"/>
  <c r="C50"/>
  <c r="AF32"/>
  <c r="AF10"/>
  <c r="C47" i="40"/>
  <c r="AF10"/>
  <c r="AF24"/>
  <c r="C49"/>
  <c r="O51" i="41"/>
  <c r="M22"/>
  <c r="M24"/>
  <c r="M28"/>
  <c r="O54"/>
  <c r="O46"/>
  <c r="M12"/>
  <c r="O47"/>
  <c r="M14"/>
  <c r="M20"/>
  <c r="O50"/>
  <c r="M16"/>
  <c r="M18"/>
  <c r="O49"/>
  <c r="M32"/>
  <c r="C58"/>
  <c r="C53"/>
  <c r="V16"/>
  <c r="C51" i="40"/>
  <c r="V8"/>
  <c r="C52"/>
  <c r="C53"/>
  <c r="V16"/>
  <c r="V20"/>
  <c r="C55"/>
  <c r="V22"/>
  <c r="H5"/>
  <c r="H7"/>
  <c r="H22"/>
  <c r="H16"/>
  <c r="H17" i="39"/>
  <c r="H13" i="40"/>
  <c r="H20"/>
  <c r="H8"/>
  <c r="H9"/>
  <c r="M10" s="1"/>
  <c r="H12"/>
  <c r="H18"/>
  <c r="H24"/>
  <c r="H6"/>
  <c r="H14"/>
  <c r="H23"/>
  <c r="H10"/>
  <c r="H15"/>
  <c r="O48" s="1"/>
  <c r="H29"/>
  <c r="H25"/>
  <c r="M24" s="1"/>
  <c r="H27"/>
  <c r="H32"/>
  <c r="H30"/>
  <c r="M6"/>
  <c r="M26"/>
  <c r="O53"/>
  <c r="M8"/>
  <c r="O44"/>
  <c r="O52"/>
  <c r="H22" i="39"/>
  <c r="H28"/>
  <c r="H20"/>
  <c r="H13"/>
  <c r="H15"/>
  <c r="M16" s="1"/>
  <c r="H14"/>
  <c r="H23"/>
  <c r="H16"/>
  <c r="H18"/>
  <c r="H29"/>
  <c r="M28" s="1"/>
  <c r="H25"/>
  <c r="H32"/>
  <c r="M26"/>
  <c r="M22"/>
  <c r="M34"/>
  <c r="K77" i="22"/>
  <c r="K146"/>
  <c r="K76" i="20"/>
  <c r="K77"/>
  <c r="J150"/>
  <c r="J151" s="1"/>
  <c r="J152" s="1"/>
  <c r="K149"/>
  <c r="K147"/>
  <c r="J78"/>
  <c r="K78" s="1"/>
  <c r="K146"/>
  <c r="K148"/>
  <c r="J220"/>
  <c r="J78" i="22"/>
  <c r="J219" i="34"/>
  <c r="J220" i="22"/>
  <c r="J148"/>
  <c r="K147"/>
  <c r="J148" i="34"/>
  <c r="K147"/>
  <c r="D5" i="41"/>
  <c r="D8" i="40"/>
  <c r="D25" i="41"/>
  <c r="D32" i="39"/>
  <c r="D35" i="40"/>
  <c r="D24"/>
  <c r="D37"/>
  <c r="D18"/>
  <c r="D8" i="41"/>
  <c r="D26" i="39"/>
  <c r="D9"/>
  <c r="D12" i="41"/>
  <c r="D25" i="39"/>
  <c r="D22" i="40"/>
  <c r="D33" i="39"/>
  <c r="D5"/>
  <c r="D30" i="41"/>
  <c r="D33" i="40"/>
  <c r="D29" i="41"/>
  <c r="D13" i="39"/>
  <c r="D25" i="40"/>
  <c r="D20" i="41"/>
  <c r="D18" i="39"/>
  <c r="D15" i="40"/>
  <c r="D20" i="39"/>
  <c r="D8"/>
  <c r="D27"/>
  <c r="D13" i="40"/>
  <c r="D17" i="39"/>
  <c r="D30" i="40"/>
  <c r="D20"/>
  <c r="D24" i="39"/>
  <c r="D27" i="40"/>
  <c r="D29"/>
  <c r="D35" i="39"/>
  <c r="D16"/>
  <c r="D12"/>
  <c r="D12" i="40"/>
  <c r="D17"/>
  <c r="D26"/>
  <c r="C26" i="39" l="1"/>
  <c r="C28" s="1"/>
  <c r="C30" s="1"/>
  <c r="C32" s="1"/>
  <c r="C34" s="1"/>
  <c r="C5" i="40" s="1"/>
  <c r="C7" s="1"/>
  <c r="C9" s="1"/>
  <c r="C11" s="1"/>
  <c r="C13" s="1"/>
  <c r="C15" s="1"/>
  <c r="C17" s="1"/>
  <c r="C19" s="1"/>
  <c r="C22" s="1"/>
  <c r="C24" s="1"/>
  <c r="C26" s="1"/>
  <c r="C28" s="1"/>
  <c r="C30" s="1"/>
  <c r="C32" s="1"/>
  <c r="C34" s="1"/>
  <c r="C36" s="1"/>
  <c r="C5" i="41" s="1"/>
  <c r="C7" s="1"/>
  <c r="C9" s="1"/>
  <c r="C11" s="1"/>
  <c r="C13" s="1"/>
  <c r="C15" s="1"/>
  <c r="C17" s="1"/>
  <c r="C19" s="1"/>
  <c r="C22" s="1"/>
  <c r="C24" s="1"/>
  <c r="C26" s="1"/>
  <c r="C28" s="1"/>
  <c r="C30" s="1"/>
  <c r="C32" s="1"/>
  <c r="C34" s="1"/>
  <c r="C36" s="1"/>
  <c r="C7" i="52" s="1"/>
  <c r="C15" s="1"/>
  <c r="C17" s="1"/>
  <c r="C24" s="1"/>
  <c r="C26" s="1"/>
  <c r="C24" i="39"/>
  <c r="O49" i="40"/>
  <c r="O48" i="39"/>
  <c r="O57" i="40"/>
  <c r="M18"/>
  <c r="C56"/>
  <c r="C51" i="41"/>
  <c r="M36"/>
  <c r="O53"/>
  <c r="M6"/>
  <c r="C48" i="40"/>
  <c r="AF24" i="41"/>
  <c r="AO31" i="40"/>
  <c r="AU33"/>
  <c r="C45" s="1"/>
  <c r="C47" i="39"/>
  <c r="C58" i="40"/>
  <c r="C50" i="39"/>
  <c r="V26"/>
  <c r="AO14"/>
  <c r="O44" i="41"/>
  <c r="C55" i="39"/>
  <c r="M24"/>
  <c r="M30"/>
  <c r="O57"/>
  <c r="AU27"/>
  <c r="C44" s="1"/>
  <c r="M16" i="40"/>
  <c r="M8" i="39"/>
  <c r="J256" i="57"/>
  <c r="K255"/>
  <c r="J116"/>
  <c r="K115"/>
  <c r="K185"/>
  <c r="J186"/>
  <c r="J115" i="55"/>
  <c r="K114"/>
  <c r="J255"/>
  <c r="K254"/>
  <c r="J185"/>
  <c r="K184"/>
  <c r="J255" i="53"/>
  <c r="K254"/>
  <c r="J115"/>
  <c r="K114"/>
  <c r="J185"/>
  <c r="K184"/>
  <c r="C54" i="41"/>
  <c r="C57"/>
  <c r="C51" i="39"/>
  <c r="V8"/>
  <c r="C54"/>
  <c r="V20"/>
  <c r="C57" i="40"/>
  <c r="AU21"/>
  <c r="C43" s="1"/>
  <c r="M36"/>
  <c r="M32"/>
  <c r="M30"/>
  <c r="M28"/>
  <c r="M22"/>
  <c r="M20"/>
  <c r="M14"/>
  <c r="M12"/>
  <c r="M18" i="39"/>
  <c r="O49"/>
  <c r="O56"/>
  <c r="M32"/>
  <c r="M20"/>
  <c r="O46"/>
  <c r="M10"/>
  <c r="V12" s="1"/>
  <c r="M14"/>
  <c r="M6"/>
  <c r="K79" i="34"/>
  <c r="J80"/>
  <c r="K150" i="20"/>
  <c r="K151"/>
  <c r="J79"/>
  <c r="K79" s="1"/>
  <c r="K152"/>
  <c r="J153"/>
  <c r="K148" i="34"/>
  <c r="J149"/>
  <c r="K148" i="22"/>
  <c r="J149"/>
  <c r="J220" i="34"/>
  <c r="K78" i="22"/>
  <c r="J79"/>
  <c r="J221" i="20"/>
  <c r="J221" i="22"/>
  <c r="J80" i="20"/>
  <c r="D10" i="39"/>
  <c r="D32" i="41"/>
  <c r="D19" i="39"/>
  <c r="D15" i="41"/>
  <c r="C7" i="54" l="1"/>
  <c r="C34" i="52"/>
  <c r="J187" i="57"/>
  <c r="K186"/>
  <c r="J117"/>
  <c r="K116"/>
  <c r="J257"/>
  <c r="K256"/>
  <c r="J186" i="55"/>
  <c r="K185"/>
  <c r="J256"/>
  <c r="K255"/>
  <c r="J116"/>
  <c r="K115"/>
  <c r="J186" i="53"/>
  <c r="K185"/>
  <c r="J116"/>
  <c r="K115"/>
  <c r="J256"/>
  <c r="K255"/>
  <c r="O50" i="39"/>
  <c r="O45"/>
  <c r="K80" i="34"/>
  <c r="J81"/>
  <c r="J154" i="20"/>
  <c r="K153"/>
  <c r="K80"/>
  <c r="J81"/>
  <c r="K79" i="22"/>
  <c r="J80"/>
  <c r="J221" i="34"/>
  <c r="J150" i="22"/>
  <c r="K149"/>
  <c r="J150" i="34"/>
  <c r="K149"/>
  <c r="J222" i="22"/>
  <c r="J222" i="20"/>
  <c r="D11" i="40"/>
  <c r="D36" i="39"/>
  <c r="C17" i="54" l="1"/>
  <c r="C24" s="1"/>
  <c r="C26" s="1"/>
  <c r="C15"/>
  <c r="J258" i="57"/>
  <c r="K257"/>
  <c r="J118"/>
  <c r="K117"/>
  <c r="J188"/>
  <c r="K187"/>
  <c r="J117" i="55"/>
  <c r="K116"/>
  <c r="J257"/>
  <c r="K256"/>
  <c r="K186"/>
  <c r="J187"/>
  <c r="J257" i="53"/>
  <c r="K256"/>
  <c r="J117"/>
  <c r="K116"/>
  <c r="K186"/>
  <c r="J187"/>
  <c r="O46" i="40"/>
  <c r="O58" i="39"/>
  <c r="K81" i="34"/>
  <c r="J82"/>
  <c r="J155" i="20"/>
  <c r="K154"/>
  <c r="J223"/>
  <c r="J223" i="22"/>
  <c r="J222" i="34"/>
  <c r="K80" i="22"/>
  <c r="J81"/>
  <c r="K81" i="20"/>
  <c r="J82"/>
  <c r="J151" i="34"/>
  <c r="K150"/>
  <c r="K150" i="22"/>
  <c r="J151"/>
  <c r="D28" i="40"/>
  <c r="D11" i="41"/>
  <c r="C34" i="54" l="1"/>
  <c r="C7" i="56" s="1"/>
  <c r="C32" i="54"/>
  <c r="J189" i="57"/>
  <c r="K188"/>
  <c r="J119"/>
  <c r="K118"/>
  <c r="J259"/>
  <c r="K258"/>
  <c r="J188" i="55"/>
  <c r="K187"/>
  <c r="J258"/>
  <c r="K257"/>
  <c r="J118"/>
  <c r="K117"/>
  <c r="J188" i="53"/>
  <c r="K187"/>
  <c r="J118"/>
  <c r="K117"/>
  <c r="J258"/>
  <c r="K257"/>
  <c r="O54" i="40"/>
  <c r="K82" i="34"/>
  <c r="J83"/>
  <c r="J156" i="20"/>
  <c r="K155"/>
  <c r="K151" i="34"/>
  <c r="J152"/>
  <c r="J224" i="22"/>
  <c r="J224" i="20"/>
  <c r="K151" i="22"/>
  <c r="J152"/>
  <c r="K82" i="20"/>
  <c r="J83"/>
  <c r="K81" i="22"/>
  <c r="J82"/>
  <c r="J223" i="34"/>
  <c r="D19" i="40"/>
  <c r="D28" i="41"/>
  <c r="A7" i="62" l="1"/>
  <c r="A11" s="1"/>
  <c r="A15" s="1"/>
  <c r="A19" s="1"/>
  <c r="A23" s="1"/>
  <c r="A27" s="1"/>
  <c r="A31" s="1"/>
  <c r="A35" s="1"/>
  <c r="A7" i="50" s="1"/>
  <c r="A11" s="1"/>
  <c r="A15" s="1"/>
  <c r="A19" s="1"/>
  <c r="A23" s="1"/>
  <c r="A27" s="1"/>
  <c r="A31" s="1"/>
  <c r="A35" s="1"/>
  <c r="J7" i="39" s="1"/>
  <c r="J11" s="1"/>
  <c r="J15" s="1"/>
  <c r="J19" s="1"/>
  <c r="J23" s="1"/>
  <c r="J27" s="1"/>
  <c r="J31" s="1"/>
  <c r="J35" s="1"/>
  <c r="J7" i="40" s="1"/>
  <c r="J11" s="1"/>
  <c r="J15" s="1"/>
  <c r="J19" s="1"/>
  <c r="J23" s="1"/>
  <c r="J27" s="1"/>
  <c r="J31" s="1"/>
  <c r="J35" s="1"/>
  <c r="J7" i="41" s="1"/>
  <c r="J11" s="1"/>
  <c r="J15" s="1"/>
  <c r="J19" s="1"/>
  <c r="J23" s="1"/>
  <c r="J27" s="1"/>
  <c r="J31" s="1"/>
  <c r="J35" s="1"/>
  <c r="J7" i="52" s="1"/>
  <c r="J11" s="1"/>
  <c r="J15" s="1"/>
  <c r="J19" s="1"/>
  <c r="J23" s="1"/>
  <c r="J27" s="1"/>
  <c r="J31" s="1"/>
  <c r="J35" s="1"/>
  <c r="J7" i="54" s="1"/>
  <c r="J11" s="1"/>
  <c r="J15" s="1"/>
  <c r="J19" s="1"/>
  <c r="J23" s="1"/>
  <c r="J27" s="1"/>
  <c r="J31" s="1"/>
  <c r="J35" s="1"/>
  <c r="J7" i="56" s="1"/>
  <c r="J11" s="1"/>
  <c r="J15" s="1"/>
  <c r="J19" s="1"/>
  <c r="J23" s="1"/>
  <c r="J27" s="1"/>
  <c r="J31" s="1"/>
  <c r="J35" s="1"/>
  <c r="C7" i="62" s="1"/>
  <c r="C11" s="1"/>
  <c r="C15" s="1"/>
  <c r="C19" s="1"/>
  <c r="C34" i="56"/>
  <c r="J260" i="57"/>
  <c r="K259"/>
  <c r="J120"/>
  <c r="K119"/>
  <c r="K189"/>
  <c r="J190"/>
  <c r="J119" i="55"/>
  <c r="K118"/>
  <c r="J259"/>
  <c r="K258"/>
  <c r="J189"/>
  <c r="K188"/>
  <c r="J259" i="53"/>
  <c r="K258"/>
  <c r="J119"/>
  <c r="K118"/>
  <c r="J189"/>
  <c r="K188"/>
  <c r="O50" i="40"/>
  <c r="K83" i="34"/>
  <c r="J84"/>
  <c r="K156" i="20"/>
  <c r="J157"/>
  <c r="J224" i="34"/>
  <c r="J153" i="22"/>
  <c r="K152"/>
  <c r="K82"/>
  <c r="J83"/>
  <c r="K83" i="20"/>
  <c r="J84"/>
  <c r="J225"/>
  <c r="J225" i="22"/>
  <c r="K152" i="34"/>
  <c r="J153"/>
  <c r="D36" i="40"/>
  <c r="D19" i="41"/>
  <c r="C31" i="62" l="1"/>
  <c r="C23"/>
  <c r="C27" s="1"/>
  <c r="J191" i="57"/>
  <c r="K190"/>
  <c r="J121"/>
  <c r="K120"/>
  <c r="J261"/>
  <c r="K260"/>
  <c r="J190" i="55"/>
  <c r="K189"/>
  <c r="J260"/>
  <c r="K259"/>
  <c r="J120"/>
  <c r="K119"/>
  <c r="J190" i="53"/>
  <c r="K189"/>
  <c r="J120"/>
  <c r="K119"/>
  <c r="J260"/>
  <c r="K259"/>
  <c r="O58" i="40"/>
  <c r="K84" i="34"/>
  <c r="J85"/>
  <c r="J158" i="20"/>
  <c r="K157"/>
  <c r="J226" i="22"/>
  <c r="J226" i="20"/>
  <c r="J154" i="34"/>
  <c r="K153"/>
  <c r="K84" i="20"/>
  <c r="J85"/>
  <c r="K83" i="22"/>
  <c r="J84"/>
  <c r="J154"/>
  <c r="K153"/>
  <c r="J225" i="34"/>
  <c r="D36" i="41"/>
  <c r="C35" i="62" l="1"/>
  <c r="C11" i="50" s="1"/>
  <c r="C15" s="1"/>
  <c r="C19" s="1"/>
  <c r="C27" s="1"/>
  <c r="C31" s="1"/>
  <c r="L7" i="39" s="1"/>
  <c r="L11" s="1"/>
  <c r="L15" s="1"/>
  <c r="L19" s="1"/>
  <c r="L23" s="1"/>
  <c r="L27" s="1"/>
  <c r="L31" s="1"/>
  <c r="L35" s="1"/>
  <c r="L7" i="40" s="1"/>
  <c r="L11" s="1"/>
  <c r="L15" s="1"/>
  <c r="L19" s="1"/>
  <c r="L23" s="1"/>
  <c r="L27" s="1"/>
  <c r="L31" s="1"/>
  <c r="L35" s="1"/>
  <c r="L7" i="41" s="1"/>
  <c r="L11" s="1"/>
  <c r="L15" s="1"/>
  <c r="L19" s="1"/>
  <c r="L23" s="1"/>
  <c r="L27" s="1"/>
  <c r="L31" s="1"/>
  <c r="L35" s="1"/>
  <c r="L7" i="52" s="1"/>
  <c r="L11" s="1"/>
  <c r="L15" s="1"/>
  <c r="L19" s="1"/>
  <c r="L23" s="1"/>
  <c r="L27" s="1"/>
  <c r="L31" s="1"/>
  <c r="L35" s="1"/>
  <c r="L7" i="54" s="1"/>
  <c r="L11" s="1"/>
  <c r="L15" s="1"/>
  <c r="L19" s="1"/>
  <c r="L23" s="1"/>
  <c r="L27" s="1"/>
  <c r="L31" s="1"/>
  <c r="L35" s="1"/>
  <c r="L7" i="56" s="1"/>
  <c r="L11" s="1"/>
  <c r="L15" s="1"/>
  <c r="L19" s="1"/>
  <c r="L23" s="1"/>
  <c r="L27" s="1"/>
  <c r="L31" s="1"/>
  <c r="L35" s="1"/>
  <c r="J10" i="62" s="1"/>
  <c r="J262" i="57"/>
  <c r="K261"/>
  <c r="J122"/>
  <c r="K121"/>
  <c r="J192"/>
  <c r="K191"/>
  <c r="J121" i="55"/>
  <c r="K120"/>
  <c r="J261"/>
  <c r="K260"/>
  <c r="K190"/>
  <c r="J191"/>
  <c r="J261" i="53"/>
  <c r="K260"/>
  <c r="J121"/>
  <c r="K120"/>
  <c r="K190"/>
  <c r="J191"/>
  <c r="K85" i="34"/>
  <c r="J86"/>
  <c r="K158" i="20"/>
  <c r="J159"/>
  <c r="J226" i="34"/>
  <c r="J155" i="22"/>
  <c r="K154"/>
  <c r="K84"/>
  <c r="J85"/>
  <c r="K85" i="20"/>
  <c r="J86"/>
  <c r="J155" i="34"/>
  <c r="K154"/>
  <c r="J227" i="20"/>
  <c r="J227" i="22"/>
  <c r="J18" i="62" l="1"/>
  <c r="J24" s="1"/>
  <c r="J32" s="1"/>
  <c r="J10" i="50" s="1"/>
  <c r="J193" i="57"/>
  <c r="K192"/>
  <c r="J123"/>
  <c r="K122"/>
  <c r="J263"/>
  <c r="K262"/>
  <c r="J192" i="55"/>
  <c r="K191"/>
  <c r="J262"/>
  <c r="K261"/>
  <c r="J122"/>
  <c r="K121"/>
  <c r="J192" i="53"/>
  <c r="K191"/>
  <c r="J122"/>
  <c r="K121"/>
  <c r="J262"/>
  <c r="K261"/>
  <c r="K86" i="34"/>
  <c r="J87"/>
  <c r="K159" i="20"/>
  <c r="J160"/>
  <c r="K155" i="22"/>
  <c r="J156"/>
  <c r="J227" i="34"/>
  <c r="J228" i="22"/>
  <c r="J228" i="20"/>
  <c r="K155" i="34"/>
  <c r="J156"/>
  <c r="K86" i="20"/>
  <c r="J87"/>
  <c r="K85" i="22"/>
  <c r="J86"/>
  <c r="J18" i="50" l="1"/>
  <c r="J24" s="1"/>
  <c r="J32" s="1"/>
  <c r="S10" i="39" s="1"/>
  <c r="S18" s="1"/>
  <c r="S24" s="1"/>
  <c r="S32" s="1"/>
  <c r="S10" i="40" s="1"/>
  <c r="S18" s="1"/>
  <c r="S24" s="1"/>
  <c r="S32" s="1"/>
  <c r="S10" i="41" s="1"/>
  <c r="S18" s="1"/>
  <c r="S24" s="1"/>
  <c r="S32" s="1"/>
  <c r="S10" i="52" s="1"/>
  <c r="S18" s="1"/>
  <c r="S24" s="1"/>
  <c r="S32" s="1"/>
  <c r="S10" i="54" s="1"/>
  <c r="S18" s="1"/>
  <c r="S24" s="1"/>
  <c r="S32" s="1"/>
  <c r="S10" i="56" s="1"/>
  <c r="S18" s="1"/>
  <c r="S24" s="1"/>
  <c r="S32" s="1"/>
  <c r="J264" i="57"/>
  <c r="K263"/>
  <c r="J124"/>
  <c r="K123"/>
  <c r="K193"/>
  <c r="J194"/>
  <c r="J123" i="55"/>
  <c r="K122"/>
  <c r="J263"/>
  <c r="K262"/>
  <c r="J193"/>
  <c r="K192"/>
  <c r="J263" i="53"/>
  <c r="K262"/>
  <c r="J123"/>
  <c r="K122"/>
  <c r="J193"/>
  <c r="K192"/>
  <c r="K87" i="34"/>
  <c r="J88"/>
  <c r="K160" i="20"/>
  <c r="J161"/>
  <c r="J229"/>
  <c r="J229" i="22"/>
  <c r="J228" i="34"/>
  <c r="K86" i="22"/>
  <c r="J87"/>
  <c r="K87" i="20"/>
  <c r="J88"/>
  <c r="J157" i="34"/>
  <c r="K156"/>
  <c r="J157" i="22"/>
  <c r="K156"/>
  <c r="L10" i="62" l="1"/>
  <c r="L18" s="1"/>
  <c r="L24" s="1"/>
  <c r="L32" s="1"/>
  <c r="L10" i="50" s="1"/>
  <c r="L18" s="1"/>
  <c r="L24" s="1"/>
  <c r="L32" s="1"/>
  <c r="U10" i="39" s="1"/>
  <c r="U18" s="1"/>
  <c r="U24" s="1"/>
  <c r="U32" s="1"/>
  <c r="U10" i="40" s="1"/>
  <c r="U18" s="1"/>
  <c r="U24" s="1"/>
  <c r="U32" s="1"/>
  <c r="U10" i="41" s="1"/>
  <c r="U18" s="1"/>
  <c r="U24" s="1"/>
  <c r="U32" s="1"/>
  <c r="U10" i="52" s="1"/>
  <c r="U18" s="1"/>
  <c r="U24" s="1"/>
  <c r="U32" s="1"/>
  <c r="U10" i="54" s="1"/>
  <c r="U18" s="1"/>
  <c r="U24" s="1"/>
  <c r="U32" s="1"/>
  <c r="U10" i="56" s="1"/>
  <c r="U18" s="1"/>
  <c r="U24" s="1"/>
  <c r="U32" s="1"/>
  <c r="J195" i="57"/>
  <c r="K194"/>
  <c r="J125"/>
  <c r="K124"/>
  <c r="J265"/>
  <c r="K264"/>
  <c r="J194" i="55"/>
  <c r="K193"/>
  <c r="J264"/>
  <c r="K263"/>
  <c r="J124"/>
  <c r="K123"/>
  <c r="J194" i="53"/>
  <c r="K193"/>
  <c r="J124"/>
  <c r="K123"/>
  <c r="J264"/>
  <c r="K263"/>
  <c r="K88" i="34"/>
  <c r="J89"/>
  <c r="J162" i="20"/>
  <c r="K161"/>
  <c r="K88"/>
  <c r="J89"/>
  <c r="K87" i="22"/>
  <c r="J88"/>
  <c r="J158"/>
  <c r="K157"/>
  <c r="K157" i="34"/>
  <c r="J158"/>
  <c r="J229"/>
  <c r="J230" i="22"/>
  <c r="J230" i="20"/>
  <c r="S14" i="62" l="1"/>
  <c r="S28" s="1"/>
  <c r="S14" i="50" s="1"/>
  <c r="S28" s="1"/>
  <c r="AC14" i="39" s="1"/>
  <c r="AC28" s="1"/>
  <c r="AC14" i="40" s="1"/>
  <c r="AC28" s="1"/>
  <c r="AC14" i="41" s="1"/>
  <c r="AC28" s="1"/>
  <c r="AC14" i="52" s="1"/>
  <c r="AC28" s="1"/>
  <c r="AC14" i="54" s="1"/>
  <c r="AC28" s="1"/>
  <c r="AC14" i="56" s="1"/>
  <c r="AC28" s="1"/>
  <c r="J266" i="57"/>
  <c r="K265"/>
  <c r="J126"/>
  <c r="K125"/>
  <c r="J196"/>
  <c r="K195"/>
  <c r="J125" i="55"/>
  <c r="K124"/>
  <c r="J265"/>
  <c r="K264"/>
  <c r="K194"/>
  <c r="J195"/>
  <c r="J265" i="53"/>
  <c r="K264"/>
  <c r="J125"/>
  <c r="K124"/>
  <c r="K194"/>
  <c r="J195"/>
  <c r="K89" i="34"/>
  <c r="J90"/>
  <c r="K162" i="20"/>
  <c r="J163"/>
  <c r="K158" i="34"/>
  <c r="J159"/>
  <c r="K88" i="22"/>
  <c r="J89"/>
  <c r="K89" i="20"/>
  <c r="J90"/>
  <c r="J231"/>
  <c r="J231" i="22"/>
  <c r="J230" i="34"/>
  <c r="J159" i="22"/>
  <c r="K158"/>
  <c r="U14" i="62" l="1"/>
  <c r="U28" s="1"/>
  <c r="U14" i="50" s="1"/>
  <c r="U28" s="1"/>
  <c r="AE14" i="39" s="1"/>
  <c r="AE28" s="1"/>
  <c r="AE14" i="40" s="1"/>
  <c r="AE28" s="1"/>
  <c r="J197" i="57"/>
  <c r="K196"/>
  <c r="J127"/>
  <c r="K126"/>
  <c r="J267"/>
  <c r="K266"/>
  <c r="J196" i="55"/>
  <c r="K195"/>
  <c r="J266"/>
  <c r="K265"/>
  <c r="J126"/>
  <c r="K125"/>
  <c r="J196" i="53"/>
  <c r="K195"/>
  <c r="J126"/>
  <c r="K125"/>
  <c r="J266"/>
  <c r="K265"/>
  <c r="K90" i="34"/>
  <c r="J91"/>
  <c r="J164" i="20"/>
  <c r="K163"/>
  <c r="J232" i="22"/>
  <c r="K90" i="20"/>
  <c r="J91"/>
  <c r="K89" i="22"/>
  <c r="J90"/>
  <c r="J160" i="34"/>
  <c r="K159"/>
  <c r="J160" i="22"/>
  <c r="K159"/>
  <c r="J231" i="34"/>
  <c r="J232" i="20"/>
  <c r="AE14" i="41" l="1"/>
  <c r="AE28" s="1"/>
  <c r="J268" i="57"/>
  <c r="K267"/>
  <c r="J128"/>
  <c r="K127"/>
  <c r="K197"/>
  <c r="J198"/>
  <c r="J127" i="55"/>
  <c r="K126"/>
  <c r="J267"/>
  <c r="K266"/>
  <c r="J197"/>
  <c r="K196"/>
  <c r="J267" i="53"/>
  <c r="K266"/>
  <c r="J127"/>
  <c r="K126"/>
  <c r="J197"/>
  <c r="K196"/>
  <c r="K91" i="34"/>
  <c r="J92"/>
  <c r="J165" i="20"/>
  <c r="K164"/>
  <c r="K90" i="22"/>
  <c r="J91"/>
  <c r="K91" i="20"/>
  <c r="J92"/>
  <c r="J233"/>
  <c r="J232" i="34"/>
  <c r="K160" i="22"/>
  <c r="J161"/>
  <c r="J161" i="34"/>
  <c r="K160"/>
  <c r="J233" i="22"/>
  <c r="AE14" i="52" l="1"/>
  <c r="AE28" s="1"/>
  <c r="J199" i="57"/>
  <c r="K198"/>
  <c r="J129"/>
  <c r="K128"/>
  <c r="J269"/>
  <c r="K268"/>
  <c r="J198" i="55"/>
  <c r="K197"/>
  <c r="J268"/>
  <c r="K267"/>
  <c r="J128"/>
  <c r="K127"/>
  <c r="J198" i="53"/>
  <c r="K197"/>
  <c r="J128"/>
  <c r="K127"/>
  <c r="J268"/>
  <c r="K267"/>
  <c r="K92" i="34"/>
  <c r="J93"/>
  <c r="K165" i="20"/>
  <c r="J166"/>
  <c r="K161" i="22"/>
  <c r="J162"/>
  <c r="K92" i="20"/>
  <c r="J93"/>
  <c r="K91" i="22"/>
  <c r="J92"/>
  <c r="J234"/>
  <c r="J162" i="34"/>
  <c r="K161"/>
  <c r="J233"/>
  <c r="J234" i="20"/>
  <c r="AE14" i="54" l="1"/>
  <c r="AE28" s="1"/>
  <c r="AE14" i="56" s="1"/>
  <c r="AE28" s="1"/>
  <c r="J270" i="57"/>
  <c r="K269"/>
  <c r="J130"/>
  <c r="K129"/>
  <c r="J200"/>
  <c r="K199"/>
  <c r="J129" i="55"/>
  <c r="K128"/>
  <c r="J269"/>
  <c r="K268"/>
  <c r="K198"/>
  <c r="J199"/>
  <c r="J269" i="53"/>
  <c r="K268"/>
  <c r="J129"/>
  <c r="K128"/>
  <c r="K198"/>
  <c r="J199"/>
  <c r="K93" i="34"/>
  <c r="J94"/>
  <c r="K166" i="20"/>
  <c r="J167"/>
  <c r="J235"/>
  <c r="K92" i="22"/>
  <c r="J93"/>
  <c r="K93" i="20"/>
  <c r="J94"/>
  <c r="K162" i="22"/>
  <c r="J163"/>
  <c r="J234" i="34"/>
  <c r="K162"/>
  <c r="J163"/>
  <c r="J235" i="22"/>
  <c r="AB33" i="62" l="1"/>
  <c r="AB33" i="50" s="1"/>
  <c r="AL33" i="39" s="1"/>
  <c r="AL33" i="40" s="1"/>
  <c r="AL33" i="41" s="1"/>
  <c r="AL33" i="52" s="1"/>
  <c r="AL33" i="54" s="1"/>
  <c r="AL33" i="56" s="1"/>
  <c r="J201" i="57"/>
  <c r="K200"/>
  <c r="J131"/>
  <c r="K130"/>
  <c r="J271"/>
  <c r="K270"/>
  <c r="J200" i="55"/>
  <c r="K199"/>
  <c r="J270"/>
  <c r="K269"/>
  <c r="J130"/>
  <c r="K129"/>
  <c r="J200" i="53"/>
  <c r="K199"/>
  <c r="J130"/>
  <c r="K129"/>
  <c r="J270"/>
  <c r="K269"/>
  <c r="K94" i="34"/>
  <c r="J95"/>
  <c r="K167" i="20"/>
  <c r="J168"/>
  <c r="J236" i="22"/>
  <c r="J164" i="34"/>
  <c r="K163"/>
  <c r="J235"/>
  <c r="K163" i="22"/>
  <c r="J164"/>
  <c r="K94" i="20"/>
  <c r="J95"/>
  <c r="K93" i="22"/>
  <c r="J94"/>
  <c r="J236" i="20"/>
  <c r="AB21" i="62" l="1"/>
  <c r="AB21" i="50" s="1"/>
  <c r="AL21" i="39" s="1"/>
  <c r="AL21" i="40" s="1"/>
  <c r="AL21" i="41" s="1"/>
  <c r="AL21" i="52" s="1"/>
  <c r="AL21" i="54" s="1"/>
  <c r="AL21" i="56" s="1"/>
  <c r="J272" i="57"/>
  <c r="K271"/>
  <c r="J132"/>
  <c r="K131"/>
  <c r="K201"/>
  <c r="J202"/>
  <c r="J131" i="55"/>
  <c r="K130"/>
  <c r="J271"/>
  <c r="K270"/>
  <c r="J201"/>
  <c r="K200"/>
  <c r="J271" i="53"/>
  <c r="K270"/>
  <c r="J131"/>
  <c r="K130"/>
  <c r="J201"/>
  <c r="K200"/>
  <c r="K95" i="34"/>
  <c r="J96"/>
  <c r="J169" i="20"/>
  <c r="K168"/>
  <c r="K94" i="22"/>
  <c r="J95"/>
  <c r="K95" i="20"/>
  <c r="J96"/>
  <c r="K164" i="22"/>
  <c r="J165"/>
  <c r="J237" i="20"/>
  <c r="J236" i="34"/>
  <c r="J165"/>
  <c r="K164"/>
  <c r="J237" i="22"/>
  <c r="C78" i="20"/>
  <c r="C112"/>
  <c r="C130"/>
  <c r="C87"/>
  <c r="C129" i="34"/>
  <c r="C124"/>
  <c r="C79"/>
  <c r="C115" i="20"/>
  <c r="C136"/>
  <c r="C99"/>
  <c r="C125"/>
  <c r="C89"/>
  <c r="C113" i="34"/>
  <c r="C111" i="20"/>
  <c r="C121" i="34"/>
  <c r="C88"/>
  <c r="C117"/>
  <c r="C94"/>
  <c r="C124" i="20"/>
  <c r="C76"/>
  <c r="C113"/>
  <c r="C98" i="34"/>
  <c r="C92"/>
  <c r="C93"/>
  <c r="C82"/>
  <c r="C105"/>
  <c r="C122"/>
  <c r="C86" i="20"/>
  <c r="C100" i="34"/>
  <c r="C103" i="20"/>
  <c r="C91"/>
  <c r="C121"/>
  <c r="C79"/>
  <c r="C110"/>
  <c r="C127"/>
  <c r="C92"/>
  <c r="C90"/>
  <c r="C91" i="34"/>
  <c r="C77"/>
  <c r="C111"/>
  <c r="C114"/>
  <c r="C137" i="20"/>
  <c r="C105"/>
  <c r="C96"/>
  <c r="C122"/>
  <c r="C80" i="34"/>
  <c r="C127"/>
  <c r="C83"/>
  <c r="C104"/>
  <c r="C87"/>
  <c r="C110"/>
  <c r="C80" i="20"/>
  <c r="C107"/>
  <c r="C129"/>
  <c r="C130" i="34"/>
  <c r="C93" i="20"/>
  <c r="C137" i="34"/>
  <c r="C96"/>
  <c r="C133"/>
  <c r="C102"/>
  <c r="C116" i="20"/>
  <c r="C116" i="34"/>
  <c r="C81"/>
  <c r="C135"/>
  <c r="C90"/>
  <c r="C77" i="20"/>
  <c r="C128"/>
  <c r="C83"/>
  <c r="C117"/>
  <c r="C81"/>
  <c r="C123" i="34"/>
  <c r="C101"/>
  <c r="C78"/>
  <c r="C76"/>
  <c r="C125"/>
  <c r="C94" i="20"/>
  <c r="C119"/>
  <c r="C138"/>
  <c r="C138" i="34"/>
  <c r="C131" i="20"/>
  <c r="C115" i="34"/>
  <c r="C120"/>
  <c r="C119"/>
  <c r="C126"/>
  <c r="C95" i="20"/>
  <c r="C109"/>
  <c r="C104"/>
  <c r="C126"/>
  <c r="C134"/>
  <c r="C99" i="34"/>
  <c r="C112"/>
  <c r="C103"/>
  <c r="C118"/>
  <c r="C132" i="20"/>
  <c r="C132" i="34"/>
  <c r="C95"/>
  <c r="C107"/>
  <c r="C114" i="20"/>
  <c r="C106" i="34"/>
  <c r="C88" i="20"/>
  <c r="C82"/>
  <c r="C133"/>
  <c r="C97"/>
  <c r="C106"/>
  <c r="C97" i="34"/>
  <c r="C108"/>
  <c r="C109"/>
  <c r="C100" i="20"/>
  <c r="C120"/>
  <c r="C135"/>
  <c r="C108"/>
  <c r="C118"/>
  <c r="C98"/>
  <c r="C84" i="34"/>
  <c r="C136"/>
  <c r="C101" i="20"/>
  <c r="C89" i="34"/>
  <c r="C85" i="20"/>
  <c r="C102"/>
  <c r="C123"/>
  <c r="C84"/>
  <c r="C86" i="34"/>
  <c r="C131"/>
  <c r="C128"/>
  <c r="C134"/>
  <c r="C85"/>
  <c r="AD33" i="62" l="1"/>
  <c r="AD33" i="50" s="1"/>
  <c r="AN33" i="39" s="1"/>
  <c r="AN33" i="40" s="1"/>
  <c r="AN33" i="41" s="1"/>
  <c r="AN33" i="52" s="1"/>
  <c r="AN33" i="54" s="1"/>
  <c r="AN33" i="56" s="1"/>
  <c r="J203" i="57"/>
  <c r="K202"/>
  <c r="J133"/>
  <c r="K132"/>
  <c r="J273"/>
  <c r="K272"/>
  <c r="J202" i="55"/>
  <c r="K201"/>
  <c r="J272"/>
  <c r="K271"/>
  <c r="J132"/>
  <c r="K131"/>
  <c r="J202" i="53"/>
  <c r="K201"/>
  <c r="J132"/>
  <c r="K131"/>
  <c r="J272"/>
  <c r="K271"/>
  <c r="K96" i="34"/>
  <c r="J97"/>
  <c r="J170" i="20"/>
  <c r="K169"/>
  <c r="J238" i="22"/>
  <c r="K165"/>
  <c r="J166"/>
  <c r="K96" i="20"/>
  <c r="J97"/>
  <c r="K95" i="22"/>
  <c r="J96"/>
  <c r="K165" i="34"/>
  <c r="J166"/>
  <c r="J237"/>
  <c r="J238" i="20"/>
  <c r="AD21" i="62" l="1"/>
  <c r="AD21" i="50" s="1"/>
  <c r="AN21" i="39" s="1"/>
  <c r="AN21" i="40" s="1"/>
  <c r="AN21" i="41" s="1"/>
  <c r="AN21" i="52" s="1"/>
  <c r="AN21" i="54" s="1"/>
  <c r="AN21" i="56" s="1"/>
  <c r="J274" i="57"/>
  <c r="K273"/>
  <c r="J134"/>
  <c r="K133"/>
  <c r="J204"/>
  <c r="K203"/>
  <c r="J133" i="55"/>
  <c r="K132"/>
  <c r="J273"/>
  <c r="K272"/>
  <c r="K202"/>
  <c r="J203"/>
  <c r="J273" i="53"/>
  <c r="K272"/>
  <c r="J133"/>
  <c r="K132"/>
  <c r="K202"/>
  <c r="J203"/>
  <c r="K97" i="34"/>
  <c r="J98"/>
  <c r="K170" i="20"/>
  <c r="J171"/>
  <c r="J239"/>
  <c r="J238" i="34"/>
  <c r="K166"/>
  <c r="J167"/>
  <c r="K96" i="22"/>
  <c r="J97"/>
  <c r="K97" i="20"/>
  <c r="J98"/>
  <c r="K166" i="22"/>
  <c r="J167"/>
  <c r="J239"/>
  <c r="C81"/>
  <c r="C156" i="34"/>
  <c r="C109" i="22"/>
  <c r="C179" i="20"/>
  <c r="C147" i="34"/>
  <c r="C195"/>
  <c r="C101" i="22"/>
  <c r="C148" i="34"/>
  <c r="C97" i="22"/>
  <c r="C167" i="20"/>
  <c r="C202" i="34"/>
  <c r="C166" i="20"/>
  <c r="C89" i="22"/>
  <c r="C189" i="20"/>
  <c r="C117" i="22"/>
  <c r="C165" i="34"/>
  <c r="C156" i="20"/>
  <c r="C180"/>
  <c r="C159"/>
  <c r="C172"/>
  <c r="C182"/>
  <c r="C174"/>
  <c r="C149" i="34"/>
  <c r="D18" i="41"/>
  <c r="C189" i="34"/>
  <c r="C197" i="20"/>
  <c r="C206" i="34"/>
  <c r="C202" i="20"/>
  <c r="C85" i="22"/>
  <c r="C188" i="34"/>
  <c r="C105" i="22"/>
  <c r="C185" i="20"/>
  <c r="C175"/>
  <c r="C190"/>
  <c r="C135" i="22"/>
  <c r="C180" i="34"/>
  <c r="C146" i="20"/>
  <c r="C172" i="34"/>
  <c r="C148" i="20"/>
  <c r="C150"/>
  <c r="C82" i="22"/>
  <c r="C164" i="34"/>
  <c r="C198" i="20"/>
  <c r="C205"/>
  <c r="C204" i="34"/>
  <c r="C88" i="22"/>
  <c r="C193" i="20"/>
  <c r="C76" i="22"/>
  <c r="C208" i="34"/>
  <c r="C90" i="22"/>
  <c r="C206" i="20"/>
  <c r="C197" i="34"/>
  <c r="C125" i="22"/>
  <c r="C86"/>
  <c r="C146" i="34"/>
  <c r="C84" i="22"/>
  <c r="C158" i="20"/>
  <c r="C181" i="34"/>
  <c r="C137" i="22"/>
  <c r="C80"/>
  <c r="C152" i="20"/>
  <c r="C94" i="22"/>
  <c r="C176" i="34"/>
  <c r="C175"/>
  <c r="C110" i="22"/>
  <c r="C108"/>
  <c r="C159" i="34"/>
  <c r="C102" i="22"/>
  <c r="C130"/>
  <c r="C185" i="34"/>
  <c r="C96" i="22"/>
  <c r="C196" i="34"/>
  <c r="C168" i="20"/>
  <c r="C169" i="34"/>
  <c r="C153" i="20"/>
  <c r="C78" i="22"/>
  <c r="C168" i="34"/>
  <c r="C106" i="22"/>
  <c r="C181" i="20"/>
  <c r="C153" i="34"/>
  <c r="C129" i="22"/>
  <c r="C201" i="20"/>
  <c r="C169"/>
  <c r="C100" i="22"/>
  <c r="C151" i="34"/>
  <c r="C114" i="22"/>
  <c r="C161" i="20"/>
  <c r="C122" i="22"/>
  <c r="C178" i="34"/>
  <c r="C136" i="22"/>
  <c r="C116"/>
  <c r="C194" i="34"/>
  <c r="C115" i="22"/>
  <c r="C111"/>
  <c r="C186" i="34"/>
  <c r="C104" i="22"/>
  <c r="C162" i="20"/>
  <c r="C118" i="22"/>
  <c r="C192" i="34"/>
  <c r="C98" i="22"/>
  <c r="C165" i="20"/>
  <c r="C162" i="34"/>
  <c r="C204" i="20"/>
  <c r="C112" i="22"/>
  <c r="C200" i="34"/>
  <c r="C92" i="22"/>
  <c r="C183" i="34"/>
  <c r="C154"/>
  <c r="C178" i="20"/>
  <c r="C201" i="34"/>
  <c r="C184" i="20"/>
  <c r="C99" i="22"/>
  <c r="C93"/>
  <c r="C187" i="34"/>
  <c r="C87" i="22"/>
  <c r="C77"/>
  <c r="C205" i="34"/>
  <c r="C121" i="22"/>
  <c r="C127"/>
  <c r="C124"/>
  <c r="C182" i="34"/>
  <c r="C138" i="22"/>
  <c r="C192" i="20"/>
  <c r="C207" i="34"/>
  <c r="C188" i="20"/>
  <c r="C134" i="22"/>
  <c r="C174" i="34"/>
  <c r="C132" i="22"/>
  <c r="C176" i="20"/>
  <c r="C191" i="34"/>
  <c r="C208" i="20"/>
  <c r="C128" i="22"/>
  <c r="C155" i="20"/>
  <c r="C83" i="22"/>
  <c r="C150" i="34"/>
  <c r="C152"/>
  <c r="C113" i="22"/>
  <c r="C179" i="34"/>
  <c r="D24" i="41"/>
  <c r="C133" i="22"/>
  <c r="C173" i="20"/>
  <c r="C184" i="34"/>
  <c r="C160"/>
  <c r="C170"/>
  <c r="C163" i="20"/>
  <c r="C171" i="34"/>
  <c r="C187" i="20"/>
  <c r="C126" i="22"/>
  <c r="C161" i="34"/>
  <c r="C107" i="22"/>
  <c r="C151" i="20"/>
  <c r="C155" i="34"/>
  <c r="C170" i="20"/>
  <c r="C120" i="22"/>
  <c r="C203" i="20"/>
  <c r="C95" i="22"/>
  <c r="C198" i="34"/>
  <c r="C123" i="22"/>
  <c r="C195" i="20"/>
  <c r="C157"/>
  <c r="C167" i="34"/>
  <c r="C149" i="20"/>
  <c r="C177"/>
  <c r="C199" i="34"/>
  <c r="C154" i="20"/>
  <c r="C160"/>
  <c r="C200"/>
  <c r="C103" i="22"/>
  <c r="C186" i="20"/>
  <c r="C131" i="22"/>
  <c r="C166" i="34"/>
  <c r="C91" i="22"/>
  <c r="C199" i="20"/>
  <c r="C173" i="34"/>
  <c r="C164" i="20"/>
  <c r="C119" i="22"/>
  <c r="C158" i="34"/>
  <c r="C79" i="22"/>
  <c r="C163" i="34"/>
  <c r="C157"/>
  <c r="C194" i="20"/>
  <c r="C203" i="34"/>
  <c r="C171" i="20"/>
  <c r="C196"/>
  <c r="C207"/>
  <c r="C193" i="34"/>
  <c r="C177"/>
  <c r="C191" i="20"/>
  <c r="C190" i="34"/>
  <c r="C183" i="20"/>
  <c r="C147"/>
  <c r="A217" l="1"/>
  <c r="A270"/>
  <c r="A230" i="34"/>
  <c r="A256"/>
  <c r="A263" i="20"/>
  <c r="A219" i="34"/>
  <c r="A253" i="20"/>
  <c r="A230"/>
  <c r="A254" i="34"/>
  <c r="A255"/>
  <c r="A244" i="20"/>
  <c r="A260" i="34"/>
  <c r="A224" i="20"/>
  <c r="A243"/>
  <c r="A275" i="34"/>
  <c r="A274"/>
  <c r="A252" i="20"/>
  <c r="A261"/>
  <c r="A269" i="34"/>
  <c r="A264"/>
  <c r="A275" i="20"/>
  <c r="A242"/>
  <c r="A247" i="34"/>
  <c r="A247" i="20"/>
  <c r="A229" i="34"/>
  <c r="A268" i="20"/>
  <c r="A229"/>
  <c r="A263" i="34"/>
  <c r="A219" i="20"/>
  <c r="A249" i="34"/>
  <c r="A257"/>
  <c r="A234"/>
  <c r="A250" i="20"/>
  <c r="A277"/>
  <c r="A237" i="34"/>
  <c r="A248"/>
  <c r="A226" i="20"/>
  <c r="A266"/>
  <c r="A227"/>
  <c r="A222" i="34"/>
  <c r="A245"/>
  <c r="A220" i="20"/>
  <c r="A235" i="34"/>
  <c r="A241" i="20"/>
  <c r="A265"/>
  <c r="A220" i="34"/>
  <c r="A254" i="20"/>
  <c r="A231"/>
  <c r="A246" i="34"/>
  <c r="A218" i="20"/>
  <c r="A273" i="34"/>
  <c r="A271"/>
  <c r="A242"/>
  <c r="A259" i="20"/>
  <c r="A264"/>
  <c r="A268" i="34"/>
  <c r="A225" i="20"/>
  <c r="A248"/>
  <c r="A221" i="34"/>
  <c r="A222" i="20"/>
  <c r="A216"/>
  <c r="A227" i="34"/>
  <c r="A224"/>
  <c r="A250"/>
  <c r="A236" i="20"/>
  <c r="A233" i="34"/>
  <c r="A273" i="20"/>
  <c r="A278"/>
  <c r="A253" i="34"/>
  <c r="A239" i="20"/>
  <c r="A272" i="34"/>
  <c r="A261"/>
  <c r="A271" i="20"/>
  <c r="A251" i="34"/>
  <c r="A260" i="20"/>
  <c r="A237"/>
  <c r="A228" i="34"/>
  <c r="A240" i="20"/>
  <c r="A246"/>
  <c r="A270" i="34"/>
  <c r="A228" i="20"/>
  <c r="A245"/>
  <c r="A225" i="34"/>
  <c r="A223"/>
  <c r="A255" i="20"/>
  <c r="A218" i="34"/>
  <c r="A234" i="20"/>
  <c r="A221"/>
  <c r="A244" i="34"/>
  <c r="A274" i="20"/>
  <c r="A251"/>
  <c r="A216" i="34"/>
  <c r="A243"/>
  <c r="A232"/>
  <c r="A258"/>
  <c r="A265"/>
  <c r="A269" i="20"/>
  <c r="A231" i="34"/>
  <c r="A258" i="20"/>
  <c r="A235"/>
  <c r="A238" i="34"/>
  <c r="A217"/>
  <c r="A277"/>
  <c r="A267"/>
  <c r="A272" i="20"/>
  <c r="A249"/>
  <c r="A236" i="34"/>
  <c r="A257" i="20"/>
  <c r="A262"/>
  <c r="A262" i="34"/>
  <c r="A223" i="20"/>
  <c r="A276"/>
  <c r="A276" i="34"/>
  <c r="A241"/>
  <c r="A239"/>
  <c r="A267" i="20"/>
  <c r="A226" i="34"/>
  <c r="A256" i="20"/>
  <c r="A233"/>
  <c r="A252" i="34"/>
  <c r="A232" i="20"/>
  <c r="A238"/>
  <c r="A278" i="34"/>
  <c r="A259"/>
  <c r="A240"/>
  <c r="A266"/>
  <c r="J205" i="57"/>
  <c r="K204"/>
  <c r="J135"/>
  <c r="K134"/>
  <c r="J275"/>
  <c r="K274"/>
  <c r="J204" i="55"/>
  <c r="K203"/>
  <c r="J274"/>
  <c r="K273"/>
  <c r="J134"/>
  <c r="K133"/>
  <c r="J204" i="53"/>
  <c r="K203"/>
  <c r="J134"/>
  <c r="K133"/>
  <c r="J274"/>
  <c r="K273"/>
  <c r="K98" i="34"/>
  <c r="J99"/>
  <c r="J172" i="20"/>
  <c r="K171"/>
  <c r="J240" i="22"/>
  <c r="J239" i="34"/>
  <c r="J240" i="20"/>
  <c r="K167" i="22"/>
  <c r="J168"/>
  <c r="J99" i="20"/>
  <c r="K98"/>
  <c r="J98" i="22"/>
  <c r="K97"/>
  <c r="J168" i="34"/>
  <c r="K167"/>
  <c r="C181" i="22"/>
  <c r="C169"/>
  <c r="C190"/>
  <c r="C168"/>
  <c r="C153"/>
  <c r="C155"/>
  <c r="C180"/>
  <c r="C207"/>
  <c r="C156"/>
  <c r="C186"/>
  <c r="C161"/>
  <c r="C172"/>
  <c r="C185"/>
  <c r="C193"/>
  <c r="C167"/>
  <c r="C151"/>
  <c r="C205"/>
  <c r="C158"/>
  <c r="C187"/>
  <c r="C162"/>
  <c r="C196"/>
  <c r="C197"/>
  <c r="C183"/>
  <c r="C149"/>
  <c r="C152"/>
  <c r="C191"/>
  <c r="C146"/>
  <c r="C157"/>
  <c r="C159"/>
  <c r="C154"/>
  <c r="C166"/>
  <c r="C202"/>
  <c r="C203"/>
  <c r="C164"/>
  <c r="C182"/>
  <c r="C174"/>
  <c r="C170"/>
  <c r="C195"/>
  <c r="C204"/>
  <c r="C163"/>
  <c r="C150"/>
  <c r="C177"/>
  <c r="C206"/>
  <c r="C148"/>
  <c r="C178"/>
  <c r="C165"/>
  <c r="C171"/>
  <c r="C160"/>
  <c r="C147"/>
  <c r="C184"/>
  <c r="C175"/>
  <c r="C208"/>
  <c r="C200"/>
  <c r="C199"/>
  <c r="C179"/>
  <c r="C192"/>
  <c r="C176"/>
  <c r="C198"/>
  <c r="C201"/>
  <c r="C188"/>
  <c r="C194"/>
  <c r="C189"/>
  <c r="C173"/>
  <c r="K227" i="34" l="1"/>
  <c r="K224" i="20"/>
  <c r="K221" i="34"/>
  <c r="K217" i="20"/>
  <c r="K232"/>
  <c r="K235" i="34"/>
  <c r="K237"/>
  <c r="K220" i="20"/>
  <c r="K236"/>
  <c r="K228"/>
  <c r="K231" i="34"/>
  <c r="K220"/>
  <c r="K218" i="20"/>
  <c r="K217" i="34"/>
  <c r="K238" i="20"/>
  <c r="K234"/>
  <c r="K230"/>
  <c r="K226"/>
  <c r="K222"/>
  <c r="K233" i="34"/>
  <c r="K229"/>
  <c r="K225"/>
  <c r="K216"/>
  <c r="K224"/>
  <c r="K239" i="20"/>
  <c r="A243" i="22"/>
  <c r="A278"/>
  <c r="A225"/>
  <c r="A246"/>
  <c r="A264"/>
  <c r="A271"/>
  <c r="A218"/>
  <c r="A231"/>
  <c r="A274"/>
  <c r="A245"/>
  <c r="A272"/>
  <c r="A259"/>
  <c r="A269"/>
  <c r="A219"/>
  <c r="A275"/>
  <c r="A240"/>
  <c r="A268"/>
  <c r="A254"/>
  <c r="A223"/>
  <c r="A262"/>
  <c r="A222"/>
  <c r="A253"/>
  <c r="A276"/>
  <c r="A256"/>
  <c r="A242"/>
  <c r="A217"/>
  <c r="A270"/>
  <c r="A261"/>
  <c r="A236"/>
  <c r="A267"/>
  <c r="A216"/>
  <c r="A244"/>
  <c r="A221"/>
  <c r="A230"/>
  <c r="A258"/>
  <c r="A249"/>
  <c r="A238"/>
  <c r="A266"/>
  <c r="A265"/>
  <c r="A226"/>
  <c r="A247"/>
  <c r="A241"/>
  <c r="A224"/>
  <c r="A252"/>
  <c r="A237"/>
  <c r="A232"/>
  <c r="A260"/>
  <c r="A277"/>
  <c r="A220"/>
  <c r="A235"/>
  <c r="A229"/>
  <c r="A234"/>
  <c r="A263"/>
  <c r="A257"/>
  <c r="A239"/>
  <c r="A250"/>
  <c r="A233"/>
  <c r="A248"/>
  <c r="A227"/>
  <c r="A273"/>
  <c r="A255"/>
  <c r="A228"/>
  <c r="A251"/>
  <c r="K237" i="20"/>
  <c r="K235"/>
  <c r="K233"/>
  <c r="K231"/>
  <c r="K229"/>
  <c r="K227"/>
  <c r="K225"/>
  <c r="K223"/>
  <c r="K221"/>
  <c r="K219"/>
  <c r="K216"/>
  <c r="K238" i="34"/>
  <c r="K236"/>
  <c r="K234"/>
  <c r="K232"/>
  <c r="K230"/>
  <c r="K228"/>
  <c r="K226"/>
  <c r="K222"/>
  <c r="K218"/>
  <c r="K223"/>
  <c r="K219"/>
  <c r="J276" i="57"/>
  <c r="K275"/>
  <c r="J136"/>
  <c r="K135"/>
  <c r="K205"/>
  <c r="J206"/>
  <c r="J135" i="55"/>
  <c r="K134"/>
  <c r="J275"/>
  <c r="K274"/>
  <c r="J205"/>
  <c r="K204"/>
  <c r="J275" i="53"/>
  <c r="K274"/>
  <c r="J135"/>
  <c r="K134"/>
  <c r="J205"/>
  <c r="K204"/>
  <c r="K99" i="34"/>
  <c r="J100"/>
  <c r="K172" i="20"/>
  <c r="J173"/>
  <c r="J169" i="34"/>
  <c r="K168"/>
  <c r="J99" i="22"/>
  <c r="K98"/>
  <c r="J100" i="20"/>
  <c r="K99"/>
  <c r="J241"/>
  <c r="K240"/>
  <c r="J240" i="34"/>
  <c r="K239"/>
  <c r="J241" i="22"/>
  <c r="J169"/>
  <c r="K168"/>
  <c r="C227" i="34"/>
  <c r="C242"/>
  <c r="C234"/>
  <c r="C263"/>
  <c r="C269"/>
  <c r="C237"/>
  <c r="C230"/>
  <c r="C245"/>
  <c r="D10" i="41"/>
  <c r="C229" i="20"/>
  <c r="C274"/>
  <c r="C248"/>
  <c r="C277"/>
  <c r="C237"/>
  <c r="C276"/>
  <c r="D11" i="39"/>
  <c r="C262" i="34"/>
  <c r="C270"/>
  <c r="C264"/>
  <c r="C272"/>
  <c r="C248"/>
  <c r="C250"/>
  <c r="C253"/>
  <c r="D31" i="39"/>
  <c r="C262" i="20"/>
  <c r="C224"/>
  <c r="C259"/>
  <c r="C228"/>
  <c r="C255"/>
  <c r="C268"/>
  <c r="C263"/>
  <c r="C272"/>
  <c r="D14" i="39"/>
  <c r="C275" i="20"/>
  <c r="D14" i="41"/>
  <c r="C277" i="34"/>
  <c r="C261"/>
  <c r="C276"/>
  <c r="C222"/>
  <c r="C268"/>
  <c r="C221"/>
  <c r="C239"/>
  <c r="C224"/>
  <c r="C261" i="20"/>
  <c r="C218"/>
  <c r="C240"/>
  <c r="C271"/>
  <c r="C217"/>
  <c r="C273"/>
  <c r="C260"/>
  <c r="C247" i="34"/>
  <c r="C231"/>
  <c r="C243"/>
  <c r="C258"/>
  <c r="C273"/>
  <c r="C236"/>
  <c r="C259"/>
  <c r="C244"/>
  <c r="C247" i="20"/>
  <c r="C233"/>
  <c r="C270"/>
  <c r="C239"/>
  <c r="C267"/>
  <c r="C231"/>
  <c r="C251"/>
  <c r="C255" i="34"/>
  <c r="C220"/>
  <c r="C266"/>
  <c r="C216"/>
  <c r="C267"/>
  <c r="C256"/>
  <c r="C228"/>
  <c r="C225"/>
  <c r="C223" i="20"/>
  <c r="C230"/>
  <c r="C245"/>
  <c r="C257"/>
  <c r="C266"/>
  <c r="C236"/>
  <c r="C222"/>
  <c r="C232" i="34"/>
  <c r="C233"/>
  <c r="C278"/>
  <c r="C223"/>
  <c r="C218"/>
  <c r="C265"/>
  <c r="C217"/>
  <c r="C219"/>
  <c r="C278" i="20"/>
  <c r="C256"/>
  <c r="C225"/>
  <c r="C250"/>
  <c r="C254"/>
  <c r="C238"/>
  <c r="C219"/>
  <c r="C269"/>
  <c r="D6" i="41"/>
  <c r="C227" i="20"/>
  <c r="D28" i="39"/>
  <c r="C252" i="34"/>
  <c r="C240"/>
  <c r="C271"/>
  <c r="C257"/>
  <c r="C254"/>
  <c r="C238"/>
  <c r="C249"/>
  <c r="C226"/>
  <c r="D23" i="41"/>
  <c r="C249" i="20"/>
  <c r="C244"/>
  <c r="C243"/>
  <c r="C221"/>
  <c r="C264"/>
  <c r="C241"/>
  <c r="C241" i="34"/>
  <c r="C260"/>
  <c r="C235"/>
  <c r="C251"/>
  <c r="C229"/>
  <c r="C274"/>
  <c r="C275"/>
  <c r="C246"/>
  <c r="D23" i="39"/>
  <c r="C216" i="20"/>
  <c r="C235"/>
  <c r="C253"/>
  <c r="C242"/>
  <c r="C232"/>
  <c r="C226"/>
  <c r="C234"/>
  <c r="C265"/>
  <c r="C258"/>
  <c r="C220"/>
  <c r="C252"/>
  <c r="C246"/>
  <c r="D6" i="39"/>
  <c r="D31" i="41"/>
  <c r="K219" i="22" l="1"/>
  <c r="K235"/>
  <c r="K227"/>
  <c r="K240"/>
  <c r="K239"/>
  <c r="K231"/>
  <c r="K223"/>
  <c r="K216"/>
  <c r="K237"/>
  <c r="K233"/>
  <c r="K229"/>
  <c r="K225"/>
  <c r="K221"/>
  <c r="K217"/>
  <c r="K238"/>
  <c r="K236"/>
  <c r="K234"/>
  <c r="K232"/>
  <c r="K230"/>
  <c r="K228"/>
  <c r="K226"/>
  <c r="K224"/>
  <c r="K222"/>
  <c r="K220"/>
  <c r="K218"/>
  <c r="J207" i="57"/>
  <c r="K206"/>
  <c r="J137"/>
  <c r="K136"/>
  <c r="J277"/>
  <c r="K276"/>
  <c r="J206" i="55"/>
  <c r="K205"/>
  <c r="J276"/>
  <c r="K275"/>
  <c r="J136"/>
  <c r="K135"/>
  <c r="J206" i="53"/>
  <c r="K205"/>
  <c r="J136"/>
  <c r="K135"/>
  <c r="J276"/>
  <c r="K275"/>
  <c r="O54" i="39"/>
  <c r="O51"/>
  <c r="O47"/>
  <c r="M12"/>
  <c r="C52" s="1"/>
  <c r="O55"/>
  <c r="O43"/>
  <c r="K100" i="34"/>
  <c r="J101"/>
  <c r="K173" i="20"/>
  <c r="J174"/>
  <c r="J242" i="22"/>
  <c r="K241"/>
  <c r="J241" i="34"/>
  <c r="K240"/>
  <c r="J242" i="20"/>
  <c r="K241"/>
  <c r="K169" i="22"/>
  <c r="J170"/>
  <c r="K100" i="20"/>
  <c r="J101"/>
  <c r="K99" i="22"/>
  <c r="J100"/>
  <c r="J170" i="34"/>
  <c r="K169"/>
  <c r="C268" i="22"/>
  <c r="C271"/>
  <c r="C241"/>
  <c r="C220"/>
  <c r="C259"/>
  <c r="C224"/>
  <c r="C252"/>
  <c r="C263"/>
  <c r="D10" i="40"/>
  <c r="C230" i="22"/>
  <c r="C255"/>
  <c r="C270"/>
  <c r="C254"/>
  <c r="C232"/>
  <c r="C265"/>
  <c r="C256"/>
  <c r="C251"/>
  <c r="D6" i="40"/>
  <c r="C275" i="22"/>
  <c r="C264"/>
  <c r="C277"/>
  <c r="C240"/>
  <c r="C216"/>
  <c r="C248"/>
  <c r="D14" i="40"/>
  <c r="C236" i="22"/>
  <c r="C227"/>
  <c r="C276"/>
  <c r="C246"/>
  <c r="C223"/>
  <c r="C261"/>
  <c r="C229"/>
  <c r="C221"/>
  <c r="C238"/>
  <c r="C219"/>
  <c r="C234"/>
  <c r="C274"/>
  <c r="C244"/>
  <c r="C250"/>
  <c r="C267"/>
  <c r="C269"/>
  <c r="C273"/>
  <c r="C239"/>
  <c r="C228"/>
  <c r="C243"/>
  <c r="C218"/>
  <c r="C278"/>
  <c r="C253"/>
  <c r="C249"/>
  <c r="C217"/>
  <c r="C266"/>
  <c r="D27" i="41"/>
  <c r="C235" i="22"/>
  <c r="C272"/>
  <c r="C257"/>
  <c r="D31" i="40"/>
  <c r="C222" i="22"/>
  <c r="C262"/>
  <c r="C226"/>
  <c r="C225"/>
  <c r="C258"/>
  <c r="C233"/>
  <c r="C247"/>
  <c r="D23" i="40"/>
  <c r="C245" i="22"/>
  <c r="C231"/>
  <c r="C260"/>
  <c r="D32" i="40"/>
  <c r="C242" i="22"/>
  <c r="C237"/>
  <c r="J278" i="57" l="1"/>
  <c r="K278" s="1"/>
  <c r="K277"/>
  <c r="J138"/>
  <c r="K138" s="1"/>
  <c r="K137"/>
  <c r="J208"/>
  <c r="K208" s="1"/>
  <c r="K207"/>
  <c r="J137" i="55"/>
  <c r="K136"/>
  <c r="J277"/>
  <c r="K276"/>
  <c r="K206"/>
  <c r="J207"/>
  <c r="J277" i="53"/>
  <c r="K276"/>
  <c r="J137"/>
  <c r="K136"/>
  <c r="K206"/>
  <c r="J207"/>
  <c r="O56" i="40"/>
  <c r="O55"/>
  <c r="O51"/>
  <c r="O47"/>
  <c r="O45"/>
  <c r="O43"/>
  <c r="K101" i="34"/>
  <c r="J102"/>
  <c r="J175" i="20"/>
  <c r="K174"/>
  <c r="J102"/>
  <c r="K101"/>
  <c r="K170" i="34"/>
  <c r="J171"/>
  <c r="J243" i="20"/>
  <c r="K242"/>
  <c r="J242" i="34"/>
  <c r="K241"/>
  <c r="J243" i="22"/>
  <c r="K242"/>
  <c r="J101"/>
  <c r="K100"/>
  <c r="J171"/>
  <c r="K170"/>
  <c r="J208" i="55" l="1"/>
  <c r="K208" s="1"/>
  <c r="K207"/>
  <c r="J278"/>
  <c r="K278" s="1"/>
  <c r="K277"/>
  <c r="J138"/>
  <c r="K138" s="1"/>
  <c r="K137"/>
  <c r="J208" i="53"/>
  <c r="K208" s="1"/>
  <c r="K207"/>
  <c r="J138"/>
  <c r="K138" s="1"/>
  <c r="K137"/>
  <c r="J278"/>
  <c r="K278" s="1"/>
  <c r="K277"/>
  <c r="K102" i="34"/>
  <c r="J103"/>
  <c r="J176" i="20"/>
  <c r="K175"/>
  <c r="J172" i="34"/>
  <c r="K171"/>
  <c r="J172" i="22"/>
  <c r="K171"/>
  <c r="J102"/>
  <c r="K101"/>
  <c r="J244"/>
  <c r="K243"/>
  <c r="J243" i="34"/>
  <c r="K242"/>
  <c r="J244" i="20"/>
  <c r="K243"/>
  <c r="K102"/>
  <c r="J103"/>
  <c r="K103" i="34" l="1"/>
  <c r="J104"/>
  <c r="K176" i="20"/>
  <c r="J177"/>
  <c r="J104"/>
  <c r="K103"/>
  <c r="K244"/>
  <c r="J245"/>
  <c r="J244" i="34"/>
  <c r="K243"/>
  <c r="K244" i="22"/>
  <c r="J245"/>
  <c r="J103"/>
  <c r="K102"/>
  <c r="J173"/>
  <c r="K172"/>
  <c r="J173" i="34"/>
  <c r="K172"/>
  <c r="K104" l="1"/>
  <c r="J105"/>
  <c r="J178" i="20"/>
  <c r="K177"/>
  <c r="K245" i="22"/>
  <c r="J246"/>
  <c r="K245" i="20"/>
  <c r="J246"/>
  <c r="J174" i="34"/>
  <c r="K173"/>
  <c r="J174" i="22"/>
  <c r="K173"/>
  <c r="K103"/>
  <c r="J104"/>
  <c r="K244" i="34"/>
  <c r="J245"/>
  <c r="J105" i="20"/>
  <c r="K104"/>
  <c r="K105" i="34" l="1"/>
  <c r="J106"/>
  <c r="K178" i="20"/>
  <c r="J179"/>
  <c r="K245" i="34"/>
  <c r="J246"/>
  <c r="K104" i="22"/>
  <c r="J105"/>
  <c r="K246" i="20"/>
  <c r="J247"/>
  <c r="K246" i="22"/>
  <c r="J247"/>
  <c r="J106" i="20"/>
  <c r="K105"/>
  <c r="K174" i="22"/>
  <c r="J175"/>
  <c r="J175" i="34"/>
  <c r="K174"/>
  <c r="K106" l="1"/>
  <c r="J107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<sst xmlns="http://schemas.openxmlformats.org/spreadsheetml/2006/main" count="1677" uniqueCount="312">
  <si>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</si>
  <si>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</si>
  <si>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</si>
  <si>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</si>
  <si>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</si>
  <si>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</si>
  <si>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</si>
  <si>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</si>
  <si>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</si>
  <si>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</si>
  <si>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</si>
  <si>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</si>
  <si>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</si>
  <si>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</si>
  <si>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</si>
  <si>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</si>
  <si>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</si>
  <si>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</si>
  <si>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</si>
  <si>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</si>
  <si>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</si>
  <si>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</si>
  <si>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</si>
  <si>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</si>
  <si>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</si>
  <si>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</si>
  <si>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</si>
  <si>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</si>
  <si>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</si>
  <si>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</si>
  <si>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</si>
  <si>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</si>
  <si>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</si>
  <si>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</si>
  <si>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</si>
  <si>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</si>
  <si>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</si>
  <si>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</si>
  <si>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</si>
  <si>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</si>
  <si>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</si>
  <si>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</si>
  <si>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</si>
  <si>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</si>
  <si>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</si>
  <si>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</si>
  <si>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</si>
  <si>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</si>
  <si>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</si>
  <si>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</si>
  <si>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</si>
  <si>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</si>
  <si>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</si>
  <si>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</si>
  <si>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</si>
  <si>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</si>
  <si>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</si>
  <si>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HEDIN Astrid</t>
  </si>
  <si>
    <t>Nolby Alpina SK</t>
  </si>
  <si>
    <t>NÄSHOLM Lina</t>
  </si>
  <si>
    <t>ÅBERG Nora</t>
  </si>
  <si>
    <t>FORSSBECK Emma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</si>
  <si>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</si>
  <si>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</si>
  <si>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</si>
  <si>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</si>
  <si>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</si>
  <si>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</si>
  <si>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</si>
  <si>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SJÖSTRÖM-JONSSON Matilda</t>
  </si>
  <si>
    <t>JACOBSSON Nellie</t>
  </si>
  <si>
    <t>FRENGEN Maja</t>
  </si>
  <si>
    <t>LUNDSTRÖM Sarah</t>
  </si>
  <si>
    <t>ELLQVIST Engla</t>
  </si>
  <si>
    <t>ANDERSSON Klara</t>
  </si>
  <si>
    <t>BACKE Maja</t>
  </si>
  <si>
    <t>PETTERSSON Moa</t>
  </si>
  <si>
    <t>MÅRTENSDOTTER Kajsa</t>
  </si>
  <si>
    <t>ARAB Cornelia</t>
  </si>
  <si>
    <t>MALKER Filip</t>
  </si>
  <si>
    <t>SVELANDER Simon</t>
  </si>
  <si>
    <t>BERGGREN Tim</t>
  </si>
  <si>
    <t>ÅBERG Malte</t>
  </si>
  <si>
    <t>HAMLUND Hugo</t>
  </si>
  <si>
    <t>HEIDORN Elias</t>
  </si>
  <si>
    <t>WESTLUND Wilhelm</t>
  </si>
  <si>
    <t>MÅNSSON Astrid</t>
  </si>
  <si>
    <t>AICHER Emma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</si>
  <si>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</si>
  <si>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</si>
  <si>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</si>
  <si>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</si>
  <si>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</si>
  <si>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</si>
  <si>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MALKER Elliot</t>
  </si>
  <si>
    <t>PERSSON Calle</t>
  </si>
  <si>
    <t>ABERSTEN Måns</t>
  </si>
  <si>
    <t>KJELLBERG Frans</t>
  </si>
  <si>
    <t>UPPLING Ludvig</t>
  </si>
  <si>
    <t>JONASSON Malte</t>
  </si>
  <si>
    <t>HANSSON Robin</t>
  </si>
  <si>
    <t>NORDSTEN Oskar</t>
  </si>
  <si>
    <t>/</t>
  </si>
  <si>
    <t>FÜRST Nelly</t>
  </si>
  <si>
    <t>BENGTSSON Johanna</t>
  </si>
  <si>
    <t>Bollnäs AK</t>
  </si>
  <si>
    <t>HAMLUND Alice</t>
  </si>
  <si>
    <t>IF Hudik Alpin</t>
  </si>
  <si>
    <t>SVELANDER Alva</t>
  </si>
  <si>
    <t>HEIDORN Elliot</t>
  </si>
  <si>
    <t>SILFER Vincent</t>
  </si>
  <si>
    <t>ÖHLUND Constantin</t>
  </si>
  <si>
    <t>Åre SLK</t>
  </si>
  <si>
    <t>BOMAN WICKSELL Gustav</t>
  </si>
  <si>
    <t>MÅNSSON Viking</t>
  </si>
  <si>
    <t>TORSANDER Aaron</t>
  </si>
  <si>
    <t>BENGTSSON Hilda</t>
  </si>
  <si>
    <t>BENGTSSON Linnea</t>
  </si>
  <si>
    <t>ÖHLUND Cornelia</t>
  </si>
  <si>
    <t>KUZMIN Andrei</t>
  </si>
  <si>
    <t>JOHANSSON Ella</t>
  </si>
  <si>
    <t>JERNKROK Carl-Isac</t>
  </si>
  <si>
    <t>JOHANSSON Isabelle</t>
  </si>
  <si>
    <t>DOMEIJ Freja</t>
  </si>
  <si>
    <t>HAMRÉN Irma</t>
  </si>
  <si>
    <t>LODIN Tuvalee</t>
  </si>
  <si>
    <t>MIKELSSON Linn</t>
  </si>
  <si>
    <t>SJÖSTRÖM BERGFORS Elicia</t>
  </si>
  <si>
    <t>SVENSSON Malva</t>
  </si>
  <si>
    <t>Junsele IF</t>
  </si>
  <si>
    <t>Sollefteå A K</t>
  </si>
  <si>
    <t>Östersund-Frösö SLK</t>
  </si>
  <si>
    <t>Härnösands Alpina Klubb</t>
  </si>
  <si>
    <t>HILLBOM Lucas</t>
  </si>
  <si>
    <t>LANGER Aston</t>
  </si>
  <si>
    <t>Uppsala SLK</t>
  </si>
  <si>
    <t>NORÉN Vilde</t>
  </si>
  <si>
    <t>UHLIR Malte</t>
  </si>
  <si>
    <t>Friska Viljor AK</t>
  </si>
  <si>
    <t>BJÖRKHOLM Madeleine</t>
  </si>
  <si>
    <t>Huddinge SK AF</t>
  </si>
  <si>
    <t>DE BRITO Soline</t>
  </si>
  <si>
    <t>Täby SLK</t>
  </si>
  <si>
    <t>ENGLUND Fanny</t>
  </si>
  <si>
    <t>GRADIN Ester-Kajsa</t>
  </si>
  <si>
    <t>HAGMAN Louise</t>
  </si>
  <si>
    <t>HAGSTRÖM Angelica</t>
  </si>
  <si>
    <t>Klövsjö Alpina</t>
  </si>
  <si>
    <t>KONGSHOLM Sara</t>
  </si>
  <si>
    <t>LEVIN Olivia</t>
  </si>
  <si>
    <t>Saltsjöbadens SLK</t>
  </si>
  <si>
    <t>LINDSTRÖM Stella</t>
  </si>
  <si>
    <t>LUNDQUIST Louise</t>
  </si>
  <si>
    <t>NORDLANDER Moa</t>
  </si>
  <si>
    <t>NYBERG Tine</t>
  </si>
  <si>
    <t>PETTERSSON Selma</t>
  </si>
  <si>
    <t>Göteborgs SLK</t>
  </si>
  <si>
    <t>SAHLÉN Moa</t>
  </si>
  <si>
    <t>SANDBERG Leia</t>
  </si>
  <si>
    <t>Tunafors SK</t>
  </si>
  <si>
    <t>AX SWARTZ Alexander</t>
  </si>
  <si>
    <t>BERGLUND Oscar</t>
  </si>
  <si>
    <t>Kramfors AK</t>
  </si>
  <si>
    <t>BOHM Adam</t>
  </si>
  <si>
    <t>DAMEN-BLAD Victor</t>
  </si>
  <si>
    <t>UHSK Umeå SK</t>
  </si>
  <si>
    <t>FREDRIKSON Edvin</t>
  </si>
  <si>
    <t>HANNUS-ROHLERTZ Isak</t>
  </si>
  <si>
    <t>ISAKSSON Aaron</t>
  </si>
  <si>
    <t>KEMHAGEN Bille</t>
  </si>
  <si>
    <t>Norrköpings SK</t>
  </si>
  <si>
    <t>LINDQVIST Edwin</t>
  </si>
  <si>
    <t>LJUNGGREN Oskar</t>
  </si>
  <si>
    <t>SK Vitesse</t>
  </si>
  <si>
    <t>MIKELSSON Olle</t>
  </si>
  <si>
    <t>MÅNSSON Arthur</t>
  </si>
  <si>
    <t>NIVFORS Holger</t>
  </si>
  <si>
    <t>ANDERSSON Kajsa</t>
  </si>
  <si>
    <t>DE BRITO Tomasine</t>
  </si>
  <si>
    <t>EDSTRÖM FOLKE Lovisa</t>
  </si>
  <si>
    <t>GRAN Dorotea</t>
  </si>
  <si>
    <t>HAGSTRÖM Alicia</t>
  </si>
  <si>
    <t>Gävle Alpina SK</t>
  </si>
  <si>
    <t>LEVIN Andréa</t>
  </si>
  <si>
    <t>LINDSTRÖM Agnes</t>
  </si>
  <si>
    <t>Landskrona SC</t>
  </si>
  <si>
    <t>MICKELSSON Lisa</t>
  </si>
  <si>
    <t>NORBERG Sanna</t>
  </si>
  <si>
    <t>NORDIN Tindra</t>
  </si>
  <si>
    <t>OLOWS Tindra</t>
  </si>
  <si>
    <t>Järvsö IF</t>
  </si>
  <si>
    <t>Sollentuna SLK</t>
  </si>
  <si>
    <t>SANDBERG Lovisa</t>
  </si>
  <si>
    <t>SILFWERPLATZ Edith</t>
  </si>
  <si>
    <t>SJÖSTRÖM BERGFORS Elvira</t>
  </si>
  <si>
    <t>ANDERSSON Felix</t>
  </si>
  <si>
    <t>AX SWARTZ Fabian</t>
  </si>
  <si>
    <t>BODÉN Axel</t>
  </si>
  <si>
    <t>CANDERT Joel</t>
  </si>
  <si>
    <t>EKSTRAND Niklas</t>
  </si>
  <si>
    <t>ERMESKOG Lucas</t>
  </si>
  <si>
    <t>LJUNGGREN Hampus</t>
  </si>
  <si>
    <t>LUNDQUIST Philip</t>
  </si>
  <si>
    <t>MIKELSSON Bosse</t>
  </si>
  <si>
    <t>NYBERG Emil</t>
  </si>
  <si>
    <t>UHLIR Max</t>
  </si>
  <si>
    <t>WAHLBERG David</t>
  </si>
  <si>
    <t>Kungsbergets AK</t>
  </si>
  <si>
    <t>WALLIN Grim</t>
  </si>
  <si>
    <t>VITBLOM Love</t>
  </si>
  <si>
    <t>Piteå Alpina</t>
  </si>
  <si>
    <t>ALFREDSON Lovisa</t>
  </si>
  <si>
    <t>EDEBLOM Tilde</t>
  </si>
  <si>
    <t>ENGLUND Lova</t>
  </si>
  <si>
    <t>Vindelns IF</t>
  </si>
  <si>
    <t>ERIKSSON Tilde</t>
  </si>
  <si>
    <t>FOLKESSON Hilda</t>
  </si>
  <si>
    <t>JANSSON Tova</t>
  </si>
  <si>
    <t>JONASSON Astrid</t>
  </si>
  <si>
    <t>JOSEPHSON Elsa</t>
  </si>
  <si>
    <t>KREIJ Adina</t>
  </si>
  <si>
    <t>LARSSON Linn</t>
  </si>
  <si>
    <t>Storklintens AK Skalp</t>
  </si>
  <si>
    <t>LINDHOLM Nikita</t>
  </si>
  <si>
    <t>LINDSTRÖM Ebba</t>
  </si>
  <si>
    <t>LUNDQUIST Moa</t>
  </si>
  <si>
    <t>MAGNUSSON Klara</t>
  </si>
  <si>
    <t>MÅRTENSDOTTER Stina</t>
  </si>
  <si>
    <t>NILSSON Julia</t>
  </si>
  <si>
    <t>ROBÈRT Ellen</t>
  </si>
  <si>
    <t>SAKS Clara</t>
  </si>
  <si>
    <t>SCHEDIN Ellen</t>
  </si>
  <si>
    <t>SOLBERG Emma</t>
  </si>
  <si>
    <t>TENGÅ Ada</t>
  </si>
  <si>
    <t>ÖSTMARK Elsa</t>
  </si>
  <si>
    <t>FLODMARK Jonas</t>
  </si>
  <si>
    <t>GRAN Herbert</t>
  </si>
  <si>
    <t>HJORTH Gustav</t>
  </si>
  <si>
    <t>ISAKSSON Hampus</t>
  </si>
  <si>
    <t>KARBACH Lucas</t>
  </si>
  <si>
    <t>KEMHAGEN Manne</t>
  </si>
  <si>
    <t>LINDQVIST Gustaf</t>
  </si>
  <si>
    <t>LUNDBÄCK Otto</t>
  </si>
  <si>
    <t>IFK Lidingö Slalomklubb</t>
  </si>
  <si>
    <t>LÖNNBERG Petter</t>
  </si>
  <si>
    <t>NILSSON Adam</t>
  </si>
  <si>
    <t>PETTERSSON Emil</t>
  </si>
  <si>
    <t>SILFWERPLATZ Max</t>
  </si>
  <si>
    <t>SJÖSTRÖM BERGFORS Emrik</t>
  </si>
  <si>
    <t>THORSANDER Samuel</t>
  </si>
  <si>
    <t>UHRAS Axel</t>
  </si>
  <si>
    <t>Edsbyns IF Alpina Förening</t>
  </si>
  <si>
    <t>WAHLBERG Erik</t>
  </si>
  <si>
    <t>WALLIN Atle</t>
  </si>
  <si>
    <t>ÅBERG Filip</t>
  </si>
  <si>
    <t>Kvalmatch 1</t>
  </si>
  <si>
    <t>Kvalmatch 2</t>
  </si>
  <si>
    <t>VINNARE KVALMATCH 1</t>
  </si>
  <si>
    <t>VINNARE KVALMATCH 2</t>
  </si>
  <si>
    <t>VINNARE KVALMATCH 3</t>
  </si>
  <si>
    <t>VINNARE KVALMATCH 4</t>
  </si>
  <si>
    <t>VINNARE KVALMATCH 5</t>
  </si>
  <si>
    <t>Åk 2</t>
  </si>
  <si>
    <t>Åk 1</t>
  </si>
  <si>
    <t>Förkval H11-12</t>
  </si>
  <si>
    <t>Kvalmatch 5</t>
  </si>
  <si>
    <t>Kvalmatch 4</t>
  </si>
  <si>
    <t>Kvalmatch 3</t>
  </si>
  <si>
    <t>NORDIN William</t>
  </si>
  <si>
    <t>STENLUND Sofia</t>
  </si>
  <si>
    <t>VIKING Nike</t>
  </si>
  <si>
    <t>NORDSTEN Samuel</t>
  </si>
  <si>
    <t>NORÉN Grim</t>
  </si>
  <si>
    <t>SÖDERBERG Saga</t>
  </si>
  <si>
    <t>SÖDERBERG Agnes</t>
  </si>
  <si>
    <t>SÖDERSTRÖM Jennifer</t>
  </si>
  <si>
    <t>BRINGBY Lotta</t>
  </si>
  <si>
    <t>WISSTING Gustav</t>
  </si>
  <si>
    <t>Lycksele IF</t>
  </si>
  <si>
    <t>SILFER Leopold</t>
  </si>
  <si>
    <t>SVENSSON Axel</t>
  </si>
  <si>
    <t>STARROST Viggo</t>
  </si>
  <si>
    <t>STAAF Elliot</t>
  </si>
  <si>
    <t>TOVÅS Teodor</t>
  </si>
  <si>
    <t>STRAND Emil</t>
  </si>
  <si>
    <t>RYDBERG Theodor</t>
  </si>
  <si>
    <t>TOVÅS Oscar</t>
  </si>
  <si>
    <t>WESTLING Vilgot</t>
  </si>
  <si>
    <t>Nr 91 RYDBERG Theodor Sundsvall SLK</t>
  </si>
  <si>
    <t>TYRÉN Klara</t>
  </si>
  <si>
    <t>UPPLING Tilde</t>
  </si>
  <si>
    <t>WESTRIN Ida</t>
  </si>
  <si>
    <t>ÅBERG Linn</t>
  </si>
  <si>
    <t>THORSANDER Jonna</t>
  </si>
  <si>
    <t>Nr 86 TOVÅS Teodor IFK Lidingö slalomklubb</t>
  </si>
  <si>
    <t>NR 95 HAMLUND Hugo Sundsvalls SLK</t>
  </si>
  <si>
    <t>Nr 87 KUZMIN Andrei Sundsvall SLK</t>
  </si>
  <si>
    <t>Nr 94 KEMHAGEN Billie Norrköpings SK</t>
  </si>
  <si>
    <t>Nr 90 NORDSTEN Samuel Sundsvalls SLK</t>
  </si>
  <si>
    <t>Nr 88  STRAND Emil Sundsvall SLK</t>
  </si>
  <si>
    <t>Nr 93 WESTLING Vilgot Sundsvalls SLK</t>
  </si>
  <si>
    <t>Nr 89 HANSSON Robin Sundvall SLK</t>
  </si>
  <si>
    <t>Nr 92 TOVÅS Oscar IFK Lidingö Slalomklubb</t>
  </si>
  <si>
    <t>FALK Regina</t>
  </si>
  <si>
    <t>Ragunda AC</t>
  </si>
  <si>
    <t>går in i tävling i match 35</t>
  </si>
  <si>
    <t>går in i tävling i match 38</t>
  </si>
  <si>
    <t>går in i tävling i match 39</t>
  </si>
  <si>
    <t>går in i tävling i match 46</t>
  </si>
  <si>
    <t>går in i tävling i match 31</t>
  </si>
  <si>
    <t>Match</t>
  </si>
  <si>
    <t>Matvh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</si>
</sst>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5" fillId="0" borderId="0" xfId="0" applyFont="1"/>
    <xf numFmtId="0" fontId="7" fillId="0" borderId="0" xfId="0" applyFont="1" applyFill="1" applyBorder="1" applyAlignment="1">
      <alignment vertical="center"/>
    </xf>
    <xf numFmtId="0" fontId="8" fillId="0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21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5" borderId="1" xfId="0" applyFont="1" applyFill="1" applyBorder="1" applyAlignment="1">
      <alignment vertical="center"/>
    </xf>
    <xf numFmtId="0" fontId="22" fillId="0" borderId="0" xfId="0" applyFont="1" applyBorder="1" applyAlignment="1" applyProtection="1">
      <alignment horizontal="right"/>
      <protection locked="0"/>
    </xf>
    <xf numFmtId="0" fontId="23" fillId="4" borderId="1" xfId="0" applyFont="1" applyFill="1" applyBorder="1" applyAlignment="1">
      <alignment vertical="center"/>
    </xf>
    <xf numFmtId="0" fontId="23" fillId="4" borderId="10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1"/>
  <sheetViews>
    <sheetView showWhiteSpace="0" zoomScaleNormal="100" workbookViewId="0">
      <selection activeCell="F27" sqref="F27"/>
    </sheetView>
  </sheetViews>
  <sheetFormatPr defaultRowHeight="15.75"/>
  <cols>
    <col min="1" max="1" width="1.125" customWidth="1"/>
    <col min="2" max="2" width="9.75" style="173" customWidth="1"/>
    <col min="3" max="3" width="2.375" style="166" customWidth="1"/>
    <col min="4" max="4" width="1.625" style="166" customWidth="1"/>
    <col min="5" max="5" width="2.375" style="166" customWidth="1"/>
    <col min="6" max="6" width="16" customWidth="1"/>
    <col min="7" max="9" width="3.875" bestFit="1" customWidth="1"/>
    <col min="10" max="10" width="1.75" customWidth="1"/>
    <col min="11" max="11" width="22" customWidth="1"/>
    <col min="12" max="12" width="2" style="172" customWidth="1"/>
    <col min="13" max="13" width="21.875" customWidth="1"/>
  </cols>
  <sheetData>
    <row r="2" spans="1:16">
      <c r="A2" s="173" t="s">
        <v>264</v>
      </c>
    </row>
    <row r="3" spans="1:16" ht="8.25" customHeight="1">
      <c r="A3" s="171"/>
    </row>
    <row r="4" spans="1:16" s="25" customFormat="1">
      <c r="B4" s="174"/>
      <c r="C4" s="180" t="s">
        <v>310</v>
      </c>
      <c r="D4" s="180"/>
      <c r="E4" s="180"/>
      <c r="F4" s="25" t="s">
        <v>0</v>
      </c>
      <c r="G4" s="25" t="s">
        <v>263</v>
      </c>
      <c r="H4" s="25" t="s">
        <v>262</v>
      </c>
      <c r="I4" s="25" t="s">
        <v>3</v>
      </c>
      <c r="J4" s="25" t="s">
        <v>4</v>
      </c>
      <c r="L4" s="170"/>
      <c r="M4" s="56"/>
      <c r="N4" s="56"/>
      <c r="O4"/>
      <c r="P4" s="170"/>
    </row>
    <row r="5" spans="1:16" ht="16.5" thickBot="1">
      <c r="B5" s="181" t="s">
        <v>255</v>
      </c>
      <c r="C5" s="178">
        <v>1</v>
      </c>
      <c r="D5" s="178" t="s">
        <v>102</v>
      </c>
      <c r="E5" s="178">
        <f>C17+1</f>
        <v>6</v>
      </c>
      <c r="F5" s="75" t="s">
        <v>294</v>
      </c>
      <c r="G5" s="154"/>
      <c r="H5" s="152"/>
      <c r="I5" s="76" t="str">
        <f>IF(H5&lt;&gt;"",IF(G5+H5&lt;G6+H6,0,(G5+H5)-(G6+H6)),"")</f>
        <v/>
      </c>
      <c r="J5" s="77" t="str">
        <f>IF(I5&lt;I6,"v",IF(I5=I6,IF(H5&lt;H6,"v",""),""))</f>
        <v/>
      </c>
      <c r="L5" s="111"/>
      <c r="M5" s="50"/>
      <c r="N5" s="50"/>
      <c r="O5" s="50"/>
    </row>
    <row r="6" spans="1:16" ht="16.5" thickBot="1">
      <c r="B6" s="181"/>
      <c r="C6" s="179"/>
      <c r="D6" s="179"/>
      <c r="E6" s="179"/>
      <c r="F6" s="75" t="s">
        <v>295</v>
      </c>
      <c r="G6" s="152"/>
      <c r="H6" s="154"/>
      <c r="I6" s="76" t="str">
        <f>IF(H6&lt;&gt;"",IF(G6+H6&lt;G5+H5,0,(G6+H6)-(G5+H5)),"")</f>
        <v/>
      </c>
      <c r="J6" s="78" t="str">
        <f>IF(I6&lt;I5,"v",IF(I6=I5,IF(H6&lt;H5,"v",""),""))</f>
        <v/>
      </c>
      <c r="K6" s="79" t="str">
        <f>IF(J5&lt;&gt;"",F8,IF(J6&lt;&gt;"",F6,""))</f>
        <v/>
      </c>
      <c r="L6" s="169"/>
      <c r="M6" t="s">
        <v>305</v>
      </c>
    </row>
    <row r="8" spans="1:16" ht="16.5" thickBot="1">
      <c r="B8" s="181" t="s">
        <v>256</v>
      </c>
      <c r="C8" s="178">
        <f>C5+1</f>
        <v>2</v>
      </c>
      <c r="D8" s="178" t="s">
        <v>102</v>
      </c>
      <c r="E8" s="178">
        <f>E5+1</f>
        <v>7</v>
      </c>
      <c r="F8" s="75" t="s">
        <v>296</v>
      </c>
      <c r="G8" s="154"/>
      <c r="H8" s="152"/>
      <c r="I8" s="76" t="str">
        <f>IF(H8&lt;&gt;"",IF(G8+H8&lt;G9+H9,0,(G8+H8)-(G9+H9)),"")</f>
        <v/>
      </c>
      <c r="J8" s="77" t="str">
        <f>IF(I8&lt;I9,"v",IF(I8=I9,IF(H8&lt;H9,"v",""),""))</f>
        <v/>
      </c>
      <c r="K8" s="29"/>
      <c r="L8" s="111"/>
      <c r="M8" s="50"/>
      <c r="N8" s="50"/>
      <c r="O8" s="50"/>
    </row>
    <row r="9" spans="1:16" ht="16.5" thickBot="1">
      <c r="B9" s="181"/>
      <c r="C9" s="179"/>
      <c r="D9" s="179"/>
      <c r="E9" s="179"/>
      <c r="F9" s="75" t="s">
        <v>297</v>
      </c>
      <c r="G9" s="152"/>
      <c r="H9" s="154"/>
      <c r="I9" s="76" t="str">
        <f>IF(H9&lt;&gt;"",IF(G9+H9&lt;G8+H8,0,(G9+H9)-(G8+H8)),"")</f>
        <v/>
      </c>
      <c r="J9" s="78" t="str">
        <f>IF(I9&lt;I8,"v",IF(I9=I8,IF(H9&lt;H8,"v",""),""))</f>
        <v/>
      </c>
      <c r="K9" s="79" t="str">
        <f>IF(J8&lt;&gt;"",F5,IF(J9&lt;&gt;"",F9,""))</f>
        <v/>
      </c>
      <c r="L9" s="169"/>
      <c r="M9" t="s">
        <v>306</v>
      </c>
    </row>
    <row r="11" spans="1:16" ht="16.5" thickBot="1">
      <c r="B11" s="181" t="s">
        <v>267</v>
      </c>
      <c r="C11" s="178">
        <f>C8+1</f>
        <v>3</v>
      </c>
      <c r="D11" s="178" t="s">
        <v>102</v>
      </c>
      <c r="E11" s="178">
        <f>E8+1</f>
        <v>8</v>
      </c>
      <c r="F11" s="75" t="s">
        <v>299</v>
      </c>
      <c r="G11" s="154"/>
      <c r="H11" s="152"/>
      <c r="I11" s="76" t="str">
        <f>IF(H11&lt;&gt;"",IF(G11+H11&lt;G12+H12,0,(G11+H11)-(G12+H12)),"")</f>
        <v/>
      </c>
      <c r="J11" s="77" t="str">
        <f>IF(I11&lt;I12,"v",IF(I11=I12,IF(H11&lt;H12,"v",""),""))</f>
        <v/>
      </c>
      <c r="K11" s="29"/>
      <c r="L11" s="111"/>
      <c r="M11" s="50"/>
      <c r="N11" s="50"/>
      <c r="O11" s="50"/>
    </row>
    <row r="12" spans="1:16" ht="16.5" thickBot="1">
      <c r="B12" s="181"/>
      <c r="C12" s="179"/>
      <c r="D12" s="179"/>
      <c r="E12" s="179"/>
      <c r="F12" s="75" t="s">
        <v>300</v>
      </c>
      <c r="G12" s="152"/>
      <c r="H12" s="154"/>
      <c r="I12" s="76" t="str">
        <f>IF(H12&lt;&gt;"",IF(G12+H12&lt;G11+H11,0,(G12+H12)-(G11+H11)),"")</f>
        <v/>
      </c>
      <c r="J12" s="78" t="str">
        <f>IF(I12&lt;I11,"v",IF(I12=I11,IF(H12&lt;H11,"v",""),""))</f>
        <v/>
      </c>
      <c r="K12" s="79" t="str">
        <f>IF(J11&lt;&gt;"",F11,IF(J12&lt;&gt;"",F12,""))</f>
        <v/>
      </c>
      <c r="L12" s="169"/>
      <c r="M12" t="s">
        <v>307</v>
      </c>
    </row>
    <row r="14" spans="1:16" ht="16.5" thickBot="1">
      <c r="B14" s="181" t="s">
        <v>266</v>
      </c>
      <c r="C14" s="178">
        <f>C11+1</f>
        <v>4</v>
      </c>
      <c r="D14" s="178" t="s">
        <v>102</v>
      </c>
      <c r="E14" s="178">
        <f>E11+1</f>
        <v>9</v>
      </c>
      <c r="F14" s="75" t="s">
        <v>301</v>
      </c>
      <c r="G14" s="154"/>
      <c r="H14" s="152"/>
      <c r="I14" s="76" t="str">
        <f>IF(H14&lt;&gt;"",IF(G14+H14&lt;G15+H15,0,(G14+H14)-(G15+H15)),"")</f>
        <v/>
      </c>
      <c r="J14" s="77" t="str">
        <f>IF(I14&lt;I15,"v",IF(I14=I15,IF(H14&lt;H15,"v",""),""))</f>
        <v/>
      </c>
      <c r="K14" s="29"/>
      <c r="L14" s="111"/>
      <c r="M14" s="50"/>
      <c r="N14" s="50"/>
      <c r="O14" s="50"/>
    </row>
    <row r="15" spans="1:16" ht="16.5" thickBot="1">
      <c r="B15" s="181"/>
      <c r="C15" s="179"/>
      <c r="D15" s="179"/>
      <c r="E15" s="179"/>
      <c r="F15" s="75" t="s">
        <v>302</v>
      </c>
      <c r="G15" s="152"/>
      <c r="H15" s="154"/>
      <c r="I15" s="76" t="str">
        <f>IF(H15&lt;&gt;"",IF(G15+H15&lt;G14+H14,0,(G15+H15)-(G14+H14)),"")</f>
        <v/>
      </c>
      <c r="J15" s="78" t="str">
        <f>IF(I15&lt;I14,"v",IF(I15=I14,IF(H15&lt;H14,"v",""),""))</f>
        <v/>
      </c>
      <c r="K15" s="79" t="str">
        <f>IF(J14&lt;&gt;"",F14,IF(J15&lt;&gt;"",F15,""))</f>
        <v/>
      </c>
      <c r="L15" s="169"/>
      <c r="M15" t="s">
        <v>308</v>
      </c>
    </row>
    <row r="17" spans="2:15" ht="16.5" thickBot="1">
      <c r="B17" s="181" t="s">
        <v>265</v>
      </c>
      <c r="C17" s="178">
        <f>C14+1</f>
        <v>5</v>
      </c>
      <c r="D17" s="178" t="s">
        <v>102</v>
      </c>
      <c r="E17" s="178">
        <f>E14+1</f>
        <v>10</v>
      </c>
      <c r="F17" s="75" t="s">
        <v>298</v>
      </c>
      <c r="G17" s="154"/>
      <c r="H17" s="152"/>
      <c r="I17" s="76" t="str">
        <f>IF(H17&lt;&gt;"",IF(G17+H17&lt;G18+H18,0,(G17+H17)-(G18+H18)),"")</f>
        <v/>
      </c>
      <c r="J17" s="77" t="str">
        <f>IF(I17&lt;I18,"v",IF(I17=I18,IF(H17&lt;H18,"v",""),""))</f>
        <v/>
      </c>
      <c r="K17" s="29"/>
      <c r="L17" s="111"/>
      <c r="M17" s="50"/>
      <c r="N17" s="50"/>
      <c r="O17" s="50"/>
    </row>
    <row r="18" spans="2:15" ht="16.5" thickBot="1">
      <c r="B18" s="181"/>
      <c r="C18" s="179"/>
      <c r="D18" s="179"/>
      <c r="E18" s="179"/>
      <c r="F18" s="75" t="s">
        <v>288</v>
      </c>
      <c r="G18" s="152"/>
      <c r="H18" s="154"/>
      <c r="I18" s="76" t="str">
        <f>IF(H18&lt;&gt;"",IF(G18+H18&lt;G17+H17,0,(G18+H18)-(G17+H17)),"")</f>
        <v/>
      </c>
      <c r="J18" s="78" t="str">
        <f>IF(I18&lt;I17,"v",IF(I18=I17,IF(H18&lt;H17,"v",""),""))</f>
        <v/>
      </c>
      <c r="K18" s="79" t="str">
        <f>IF(J17&lt;&gt;"",F17,IF(J18&lt;&gt;"",F18,""))</f>
        <v/>
      </c>
      <c r="L18" s="169"/>
      <c r="M18" t="s">
        <v>309</v>
      </c>
    </row>
    <row r="21" spans="2:15">
      <c r="M21" s="50"/>
    </row>
  </sheetData>
  <mergeCells count="21">
    <mergeCell ref="B14:B15"/>
    <mergeCell ref="C14:C15"/>
    <mergeCell ref="D14:D15"/>
    <mergeCell ref="E14:E15"/>
    <mergeCell ref="B17:B18"/>
    <mergeCell ref="C17:C18"/>
    <mergeCell ref="D17:D18"/>
    <mergeCell ref="E17:E18"/>
    <mergeCell ref="B8:B9"/>
    <mergeCell ref="C8:C9"/>
    <mergeCell ref="D8:D9"/>
    <mergeCell ref="E8:E9"/>
    <mergeCell ref="B11:B12"/>
    <mergeCell ref="C11:C12"/>
    <mergeCell ref="D11:D12"/>
    <mergeCell ref="E11:E12"/>
    <mergeCell ref="C5:C6"/>
    <mergeCell ref="D5:D6"/>
    <mergeCell ref="E5:E6"/>
    <mergeCell ref="C4:E4"/>
    <mergeCell ref="B5:B6"/>
  </mergeCells>
  <pageMargins left="0.7" right="0.7" top="1.2708333333333333" bottom="0.75" header="0.3" footer="0.3"/>
  <pageSetup paperSize="9" orientation="landscape" r:id="rId1"/>
  <headerFooter>
    <oddHeader xml:space="preserve">&amp;C&amp;"-,Fet"&amp;22Mid Sweden Race 2017
Matchlista förkval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AL4" sqref="AL4:AN4"/>
    </sheetView>
  </sheetViews>
  <sheetFormatPr defaultColWidth="10.875" defaultRowHeight="11.25"/>
  <cols>
    <col min="1" max="1" width="3.125" style="20" customWidth="1"/>
    <col min="2" max="2" width="1.375" style="20" bestFit="1" customWidth="1"/>
    <col min="3" max="3" width="3.125" style="20" customWidth="1"/>
    <col min="4" max="4" width="16.5" style="21" customWidth="1"/>
    <col min="5" max="5" width="5" style="20" customWidth="1"/>
    <col min="6" max="7" width="5.375" style="20" bestFit="1" customWidth="1"/>
    <col min="8" max="8" width="1.375" style="21" customWidth="1"/>
    <col min="9" max="9" width="2.375" style="21" customWidth="1"/>
    <col min="10" max="10" width="3.125" style="21" bestFit="1" customWidth="1"/>
    <col min="11" max="11" width="1.375" style="21" bestFit="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bestFit="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bestFit="1" customWidth="1"/>
    <col min="27" max="28" width="3.625" style="21" customWidth="1"/>
    <col min="29" max="29" width="3.125" style="21" customWidth="1"/>
    <col min="30" max="30" width="1.375" style="21" bestFit="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bestFit="1" customWidth="1"/>
    <col min="37" max="37" width="3" style="21" customWidth="1"/>
    <col min="38" max="38" width="3.125" style="21" customWidth="1"/>
    <col min="39" max="39" width="1.375" style="21" bestFit="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bestFit="1" customWidth="1"/>
    <col min="45" max="45" width="1.75" style="21" bestFit="1" customWidth="1"/>
    <col min="46" max="46" width="2.875" style="21" customWidth="1"/>
    <col min="47" max="47" width="24.5" style="21" bestFit="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bestFit="1" customWidth="1"/>
    <col min="55" max="16384" width="10.875" style="21"/>
  </cols>
  <sheetData>
    <row r="1" spans="1:55">
      <c r="D1" s="124" t="str">
        <f ca="1">MID(CELL("filename",C1),FIND("]",CELL("filename",C1))+1,255)</f>
        <v>D13_14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310</v>
      </c>
      <c r="B4" s="182"/>
      <c r="C4" s="182"/>
      <c r="D4" s="25" t="s">
        <v>0</v>
      </c>
      <c r="E4" s="26" t="s">
        <v>1</v>
      </c>
      <c r="F4" s="26" t="s">
        <v>2</v>
      </c>
      <c r="G4" s="26" t="s">
        <v>3</v>
      </c>
      <c r="H4" s="25" t="s">
        <v>4</v>
      </c>
      <c r="J4" s="180" t="s">
        <v>310</v>
      </c>
      <c r="K4" s="182"/>
      <c r="L4" s="182"/>
      <c r="M4" s="25" t="s">
        <v>0</v>
      </c>
      <c r="N4" s="26" t="s">
        <v>1</v>
      </c>
      <c r="O4" s="26" t="s">
        <v>2</v>
      </c>
      <c r="P4" s="26" t="s">
        <v>3</v>
      </c>
      <c r="Q4" s="25" t="s">
        <v>4</v>
      </c>
      <c r="S4" s="180" t="s">
        <v>310</v>
      </c>
      <c r="T4" s="182"/>
      <c r="U4" s="182"/>
      <c r="V4" s="25" t="s">
        <v>0</v>
      </c>
      <c r="W4" s="26" t="s">
        <v>1</v>
      </c>
      <c r="X4" s="26" t="s">
        <v>2</v>
      </c>
      <c r="Y4" s="26" t="s">
        <v>3</v>
      </c>
      <c r="Z4" s="25" t="s">
        <v>4</v>
      </c>
      <c r="AC4" s="180" t="s">
        <v>310</v>
      </c>
      <c r="AD4" s="182"/>
      <c r="AE4" s="182"/>
      <c r="AF4" s="25" t="s">
        <v>0</v>
      </c>
      <c r="AG4" s="26" t="s">
        <v>1</v>
      </c>
      <c r="AH4" s="26" t="s">
        <v>2</v>
      </c>
      <c r="AI4" s="26" t="s">
        <v>3</v>
      </c>
      <c r="AJ4" s="25" t="s">
        <v>4</v>
      </c>
      <c r="AL4" s="180" t="s">
        <v>310</v>
      </c>
      <c r="AM4" s="182"/>
      <c r="AN4" s="182"/>
      <c r="AO4" s="25" t="s">
        <v>0</v>
      </c>
      <c r="AP4" s="26" t="s">
        <v>1</v>
      </c>
      <c r="AQ4" s="26" t="s">
        <v>2</v>
      </c>
      <c r="AR4" s="26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H11_12!A36+1</f>
        <v>43</v>
      </c>
      <c r="B5" s="135" t="s">
        <v>102</v>
      </c>
      <c r="C5" s="139">
        <f>H11_12!C36+1</f>
        <v>136</v>
      </c>
      <c r="D5" s="75" t="str">
        <f ca="1">("Nr "&amp;INDIRECT("Ranking" &amp;D1 &amp;"!M5")) &amp;" " &amp;(INDIRECT("Ranking" &amp;D1 &amp;"!K5")) &amp;" " &amp;(INDIRECT("Ranking" &amp;D1 &amp;"!L5"))</f>
        <v>Nr 96 AICHER Emma Sundsvalls SLK</v>
      </c>
      <c r="E5" s="154"/>
      <c r="F5" s="152"/>
      <c r="G5" s="76" t="str">
        <f>IF(F5&lt;&gt;"",IF(E5+F5&lt;E6+F6,0,(E5+F5)-(E6+F6)),"")</f>
        <v/>
      </c>
      <c r="H5" s="77" t="str">
        <f>IF(G5&lt;G6,"v",IF(G5=G6,IF(F5&lt;F6,"v",""),""))</f>
        <v/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127 ARAB Cornelia Sundsvalls SLK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>IF(H5&lt;&gt;"",D5,IF(H6&lt;&gt;"",D6,""))</f>
        <v/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44</v>
      </c>
      <c r="B7" s="132" t="s">
        <v>102</v>
      </c>
      <c r="C7" s="162">
        <f>C5+1</f>
        <v>137</v>
      </c>
      <c r="D7" s="82" t="str">
        <f ca="1">("Nr "&amp;INDIRECT("Ranking" &amp;D1 &amp;"!M21")) &amp;" " &amp;(INDIRECT("Ranking" &amp;D1 &amp;"!K21")) &amp;" " &amp;(INDIRECT("Ranking" &amp;D1 &amp;"!L21"))</f>
        <v>Nr 112 BACKLUND Liza Sundsvalls SLK</v>
      </c>
      <c r="E7" s="155"/>
      <c r="F7" s="153"/>
      <c r="G7" s="76" t="str">
        <f t="shared" ref="G7" si="0">IF(F7&lt;&gt;"",IF(E7+F7&lt;E8+F8,0,(E7+F7)-(E8+F8)),"")</f>
        <v/>
      </c>
      <c r="H7" s="77" t="str">
        <f>IF(G7&lt;G8,"v",IF(G7=G8,IF(F7&lt;F8,"v",""),""))</f>
        <v/>
      </c>
      <c r="I7" s="29"/>
      <c r="J7" s="183">
        <f>H11_12!J35+1</f>
        <v>199</v>
      </c>
      <c r="K7" s="185" t="s">
        <v>102</v>
      </c>
      <c r="L7" s="183">
        <f>H11_12!L35+1</f>
        <v>260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33"/>
      <c r="B8" s="133"/>
      <c r="C8" s="133"/>
      <c r="D8" s="82" t="str">
        <f ca="1">("Nr "&amp;INDIRECT("Ranking" &amp;D1 &amp;"!M20")) &amp;" " &amp;(INDIRECT("Ranking" &amp;D1 &amp;"!K20")) &amp;" " &amp;(INDIRECT("Ranking" &amp;D1 &amp;"!L20"))</f>
        <v>Nr 111 JACOBSSON Nellie Sundsvalls SLK</v>
      </c>
      <c r="E8" s="153"/>
      <c r="F8" s="155"/>
      <c r="G8" s="76" t="str">
        <f t="shared" ref="G8" si="1">IF(F8&lt;&gt;"",IF(E8+F8&lt;E7+F7,0,(E8+F8)-(E7+F7)),"")</f>
        <v/>
      </c>
      <c r="H8" s="78" t="str">
        <f>IF(G8&lt;G7,"v",IF(G8=G7,IF(F8&lt;F7,"v",""),""))</f>
        <v/>
      </c>
      <c r="I8" s="38"/>
      <c r="J8" s="184"/>
      <c r="K8" s="184"/>
      <c r="L8" s="184"/>
      <c r="M8" s="79" t="str">
        <f>IF(H7&lt;&gt;"",D7,IF(H8&lt;&gt;"",D8,""))</f>
        <v/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45</v>
      </c>
      <c r="B9" s="132" t="s">
        <v>102</v>
      </c>
      <c r="C9" s="162">
        <f>C7+1</f>
        <v>138</v>
      </c>
      <c r="D9" s="75" t="str">
        <f ca="1">("Nr "&amp;INDIRECT("Ranking" &amp;D1 &amp;"!M13")) &amp;" " &amp;(INDIRECT("Ranking" &amp;D1 &amp;"!K13")) &amp;" " &amp;(INDIRECT("Ranking" &amp;D1 &amp;"!L13"))</f>
        <v>Nr 104 LINDSTRÖM Agnes Landskrona SC</v>
      </c>
      <c r="E9" s="154"/>
      <c r="F9" s="152"/>
      <c r="G9" s="86" t="str">
        <f t="shared" ref="G9" si="2">IF(F9&lt;&gt;"",IF(E9+F9&lt;E10+F10,0,(E9+F9)-(E10+F10)),"")</f>
        <v/>
      </c>
      <c r="H9" s="77" t="str">
        <f>IF(G9&lt;G10,"v",IF(G9=G10,IF(F9&lt;F10,"v",""),""))</f>
        <v/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33"/>
      <c r="B10" s="133"/>
      <c r="C10" s="133"/>
      <c r="D10" s="75" t="str">
        <f ca="1">("Nr "&amp;INDIRECT("Ranking" &amp;D1 &amp;"!M28")) &amp;" " &amp;(INDIRECT("Ranking" &amp;D1 &amp;"!K28")) &amp;" " &amp;(INDIRECT("Ranking" &amp;D1 &amp;"!L28"))</f>
        <v>Nr 119 NÄSHOLM Selma Sundsvalls SLK</v>
      </c>
      <c r="E10" s="152"/>
      <c r="F10" s="154"/>
      <c r="G10" s="86" t="str">
        <f t="shared" ref="G10" si="3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>IF(H9&lt;&gt;"",D9,IF(H10&lt;&gt;"",D10,""))</f>
        <v/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H11_12!S32+1</f>
        <v>308</v>
      </c>
      <c r="T10" s="187" t="s">
        <v>102</v>
      </c>
      <c r="U10" s="186">
        <f>H11_12!U32+1</f>
        <v>340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46</v>
      </c>
      <c r="B11" s="132" t="s">
        <v>102</v>
      </c>
      <c r="C11" s="162">
        <f>C9+1</f>
        <v>139</v>
      </c>
      <c r="D11" s="82" t="str">
        <f ca="1">("Nr "&amp;INDIRECT("Ranking" &amp;D1 &amp;"!M29")) &amp;" " &amp;(INDIRECT("Ranking" &amp;D1 &amp;"!K29")) &amp;" " &amp;(INDIRECT("Ranking" &amp;D1 &amp;"!L29"))</f>
        <v>Nr 120 DE BRITO Tomasine Täby SLK</v>
      </c>
      <c r="E11" s="155"/>
      <c r="F11" s="153"/>
      <c r="G11" s="86" t="str">
        <f t="shared" ref="G11" si="4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200</v>
      </c>
      <c r="K11" s="185" t="s">
        <v>102</v>
      </c>
      <c r="L11" s="183">
        <f>L7+1</f>
        <v>261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33"/>
      <c r="B12" s="133"/>
      <c r="C12" s="133"/>
      <c r="D12" s="82" t="str">
        <f ca="1">("Nr "&amp;INDIRECT("Ranking" &amp;D1 &amp;"!M12")) &amp;" " &amp;(INDIRECT("Ranking" &amp;D1 &amp;"!K12")) &amp;" " &amp;(INDIRECT("Ranking" &amp;D1 &amp;"!L12"))</f>
        <v>Nr 103 GRAN Dorotea SK Vitesse</v>
      </c>
      <c r="E12" s="153"/>
      <c r="F12" s="155"/>
      <c r="G12" s="86" t="str">
        <f t="shared" ref="G12" si="5">IF(F12&lt;&gt;"",IF(E12+F12&lt;E11+F11,0,(E12+F12)-(E11+F11)),"")</f>
        <v/>
      </c>
      <c r="H12" s="78" t="str">
        <f>IF(G12&lt;G11,"v",IF(G12=G11,IF(F12&lt;F11,"v",""),""))</f>
        <v/>
      </c>
      <c r="I12" s="38"/>
      <c r="J12" s="184"/>
      <c r="K12" s="184"/>
      <c r="L12" s="184"/>
      <c r="M12" s="94" t="str">
        <f>IF(H11&lt;&gt;"",D11,IF(H12&lt;&gt;"",D12,""))</f>
        <v/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47</v>
      </c>
      <c r="B13" s="132" t="s">
        <v>102</v>
      </c>
      <c r="C13" s="162">
        <f t="shared" ref="C13" si="6">C11+1</f>
        <v>140</v>
      </c>
      <c r="D13" s="75" t="str">
        <f ca="1">("Nr "&amp;INDIRECT("Ranking" &amp;D1 &amp;"!M9")) &amp;" " &amp;(INDIRECT("Ranking" &amp;D1 &amp;"!K9")) &amp;" " &amp;(INDIRECT("Ranking" &amp;D1 &amp;"!L9"))</f>
        <v>Nr 100 LEVIN Andréa Saltsjöbadens SLK</v>
      </c>
      <c r="E13" s="154"/>
      <c r="F13" s="152"/>
      <c r="G13" s="86" t="str">
        <f t="shared" ref="G13" si="7">IF(F13&lt;&gt;"",IF(E13+F13&lt;E14+F14,0,(E13+F13)-(E14+F14)),"")</f>
        <v/>
      </c>
      <c r="H13" s="77" t="str">
        <f>IF(G13&lt;G14,"v",IF(G13=G14,IF(F13&lt;F14,"v",""),""))</f>
        <v/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33"/>
      <c r="B14" s="133"/>
      <c r="C14" s="164"/>
      <c r="D14" s="75" t="str">
        <f ca="1">("Nr "&amp;INDIRECT("Ranking" &amp;D1 &amp;"!M32")) &amp;" " &amp;(INDIRECT("Ranking" &amp;D1 &amp;"!K32")) &amp;" " &amp;(INDIRECT("Ranking" &amp;D1 &amp;"!L32"))</f>
        <v>Nr 123 SÖDERBERG Saga Getbergets Alpina IF</v>
      </c>
      <c r="E14" s="152"/>
      <c r="F14" s="154"/>
      <c r="G14" s="86" t="str">
        <f t="shared" ref="G14" si="8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>IF(H13&lt;&gt;"",D13,IF(H14&lt;&gt;"",D14,""))</f>
        <v/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H11_12!AC28+1</f>
        <v>364</v>
      </c>
      <c r="AD14" s="187" t="s">
        <v>102</v>
      </c>
      <c r="AE14" s="186">
        <f>H11_12!AE28+1</f>
        <v>380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48</v>
      </c>
      <c r="B15" s="132" t="s">
        <v>102</v>
      </c>
      <c r="C15" s="162">
        <f t="shared" ref="C15" si="9">C13+1</f>
        <v>141</v>
      </c>
      <c r="D15" s="82" t="str">
        <f ca="1">("Nr "&amp;INDIRECT("Ranking" &amp;D1 &amp;"!M25")) &amp;" " &amp;(INDIRECT("Ranking" &amp;D1 &amp;"!K25")) &amp;" " &amp;(INDIRECT("Ranking" &amp;D1 &amp;"!L25"))</f>
        <v>Nr 116 SÖDERBERG Agnes Getbergets Alpina IF</v>
      </c>
      <c r="E15" s="155"/>
      <c r="F15" s="153"/>
      <c r="G15" s="86" t="str">
        <f t="shared" ref="G15" si="10">IF(F15&lt;&gt;"",IF(E15+F15&lt;E16+F16,0,(E15+F15)-(E16+F16)),"")</f>
        <v/>
      </c>
      <c r="H15" s="77" t="str">
        <f>IF(G15&lt;G16,"v",IF(G15=G16,IF(F15&lt;F16,"v",""),""))</f>
        <v/>
      </c>
      <c r="I15" s="29"/>
      <c r="J15" s="183">
        <f>J11+1</f>
        <v>201</v>
      </c>
      <c r="K15" s="185" t="s">
        <v>102</v>
      </c>
      <c r="L15" s="183">
        <f>L11+1</f>
        <v>262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33"/>
      <c r="B16" s="133"/>
      <c r="C16" s="164"/>
      <c r="D16" s="82" t="str">
        <f ca="1">("Nr "&amp;INDIRECT("Ranking" &amp;D1 &amp;"!M16")) &amp;" " &amp;(INDIRECT("Ranking" &amp;D1 &amp;"!K16")) &amp;" " &amp;(INDIRECT("Ranking" &amp;D1 &amp;"!L16"))</f>
        <v>Nr 107 HAGSTRÖM Alicia Klövsjö Alpina</v>
      </c>
      <c r="E16" s="153"/>
      <c r="F16" s="155"/>
      <c r="G16" s="86" t="str">
        <f t="shared" ref="G16" si="11">IF(F16&lt;&gt;"",IF(E16+F16&lt;E15+F15,0,(E16+F16)-(E15+F15)),"")</f>
        <v/>
      </c>
      <c r="H16" s="78" t="str">
        <f>IF(G16&lt;G15,"v",IF(G16=G15,IF(F16&lt;F15,"v",""),""))</f>
        <v/>
      </c>
      <c r="I16" s="38"/>
      <c r="J16" s="184"/>
      <c r="K16" s="184"/>
      <c r="L16" s="184"/>
      <c r="M16" s="79" t="str">
        <f>IF(H15&lt;&gt;"",D15,IF(H16&lt;&gt;"",D16,""))</f>
        <v/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49</v>
      </c>
      <c r="B17" s="132" t="s">
        <v>102</v>
      </c>
      <c r="C17" s="162">
        <f t="shared" ref="C17" si="12">C15+1</f>
        <v>142</v>
      </c>
      <c r="D17" s="75" t="str">
        <f ca="1">("Nr "&amp;INDIRECT("Ranking" &amp;D1 &amp;"!M17")) &amp;" " &amp;(INDIRECT("Ranking" &amp;D1 &amp;"!K17")) &amp;" " &amp;(INDIRECT("Ranking" &amp;D1 &amp;"!L17"))</f>
        <v>Nr 108 UPPLING Tilde Sundsvalls SLK</v>
      </c>
      <c r="E17" s="154"/>
      <c r="F17" s="152"/>
      <c r="G17" s="86" t="str">
        <f t="shared" ref="G17" si="13">IF(F17&lt;&gt;"",IF(E17+F17&lt;E18+F18,0,(E17+F17)-(E18+F18)),"")</f>
        <v/>
      </c>
      <c r="H17" s="77" t="str">
        <f>IF(G17&lt;G18,"v",IF(G17=G18,IF(F17&lt;F18,"v",""),""))</f>
        <v/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33"/>
      <c r="B18" s="133"/>
      <c r="C18" s="164"/>
      <c r="D18" s="75" t="str">
        <f ca="1">("Nr "&amp;INDIRECT("Ranking" &amp;D1 &amp;"!M24")) &amp;" " &amp;(INDIRECT("Ranking" &amp;D1 &amp;"!K24")) &amp;" " &amp;(INDIRECT("Ranking" &amp;D1 &amp;"!L24"))</f>
        <v>Nr 115 SÖDERSTRÖM Jennifer Kramfors AK</v>
      </c>
      <c r="E18" s="152"/>
      <c r="F18" s="154"/>
      <c r="G18" s="86" t="str">
        <f t="shared" ref="G18" si="14">IF(F18&lt;&gt;"",IF(E18+F18&lt;E17+F17,0,(E18+F18)-(E17+F17)),"")</f>
        <v/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>IF(H17&lt;&gt;"",D17,IF(H18&lt;&gt;"",D18,""))</f>
        <v/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309</v>
      </c>
      <c r="T18" s="187" t="s">
        <v>102</v>
      </c>
      <c r="U18" s="186">
        <f>U10+1</f>
        <v>341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50</v>
      </c>
      <c r="B19" s="132" t="s">
        <v>102</v>
      </c>
      <c r="C19" s="130">
        <f>C17+1</f>
        <v>143</v>
      </c>
      <c r="D19" s="82" t="str">
        <f ca="1">("Nr "&amp;INDIRECT("Ranking" &amp;D1 &amp;"!M33")) &amp;" " &amp;(INDIRECT("Ranking" &amp;D1 &amp;"!K33")) &amp;" " &amp;(INDIRECT("Ranking" &amp;D1 &amp;"!L33"))</f>
        <v>Nr 124 STENLUND Sofia Östersund-Frösö SLK</v>
      </c>
      <c r="E19" s="155"/>
      <c r="F19" s="153"/>
      <c r="G19" s="86" t="str">
        <f t="shared" ref="G19" si="15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202</v>
      </c>
      <c r="K19" s="185" t="s">
        <v>102</v>
      </c>
      <c r="L19" s="183">
        <f>L15+1</f>
        <v>263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31"/>
      <c r="B20" s="131"/>
      <c r="C20" s="131"/>
      <c r="D20" s="82" t="str">
        <f ca="1">("Nr "&amp;INDIRECT("Ranking" &amp;D1 &amp;"!M8")) &amp;" " &amp;(INDIRECT("Ranking" &amp;D1 &amp;"!K8")) &amp;" " &amp;(INDIRECT("Ranking" &amp;D1 &amp;"!L8"))</f>
        <v>Nr 99 TYRÉN Klara Bollnäs AK</v>
      </c>
      <c r="E20" s="153"/>
      <c r="F20" s="155"/>
      <c r="G20" s="86" t="str">
        <f t="shared" ref="G20" si="16">IF(F20&lt;&gt;"",IF(E20+F20&lt;E19+F19,0,(E20+F20)-(E19+F19)),"")</f>
        <v/>
      </c>
      <c r="H20" s="78" t="str">
        <f>IF(G20&lt;G19,"v",IF(G20=G19,IF(F20&lt;F19,"v",""),""))</f>
        <v/>
      </c>
      <c r="I20" s="38"/>
      <c r="J20" s="184"/>
      <c r="K20" s="184"/>
      <c r="L20" s="184"/>
      <c r="M20" s="94" t="str">
        <f>IF(H19&lt;&gt;"",D19,IF(H20&lt;&gt;"",D20,""))</f>
        <v/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H11_12!AL21+1</f>
        <v>400</v>
      </c>
      <c r="AM21" s="187" t="s">
        <v>102</v>
      </c>
      <c r="AN21" s="186">
        <f>H11_12!AN21+1</f>
        <v>416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51</v>
      </c>
      <c r="B22" s="137" t="s">
        <v>102</v>
      </c>
      <c r="C22" s="133">
        <f>C19+1</f>
        <v>144</v>
      </c>
      <c r="D22" s="75" t="str">
        <f ca="1">("Nr "&amp;INDIRECT("Ranking" &amp;D1 &amp;"!M7")) &amp;" " &amp;(INDIRECT("Ranking" &amp;D1 &amp;"!K7")) &amp;" " &amp;(INDIRECT("Ranking" &amp;D1 &amp;"!L7"))</f>
        <v>Nr 98 OLOWS Tindra Järvsö IF</v>
      </c>
      <c r="E22" s="154"/>
      <c r="F22" s="152"/>
      <c r="G22" s="86" t="str">
        <f t="shared" ref="G22" si="17">IF(F22&lt;&gt;"",IF(E22+F22&lt;E23+F23,0,(E22+F22)-(E23+F23)),"")</f>
        <v/>
      </c>
      <c r="H22" s="77" t="str">
        <f>IF(G22&lt;G23,"v",IF(G22=G23,IF(F22&lt;F23,"v",""),""))</f>
        <v/>
      </c>
      <c r="I22" s="29"/>
      <c r="J22" s="50"/>
      <c r="K22" s="50"/>
      <c r="L22" s="50"/>
      <c r="M22" s="79" t="str">
        <f>IF(H22&lt;&gt;"",D22,IF(H23&lt;&gt;"",D23,""))</f>
        <v/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31"/>
      <c r="B23" s="131"/>
      <c r="C23" s="131"/>
      <c r="D23" s="75" t="str">
        <f ca="1">("Nr "&amp;INDIRECT("Ranking" &amp;D1 &amp;"!M34")) &amp;" " &amp;(INDIRECT("Ranking" &amp;D1 &amp;"!K34")) &amp;" " &amp;(INDIRECT("Ranking" &amp;D1 &amp;"!L34"))</f>
        <v>Nr 125 MÅRTENSDOTTER Kajsa Sundsvalls SLK</v>
      </c>
      <c r="E23" s="152"/>
      <c r="F23" s="154"/>
      <c r="G23" s="86" t="str">
        <f t="shared" ref="G23" si="18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203</v>
      </c>
      <c r="K23" s="185" t="s">
        <v>102</v>
      </c>
      <c r="L23" s="183">
        <f>L19+1</f>
        <v>264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52</v>
      </c>
      <c r="B24" s="132" t="s">
        <v>102</v>
      </c>
      <c r="C24" s="162">
        <f t="shared" ref="C24:C34" si="19">C22+1</f>
        <v>145</v>
      </c>
      <c r="D24" s="82" t="str">
        <f ca="1">("Nr "&amp;INDIRECT("Ranking" &amp;D1 &amp;"!M23")) &amp;" " &amp;(INDIRECT("Ranking" &amp;D1 &amp;"!K23")) &amp;" " &amp;(INDIRECT("Ranking" &amp;D1 &amp;"!L23"))</f>
        <v>Nr 114 JOHANSSON Ella Getbergets Alpina IF</v>
      </c>
      <c r="E24" s="155"/>
      <c r="F24" s="153"/>
      <c r="G24" s="86" t="str">
        <f t="shared" ref="G24" si="20">IF(F24&lt;&gt;"",IF(E24+F24&lt;E25+F25,0,(E24+F24)-(E25+F25)),"")</f>
        <v/>
      </c>
      <c r="H24" s="77" t="str">
        <f t="shared" ref="H24" si="21">IF(G24&lt;G25,"v",IF(G24=G25,IF(F24&lt;F25,"v",""),""))</f>
        <v/>
      </c>
      <c r="I24" s="29"/>
      <c r="J24" s="184"/>
      <c r="K24" s="184"/>
      <c r="L24" s="184"/>
      <c r="M24" s="79" t="str">
        <f>IF(H24&lt;&gt;"",D24,IF(H25&lt;&gt;"",D25,""))</f>
        <v/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310</v>
      </c>
      <c r="T24" s="187" t="s">
        <v>102</v>
      </c>
      <c r="U24" s="186">
        <f>U18+1</f>
        <v>342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31"/>
      <c r="B25" s="131"/>
      <c r="C25" s="164"/>
      <c r="D25" s="82" t="str">
        <f ca="1">("Nr "&amp;INDIRECT("Ranking" &amp;D1 &amp;"!M18")) &amp;" " &amp;(INDIRECT("Ranking" &amp;D1 &amp;"!K18")) &amp;" " &amp;(INDIRECT("Ranking" &amp;D1 &amp;"!L18"))</f>
        <v>Nr 109 SILFWERPLATZ Edith Saltsjöbadens SLK</v>
      </c>
      <c r="E25" s="153"/>
      <c r="F25" s="155"/>
      <c r="G25" s="86" t="str">
        <f t="shared" ref="G25" si="22">IF(F25&lt;&gt;"",IF(E25+F25&lt;E24+F24,0,(E25+F25)-(E24+F24)),"")</f>
        <v/>
      </c>
      <c r="H25" s="78" t="str">
        <f t="shared" ref="H25" si="23">IF(G25&lt;G24,"v",IF(G25=G24,IF(F25&lt;F24,"v",""),""))</f>
        <v/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53</v>
      </c>
      <c r="B26" s="132" t="s">
        <v>102</v>
      </c>
      <c r="C26" s="162">
        <f t="shared" si="19"/>
        <v>146</v>
      </c>
      <c r="D26" s="75" t="str">
        <f ca="1">("Nr "&amp;INDIRECT("Ranking" &amp;D1 &amp;"!M15")) &amp;" " &amp;(INDIRECT("Ranking" &amp;D1 &amp;"!K15")) &amp;" " &amp;(INDIRECT("Ranking" &amp;D1 &amp;"!L15"))</f>
        <v>Nr 106 SANDBERG Lovisa Tunafors SK</v>
      </c>
      <c r="E26" s="154"/>
      <c r="F26" s="152"/>
      <c r="G26" s="86" t="str">
        <f t="shared" ref="G26" si="24">IF(F26&lt;&gt;"",IF(E26+F26&lt;E27+F27,0,(E26+F26)-(E27+F27)),"")</f>
        <v/>
      </c>
      <c r="H26" s="77" t="str">
        <f t="shared" ref="H26" si="25">IF(G26&lt;G27,"v",IF(G26=G27,IF(F26&lt;F27,"v",""),""))</f>
        <v/>
      </c>
      <c r="I26" s="29"/>
      <c r="J26" s="127"/>
      <c r="K26" s="127"/>
      <c r="L26" s="127"/>
      <c r="M26" s="94" t="str">
        <f>IF(H26&lt;&gt;"",D26,IF(H27&lt;&gt;"",D27,""))</f>
        <v/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31"/>
      <c r="B27" s="131"/>
      <c r="C27" s="164"/>
      <c r="D27" s="75" t="str">
        <f ca="1">("Nr "&amp;INDIRECT("Ranking" &amp;D1 &amp;"!M26")) &amp;" " &amp;(INDIRECT("Ranking" &amp;D1 &amp;"!K26")) &amp;" " &amp;(INDIRECT("Ranking" &amp;D1 &amp;"!L26"))</f>
        <v>Nr 117 ÅBERG Linn Sundsvalls SLK</v>
      </c>
      <c r="E27" s="152"/>
      <c r="F27" s="154"/>
      <c r="G27" s="86" t="str">
        <f t="shared" ref="G27" si="26">IF(F27&lt;&gt;"",IF(E27+F27&lt;E26+F26,0,(E27+F27)-(E26+F26)),"")</f>
        <v/>
      </c>
      <c r="H27" s="78" t="str">
        <f t="shared" ref="H27" si="27">IF(G27&lt;G26,"v",IF(G27=G26,IF(F27&lt;F26,"v",""),""))</f>
        <v/>
      </c>
      <c r="I27" s="60"/>
      <c r="J27" s="183">
        <f>J23+1</f>
        <v>204</v>
      </c>
      <c r="K27" s="185" t="s">
        <v>102</v>
      </c>
      <c r="L27" s="183">
        <f>L23+1</f>
        <v>265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54</v>
      </c>
      <c r="B28" s="132" t="s">
        <v>102</v>
      </c>
      <c r="C28" s="162">
        <f t="shared" si="19"/>
        <v>147</v>
      </c>
      <c r="D28" s="82" t="str">
        <f ca="1">("Nr "&amp;INDIRECT("Ranking" &amp;D1 &amp;"!M31")) &amp;" " &amp;(INDIRECT("Ranking" &amp;D1 &amp;"!K31")) &amp;" " &amp;(INDIRECT("Ranking" &amp;D1 &amp;"!L31"))</f>
        <v>Nr 122 THORSANDER Jonna Nolby Alpina SK</v>
      </c>
      <c r="E28" s="155"/>
      <c r="F28" s="153"/>
      <c r="G28" s="86" t="str">
        <f t="shared" ref="G28" si="28">IF(F28&lt;&gt;"",IF(E28+F28&lt;E29+F29,0,(E28+F28)-(E29+F29)),"")</f>
        <v/>
      </c>
      <c r="H28" s="77" t="str">
        <f t="shared" ref="H28" si="29">IF(G28&lt;G29,"v",IF(G28=G29,IF(F28&lt;F29,"v",""),""))</f>
        <v/>
      </c>
      <c r="I28" s="29"/>
      <c r="J28" s="184"/>
      <c r="K28" s="184"/>
      <c r="L28" s="184"/>
      <c r="M28" s="94" t="str">
        <f>IF(H28&lt;&gt;"",D28,IF(H29&lt;&gt;"",D29,""))</f>
        <v/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365</v>
      </c>
      <c r="AD28" s="187" t="s">
        <v>102</v>
      </c>
      <c r="AE28" s="186">
        <f>AE14+1</f>
        <v>381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31"/>
      <c r="B29" s="131"/>
      <c r="C29" s="164"/>
      <c r="D29" s="82" t="str">
        <f ca="1">("Nr "&amp;INDIRECT("Ranking" &amp;D1 &amp;"!M10")) &amp;" " &amp;(INDIRECT("Ranking" &amp;D1 &amp;"!K10")) &amp;" " &amp;(INDIRECT("Ranking" &amp;D1 &amp;"!L10"))</f>
        <v>Nr 101 NORBERG Sanna UHSK Umeå SK</v>
      </c>
      <c r="E29" s="153"/>
      <c r="F29" s="155"/>
      <c r="G29" s="86" t="str">
        <f t="shared" ref="G29" si="30">IF(F29&lt;&gt;"",IF(E29+F29&lt;E28+F28,0,(E29+F29)-(E28+F28)),"")</f>
        <v/>
      </c>
      <c r="H29" s="78" t="str">
        <f t="shared" ref="H29" si="31">IF(G29&lt;G28,"v",IF(G29=G28,IF(F29&lt;F28,"v",""),""))</f>
        <v/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55</v>
      </c>
      <c r="B30" s="132" t="s">
        <v>102</v>
      </c>
      <c r="C30" s="162">
        <f t="shared" si="19"/>
        <v>148</v>
      </c>
      <c r="D30" s="75" t="str">
        <f ca="1">("Nr "&amp;INDIRECT("Ranking" &amp;D1 &amp;"!M11")) &amp;" " &amp;(INDIRECT("Ranking" &amp;D1 &amp;"!K11")) &amp;" " &amp;(INDIRECT("Ranking" &amp;D1 &amp;"!L11"))</f>
        <v>Nr 102 MICKELSSON Lisa IF Hudik Alpin</v>
      </c>
      <c r="E30" s="154"/>
      <c r="F30" s="152"/>
      <c r="G30" s="86" t="str">
        <f t="shared" ref="G30" si="32">IF(F30&lt;&gt;"",IF(E30+F30&lt;E31+F31,0,(E30+F30)-(E31+F31)),"")</f>
        <v/>
      </c>
      <c r="H30" s="77" t="str">
        <f t="shared" ref="H30" si="33">IF(G30&lt;G31,"v",IF(G30=G31,IF(F30&lt;F31,"v",""),""))</f>
        <v/>
      </c>
      <c r="I30" s="29"/>
      <c r="J30" s="127"/>
      <c r="K30" s="127"/>
      <c r="L30" s="127"/>
      <c r="M30" s="79" t="str">
        <f>IF(H30&lt;&gt;"",D30,IF(H31&lt;&gt;"",D31,""))</f>
        <v/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31"/>
      <c r="B31" s="131"/>
      <c r="C31" s="164"/>
      <c r="D31" s="75" t="str">
        <f ca="1">("Nr "&amp;INDIRECT("Ranking" &amp;D1 &amp;"!M30")) &amp;" " &amp;(INDIRECT("Ranking" &amp;D1 &amp;"!K30")) &amp;" " &amp;(INDIRECT("Ranking" &amp;D1 &amp;"!L30"))</f>
        <v>Nr 121 NORDIN Tindra Täby SLK</v>
      </c>
      <c r="E31" s="152"/>
      <c r="F31" s="154"/>
      <c r="G31" s="86" t="str">
        <f t="shared" ref="G31" si="34">IF(F31&lt;&gt;"",IF(E31+F31&lt;E30+F30,0,(E31+F31)-(E30+F30)),"")</f>
        <v/>
      </c>
      <c r="H31" s="78" t="str">
        <f t="shared" ref="H31" si="35">IF(G31&lt;G30,"v",IF(G31=G30,IF(F31&lt;F30,"v",""),""))</f>
        <v/>
      </c>
      <c r="I31" s="60"/>
      <c r="J31" s="183">
        <f>J27+1</f>
        <v>205</v>
      </c>
      <c r="K31" s="185" t="s">
        <v>102</v>
      </c>
      <c r="L31" s="183">
        <f>L27+1</f>
        <v>266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56</v>
      </c>
      <c r="B32" s="132" t="s">
        <v>102</v>
      </c>
      <c r="C32" s="162">
        <f t="shared" si="19"/>
        <v>149</v>
      </c>
      <c r="D32" s="82" t="str">
        <f ca="1">("Nr "&amp;INDIRECT("Ranking" &amp;D1 &amp;"!M27")) &amp;" " &amp;(INDIRECT("Ranking" &amp;D1 &amp;"!K27")) &amp;" " &amp;(INDIRECT("Ranking" &amp;D1 &amp;"!L27"))</f>
        <v>Nr 118 ANDERSSON Kajsa Sundsvalls SLK</v>
      </c>
      <c r="E32" s="155"/>
      <c r="F32" s="153"/>
      <c r="G32" s="86" t="str">
        <f t="shared" ref="G32" si="36">IF(F32&lt;&gt;"",IF(E32+F32&lt;E33+F33,0,(E32+F32)-(E33+F33)),"")</f>
        <v/>
      </c>
      <c r="H32" s="77" t="str">
        <f t="shared" ref="H32" si="37">IF(G32&lt;G33,"v",IF(G32=G33,IF(F32&lt;F33,"v",""),""))</f>
        <v/>
      </c>
      <c r="I32" s="38"/>
      <c r="J32" s="184"/>
      <c r="K32" s="184"/>
      <c r="L32" s="184"/>
      <c r="M32" s="79" t="str">
        <f>IF(H32&lt;&gt;"",D32,IF(H33&lt;&gt;"",D33,""))</f>
        <v/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311</v>
      </c>
      <c r="T32" s="187" t="s">
        <v>102</v>
      </c>
      <c r="U32" s="186">
        <f>U24+1</f>
        <v>343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31"/>
      <c r="B33" s="131"/>
      <c r="C33" s="164"/>
      <c r="D33" s="82" t="str">
        <f ca="1">("Nr "&amp;INDIRECT("Ranking" &amp;D1 &amp;"!M14")) &amp;" " &amp;(INDIRECT("Ranking" &amp;D1 &amp;"!K14")) &amp;" " &amp;(INDIRECT("Ranking" &amp;D1 &amp;"!L14"))</f>
        <v>Nr 105 BRUGGE Hanna Nolby Alpina SK</v>
      </c>
      <c r="E33" s="153"/>
      <c r="F33" s="155"/>
      <c r="G33" s="86" t="str">
        <f t="shared" ref="G33" si="38">IF(F33&lt;&gt;"",IF(E33+F33&lt;E32+F32,0,(E33+F33)-(E32+F32)),"")</f>
        <v/>
      </c>
      <c r="H33" s="78" t="str">
        <f t="shared" ref="H33" si="39">IF(G33&lt;G32,"v",IF(G33=G32,IF(F33&lt;F32,"v",""),""))</f>
        <v/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H11_12!AL33+1</f>
        <v>392</v>
      </c>
      <c r="AM33" s="187" t="s">
        <v>102</v>
      </c>
      <c r="AN33" s="186">
        <f>H11_12!AN33+1</f>
        <v>408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57</v>
      </c>
      <c r="B34" s="132" t="s">
        <v>102</v>
      </c>
      <c r="C34" s="162">
        <f t="shared" si="19"/>
        <v>150</v>
      </c>
      <c r="D34" s="75" t="str">
        <f ca="1">("Nr "&amp;INDIRECT("Ranking" &amp;D1 &amp;"!M19")) &amp;" " &amp;(INDIRECT("Ranking" &amp;D1 &amp;"!K19")) &amp;" " &amp;(INDIRECT("Ranking" &amp;D1 &amp;"!L19"))</f>
        <v>Nr 110 WESTRIN Ida Nolby Alpina SK</v>
      </c>
      <c r="E34" s="154"/>
      <c r="F34" s="152"/>
      <c r="G34" s="86" t="str">
        <f t="shared" ref="G34" si="40">IF(F34&lt;&gt;"",IF(E34+F34&lt;E35+F35,0,(E34+F34)-(E35+F35)),"")</f>
        <v/>
      </c>
      <c r="H34" s="77" t="str">
        <f t="shared" ref="H34" si="41">IF(G34&lt;G35,"v",IF(G34=G35,IF(F34&lt;F35,"v",""),""))</f>
        <v/>
      </c>
      <c r="I34" s="38"/>
      <c r="J34" s="127"/>
      <c r="K34" s="127"/>
      <c r="L34" s="127"/>
      <c r="M34" s="94" t="str">
        <f>IF(H34&lt;&gt;"",D34,IF(H35&lt;&gt;"",D35,""))</f>
        <v/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31"/>
      <c r="B35" s="131"/>
      <c r="C35" s="164"/>
      <c r="D35" s="75" t="str">
        <f ca="1">("Nr "&amp;INDIRECT("Ranking" &amp;D1 &amp;"!M22")) &amp;" " &amp;(INDIRECT("Ranking" &amp;D1 &amp;"!K22")) &amp;" " &amp;(INDIRECT("Ranking" &amp;D1 &amp;"!L22"))</f>
        <v>Nr 113 EDSTRÖM FOLKE Lovisa Sundsvalls SLK</v>
      </c>
      <c r="E35" s="152"/>
      <c r="F35" s="154"/>
      <c r="G35" s="86" t="str">
        <f t="shared" ref="G35" si="42">IF(F35&lt;&gt;"",IF(E35+F35&lt;E34+F34,0,(E35+F35)-(E34+F34)),"")</f>
        <v/>
      </c>
      <c r="H35" s="78" t="str">
        <f t="shared" ref="H35" si="43">IF(G35&lt;G34,"v",IF(G35=G34,IF(F35&lt;F34,"v",""),""))</f>
        <v/>
      </c>
      <c r="I35" s="29"/>
      <c r="J35" s="183">
        <f>J31+1</f>
        <v>206</v>
      </c>
      <c r="K35" s="185" t="s">
        <v>102</v>
      </c>
      <c r="L35" s="183">
        <f>L31+1</f>
        <v>267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58</v>
      </c>
      <c r="B36" s="138" t="s">
        <v>102</v>
      </c>
      <c r="C36" s="130">
        <f>C34+1</f>
        <v>151</v>
      </c>
      <c r="D36" s="82" t="str">
        <f ca="1">("Nr "&amp;INDIRECT("Ranking" &amp;D1 &amp;"!M35")) &amp;" " &amp;(INDIRECT("Ranking" &amp;D1 &amp;"!K35")) &amp;" " &amp;(INDIRECT("Ranking" &amp;D1 &amp;"!L35"))</f>
        <v>Nr 126 SJÖSTRÖM BERGFORS Elvira Härnösands Alpina Klubb</v>
      </c>
      <c r="E36" s="155"/>
      <c r="F36" s="153"/>
      <c r="G36" s="86" t="str">
        <f t="shared" ref="G36" si="44">IF(F36&lt;&gt;"",IF(E36+F36&lt;E37+F37,0,(E36+F36)-(E37+F37)),"")</f>
        <v/>
      </c>
      <c r="H36" s="77" t="str">
        <f t="shared" ref="H36" si="45">IF(G36&lt;G37,"v",IF(G36=G37,IF(F36&lt;F37,"v",""),""))</f>
        <v/>
      </c>
      <c r="I36" s="38"/>
      <c r="J36" s="184"/>
      <c r="K36" s="184"/>
      <c r="L36" s="184"/>
      <c r="M36" s="94" t="str">
        <f>IF(H36&lt;&gt;"",D36,IF(H37&lt;&gt;"",D37,""))</f>
        <v/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97 MÅNSSON Astrid Nolby Alpina SK</v>
      </c>
      <c r="E37" s="153"/>
      <c r="F37" s="155"/>
      <c r="G37" s="86" t="str">
        <f t="shared" ref="G37" si="46">IF(F37&lt;&gt;"",IF(E37+F37&lt;E36+F36,0,(E37+F37)-(E36+F36)),"")</f>
        <v/>
      </c>
      <c r="H37" s="78" t="str">
        <f t="shared" ref="H37" si="47">IF(G37&lt;G36,"v",IF(G37=G36,IF(F37&lt;F36,"v",""),""))</f>
        <v/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26"/>
      <c r="F41" s="26"/>
      <c r="G41" s="26"/>
      <c r="H41" s="26"/>
      <c r="N41" s="125" t="s">
        <v>16</v>
      </c>
      <c r="O41" s="26"/>
      <c r="U41" s="26"/>
      <c r="V41" s="26"/>
      <c r="W41" s="26"/>
      <c r="AE41" s="26"/>
      <c r="AF41" s="26"/>
      <c r="AG41" s="26"/>
      <c r="AN41" s="26"/>
      <c r="AO41" s="26"/>
      <c r="AP41" s="26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>IF(AND(H5="",H6=""),"",IF(H5="",D5,IF(H6="",D6)))</f>
        <v/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>IF(AND(H7="",H8=""),"",IF(H7="",D7,IF(H8="",D8)))</f>
        <v/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>IF(AND(H9="",H10=""),"",IF(H9="",D9,IF(H10="",D10)))</f>
        <v/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>IF(AND(H11="",H12=""),"",IF(H11="",D11,IF(H12="",D12)))</f>
        <v/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>IF(AND(H13="",H14=""),"",IF(H13="",D13,IF(H14="",D14)))</f>
        <v/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>IF(AND(H15="",H16=""),"",IF(H15="",D15,IF(H16="",D16)))</f>
        <v/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>IF(AND(H17="",H18=""),"",IF(H17="",D17,IF(H18="",D18)))</f>
        <v/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>IF(AND(H19="",H20=""),"",IF(H19="",D19,IF(H20="",D20)))</f>
        <v/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>IF(AND(H22="",H23=""),"",IF(H22="",D22,IF(H23="",D23)))</f>
        <v/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>IF(AND(H24="",H25=""),"",IF(H24="",D24,IF(H25="",D25)))</f>
        <v/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>IF(AND(H26="",H27=""),"",IF(H26="",D26,IF(H27="",D27)))</f>
        <v/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>IF(AND(H28="",H29=""),"",IF(H28="",D28,IF(H29="",D29)))</f>
        <v/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>IF(AND(H30="",H31=""),"",IF(H30="",D30,IF(H31="",D31)))</f>
        <v/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>IF(AND(H32="",H33=""),"",IF(H32="",D32,IF(H33="",D33)))</f>
        <v/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>IF(AND(H34="",H35=""),"",IF(H34="",D34,IF(H35="",D35)))</f>
        <v/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>IF(AND(H36="",H37=""),"",IF(H36="",D36,IF(H37="",D37)))</f>
        <v/>
      </c>
    </row>
  </sheetData>
  <mergeCells count="53">
    <mergeCell ref="AL4:AN4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5" workbookViewId="0">
      <selection activeCell="K5" sqref="K5:M3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RankingD13_14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87</v>
      </c>
      <c r="L5" s="74" t="s">
        <v>56</v>
      </c>
      <c r="M5" s="160">
        <v>96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86</v>
      </c>
      <c r="L6" s="74" t="s">
        <v>58</v>
      </c>
      <c r="M6" s="160">
        <f>M5+1</f>
        <v>97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189</v>
      </c>
      <c r="L7" s="74" t="s">
        <v>190</v>
      </c>
      <c r="M7" s="160">
        <f t="shared" ref="M7:M36" si="1">M6+1</f>
        <v>98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289</v>
      </c>
      <c r="L8" s="74" t="s">
        <v>105</v>
      </c>
      <c r="M8" s="160">
        <f t="shared" si="1"/>
        <v>99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183</v>
      </c>
      <c r="L9" s="74" t="s">
        <v>150</v>
      </c>
      <c r="M9" s="160">
        <f t="shared" si="1"/>
        <v>100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187</v>
      </c>
      <c r="L10" s="74" t="s">
        <v>165</v>
      </c>
      <c r="M10" s="160">
        <f t="shared" si="1"/>
        <v>101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186</v>
      </c>
      <c r="L11" s="74" t="s">
        <v>107</v>
      </c>
      <c r="M11" s="160">
        <f t="shared" si="1"/>
        <v>102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180</v>
      </c>
      <c r="L12" s="74" t="s">
        <v>173</v>
      </c>
      <c r="M12" s="160">
        <f t="shared" si="1"/>
        <v>103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184</v>
      </c>
      <c r="L13" s="74" t="s">
        <v>185</v>
      </c>
      <c r="M13" s="160">
        <f t="shared" si="1"/>
        <v>104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66</v>
      </c>
      <c r="L14" s="74" t="s">
        <v>58</v>
      </c>
      <c r="M14" s="160">
        <f t="shared" si="1"/>
        <v>105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192</v>
      </c>
      <c r="L15" s="74" t="s">
        <v>159</v>
      </c>
      <c r="M15" s="160">
        <f t="shared" si="1"/>
        <v>106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181</v>
      </c>
      <c r="L16" s="74" t="s">
        <v>147</v>
      </c>
      <c r="M16" s="160">
        <f t="shared" si="1"/>
        <v>107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290</v>
      </c>
      <c r="L17" s="74" t="s">
        <v>56</v>
      </c>
      <c r="M17" s="160">
        <f t="shared" si="1"/>
        <v>108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193</v>
      </c>
      <c r="L18" s="74" t="s">
        <v>150</v>
      </c>
      <c r="M18" s="160">
        <f t="shared" si="1"/>
        <v>109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291</v>
      </c>
      <c r="L19" s="74" t="s">
        <v>58</v>
      </c>
      <c r="M19" s="160">
        <f t="shared" si="1"/>
        <v>110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70</v>
      </c>
      <c r="L20" s="74" t="s">
        <v>56</v>
      </c>
      <c r="M20" s="160">
        <f t="shared" si="1"/>
        <v>111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65</v>
      </c>
      <c r="L21" s="74" t="s">
        <v>56</v>
      </c>
      <c r="M21" s="160">
        <f t="shared" si="1"/>
        <v>112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179</v>
      </c>
      <c r="L22" s="74" t="s">
        <v>56</v>
      </c>
      <c r="M22" s="160">
        <f t="shared" si="1"/>
        <v>113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120</v>
      </c>
      <c r="L23" s="74" t="s">
        <v>88</v>
      </c>
      <c r="M23" s="160">
        <f t="shared" si="1"/>
        <v>114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275</v>
      </c>
      <c r="L24" s="74" t="s">
        <v>162</v>
      </c>
      <c r="M24" s="160">
        <f t="shared" si="1"/>
        <v>115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274</v>
      </c>
      <c r="L25" s="74" t="s">
        <v>88</v>
      </c>
      <c r="M25" s="160">
        <f t="shared" si="1"/>
        <v>116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292</v>
      </c>
      <c r="L26" s="74" t="s">
        <v>56</v>
      </c>
      <c r="M26" s="160">
        <f t="shared" si="1"/>
        <v>117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177</v>
      </c>
      <c r="L27" s="74" t="s">
        <v>56</v>
      </c>
      <c r="M27" s="160">
        <f t="shared" si="1"/>
        <v>118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68</v>
      </c>
      <c r="L28" s="74" t="s">
        <v>56</v>
      </c>
      <c r="M28" s="160">
        <f t="shared" si="1"/>
        <v>119</v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8" t="s">
        <v>178</v>
      </c>
      <c r="L29" s="74" t="s">
        <v>142</v>
      </c>
      <c r="M29" s="160">
        <f t="shared" si="1"/>
        <v>120</v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8" t="s">
        <v>188</v>
      </c>
      <c r="L30" s="74" t="s">
        <v>142</v>
      </c>
      <c r="M30" s="160">
        <f t="shared" si="1"/>
        <v>121</v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8" t="s">
        <v>293</v>
      </c>
      <c r="L31" s="74" t="s">
        <v>58</v>
      </c>
      <c r="M31" s="160">
        <f t="shared" si="1"/>
        <v>122</v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8" t="s">
        <v>273</v>
      </c>
      <c r="L32" s="74" t="s">
        <v>88</v>
      </c>
      <c r="M32" s="160">
        <f t="shared" si="1"/>
        <v>123</v>
      </c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8" t="s">
        <v>269</v>
      </c>
      <c r="L33" s="74" t="s">
        <v>131</v>
      </c>
      <c r="M33" s="160">
        <f t="shared" si="1"/>
        <v>124</v>
      </c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8" t="s">
        <v>77</v>
      </c>
      <c r="L34" s="74" t="s">
        <v>56</v>
      </c>
      <c r="M34" s="160">
        <f t="shared" si="1"/>
        <v>125</v>
      </c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8" t="s">
        <v>194</v>
      </c>
      <c r="L35" s="74" t="s">
        <v>132</v>
      </c>
      <c r="M35" s="160">
        <f t="shared" si="1"/>
        <v>126</v>
      </c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8" t="s">
        <v>78</v>
      </c>
      <c r="L36" s="74" t="s">
        <v>56</v>
      </c>
      <c r="M36" s="160">
        <f t="shared" si="1"/>
        <v>127</v>
      </c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6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6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6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6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6"/>
        <v>6</v>
      </c>
      <c r="K81" s="2" t="str">
        <f t="shared" si="5"/>
        <v>-</v>
      </c>
      <c r="L81" s="73"/>
    </row>
    <row r="82" spans="1:12" s="2" customFormat="1">
      <c r="A82" s="16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6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6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6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6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6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6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6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6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6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6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6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6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6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6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6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6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6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6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6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6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6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6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6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6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6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6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6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6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6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6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6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6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6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6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6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6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6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6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6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6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6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6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6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6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6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6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6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6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6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6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6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6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6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6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6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6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6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6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6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6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6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6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6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6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6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6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6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6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6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6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6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6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6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6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6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6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6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6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6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6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6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6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6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6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6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6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6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6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6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6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6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6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6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6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6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6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6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6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6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6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6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6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6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6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6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6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6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6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6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6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6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6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6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6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6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6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6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3">IFERROR(VLOOKUP(SMALL($A$216:$A$278,$J217),$A$216:$B$278,2,FALSE),"-")</f>
        <v>-</v>
      </c>
    </row>
    <row r="218" spans="1:12" s="2" customFormat="1">
      <c r="A218" s="16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8" t="str">
        <f t="shared" ca="1" si="13"/>
        <v>-</v>
      </c>
    </row>
    <row r="219" spans="1:12" s="2" customFormat="1">
      <c r="A219" s="16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8" t="str">
        <f t="shared" ca="1" si="13"/>
        <v>-</v>
      </c>
    </row>
    <row r="220" spans="1:12" s="2" customFormat="1">
      <c r="A220" s="16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8" t="str">
        <f t="shared" ca="1" si="13"/>
        <v>-</v>
      </c>
    </row>
    <row r="221" spans="1:12" s="2" customFormat="1">
      <c r="A221" s="16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8" t="str">
        <f t="shared" ca="1" si="13"/>
        <v>-</v>
      </c>
    </row>
    <row r="222" spans="1:12" s="2" customFormat="1">
      <c r="A222" s="16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8" t="str">
        <f t="shared" ca="1" si="13"/>
        <v>-</v>
      </c>
    </row>
    <row r="223" spans="1:12" s="2" customFormat="1">
      <c r="A223" s="16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8" t="str">
        <f t="shared" ca="1" si="13"/>
        <v>-</v>
      </c>
    </row>
    <row r="224" spans="1:12" s="2" customFormat="1">
      <c r="A224" s="16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8" t="str">
        <f t="shared" ca="1" si="13"/>
        <v>-</v>
      </c>
    </row>
    <row r="225" spans="1:11" s="2" customFormat="1">
      <c r="A225" s="16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8" t="str">
        <f t="shared" ca="1" si="13"/>
        <v>-</v>
      </c>
    </row>
    <row r="226" spans="1:11" s="2" customFormat="1">
      <c r="A226" s="16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8" t="str">
        <f t="shared" ca="1" si="13"/>
        <v>-</v>
      </c>
    </row>
    <row r="227" spans="1:11" s="2" customFormat="1">
      <c r="A227" s="16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8" t="str">
        <f t="shared" ca="1" si="13"/>
        <v>-</v>
      </c>
    </row>
    <row r="228" spans="1:11" s="2" customFormat="1">
      <c r="A228" s="16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8" t="str">
        <f t="shared" ca="1" si="13"/>
        <v>-</v>
      </c>
    </row>
    <row r="229" spans="1:11" s="2" customFormat="1">
      <c r="A229" s="16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8" t="str">
        <f t="shared" ca="1" si="13"/>
        <v>-</v>
      </c>
    </row>
    <row r="230" spans="1:11" s="2" customFormat="1">
      <c r="A230" s="16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8" t="str">
        <f t="shared" ca="1" si="13"/>
        <v>-</v>
      </c>
    </row>
    <row r="231" spans="1:11" s="2" customFormat="1">
      <c r="A231" s="16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8" t="str">
        <f t="shared" ca="1" si="13"/>
        <v>-</v>
      </c>
    </row>
    <row r="232" spans="1:11" s="2" customFormat="1">
      <c r="A232" s="16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8" t="str">
        <f t="shared" ca="1" si="13"/>
        <v>-</v>
      </c>
    </row>
    <row r="233" spans="1:11" s="2" customFormat="1">
      <c r="A233" s="16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8" t="str">
        <f t="shared" ca="1" si="13"/>
        <v>-</v>
      </c>
    </row>
    <row r="234" spans="1:11" s="2" customFormat="1">
      <c r="A234" s="16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8" t="str">
        <f t="shared" ca="1" si="13"/>
        <v>-</v>
      </c>
    </row>
    <row r="235" spans="1:11" s="2" customFormat="1">
      <c r="A235" s="16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8" t="str">
        <f t="shared" ca="1" si="13"/>
        <v>-</v>
      </c>
    </row>
    <row r="236" spans="1:11" s="2" customFormat="1">
      <c r="A236" s="16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8" t="str">
        <f t="shared" ca="1" si="13"/>
        <v>-</v>
      </c>
    </row>
    <row r="237" spans="1:11" s="2" customFormat="1">
      <c r="A237" s="16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8" t="str">
        <f t="shared" ca="1" si="13"/>
        <v>-</v>
      </c>
    </row>
    <row r="238" spans="1:11" s="2" customFormat="1">
      <c r="A238" s="16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8" t="str">
        <f t="shared" ca="1" si="13"/>
        <v>-</v>
      </c>
    </row>
    <row r="239" spans="1:11" s="2" customFormat="1">
      <c r="A239" s="16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8" t="str">
        <f t="shared" ca="1" si="13"/>
        <v>-</v>
      </c>
    </row>
    <row r="240" spans="1:11" s="2" customFormat="1">
      <c r="A240" s="16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8" t="str">
        <f t="shared" ca="1" si="13"/>
        <v>-</v>
      </c>
    </row>
    <row r="241" spans="1:11" s="2" customFormat="1">
      <c r="A241" s="16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8" t="str">
        <f t="shared" ca="1" si="13"/>
        <v>-</v>
      </c>
    </row>
    <row r="242" spans="1:11" s="2" customFormat="1">
      <c r="A242" s="16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8" t="str">
        <f t="shared" ca="1" si="13"/>
        <v>-</v>
      </c>
    </row>
    <row r="243" spans="1:11" s="2" customFormat="1">
      <c r="A243" s="16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8" t="str">
        <f t="shared" ca="1" si="13"/>
        <v>-</v>
      </c>
    </row>
    <row r="244" spans="1:11" s="2" customFormat="1">
      <c r="A244" s="16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8" t="str">
        <f t="shared" ca="1" si="13"/>
        <v>-</v>
      </c>
    </row>
    <row r="245" spans="1:11" s="2" customFormat="1">
      <c r="A245" s="16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8" t="str">
        <f t="shared" ca="1" si="13"/>
        <v>-</v>
      </c>
    </row>
    <row r="246" spans="1:11" s="2" customFormat="1">
      <c r="A246" s="16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8" t="str">
        <f t="shared" ca="1" si="13"/>
        <v>-</v>
      </c>
    </row>
    <row r="247" spans="1:11" s="2" customFormat="1">
      <c r="A247" s="16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8" t="str">
        <f t="shared" ca="1" si="13"/>
        <v>-</v>
      </c>
    </row>
    <row r="248" spans="1:11" s="2" customFormat="1">
      <c r="A248" s="16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8" t="str">
        <f t="shared" ca="1" si="13"/>
        <v>-</v>
      </c>
    </row>
    <row r="249" spans="1:11" s="2" customFormat="1">
      <c r="A249" s="16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8" t="str">
        <f t="shared" ca="1" si="13"/>
        <v>-</v>
      </c>
    </row>
    <row r="250" spans="1:11" s="2" customFormat="1">
      <c r="A250" s="16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8" t="str">
        <f t="shared" ca="1" si="13"/>
        <v>-</v>
      </c>
    </row>
    <row r="251" spans="1:11" s="2" customFormat="1">
      <c r="A251" s="16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8" t="str">
        <f t="shared" ca="1" si="13"/>
        <v>-</v>
      </c>
    </row>
    <row r="252" spans="1:11" s="2" customFormat="1">
      <c r="A252" s="16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8" t="str">
        <f t="shared" ca="1" si="13"/>
        <v>-</v>
      </c>
    </row>
    <row r="253" spans="1:11" s="2" customFormat="1">
      <c r="A253" s="16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8" t="str">
        <f t="shared" ca="1" si="13"/>
        <v>-</v>
      </c>
    </row>
    <row r="254" spans="1:11" s="2" customFormat="1">
      <c r="A254" s="16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8" t="str">
        <f t="shared" ca="1" si="13"/>
        <v>-</v>
      </c>
    </row>
    <row r="255" spans="1:11" s="2" customFormat="1">
      <c r="A255" s="16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8" t="str">
        <f t="shared" ca="1" si="13"/>
        <v>-</v>
      </c>
    </row>
    <row r="256" spans="1:11" s="2" customFormat="1">
      <c r="A256" s="16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8" t="str">
        <f t="shared" ca="1" si="13"/>
        <v>-</v>
      </c>
    </row>
    <row r="257" spans="1:11" s="2" customFormat="1">
      <c r="A257" s="16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8" t="str">
        <f t="shared" ca="1" si="13"/>
        <v>-</v>
      </c>
    </row>
    <row r="258" spans="1:11" s="2" customFormat="1">
      <c r="A258" s="16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8" t="str">
        <f t="shared" ca="1" si="13"/>
        <v>-</v>
      </c>
    </row>
    <row r="259" spans="1:11" s="2" customFormat="1">
      <c r="A259" s="16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8" t="str">
        <f t="shared" ca="1" si="13"/>
        <v>-</v>
      </c>
    </row>
    <row r="260" spans="1:11" s="2" customFormat="1">
      <c r="A260" s="16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8" t="str">
        <f t="shared" ca="1" si="13"/>
        <v>-</v>
      </c>
    </row>
    <row r="261" spans="1:11" s="2" customFormat="1">
      <c r="A261" s="16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8" t="str">
        <f t="shared" ca="1" si="13"/>
        <v>-</v>
      </c>
    </row>
    <row r="262" spans="1:11" s="2" customFormat="1">
      <c r="A262" s="16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8" t="str">
        <f t="shared" ca="1" si="13"/>
        <v>-</v>
      </c>
    </row>
    <row r="263" spans="1:11" s="2" customFormat="1">
      <c r="A263" s="16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8" t="str">
        <f t="shared" ca="1" si="13"/>
        <v>-</v>
      </c>
    </row>
    <row r="264" spans="1:11" s="2" customFormat="1">
      <c r="A264" s="16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8" t="str">
        <f t="shared" ca="1" si="13"/>
        <v>-</v>
      </c>
    </row>
    <row r="265" spans="1:11" s="2" customFormat="1">
      <c r="A265" s="16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8" t="str">
        <f t="shared" ca="1" si="13"/>
        <v>-</v>
      </c>
    </row>
    <row r="266" spans="1:11" s="2" customFormat="1">
      <c r="A266" s="16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8" t="str">
        <f t="shared" ca="1" si="13"/>
        <v>-</v>
      </c>
    </row>
    <row r="267" spans="1:11" s="2" customFormat="1">
      <c r="A267" s="16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8" t="str">
        <f t="shared" ca="1" si="13"/>
        <v>-</v>
      </c>
    </row>
    <row r="268" spans="1:11" s="2" customFormat="1">
      <c r="A268" s="16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8" t="str">
        <f t="shared" ca="1" si="13"/>
        <v>-</v>
      </c>
    </row>
    <row r="269" spans="1:11" s="2" customFormat="1">
      <c r="A269" s="16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8" t="str">
        <f t="shared" ca="1" si="13"/>
        <v>-</v>
      </c>
    </row>
    <row r="270" spans="1:11" s="2" customFormat="1">
      <c r="A270" s="16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8" t="str">
        <f t="shared" ca="1" si="13"/>
        <v>-</v>
      </c>
    </row>
    <row r="271" spans="1:11" s="2" customFormat="1">
      <c r="A271" s="16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8" t="str">
        <f t="shared" ca="1" si="13"/>
        <v>-</v>
      </c>
    </row>
    <row r="272" spans="1:11" s="2" customFormat="1">
      <c r="A272" s="16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8" t="str">
        <f t="shared" ca="1" si="13"/>
        <v>-</v>
      </c>
    </row>
    <row r="273" spans="1:11" s="2" customFormat="1">
      <c r="A273" s="16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8" t="str">
        <f t="shared" ca="1" si="13"/>
        <v>-</v>
      </c>
    </row>
    <row r="274" spans="1:11" s="2" customFormat="1">
      <c r="A274" s="16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8" t="str">
        <f t="shared" ca="1" si="13"/>
        <v>-</v>
      </c>
    </row>
    <row r="275" spans="1:11" s="2" customFormat="1">
      <c r="A275" s="16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8" t="str">
        <f t="shared" ca="1" si="13"/>
        <v>-</v>
      </c>
    </row>
    <row r="276" spans="1:11" s="2" customFormat="1">
      <c r="A276" s="16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8" t="str">
        <f t="shared" ca="1" si="13"/>
        <v>-</v>
      </c>
    </row>
    <row r="277" spans="1:11" s="2" customFormat="1">
      <c r="A277" s="16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8" t="str">
        <f t="shared" ca="1" si="13"/>
        <v>-</v>
      </c>
    </row>
    <row r="278" spans="1:11" s="2" customFormat="1">
      <c r="A278" s="16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8" t="str">
        <f t="shared" ca="1" si="13"/>
        <v>-</v>
      </c>
    </row>
    <row r="279" spans="1:11" s="2" customFormat="1"/>
    <row r="280" spans="1:11" s="17" customFormat="1"/>
  </sheetData>
  <sortState ref="J5:M21">
    <sortCondition ref="J5:J21"/>
  </sortState>
  <conditionalFormatting sqref="K146:K208">
    <cfRule type="duplicateValues" dxfId="67" priority="9"/>
    <cfRule type="expression" dxfId="66" priority="10">
      <formula>(ROW()&lt;(ROW($K$146)+$D$143))</formula>
    </cfRule>
  </conditionalFormatting>
  <conditionalFormatting sqref="K76:K138">
    <cfRule type="duplicateValues" dxfId="65" priority="8"/>
    <cfRule type="expression" dxfId="64" priority="12">
      <formula>(ROW()&lt;(ROW($K$76)+$D$73))</formula>
    </cfRule>
  </conditionalFormatting>
  <conditionalFormatting sqref="A76:A138">
    <cfRule type="duplicateValues" dxfId="63" priority="13"/>
  </conditionalFormatting>
  <conditionalFormatting sqref="A146:A208">
    <cfRule type="containsText" dxfId="62" priority="14" operator="containsText" text="Redan rankad">
      <formula>NOT(ISERROR(SEARCH("Redan rankad",A146)))</formula>
    </cfRule>
    <cfRule type="duplicateValues" dxfId="61" priority="15"/>
  </conditionalFormatting>
  <conditionalFormatting sqref="B146:B208">
    <cfRule type="duplicateValues" dxfId="60" priority="16"/>
  </conditionalFormatting>
  <conditionalFormatting sqref="A216:A278">
    <cfRule type="containsText" dxfId="59" priority="17" operator="containsText" text="Redan rankad">
      <formula>NOT(ISERROR(SEARCH("Redan rankad",A216)))</formula>
    </cfRule>
    <cfRule type="duplicateValues" dxfId="58" priority="18"/>
  </conditionalFormatting>
  <conditionalFormatting sqref="B216:B278">
    <cfRule type="duplicateValues" dxfId="57" priority="19"/>
  </conditionalFormatting>
  <conditionalFormatting sqref="K216:K278">
    <cfRule type="duplicateValues" dxfId="56" priority="20"/>
    <cfRule type="expression" dxfId="55" priority="21">
      <formula>(ROW()&lt;(ROW($K$216)+$D$213))</formula>
    </cfRule>
  </conditionalFormatting>
  <conditionalFormatting sqref="K5:K16">
    <cfRule type="duplicateValues" dxfId="54" priority="7"/>
  </conditionalFormatting>
  <conditionalFormatting sqref="K35:K36 K17:K30">
    <cfRule type="duplicateValues" dxfId="53" priority="25"/>
  </conditionalFormatting>
  <conditionalFormatting sqref="K31">
    <cfRule type="duplicateValues" dxfId="52" priority="5"/>
  </conditionalFormatting>
  <conditionalFormatting sqref="K35">
    <cfRule type="duplicateValues" dxfId="51" priority="4"/>
  </conditionalFormatting>
  <conditionalFormatting sqref="K32">
    <cfRule type="duplicateValues" dxfId="50" priority="3"/>
  </conditionalFormatting>
  <conditionalFormatting sqref="K33">
    <cfRule type="duplicateValues" dxfId="49" priority="2"/>
  </conditionalFormatting>
  <conditionalFormatting sqref="K34">
    <cfRule type="duplicateValues" dxfId="48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80" zoomScalePageLayoutView="125" workbookViewId="0">
      <selection activeCell="AL4" sqref="AL4:AN4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16.5" style="21" customWidth="1"/>
    <col min="5" max="5" width="5" style="20" customWidth="1"/>
    <col min="6" max="7" width="5.375" style="20" customWidth="1"/>
    <col min="8" max="8" width="1.375" style="21" customWidth="1"/>
    <col min="9" max="9" width="2.375" style="21" customWidth="1"/>
    <col min="10" max="10" width="3.125" style="21" customWidth="1"/>
    <col min="11" max="11" width="1.375" style="2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customWidth="1"/>
    <col min="27" max="28" width="3.625" style="21" customWidth="1"/>
    <col min="29" max="29" width="3.125" style="21" customWidth="1"/>
    <col min="30" max="30" width="1.375" style="2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customWidth="1"/>
    <col min="37" max="37" width="3" style="21" customWidth="1"/>
    <col min="38" max="38" width="3.125" style="21" customWidth="1"/>
    <col min="39" max="39" width="1.375" style="2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customWidth="1"/>
    <col min="45" max="45" width="1.75" style="21" customWidth="1"/>
    <col min="46" max="46" width="2.875" style="21" customWidth="1"/>
    <col min="47" max="47" width="24.5" style="2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customWidth="1"/>
    <col min="55" max="16384" width="10.875" style="21"/>
  </cols>
  <sheetData>
    <row r="1" spans="1:55">
      <c r="D1" s="124" t="str">
        <f ca="1">MID(CELL("filename",C1),FIND("]",CELL("filename",C1))+1,255)</f>
        <v>H13_14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310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310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310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C4" s="180" t="s">
        <v>310</v>
      </c>
      <c r="AD4" s="182"/>
      <c r="AE4" s="182"/>
      <c r="AF4" s="25" t="s">
        <v>0</v>
      </c>
      <c r="AG4" s="165" t="s">
        <v>1</v>
      </c>
      <c r="AH4" s="165" t="s">
        <v>2</v>
      </c>
      <c r="AI4" s="165" t="s">
        <v>3</v>
      </c>
      <c r="AJ4" s="25" t="s">
        <v>4</v>
      </c>
      <c r="AL4" s="180" t="s">
        <v>310</v>
      </c>
      <c r="AM4" s="182"/>
      <c r="AN4" s="182"/>
      <c r="AO4" s="25" t="s">
        <v>0</v>
      </c>
      <c r="AP4" s="165" t="s">
        <v>1</v>
      </c>
      <c r="AQ4" s="165" t="s">
        <v>2</v>
      </c>
      <c r="AR4" s="165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D13_14!A36+1</f>
        <v>59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128 LUNDQUIST Philip Saltsjöbadens SLK</v>
      </c>
      <c r="E5" s="154"/>
      <c r="F5" s="152"/>
      <c r="G5" s="76" t="str">
        <f>IF(F5&lt;&gt;"",IF(E5+F5&lt;E6+F6,0,(E5+F5)-(E6+F6)),"")</f>
        <v/>
      </c>
      <c r="H5" s="77" t="str">
        <f>IF(G5&lt;G6,"v",IF(G5=G6,IF(F5&lt;F6,"v",""),""))</f>
        <v/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 - -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>IF(H5&lt;&gt;"",D5,IF(H6&lt;&gt;"",D6,""))</f>
        <v/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60</v>
      </c>
      <c r="B7" s="132" t="s">
        <v>102</v>
      </c>
      <c r="C7" s="162">
        <f>D13_14!C36+1</f>
        <v>152</v>
      </c>
      <c r="D7" s="82" t="str">
        <f ca="1">("Nr "&amp;INDIRECT("Ranking" &amp;D1 &amp;"!M21")) &amp;" " &amp;(INDIRECT("Ranking" &amp;D1 &amp;"!K21")) &amp;" " &amp;(INDIRECT("Ranking" &amp;D1 &amp;"!L21"))</f>
        <v>Nr 144 ANDERSSON Felix Järfälla AK</v>
      </c>
      <c r="E7" s="155"/>
      <c r="F7" s="153"/>
      <c r="G7" s="76" t="str">
        <f t="shared" ref="G7" si="0">IF(F7&lt;&gt;"",IF(E7+F7&lt;E8+F8,0,(E7+F7)-(E8+F8)),"")</f>
        <v/>
      </c>
      <c r="H7" s="77" t="str">
        <f>IF(G7&lt;G8,"v",IF(G7=G8,IF(F7&lt;F8,"v",""),""))</f>
        <v/>
      </c>
      <c r="I7" s="29"/>
      <c r="J7" s="183">
        <f>D13_14!J35+1</f>
        <v>207</v>
      </c>
      <c r="K7" s="185" t="s">
        <v>102</v>
      </c>
      <c r="L7" s="183">
        <f>D13_14!L35+1</f>
        <v>268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64"/>
      <c r="B8" s="164"/>
      <c r="C8" s="164"/>
      <c r="D8" s="82" t="str">
        <f ca="1">("Nr "&amp;INDIRECT("Ranking" &amp;D1 &amp;"!M20")) &amp;" " &amp;(INDIRECT("Ranking" &amp;D1 &amp;"!K20")) &amp;" " &amp;(INDIRECT("Ranking" &amp;D1 &amp;"!L20"))</f>
        <v>Nr 143 NYBERG Emil Sundsvalls SLK</v>
      </c>
      <c r="E8" s="153"/>
      <c r="F8" s="155"/>
      <c r="G8" s="76" t="str">
        <f t="shared" ref="G8" si="1">IF(F8&lt;&gt;"",IF(E8+F8&lt;E7+F7,0,(E8+F8)-(E7+F7)),"")</f>
        <v/>
      </c>
      <c r="H8" s="78" t="str">
        <f>IF(G8&lt;G7,"v",IF(G8=G7,IF(F8&lt;F7,"v",""),""))</f>
        <v/>
      </c>
      <c r="I8" s="38"/>
      <c r="J8" s="184"/>
      <c r="K8" s="184"/>
      <c r="L8" s="184"/>
      <c r="M8" s="79" t="str">
        <f>IF(H7&lt;&gt;"",D7,IF(H8&lt;&gt;"",D8,""))</f>
        <v/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61</v>
      </c>
      <c r="B9" s="132" t="s">
        <v>102</v>
      </c>
      <c r="C9" s="162" t="s">
        <v>55</v>
      </c>
      <c r="D9" s="75" t="str">
        <f ca="1">("Nr "&amp;INDIRECT("Ranking" &amp;D1 &amp;"!M13")) &amp;" " &amp;(INDIRECT("Ranking" &amp;D1 &amp;"!K13")) &amp;" " &amp;(INDIRECT("Ranking" &amp;D1 &amp;"!L13"))</f>
        <v>Nr 136 UHLIR Max Friska Viljor AK</v>
      </c>
      <c r="E9" s="154"/>
      <c r="F9" s="152"/>
      <c r="G9" s="86" t="str">
        <f t="shared" ref="G9" si="2">IF(F9&lt;&gt;"",IF(E9+F9&lt;E10+F10,0,(E9+F9)-(E10+F10)),"")</f>
        <v/>
      </c>
      <c r="H9" s="77" t="str">
        <f>IF(G9&lt;G10,"v",IF(G9=G10,IF(F9&lt;F10,"v",""),""))</f>
        <v/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64"/>
      <c r="B10" s="164"/>
      <c r="C10" s="164"/>
      <c r="D10" s="75" t="str">
        <f ca="1">("Nr "&amp;INDIRECT("Ranking" &amp;D1 &amp;"!M28")) &amp;" " &amp;(INDIRECT("Ranking" &amp;D1 &amp;"!K28")) &amp;" " &amp;(INDIRECT("Ranking" &amp;D1 &amp;"!L28"))</f>
        <v>Nr  - -</v>
      </c>
      <c r="E10" s="152"/>
      <c r="F10" s="154"/>
      <c r="G10" s="86" t="str">
        <f t="shared" ref="G10" si="3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>IF(H9&lt;&gt;"",D9,IF(H10&lt;&gt;"",D10,""))</f>
        <v/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D13_14!S32+1</f>
        <v>312</v>
      </c>
      <c r="T10" s="187" t="s">
        <v>102</v>
      </c>
      <c r="U10" s="186">
        <f>D13_14!U32+1</f>
        <v>344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62</v>
      </c>
      <c r="B11" s="132" t="s">
        <v>102</v>
      </c>
      <c r="C11" s="162" t="s">
        <v>55</v>
      </c>
      <c r="D11" s="82" t="str">
        <f ca="1">("Nr "&amp;INDIRECT("Ranking" &amp;D1 &amp;"!M29")) &amp;" " &amp;(INDIRECT("Ranking" &amp;D1 &amp;"!K29")) &amp;" " &amp;(INDIRECT("Ranking" &amp;D1 &amp;"!L29"))</f>
        <v>Nr  - -</v>
      </c>
      <c r="E11" s="155"/>
      <c r="F11" s="153"/>
      <c r="G11" s="86" t="str">
        <f t="shared" ref="G11" si="4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208</v>
      </c>
      <c r="K11" s="185" t="s">
        <v>102</v>
      </c>
      <c r="L11" s="183">
        <f>L7+1</f>
        <v>269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64"/>
      <c r="B12" s="164"/>
      <c r="C12" s="164"/>
      <c r="D12" s="82" t="str">
        <f ca="1">("Nr "&amp;INDIRECT("Ranking" &amp;D1 &amp;"!M12")) &amp;" " &amp;(INDIRECT("Ranking" &amp;D1 &amp;"!K12")) &amp;" " &amp;(INDIRECT("Ranking" &amp;D1 &amp;"!L12"))</f>
        <v>Nr 135 SVELANDER Simon Sundsvalls SLK</v>
      </c>
      <c r="E12" s="153"/>
      <c r="F12" s="155"/>
      <c r="G12" s="86" t="str">
        <f t="shared" ref="G12" si="5">IF(F12&lt;&gt;"",IF(E12+F12&lt;E11+F11,0,(E12+F12)-(E11+F11)),"")</f>
        <v/>
      </c>
      <c r="H12" s="78" t="str">
        <f>IF(G12&lt;G11,"v",IF(G12=G11,IF(F12&lt;F11,"v",""),""))</f>
        <v/>
      </c>
      <c r="I12" s="38"/>
      <c r="J12" s="184"/>
      <c r="K12" s="184"/>
      <c r="L12" s="184"/>
      <c r="M12" s="94" t="str">
        <f>IF(H11&lt;&gt;"",D11,IF(H12&lt;&gt;"",D12,""))</f>
        <v/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63</v>
      </c>
      <c r="B13" s="132" t="s">
        <v>102</v>
      </c>
      <c r="C13" s="162" t="s">
        <v>55</v>
      </c>
      <c r="D13" s="75" t="str">
        <f ca="1">("Nr "&amp;INDIRECT("Ranking" &amp;D1 &amp;"!M9")) &amp;" " &amp;(INDIRECT("Ranking" &amp;D1 &amp;"!K9")) &amp;" " &amp;(INDIRECT("Ranking" &amp;D1 &amp;"!L9"))</f>
        <v>Nr 132 VITBLOM Love Piteå Alpina</v>
      </c>
      <c r="E13" s="154"/>
      <c r="F13" s="152"/>
      <c r="G13" s="86" t="str">
        <f t="shared" ref="G13" si="6">IF(F13&lt;&gt;"",IF(E13+F13&lt;E14+F14,0,(E13+F13)-(E14+F14)),"")</f>
        <v/>
      </c>
      <c r="H13" s="77" t="str">
        <f>IF(G13&lt;G14,"v",IF(G13=G14,IF(F13&lt;F14,"v",""),""))</f>
        <v/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64"/>
      <c r="B14" s="164"/>
      <c r="C14" s="164"/>
      <c r="D14" s="75" t="str">
        <f ca="1">("Nr "&amp;INDIRECT("Ranking" &amp;D1 &amp;"!M32")) &amp;" " &amp;(INDIRECT("Ranking" &amp;D1 &amp;"!K32")) &amp;" " &amp;(INDIRECT("Ranking" &amp;D1 &amp;"!L32"))</f>
        <v>Nr  - -</v>
      </c>
      <c r="E14" s="152"/>
      <c r="F14" s="154"/>
      <c r="G14" s="86" t="str">
        <f t="shared" ref="G14" si="7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>IF(H13&lt;&gt;"",D13,IF(H14&lt;&gt;"",D14,""))</f>
        <v/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D13_14!AC28+1</f>
        <v>366</v>
      </c>
      <c r="AD14" s="187" t="s">
        <v>102</v>
      </c>
      <c r="AE14" s="186">
        <f>D13_14!AE28+1</f>
        <v>382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64</v>
      </c>
      <c r="B15" s="132" t="s">
        <v>102</v>
      </c>
      <c r="C15" s="162">
        <f>C7+1</f>
        <v>153</v>
      </c>
      <c r="D15" s="82" t="str">
        <f ca="1">("Nr "&amp;INDIRECT("Ranking" &amp;D1 &amp;"!M25")) &amp;" " &amp;(INDIRECT("Ranking" &amp;D1 &amp;"!K25")) &amp;" " &amp;(INDIRECT("Ranking" &amp;D1 &amp;"!L25"))</f>
        <v>Nr 148 EKSTRAND Niklas Huddinge SK AF</v>
      </c>
      <c r="E15" s="155"/>
      <c r="F15" s="153"/>
      <c r="G15" s="86" t="str">
        <f t="shared" ref="G15" si="8">IF(F15&lt;&gt;"",IF(E15+F15&lt;E16+F16,0,(E15+F15)-(E16+F16)),"")</f>
        <v/>
      </c>
      <c r="H15" s="77" t="str">
        <f>IF(G15&lt;G16,"v",IF(G15=G16,IF(F15&lt;F16,"v",""),""))</f>
        <v/>
      </c>
      <c r="I15" s="29"/>
      <c r="J15" s="183">
        <f>J11+1</f>
        <v>209</v>
      </c>
      <c r="K15" s="185" t="s">
        <v>102</v>
      </c>
      <c r="L15" s="183">
        <f>L11+1</f>
        <v>270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64"/>
      <c r="B16" s="164"/>
      <c r="C16" s="164"/>
      <c r="D16" s="82" t="str">
        <f ca="1">("Nr "&amp;INDIRECT("Ranking" &amp;D1 &amp;"!M16")) &amp;" " &amp;(INDIRECT("Ranking" &amp;D1 &amp;"!K16")) &amp;" " &amp;(INDIRECT("Ranking" &amp;D1 &amp;"!L16"))</f>
        <v>Nr 139 WAHLBERG David Kungsbergets AK</v>
      </c>
      <c r="E16" s="153"/>
      <c r="F16" s="155"/>
      <c r="G16" s="86" t="str">
        <f t="shared" ref="G16" si="9">IF(F16&lt;&gt;"",IF(E16+F16&lt;E15+F15,0,(E16+F16)-(E15+F15)),"")</f>
        <v/>
      </c>
      <c r="H16" s="78" t="str">
        <f>IF(G16&lt;G15,"v",IF(G16=G15,IF(F16&lt;F15,"v",""),""))</f>
        <v/>
      </c>
      <c r="I16" s="38"/>
      <c r="J16" s="184"/>
      <c r="K16" s="184"/>
      <c r="L16" s="184"/>
      <c r="M16" s="79" t="str">
        <f>IF(H15&lt;&gt;"",D15,IF(H16&lt;&gt;"",D16,""))</f>
        <v/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65</v>
      </c>
      <c r="B17" s="132" t="s">
        <v>102</v>
      </c>
      <c r="C17" s="162">
        <f>C15+1</f>
        <v>154</v>
      </c>
      <c r="D17" s="75" t="str">
        <f ca="1">("Nr "&amp;INDIRECT("Ranking" &amp;D1 &amp;"!M17")) &amp;" " &amp;(INDIRECT("Ranking" &amp;D1 &amp;"!K17")) &amp;" " &amp;(INDIRECT("Ranking" &amp;D1 &amp;"!L17"))</f>
        <v>Nr 140 LJUNGGREN Hampus SK Vitesse</v>
      </c>
      <c r="E17" s="154"/>
      <c r="F17" s="152"/>
      <c r="G17" s="86" t="str">
        <f t="shared" ref="G17" si="10">IF(F17&lt;&gt;"",IF(E17+F17&lt;E18+F18,0,(E17+F17)-(E18+F18)),"")</f>
        <v/>
      </c>
      <c r="H17" s="77" t="str">
        <f>IF(G17&lt;G18,"v",IF(G17=G18,IF(F17&lt;F18,"v",""),""))</f>
        <v/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64"/>
      <c r="B18" s="164"/>
      <c r="C18" s="164"/>
      <c r="D18" s="75" t="str">
        <f ca="1">("Nr "&amp;INDIRECT("Ranking" &amp;D1 &amp;"!M24")) &amp;" " &amp;(INDIRECT("Ranking" &amp;D1 &amp;"!K24")) &amp;" " &amp;(INDIRECT("Ranking" &amp;D1 &amp;"!L24"))</f>
        <v>Nr 147 PERSSON Lukas Sundsvalls SLK</v>
      </c>
      <c r="E18" s="152"/>
      <c r="F18" s="154"/>
      <c r="G18" s="86" t="str">
        <f t="shared" ref="G18" si="11">IF(F18&lt;&gt;"",IF(E18+F18&lt;E17+F17,0,(E18+F18)-(E17+F17)),"")</f>
        <v/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>IF(H17&lt;&gt;"",D17,IF(H18&lt;&gt;"",D18,""))</f>
        <v/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313</v>
      </c>
      <c r="T18" s="187" t="s">
        <v>102</v>
      </c>
      <c r="U18" s="186">
        <f>U10+1</f>
        <v>345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66</v>
      </c>
      <c r="B19" s="132" t="s">
        <v>102</v>
      </c>
      <c r="C19" s="162" t="s">
        <v>55</v>
      </c>
      <c r="D19" s="82" t="str">
        <f ca="1">("Nr "&amp;INDIRECT("Ranking" &amp;D1 &amp;"!M33")) &amp;" " &amp;(INDIRECT("Ranking" &amp;D1 &amp;"!K33")) &amp;" " &amp;(INDIRECT("Ranking" &amp;D1 &amp;"!L33"))</f>
        <v>Nr  - -</v>
      </c>
      <c r="E19" s="155"/>
      <c r="F19" s="153"/>
      <c r="G19" s="86" t="str">
        <f t="shared" ref="G19" si="12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210</v>
      </c>
      <c r="K19" s="185" t="s">
        <v>102</v>
      </c>
      <c r="L19" s="183">
        <f>L15+1</f>
        <v>271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63"/>
      <c r="B20" s="163"/>
      <c r="C20" s="163"/>
      <c r="D20" s="82" t="str">
        <f ca="1">("Nr "&amp;INDIRECT("Ranking" &amp;D1 &amp;"!M8")) &amp;" " &amp;(INDIRECT("Ranking" &amp;D1 &amp;"!K8")) &amp;" " &amp;(INDIRECT("Ranking" &amp;D1 &amp;"!L8"))</f>
        <v>Nr 131 WALLIN Grim Östersund-Frösö SLK</v>
      </c>
      <c r="E20" s="153"/>
      <c r="F20" s="155"/>
      <c r="G20" s="86" t="str">
        <f t="shared" ref="G20" si="13">IF(F20&lt;&gt;"",IF(E20+F20&lt;E19+F19,0,(E20+F20)-(E19+F19)),"")</f>
        <v/>
      </c>
      <c r="H20" s="78" t="str">
        <f>IF(G20&lt;G19,"v",IF(G20=G19,IF(F20&lt;F19,"v",""),""))</f>
        <v/>
      </c>
      <c r="I20" s="38"/>
      <c r="J20" s="184"/>
      <c r="K20" s="184"/>
      <c r="L20" s="184"/>
      <c r="M20" s="94" t="str">
        <f>IF(H19&lt;&gt;"",D19,IF(H20&lt;&gt;"",D20,""))</f>
        <v/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D13_14!AL21+1</f>
        <v>401</v>
      </c>
      <c r="AM21" s="187" t="s">
        <v>102</v>
      </c>
      <c r="AN21" s="186">
        <f>D13_14!AN21+1</f>
        <v>417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67</v>
      </c>
      <c r="B22" s="137" t="s">
        <v>102</v>
      </c>
      <c r="C22" s="164" t="s">
        <v>55</v>
      </c>
      <c r="D22" s="75" t="str">
        <f ca="1">("Nr "&amp;INDIRECT("Ranking" &amp;D1 &amp;"!M7")) &amp;" " &amp;(INDIRECT("Ranking" &amp;D1 &amp;"!K7")) &amp;" " &amp;(INDIRECT("Ranking" &amp;D1 &amp;"!L7"))</f>
        <v>Nr 130 AX SWARTZ Fabian Åre SLK</v>
      </c>
      <c r="E22" s="154"/>
      <c r="F22" s="152"/>
      <c r="G22" s="86" t="str">
        <f t="shared" ref="G22" si="14">IF(F22&lt;&gt;"",IF(E22+F22&lt;E23+F23,0,(E22+F22)-(E23+F23)),"")</f>
        <v/>
      </c>
      <c r="H22" s="77" t="str">
        <f>IF(G22&lt;G23,"v",IF(G22=G23,IF(F22&lt;F23,"v",""),""))</f>
        <v/>
      </c>
      <c r="I22" s="29"/>
      <c r="J22" s="50"/>
      <c r="K22" s="50"/>
      <c r="L22" s="50"/>
      <c r="M22" s="79" t="str">
        <f>IF(H22&lt;&gt;"",D22,IF(H23&lt;&gt;"",D23,""))</f>
        <v/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63"/>
      <c r="B23" s="163"/>
      <c r="C23" s="163"/>
      <c r="D23" s="75" t="str">
        <f ca="1">("Nr "&amp;INDIRECT("Ranking" &amp;D1 &amp;"!M34")) &amp;" " &amp;(INDIRECT("Ranking" &amp;D1 &amp;"!K34")) &amp;" " &amp;(INDIRECT("Ranking" &amp;D1 &amp;"!L34"))</f>
        <v>Nr  - -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211</v>
      </c>
      <c r="K23" s="185" t="s">
        <v>102</v>
      </c>
      <c r="L23" s="183">
        <f>L19+1</f>
        <v>272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68</v>
      </c>
      <c r="B24" s="132" t="s">
        <v>102</v>
      </c>
      <c r="C24" s="162">
        <f>C17+1</f>
        <v>155</v>
      </c>
      <c r="D24" s="82" t="str">
        <f ca="1">("Nr "&amp;INDIRECT("Ranking" &amp;D1 &amp;"!M23")) &amp;" " &amp;(INDIRECT("Ranking" &amp;D1 &amp;"!K23")) &amp;" " &amp;(INDIRECT("Ranking" &amp;D1 &amp;"!L23"))</f>
        <v>Nr 146 SVENSSON Isac Sundsvalls SLK</v>
      </c>
      <c r="E24" s="155"/>
      <c r="F24" s="153"/>
      <c r="G24" s="86" t="str">
        <f t="shared" ref="G24" si="16">IF(F24&lt;&gt;"",IF(E24+F24&lt;E25+F25,0,(E24+F24)-(E25+F25)),"")</f>
        <v/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>IF(H24&lt;&gt;"",D24,IF(H25&lt;&gt;"",D25,""))</f>
        <v/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314</v>
      </c>
      <c r="T24" s="187" t="s">
        <v>102</v>
      </c>
      <c r="U24" s="186">
        <f>U18+1</f>
        <v>346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63"/>
      <c r="B25" s="163"/>
      <c r="C25" s="163"/>
      <c r="D25" s="82" t="str">
        <f ca="1">("Nr "&amp;INDIRECT("Ranking" &amp;D1 &amp;"!M18")) &amp;" " &amp;(INDIRECT("Ranking" &amp;D1 &amp;"!K18")) &amp;" " &amp;(INDIRECT("Ranking" &amp;D1 &amp;"!L18"))</f>
        <v>Nr 141 MIKELSSON Bosse Östersund-Frösö SLK</v>
      </c>
      <c r="E25" s="153"/>
      <c r="F25" s="155"/>
      <c r="G25" s="86" t="str">
        <f t="shared" ref="G25" si="18">IF(F25&lt;&gt;"",IF(E25+F25&lt;E24+F24,0,(E25+F25)-(E24+F24)),"")</f>
        <v/>
      </c>
      <c r="H25" s="78" t="str">
        <f t="shared" ref="H25" si="19">IF(G25&lt;G24,"v",IF(G25=G24,IF(F25&lt;F24,"v",""),""))</f>
        <v/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69</v>
      </c>
      <c r="B26" s="132" t="s">
        <v>102</v>
      </c>
      <c r="C26" s="162">
        <f>C24+1</f>
        <v>156</v>
      </c>
      <c r="D26" s="75" t="str">
        <f ca="1">("Nr "&amp;INDIRECT("Ranking" &amp;D1 &amp;"!M15")) &amp;" " &amp;(INDIRECT("Ranking" &amp;D1 &amp;"!K15")) &amp;" " &amp;(INDIRECT("Ranking" &amp;D1 &amp;"!L15"))</f>
        <v>Nr 138 JERNKROK Carl-Isac Bollnäs AK</v>
      </c>
      <c r="E26" s="154"/>
      <c r="F26" s="152"/>
      <c r="G26" s="86" t="str">
        <f t="shared" ref="G26" si="20">IF(F26&lt;&gt;"",IF(E26+F26&lt;E27+F27,0,(E26+F26)-(E27+F27)),"")</f>
        <v/>
      </c>
      <c r="H26" s="77" t="str">
        <f t="shared" ref="H26" si="21">IF(G26&lt;G27,"v",IF(G26=G27,IF(F26&lt;F27,"v",""),""))</f>
        <v/>
      </c>
      <c r="I26" s="29"/>
      <c r="J26" s="127"/>
      <c r="K26" s="127"/>
      <c r="L26" s="127"/>
      <c r="M26" s="94" t="str">
        <f>IF(H26&lt;&gt;"",D26,IF(H27&lt;&gt;"",D27,""))</f>
        <v/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63"/>
      <c r="B27" s="163"/>
      <c r="C27" s="163"/>
      <c r="D27" s="75" t="str">
        <f ca="1">("Nr "&amp;INDIRECT("Ranking" &amp;D1 &amp;"!M26")) &amp;" " &amp;(INDIRECT("Ranking" &amp;D1 &amp;"!K26")) &amp;" " &amp;(INDIRECT("Ranking" &amp;D1 &amp;"!L26"))</f>
        <v>Nr 149 ÅBERG Malte Nolby Alpina SK</v>
      </c>
      <c r="E27" s="152"/>
      <c r="F27" s="154"/>
      <c r="G27" s="86" t="str">
        <f t="shared" ref="G27" si="22">IF(F27&lt;&gt;"",IF(E27+F27&lt;E26+F26,0,(E27+F27)-(E26+F26)),"")</f>
        <v/>
      </c>
      <c r="H27" s="78" t="str">
        <f t="shared" ref="H27" si="23">IF(G27&lt;G26,"v",IF(G27=G26,IF(F27&lt;F26,"v",""),""))</f>
        <v/>
      </c>
      <c r="I27" s="60"/>
      <c r="J27" s="183">
        <f>J23+1</f>
        <v>212</v>
      </c>
      <c r="K27" s="185" t="s">
        <v>102</v>
      </c>
      <c r="L27" s="183">
        <f>L23+1</f>
        <v>273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70</v>
      </c>
      <c r="B28" s="132" t="s">
        <v>102</v>
      </c>
      <c r="C28" s="162" t="s">
        <v>55</v>
      </c>
      <c r="D28" s="82" t="str">
        <f ca="1">("Nr "&amp;INDIRECT("Ranking" &amp;D1 &amp;"!M31")) &amp;" " &amp;(INDIRECT("Ranking" &amp;D1 &amp;"!K31")) &amp;" " &amp;(INDIRECT("Ranking" &amp;D1 &amp;"!L31"))</f>
        <v>Nr  - -</v>
      </c>
      <c r="E28" s="155"/>
      <c r="F28" s="153"/>
      <c r="G28" s="86" t="str">
        <f t="shared" ref="G28" si="24">IF(F28&lt;&gt;"",IF(E28+F28&lt;E29+F29,0,(E28+F28)-(E29+F29)),"")</f>
        <v/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>IF(H28&lt;&gt;"",D28,IF(H29&lt;&gt;"",D29,""))</f>
        <v/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367</v>
      </c>
      <c r="AD28" s="187" t="s">
        <v>102</v>
      </c>
      <c r="AE28" s="186">
        <f>AE14+1</f>
        <v>383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63"/>
      <c r="B29" s="163"/>
      <c r="C29" s="163"/>
      <c r="D29" s="82" t="str">
        <f ca="1">("Nr "&amp;INDIRECT("Ranking" &amp;D1 &amp;"!M10")) &amp;" " &amp;(INDIRECT("Ranking" &amp;D1 &amp;"!K10")) &amp;" " &amp;(INDIRECT("Ranking" &amp;D1 &amp;"!L10"))</f>
        <v>Nr 133 BODÉN Axel Östersund-Frösö SLK</v>
      </c>
      <c r="E29" s="153"/>
      <c r="F29" s="155"/>
      <c r="G29" s="86" t="str">
        <f t="shared" ref="G29" si="26">IF(F29&lt;&gt;"",IF(E29+F29&lt;E28+F28,0,(E29+F29)-(E28+F28)),"")</f>
        <v/>
      </c>
      <c r="H29" s="78" t="str">
        <f t="shared" ref="H29" si="27">IF(G29&lt;G28,"v",IF(G29=G28,IF(F29&lt;F28,"v",""),""))</f>
        <v/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71</v>
      </c>
      <c r="B30" s="132" t="s">
        <v>102</v>
      </c>
      <c r="C30" s="162" t="s">
        <v>55</v>
      </c>
      <c r="D30" s="75" t="str">
        <f ca="1">("Nr "&amp;INDIRECT("Ranking" &amp;D1 &amp;"!M11")) &amp;" " &amp;(INDIRECT("Ranking" &amp;D1 &amp;"!K11")) &amp;" " &amp;(INDIRECT("Ranking" &amp;D1 &amp;"!L11"))</f>
        <v>Nr 134 CANDERT Joel Täby SLK</v>
      </c>
      <c r="E30" s="154"/>
      <c r="F30" s="152"/>
      <c r="G30" s="86" t="str">
        <f t="shared" ref="G30" si="28">IF(F30&lt;&gt;"",IF(E30+F30&lt;E31+F31,0,(E30+F30)-(E31+F31)),"")</f>
        <v/>
      </c>
      <c r="H30" s="77" t="str">
        <f t="shared" ref="H30" si="29">IF(G30&lt;G31,"v",IF(G30=G31,IF(F30&lt;F31,"v",""),""))</f>
        <v/>
      </c>
      <c r="I30" s="29"/>
      <c r="J30" s="127"/>
      <c r="K30" s="127"/>
      <c r="L30" s="127"/>
      <c r="M30" s="79" t="str">
        <f>IF(H30&lt;&gt;"",D30,IF(H31&lt;&gt;"",D31,""))</f>
        <v/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63"/>
      <c r="B31" s="163"/>
      <c r="C31" s="163"/>
      <c r="D31" s="75" t="str">
        <f ca="1">("Nr "&amp;INDIRECT("Ranking" &amp;D1 &amp;"!M30")) &amp;" " &amp;(INDIRECT("Ranking" &amp;D1 &amp;"!K30")) &amp;" " &amp;(INDIRECT("Ranking" &amp;D1 &amp;"!L30"))</f>
        <v>Nr  - -</v>
      </c>
      <c r="E31" s="152"/>
      <c r="F31" s="154"/>
      <c r="G31" s="86" t="str">
        <f t="shared" ref="G31" si="30">IF(F31&lt;&gt;"",IF(E31+F31&lt;E30+F30,0,(E31+F31)-(E30+F30)),"")</f>
        <v/>
      </c>
      <c r="H31" s="78" t="str">
        <f t="shared" ref="H31" si="31">IF(G31&lt;G30,"v",IF(G31=G30,IF(F31&lt;F30,"v",""),""))</f>
        <v/>
      </c>
      <c r="I31" s="60"/>
      <c r="J31" s="183">
        <f>J27+1</f>
        <v>213</v>
      </c>
      <c r="K31" s="185" t="s">
        <v>102</v>
      </c>
      <c r="L31" s="183">
        <f>L27+1</f>
        <v>274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72</v>
      </c>
      <c r="B32" s="132" t="s">
        <v>102</v>
      </c>
      <c r="C32" s="176" t="s">
        <v>55</v>
      </c>
      <c r="D32" s="82" t="str">
        <f ca="1">("Nr "&amp;INDIRECT("Ranking" &amp;D1 &amp;"!M27")) &amp;" " &amp;(INDIRECT("Ranking" &amp;D1 &amp;"!K27")) &amp;" " &amp;(INDIRECT("Ranking" &amp;D1 &amp;"!L27"))</f>
        <v>Nr  - -</v>
      </c>
      <c r="E32" s="155"/>
      <c r="F32" s="153"/>
      <c r="G32" s="86" t="str">
        <f t="shared" ref="G32" si="32">IF(F32&lt;&gt;"",IF(E32+F32&lt;E33+F33,0,(E32+F32)-(E33+F33)),"")</f>
        <v/>
      </c>
      <c r="H32" s="77" t="str">
        <f t="shared" ref="H32" si="33">IF(G32&lt;G33,"v",IF(G32=G33,IF(F32&lt;F33,"v",""),""))</f>
        <v/>
      </c>
      <c r="I32" s="38"/>
      <c r="J32" s="184"/>
      <c r="K32" s="184"/>
      <c r="L32" s="184"/>
      <c r="M32" s="79" t="str">
        <f>IF(H32&lt;&gt;"",D32,IF(H33&lt;&gt;"",D33,""))</f>
        <v/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315</v>
      </c>
      <c r="T32" s="187" t="s">
        <v>102</v>
      </c>
      <c r="U32" s="186">
        <f>U24+1</f>
        <v>347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63"/>
      <c r="B33" s="163"/>
      <c r="C33" s="163"/>
      <c r="D33" s="82" t="str">
        <f ca="1">("Nr "&amp;INDIRECT("Ranking" &amp;D1 &amp;"!M14")) &amp;" " &amp;(INDIRECT("Ranking" &amp;D1 &amp;"!K14")) &amp;" " &amp;(INDIRECT("Ranking" &amp;D1 &amp;"!L14"))</f>
        <v>Nr 137 MALKER Filip Sundsvalls SLK</v>
      </c>
      <c r="E33" s="153"/>
      <c r="F33" s="155"/>
      <c r="G33" s="86" t="str">
        <f t="shared" ref="G33" si="34">IF(F33&lt;&gt;"",IF(E33+F33&lt;E32+F32,0,(E33+F33)-(E32+F32)),"")</f>
        <v/>
      </c>
      <c r="H33" s="78" t="str">
        <f t="shared" ref="H33" si="35">IF(G33&lt;G32,"v",IF(G33=G32,IF(F33&lt;F32,"v",""),""))</f>
        <v/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D13_14!AL33+1</f>
        <v>393</v>
      </c>
      <c r="AM33" s="187" t="s">
        <v>102</v>
      </c>
      <c r="AN33" s="186">
        <f>D13_14!AN33+1</f>
        <v>409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73</v>
      </c>
      <c r="B34" s="132" t="s">
        <v>102</v>
      </c>
      <c r="C34" s="162">
        <f>C26+1</f>
        <v>157</v>
      </c>
      <c r="D34" s="75" t="str">
        <f ca="1">("Nr "&amp;INDIRECT("Ranking" &amp;D1 &amp;"!M19")) &amp;" " &amp;(INDIRECT("Ranking" &amp;D1 &amp;"!K19")) &amp;" " &amp;(INDIRECT("Ranking" &amp;D1 &amp;"!L19"))</f>
        <v>Nr 142 WESTLUND Wilhelm Sundsvalls SLK</v>
      </c>
      <c r="E34" s="154"/>
      <c r="F34" s="152"/>
      <c r="G34" s="86" t="str">
        <f t="shared" ref="G34" si="36">IF(F34&lt;&gt;"",IF(E34+F34&lt;E35+F35,0,(E34+F34)-(E35+F35)),"")</f>
        <v/>
      </c>
      <c r="H34" s="77" t="str">
        <f t="shared" ref="H34" si="37">IF(G34&lt;G35,"v",IF(G34=G35,IF(F34&lt;F35,"v",""),""))</f>
        <v/>
      </c>
      <c r="I34" s="38"/>
      <c r="J34" s="127"/>
      <c r="K34" s="127"/>
      <c r="L34" s="127"/>
      <c r="M34" s="94" t="str">
        <f>IF(H34&lt;&gt;"",D34,IF(H35&lt;&gt;"",D35,""))</f>
        <v/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63"/>
      <c r="B35" s="163"/>
      <c r="C35" s="163"/>
      <c r="D35" s="75" t="str">
        <f ca="1">("Nr "&amp;INDIRECT("Ranking" &amp;D1 &amp;"!M22")) &amp;" " &amp;(INDIRECT("Ranking" &amp;D1 &amp;"!K22")) &amp;" " &amp;(INDIRECT("Ranking" &amp;D1 &amp;"!L22"))</f>
        <v>Nr 145 VENNERSTRÖM Hugo Sundsvalls SLK</v>
      </c>
      <c r="E35" s="152"/>
      <c r="F35" s="154"/>
      <c r="G35" s="86" t="str">
        <f t="shared" ref="G35" si="38">IF(F35&lt;&gt;"",IF(E35+F35&lt;E34+F34,0,(E35+F35)-(E34+F34)),"")</f>
        <v/>
      </c>
      <c r="H35" s="78" t="str">
        <f t="shared" ref="H35" si="39">IF(G35&lt;G34,"v",IF(G35=G34,IF(F35&lt;F34,"v",""),""))</f>
        <v/>
      </c>
      <c r="I35" s="29"/>
      <c r="J35" s="183">
        <f>J31+1</f>
        <v>214</v>
      </c>
      <c r="K35" s="185" t="s">
        <v>102</v>
      </c>
      <c r="L35" s="183">
        <f>L31+1</f>
        <v>275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74</v>
      </c>
      <c r="B36" s="138" t="s">
        <v>102</v>
      </c>
      <c r="C36" s="162" t="s">
        <v>55</v>
      </c>
      <c r="D36" s="82" t="str">
        <f ca="1">("Nr "&amp;INDIRECT("Ranking" &amp;D1 &amp;"!M35")) &amp;" " &amp;(INDIRECT("Ranking" &amp;D1 &amp;"!K35")) &amp;" " &amp;(INDIRECT("Ranking" &amp;D1 &amp;"!L35"))</f>
        <v>Nr  - -</v>
      </c>
      <c r="E36" s="155"/>
      <c r="F36" s="153"/>
      <c r="G36" s="86" t="str">
        <f t="shared" ref="G36" si="40">IF(F36&lt;&gt;"",IF(E36+F36&lt;E37+F37,0,(E36+F36)-(E37+F37)),"")</f>
        <v/>
      </c>
      <c r="H36" s="77" t="str">
        <f t="shared" ref="H36" si="41">IF(G36&lt;G37,"v",IF(G36=G37,IF(F36&lt;F37,"v",""),""))</f>
        <v/>
      </c>
      <c r="I36" s="38"/>
      <c r="J36" s="184"/>
      <c r="K36" s="184"/>
      <c r="L36" s="184"/>
      <c r="M36" s="94" t="str">
        <f>IF(H36&lt;&gt;"",D36,IF(H37&lt;&gt;"",D37,""))</f>
        <v/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129 ERMESKOG Lucas Åre SLK</v>
      </c>
      <c r="E37" s="153"/>
      <c r="F37" s="155"/>
      <c r="G37" s="86" t="str">
        <f t="shared" ref="G37" si="42">IF(F37&lt;&gt;"",IF(E37+F37&lt;E36+F36,0,(E37+F37)-(E36+F36)),"")</f>
        <v/>
      </c>
      <c r="H37" s="78" t="str">
        <f t="shared" ref="H37" si="43">IF(G37&lt;G36,"v",IF(G37=G36,IF(F37&lt;F36,"v",""),""))</f>
        <v/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165"/>
      <c r="F41" s="165"/>
      <c r="G41" s="165"/>
      <c r="H41" s="165"/>
      <c r="N41" s="125" t="s">
        <v>16</v>
      </c>
      <c r="O41" s="165"/>
      <c r="U41" s="165"/>
      <c r="V41" s="165"/>
      <c r="W41" s="165"/>
      <c r="AE41" s="165"/>
      <c r="AF41" s="165"/>
      <c r="AG41" s="165"/>
      <c r="AN41" s="165"/>
      <c r="AO41" s="165"/>
      <c r="AP41" s="165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>IF(AND(H5="",H6=""),"",IF(H5="",D5,IF(H6="",D6)))</f>
        <v/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>IF(AND(H7="",H8=""),"",IF(H7="",D7,IF(H8="",D8)))</f>
        <v/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>IF(AND(H9="",H10=""),"",IF(H9="",D9,IF(H10="",D10)))</f>
        <v/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>IF(AND(H11="",H12=""),"",IF(H11="",D11,IF(H12="",D12)))</f>
        <v/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>IF(AND(H13="",H14=""),"",IF(H13="",D13,IF(H14="",D14)))</f>
        <v/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>IF(AND(H15="",H16=""),"",IF(H15="",D15,IF(H16="",D16)))</f>
        <v/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>IF(AND(H17="",H18=""),"",IF(H17="",D17,IF(H18="",D18)))</f>
        <v/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>IF(AND(H19="",H20=""),"",IF(H19="",D19,IF(H20="",D20)))</f>
        <v/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>IF(AND(H22="",H23=""),"",IF(H22="",D22,IF(H23="",D23)))</f>
        <v/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>IF(AND(H24="",H25=""),"",IF(H24="",D24,IF(H25="",D25)))</f>
        <v/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>IF(AND(H26="",H27=""),"",IF(H26="",D26,IF(H27="",D27)))</f>
        <v/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>IF(AND(H28="",H29=""),"",IF(H28="",D28,IF(H29="",D29)))</f>
        <v/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>IF(AND(H30="",H31=""),"",IF(H30="",D30,IF(H31="",D31)))</f>
        <v/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>IF(AND(H32="",H33=""),"",IF(H32="",D32,IF(H33="",D33)))</f>
        <v/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>IF(AND(H34="",H35=""),"",IF(H34="",D34,IF(H35="",D35)))</f>
        <v/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>IF(AND(H36="",H37=""),"",IF(H36="",D36,IF(H37="",D37)))</f>
        <v/>
      </c>
    </row>
  </sheetData>
  <mergeCells count="53">
    <mergeCell ref="AL4:AN4"/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5" sqref="K5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RankingH13_14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202</v>
      </c>
      <c r="L5" s="74" t="s">
        <v>150</v>
      </c>
      <c r="M5" s="160">
        <v>128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200</v>
      </c>
      <c r="L6" s="74" t="s">
        <v>112</v>
      </c>
      <c r="M6" s="160">
        <f>M5+1</f>
        <v>129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196</v>
      </c>
      <c r="L7" s="74" t="s">
        <v>112</v>
      </c>
      <c r="M7" s="160">
        <f t="shared" ref="M7:M26" si="1">M6+1</f>
        <v>130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208</v>
      </c>
      <c r="L8" s="74" t="s">
        <v>131</v>
      </c>
      <c r="M8" s="160">
        <f t="shared" si="1"/>
        <v>131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209</v>
      </c>
      <c r="L9" s="74" t="s">
        <v>210</v>
      </c>
      <c r="M9" s="160">
        <f t="shared" si="1"/>
        <v>132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197</v>
      </c>
      <c r="L10" s="74" t="s">
        <v>131</v>
      </c>
      <c r="M10" s="160">
        <f t="shared" si="1"/>
        <v>133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198</v>
      </c>
      <c r="L11" s="74" t="s">
        <v>142</v>
      </c>
      <c r="M11" s="160">
        <f t="shared" si="1"/>
        <v>134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80</v>
      </c>
      <c r="L12" s="74" t="s">
        <v>56</v>
      </c>
      <c r="M12" s="160">
        <f t="shared" si="1"/>
        <v>135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205</v>
      </c>
      <c r="L13" s="74" t="s">
        <v>138</v>
      </c>
      <c r="M13" s="160">
        <f t="shared" si="1"/>
        <v>136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79</v>
      </c>
      <c r="L14" s="74" t="s">
        <v>56</v>
      </c>
      <c r="M14" s="160">
        <f t="shared" si="1"/>
        <v>137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121</v>
      </c>
      <c r="L15" s="74" t="s">
        <v>105</v>
      </c>
      <c r="M15" s="160">
        <f t="shared" si="1"/>
        <v>138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206</v>
      </c>
      <c r="L16" s="74" t="s">
        <v>207</v>
      </c>
      <c r="M16" s="160">
        <f t="shared" si="1"/>
        <v>139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201</v>
      </c>
      <c r="L17" s="74" t="s">
        <v>173</v>
      </c>
      <c r="M17" s="160">
        <f t="shared" si="1"/>
        <v>140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203</v>
      </c>
      <c r="L18" s="74" t="s">
        <v>131</v>
      </c>
      <c r="M18" s="160">
        <f t="shared" si="1"/>
        <v>141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85</v>
      </c>
      <c r="L19" s="74" t="s">
        <v>56</v>
      </c>
      <c r="M19" s="160">
        <f t="shared" si="1"/>
        <v>142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204</v>
      </c>
      <c r="L20" s="74" t="s">
        <v>56</v>
      </c>
      <c r="M20" s="160">
        <f t="shared" si="1"/>
        <v>143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195</v>
      </c>
      <c r="L21" s="74" t="s">
        <v>67</v>
      </c>
      <c r="M21" s="160">
        <f t="shared" si="1"/>
        <v>144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90</v>
      </c>
      <c r="L22" s="74" t="s">
        <v>56</v>
      </c>
      <c r="M22" s="160">
        <f t="shared" si="1"/>
        <v>145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89</v>
      </c>
      <c r="L23" s="74" t="s">
        <v>56</v>
      </c>
      <c r="M23" s="160">
        <f t="shared" si="1"/>
        <v>146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91</v>
      </c>
      <c r="L24" s="74" t="s">
        <v>56</v>
      </c>
      <c r="M24" s="160">
        <f t="shared" si="1"/>
        <v>147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199</v>
      </c>
      <c r="L25" s="74" t="s">
        <v>140</v>
      </c>
      <c r="M25" s="160">
        <f t="shared" si="1"/>
        <v>148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82</v>
      </c>
      <c r="L26" s="74" t="s">
        <v>58</v>
      </c>
      <c r="M26" s="160">
        <f t="shared" si="1"/>
        <v>149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3">IFERROR(VLOOKUP($K27,$B$5:$C$67,2,FALSE),"-")</f>
        <v>-</v>
      </c>
      <c r="M27" s="9"/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6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6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6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6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7"/>
        <v>6</v>
      </c>
      <c r="K81" s="2" t="str">
        <f t="shared" si="6"/>
        <v>-</v>
      </c>
      <c r="L81" s="73"/>
    </row>
    <row r="82" spans="1:12" s="2" customFormat="1">
      <c r="A82" s="16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6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6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6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6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6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6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6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6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6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6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6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6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6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6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6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6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6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6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6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6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6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6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6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6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6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6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6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6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6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6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6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6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6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6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6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6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6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6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6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6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6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6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6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6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6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6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6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6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6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6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6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6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6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6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6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6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6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6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6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6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6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6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6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6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6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6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6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6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6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6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6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6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6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6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6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6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6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6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6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6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6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6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6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6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6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6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6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6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6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6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6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6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6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6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6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6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6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6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6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6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6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6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6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6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6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6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6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6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6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6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6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6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6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6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6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6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6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4">IFERROR(VLOOKUP(SMALL($A$216:$A$278,$J217),$A$216:$B$278,2,FALSE),"-")</f>
        <v>-</v>
      </c>
    </row>
    <row r="218" spans="1:12" s="2" customFormat="1">
      <c r="A218" s="16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8" t="str">
        <f t="shared" ca="1" si="14"/>
        <v>-</v>
      </c>
    </row>
    <row r="219" spans="1:12" s="2" customFormat="1">
      <c r="A219" s="16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8" t="str">
        <f t="shared" ca="1" si="14"/>
        <v>-</v>
      </c>
    </row>
    <row r="220" spans="1:12" s="2" customFormat="1">
      <c r="A220" s="16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8" t="str">
        <f t="shared" ca="1" si="14"/>
        <v>-</v>
      </c>
    </row>
    <row r="221" spans="1:12" s="2" customFormat="1">
      <c r="A221" s="16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8" t="str">
        <f t="shared" ca="1" si="14"/>
        <v>-</v>
      </c>
    </row>
    <row r="222" spans="1:12" s="2" customFormat="1">
      <c r="A222" s="16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8" t="str">
        <f t="shared" ca="1" si="14"/>
        <v>-</v>
      </c>
    </row>
    <row r="223" spans="1:12" s="2" customFormat="1">
      <c r="A223" s="16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8" t="str">
        <f t="shared" ca="1" si="14"/>
        <v>-</v>
      </c>
    </row>
    <row r="224" spans="1:12" s="2" customFormat="1">
      <c r="A224" s="16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8" t="str">
        <f t="shared" ca="1" si="14"/>
        <v>-</v>
      </c>
    </row>
    <row r="225" spans="1:11" s="2" customFormat="1">
      <c r="A225" s="16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8" t="str">
        <f t="shared" ca="1" si="14"/>
        <v>-</v>
      </c>
    </row>
    <row r="226" spans="1:11" s="2" customFormat="1">
      <c r="A226" s="16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8" t="str">
        <f t="shared" ca="1" si="14"/>
        <v>-</v>
      </c>
    </row>
    <row r="227" spans="1:11" s="2" customFormat="1">
      <c r="A227" s="16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8" t="str">
        <f t="shared" ca="1" si="14"/>
        <v>-</v>
      </c>
    </row>
    <row r="228" spans="1:11" s="2" customFormat="1">
      <c r="A228" s="16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8" t="str">
        <f t="shared" ca="1" si="14"/>
        <v>-</v>
      </c>
    </row>
    <row r="229" spans="1:11" s="2" customFormat="1">
      <c r="A229" s="16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8" t="str">
        <f t="shared" ca="1" si="14"/>
        <v>-</v>
      </c>
    </row>
    <row r="230" spans="1:11" s="2" customFormat="1">
      <c r="A230" s="16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8" t="str">
        <f t="shared" ca="1" si="14"/>
        <v>-</v>
      </c>
    </row>
    <row r="231" spans="1:11" s="2" customFormat="1">
      <c r="A231" s="16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8" t="str">
        <f t="shared" ca="1" si="14"/>
        <v>-</v>
      </c>
    </row>
    <row r="232" spans="1:11" s="2" customFormat="1">
      <c r="A232" s="16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8" t="str">
        <f t="shared" ca="1" si="14"/>
        <v>-</v>
      </c>
    </row>
    <row r="233" spans="1:11" s="2" customFormat="1">
      <c r="A233" s="16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8" t="str">
        <f t="shared" ca="1" si="14"/>
        <v>-</v>
      </c>
    </row>
    <row r="234" spans="1:11" s="2" customFormat="1">
      <c r="A234" s="16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8" t="str">
        <f t="shared" ca="1" si="14"/>
        <v>-</v>
      </c>
    </row>
    <row r="235" spans="1:11" s="2" customFormat="1">
      <c r="A235" s="16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8" t="str">
        <f t="shared" ca="1" si="14"/>
        <v>-</v>
      </c>
    </row>
    <row r="236" spans="1:11" s="2" customFormat="1">
      <c r="A236" s="16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8" t="str">
        <f t="shared" ca="1" si="14"/>
        <v>-</v>
      </c>
    </row>
    <row r="237" spans="1:11" s="2" customFormat="1">
      <c r="A237" s="16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8" t="str">
        <f t="shared" ca="1" si="14"/>
        <v>-</v>
      </c>
    </row>
    <row r="238" spans="1:11" s="2" customFormat="1">
      <c r="A238" s="16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8" t="str">
        <f t="shared" ca="1" si="14"/>
        <v>-</v>
      </c>
    </row>
    <row r="239" spans="1:11" s="2" customFormat="1">
      <c r="A239" s="16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8" t="str">
        <f t="shared" ca="1" si="14"/>
        <v>-</v>
      </c>
    </row>
    <row r="240" spans="1:11" s="2" customFormat="1">
      <c r="A240" s="16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8" t="str">
        <f t="shared" ca="1" si="14"/>
        <v>-</v>
      </c>
    </row>
    <row r="241" spans="1:11" s="2" customFormat="1">
      <c r="A241" s="16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8" t="str">
        <f t="shared" ca="1" si="14"/>
        <v>-</v>
      </c>
    </row>
    <row r="242" spans="1:11" s="2" customFormat="1">
      <c r="A242" s="16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8" t="str">
        <f t="shared" ca="1" si="14"/>
        <v>-</v>
      </c>
    </row>
    <row r="243" spans="1:11" s="2" customFormat="1">
      <c r="A243" s="16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8" t="str">
        <f t="shared" ca="1" si="14"/>
        <v>-</v>
      </c>
    </row>
    <row r="244" spans="1:11" s="2" customFormat="1">
      <c r="A244" s="16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8" t="str">
        <f t="shared" ca="1" si="14"/>
        <v>-</v>
      </c>
    </row>
    <row r="245" spans="1:11" s="2" customFormat="1">
      <c r="A245" s="16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8" t="str">
        <f t="shared" ca="1" si="14"/>
        <v>-</v>
      </c>
    </row>
    <row r="246" spans="1:11" s="2" customFormat="1">
      <c r="A246" s="16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8" t="str">
        <f t="shared" ca="1" si="14"/>
        <v>-</v>
      </c>
    </row>
    <row r="247" spans="1:11" s="2" customFormat="1">
      <c r="A247" s="16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8" t="str">
        <f t="shared" ca="1" si="14"/>
        <v>-</v>
      </c>
    </row>
    <row r="248" spans="1:11" s="2" customFormat="1">
      <c r="A248" s="16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8" t="str">
        <f t="shared" ca="1" si="14"/>
        <v>-</v>
      </c>
    </row>
    <row r="249" spans="1:11" s="2" customFormat="1">
      <c r="A249" s="16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8" t="str">
        <f t="shared" ca="1" si="14"/>
        <v>-</v>
      </c>
    </row>
    <row r="250" spans="1:11" s="2" customFormat="1">
      <c r="A250" s="16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8" t="str">
        <f t="shared" ca="1" si="14"/>
        <v>-</v>
      </c>
    </row>
    <row r="251" spans="1:11" s="2" customFormat="1">
      <c r="A251" s="16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8" t="str">
        <f t="shared" ca="1" si="14"/>
        <v>-</v>
      </c>
    </row>
    <row r="252" spans="1:11" s="2" customFormat="1">
      <c r="A252" s="16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8" t="str">
        <f t="shared" ca="1" si="14"/>
        <v>-</v>
      </c>
    </row>
    <row r="253" spans="1:11" s="2" customFormat="1">
      <c r="A253" s="16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8" t="str">
        <f t="shared" ca="1" si="14"/>
        <v>-</v>
      </c>
    </row>
    <row r="254" spans="1:11" s="2" customFormat="1">
      <c r="A254" s="16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8" t="str">
        <f t="shared" ca="1" si="14"/>
        <v>-</v>
      </c>
    </row>
    <row r="255" spans="1:11" s="2" customFormat="1">
      <c r="A255" s="16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8" t="str">
        <f t="shared" ca="1" si="14"/>
        <v>-</v>
      </c>
    </row>
    <row r="256" spans="1:11" s="2" customFormat="1">
      <c r="A256" s="16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8" t="str">
        <f t="shared" ca="1" si="14"/>
        <v>-</v>
      </c>
    </row>
    <row r="257" spans="1:11" s="2" customFormat="1">
      <c r="A257" s="16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8" t="str">
        <f t="shared" ca="1" si="14"/>
        <v>-</v>
      </c>
    </row>
    <row r="258" spans="1:11" s="2" customFormat="1">
      <c r="A258" s="16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8" t="str">
        <f t="shared" ca="1" si="14"/>
        <v>-</v>
      </c>
    </row>
    <row r="259" spans="1:11" s="2" customFormat="1">
      <c r="A259" s="16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8" t="str">
        <f t="shared" ca="1" si="14"/>
        <v>-</v>
      </c>
    </row>
    <row r="260" spans="1:11" s="2" customFormat="1">
      <c r="A260" s="16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8" t="str">
        <f t="shared" ca="1" si="14"/>
        <v>-</v>
      </c>
    </row>
    <row r="261" spans="1:11" s="2" customFormat="1">
      <c r="A261" s="16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8" t="str">
        <f t="shared" ca="1" si="14"/>
        <v>-</v>
      </c>
    </row>
    <row r="262" spans="1:11" s="2" customFormat="1">
      <c r="A262" s="16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8" t="str">
        <f t="shared" ca="1" si="14"/>
        <v>-</v>
      </c>
    </row>
    <row r="263" spans="1:11" s="2" customFormat="1">
      <c r="A263" s="16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8" t="str">
        <f t="shared" ca="1" si="14"/>
        <v>-</v>
      </c>
    </row>
    <row r="264" spans="1:11" s="2" customFormat="1">
      <c r="A264" s="16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8" t="str">
        <f t="shared" ca="1" si="14"/>
        <v>-</v>
      </c>
    </row>
    <row r="265" spans="1:11" s="2" customFormat="1">
      <c r="A265" s="16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8" t="str">
        <f t="shared" ca="1" si="14"/>
        <v>-</v>
      </c>
    </row>
    <row r="266" spans="1:11" s="2" customFormat="1">
      <c r="A266" s="16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8" t="str">
        <f t="shared" ca="1" si="14"/>
        <v>-</v>
      </c>
    </row>
    <row r="267" spans="1:11" s="2" customFormat="1">
      <c r="A267" s="16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8" t="str">
        <f t="shared" ca="1" si="14"/>
        <v>-</v>
      </c>
    </row>
    <row r="268" spans="1:11" s="2" customFormat="1">
      <c r="A268" s="16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8" t="str">
        <f t="shared" ca="1" si="14"/>
        <v>-</v>
      </c>
    </row>
    <row r="269" spans="1:11" s="2" customFormat="1">
      <c r="A269" s="16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8" t="str">
        <f t="shared" ca="1" si="14"/>
        <v>-</v>
      </c>
    </row>
    <row r="270" spans="1:11" s="2" customFormat="1">
      <c r="A270" s="16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8" t="str">
        <f t="shared" ca="1" si="14"/>
        <v>-</v>
      </c>
    </row>
    <row r="271" spans="1:11" s="2" customFormat="1">
      <c r="A271" s="16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8" t="str">
        <f t="shared" ca="1" si="14"/>
        <v>-</v>
      </c>
    </row>
    <row r="272" spans="1:11" s="2" customFormat="1">
      <c r="A272" s="16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8" t="str">
        <f t="shared" ca="1" si="14"/>
        <v>-</v>
      </c>
    </row>
    <row r="273" spans="1:11" s="2" customFormat="1">
      <c r="A273" s="16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8" t="str">
        <f t="shared" ca="1" si="14"/>
        <v>-</v>
      </c>
    </row>
    <row r="274" spans="1:11" s="2" customFormat="1">
      <c r="A274" s="16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8" t="str">
        <f t="shared" ca="1" si="14"/>
        <v>-</v>
      </c>
    </row>
    <row r="275" spans="1:11" s="2" customFormat="1">
      <c r="A275" s="16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8" t="str">
        <f t="shared" ca="1" si="14"/>
        <v>-</v>
      </c>
    </row>
    <row r="276" spans="1:11" s="2" customFormat="1">
      <c r="A276" s="16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8" t="str">
        <f t="shared" ca="1" si="14"/>
        <v>-</v>
      </c>
    </row>
    <row r="277" spans="1:11" s="2" customFormat="1">
      <c r="A277" s="16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8" t="str">
        <f t="shared" ca="1" si="14"/>
        <v>-</v>
      </c>
    </row>
    <row r="278" spans="1:11" s="2" customFormat="1">
      <c r="A278" s="16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8" t="str">
        <f t="shared" ca="1" si="14"/>
        <v>-</v>
      </c>
    </row>
    <row r="279" spans="1:11" s="2" customFormat="1"/>
    <row r="280" spans="1:11" s="17" customFormat="1"/>
  </sheetData>
  <conditionalFormatting sqref="K146:K208">
    <cfRule type="duplicateValues" dxfId="47" priority="4"/>
    <cfRule type="expression" dxfId="46" priority="5">
      <formula>(ROW()&lt;(ROW($K$146)+$D$143))</formula>
    </cfRule>
  </conditionalFormatting>
  <conditionalFormatting sqref="K27:K36">
    <cfRule type="duplicateValues" dxfId="45" priority="6"/>
  </conditionalFormatting>
  <conditionalFormatting sqref="K76:K138">
    <cfRule type="duplicateValues" dxfId="44" priority="3"/>
    <cfRule type="expression" dxfId="43" priority="7">
      <formula>(ROW()&lt;(ROW($K$76)+$D$73))</formula>
    </cfRule>
  </conditionalFormatting>
  <conditionalFormatting sqref="A76:A138">
    <cfRule type="duplicateValues" dxfId="42" priority="8"/>
  </conditionalFormatting>
  <conditionalFormatting sqref="A146:A208">
    <cfRule type="containsText" dxfId="41" priority="9" operator="containsText" text="Redan rankad">
      <formula>NOT(ISERROR(SEARCH("Redan rankad",A146)))</formula>
    </cfRule>
    <cfRule type="duplicateValues" dxfId="40" priority="10"/>
  </conditionalFormatting>
  <conditionalFormatting sqref="B146:B208">
    <cfRule type="duplicateValues" dxfId="39" priority="11"/>
  </conditionalFormatting>
  <conditionalFormatting sqref="A216:A278">
    <cfRule type="containsText" dxfId="38" priority="12" operator="containsText" text="Redan rankad">
      <formula>NOT(ISERROR(SEARCH("Redan rankad",A216)))</formula>
    </cfRule>
    <cfRule type="duplicateValues" dxfId="37" priority="13"/>
  </conditionalFormatting>
  <conditionalFormatting sqref="B216:B278">
    <cfRule type="duplicateValues" dxfId="36" priority="14"/>
  </conditionalFormatting>
  <conditionalFormatting sqref="K216:K278">
    <cfRule type="duplicateValues" dxfId="35" priority="15"/>
    <cfRule type="expression" dxfId="34" priority="16">
      <formula>(ROW()&lt;(ROW($K$216)+$D$213))</formula>
    </cfRule>
  </conditionalFormatting>
  <conditionalFormatting sqref="K5:K15">
    <cfRule type="duplicateValues" dxfId="33" priority="2"/>
  </conditionalFormatting>
  <conditionalFormatting sqref="K16:K27">
    <cfRule type="duplicateValues" dxfId="32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F40" sqref="F40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16.5" style="21" customWidth="1"/>
    <col min="5" max="5" width="5" style="20" customWidth="1"/>
    <col min="6" max="7" width="5.375" style="20" customWidth="1"/>
    <col min="8" max="8" width="1.375" style="21" customWidth="1"/>
    <col min="9" max="9" width="2.375" style="21" customWidth="1"/>
    <col min="10" max="10" width="3.125" style="21" customWidth="1"/>
    <col min="11" max="11" width="1.375" style="2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customWidth="1"/>
    <col min="27" max="28" width="3.625" style="21" customWidth="1"/>
    <col min="29" max="29" width="3.125" style="21" customWidth="1"/>
    <col min="30" max="30" width="1.375" style="2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customWidth="1"/>
    <col min="37" max="37" width="3" style="21" customWidth="1"/>
    <col min="38" max="38" width="3.125" style="21" customWidth="1"/>
    <col min="39" max="39" width="1.375" style="2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customWidth="1"/>
    <col min="45" max="45" width="1.75" style="21" customWidth="1"/>
    <col min="46" max="46" width="2.875" style="21" customWidth="1"/>
    <col min="47" max="47" width="24.5" style="2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customWidth="1"/>
    <col min="55" max="16384" width="10.875" style="21"/>
  </cols>
  <sheetData>
    <row r="1" spans="1:55">
      <c r="D1" s="124" t="str">
        <f ca="1">MID(CELL("filename",C1),FIND("]",CELL("filename",C1))+1,255)</f>
        <v>D15_16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310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310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310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C4" s="180" t="s">
        <v>310</v>
      </c>
      <c r="AD4" s="182"/>
      <c r="AE4" s="182"/>
      <c r="AF4" s="25" t="s">
        <v>0</v>
      </c>
      <c r="AG4" s="165" t="s">
        <v>1</v>
      </c>
      <c r="AH4" s="165" t="s">
        <v>2</v>
      </c>
      <c r="AI4" s="165" t="s">
        <v>3</v>
      </c>
      <c r="AJ4" s="25" t="s">
        <v>4</v>
      </c>
      <c r="AL4" s="180" t="s">
        <v>310</v>
      </c>
      <c r="AM4" s="182"/>
      <c r="AN4" s="182"/>
      <c r="AO4" s="25" t="s">
        <v>0</v>
      </c>
      <c r="AP4" s="165" t="s">
        <v>1</v>
      </c>
      <c r="AQ4" s="165" t="s">
        <v>2</v>
      </c>
      <c r="AR4" s="165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H13_14!A36+1</f>
        <v>75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150 ROBÈRT Ellen Bollnäs AK</v>
      </c>
      <c r="E5" s="154"/>
      <c r="F5" s="152"/>
      <c r="G5" s="76" t="str">
        <f>IF(F5&lt;&gt;"",IF(E5+F5&lt;E6+F6,0,(E5+F5)-(E6+F6)),"")</f>
        <v/>
      </c>
      <c r="H5" s="77" t="str">
        <f>IF(G5&lt;G6,"v",IF(G5=G6,IF(F5&lt;F6,"v",""),""))</f>
        <v/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 - -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>IF(H5&lt;&gt;"",D5,IF(H6&lt;&gt;"",D6,""))</f>
        <v/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76</v>
      </c>
      <c r="B7" s="132" t="s">
        <v>102</v>
      </c>
      <c r="C7" s="162">
        <f>H13_14!C34+1</f>
        <v>158</v>
      </c>
      <c r="D7" s="82" t="str">
        <f ca="1">("Nr "&amp;INDIRECT("Ranking" &amp;D1 &amp;"!M21")) &amp;" " &amp;(INDIRECT("Ranking" &amp;D1 &amp;"!K21")) &amp;" " &amp;(INDIRECT("Ranking" &amp;D1 &amp;"!L21"))</f>
        <v>Nr 166 NILSSON Julia Nolby Alpina SK</v>
      </c>
      <c r="E7" s="155"/>
      <c r="F7" s="153"/>
      <c r="G7" s="76" t="str">
        <f t="shared" ref="G7" si="0">IF(F7&lt;&gt;"",IF(E7+F7&lt;E8+F8,0,(E7+F7)-(E8+F8)),"")</f>
        <v/>
      </c>
      <c r="H7" s="77" t="str">
        <f>IF(G7&lt;G8,"v",IF(G7=G8,IF(F7&lt;F8,"v",""),""))</f>
        <v/>
      </c>
      <c r="I7" s="29"/>
      <c r="J7" s="183">
        <f>H13_14!J35+1</f>
        <v>215</v>
      </c>
      <c r="K7" s="185" t="s">
        <v>102</v>
      </c>
      <c r="L7" s="183">
        <f>H13_14!L35+1</f>
        <v>276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64"/>
      <c r="B8" s="164"/>
      <c r="C8" s="164"/>
      <c r="D8" s="82" t="str">
        <f ca="1">("Nr "&amp;INDIRECT("Ranking" &amp;D1 &amp;"!M20")) &amp;" " &amp;(INDIRECT("Ranking" &amp;D1 &amp;"!K20")) &amp;" " &amp;(INDIRECT("Ranking" &amp;D1 &amp;"!L20"))</f>
        <v>Nr 165 SOLBERG Emma Sundsvalls SLK</v>
      </c>
      <c r="E8" s="153"/>
      <c r="F8" s="155"/>
      <c r="G8" s="76" t="str">
        <f t="shared" ref="G8" si="1">IF(F8&lt;&gt;"",IF(E8+F8&lt;E7+F7,0,(E8+F8)-(E7+F7)),"")</f>
        <v/>
      </c>
      <c r="H8" s="78" t="str">
        <f>IF(G8&lt;G7,"v",IF(G8=G7,IF(F8&lt;F7,"v",""),""))</f>
        <v/>
      </c>
      <c r="I8" s="38"/>
      <c r="J8" s="184"/>
      <c r="K8" s="184"/>
      <c r="L8" s="184"/>
      <c r="M8" s="79" t="str">
        <f>IF(H7&lt;&gt;"",D7,IF(H8&lt;&gt;"",D8,""))</f>
        <v/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77</v>
      </c>
      <c r="B9" s="132" t="s">
        <v>102</v>
      </c>
      <c r="C9" s="176" t="s">
        <v>55</v>
      </c>
      <c r="D9" s="75" t="str">
        <f ca="1">("Nr "&amp;INDIRECT("Ranking" &amp;D1 &amp;"!M13")) &amp;" " &amp;(INDIRECT("Ranking" &amp;D1 &amp;"!K13")) &amp;" " &amp;(INDIRECT("Ranking" &amp;D1 &amp;"!L13"))</f>
        <v>Nr 158 ÖSTMARK Elsa Gävle Alpina SK</v>
      </c>
      <c r="E9" s="154"/>
      <c r="F9" s="152"/>
      <c r="G9" s="86" t="str">
        <f t="shared" ref="G9" si="2">IF(F9&lt;&gt;"",IF(E9+F9&lt;E10+F10,0,(E9+F9)-(E10+F10)),"")</f>
        <v/>
      </c>
      <c r="H9" s="77" t="str">
        <f>IF(G9&lt;G10,"v",IF(G9=G10,IF(F9&lt;F10,"v",""),""))</f>
        <v/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64"/>
      <c r="B10" s="164"/>
      <c r="C10" s="164"/>
      <c r="D10" s="75" t="str">
        <f ca="1">("Nr "&amp;INDIRECT("Ranking" &amp;D1 &amp;"!M28")) &amp;" " &amp;(INDIRECT("Ranking" &amp;D1 &amp;"!K28")) &amp;" " &amp;(INDIRECT("Ranking" &amp;D1 &amp;"!L28"))</f>
        <v xml:space="preserve">Nr   </v>
      </c>
      <c r="E10" s="152"/>
      <c r="F10" s="154"/>
      <c r="G10" s="86" t="str">
        <f t="shared" ref="G10" si="3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>IF(H9&lt;&gt;"",D9,IF(H10&lt;&gt;"",D10,""))</f>
        <v/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H13_14!S32+1</f>
        <v>316</v>
      </c>
      <c r="T10" s="187" t="s">
        <v>102</v>
      </c>
      <c r="U10" s="186">
        <f>H13_14!U32+1</f>
        <v>348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78</v>
      </c>
      <c r="B11" s="132" t="s">
        <v>102</v>
      </c>
      <c r="C11" s="176" t="s">
        <v>55</v>
      </c>
      <c r="D11" s="82" t="str">
        <f ca="1">("Nr "&amp;INDIRECT("Ranking" &amp;D1 &amp;"!M29")) &amp;" " &amp;(INDIRECT("Ranking" &amp;D1 &amp;"!K29")) &amp;" " &amp;(INDIRECT("Ranking" &amp;D1 &amp;"!L29"))</f>
        <v>Nr  - -</v>
      </c>
      <c r="E11" s="155"/>
      <c r="F11" s="153"/>
      <c r="G11" s="86" t="str">
        <f t="shared" ref="G11" si="4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216</v>
      </c>
      <c r="K11" s="185" t="s">
        <v>102</v>
      </c>
      <c r="L11" s="183">
        <f>L7+1</f>
        <v>277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64"/>
      <c r="B12" s="164"/>
      <c r="C12" s="164"/>
      <c r="D12" s="82" t="str">
        <f ca="1">("Nr "&amp;INDIRECT("Ranking" &amp;D1 &amp;"!M12")) &amp;" " &amp;(INDIRECT("Ranking" &amp;D1 &amp;"!K12")) &amp;" " &amp;(INDIRECT("Ranking" &amp;D1 &amp;"!L12"))</f>
        <v>Nr 157 ERIKSSON Tilde Sundsvalls SLK</v>
      </c>
      <c r="E12" s="153"/>
      <c r="F12" s="155"/>
      <c r="G12" s="86" t="str">
        <f t="shared" ref="G12" si="5">IF(F12&lt;&gt;"",IF(E12+F12&lt;E11+F11,0,(E12+F12)-(E11+F11)),"")</f>
        <v/>
      </c>
      <c r="H12" s="78" t="str">
        <f>IF(G12&lt;G11,"v",IF(G12=G11,IF(F12&lt;F11,"v",""),""))</f>
        <v/>
      </c>
      <c r="I12" s="38"/>
      <c r="J12" s="184"/>
      <c r="K12" s="184"/>
      <c r="L12" s="184"/>
      <c r="M12" s="94" t="str">
        <f>IF(H11&lt;&gt;"",D11,IF(H12&lt;&gt;"",D12,""))</f>
        <v/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79</v>
      </c>
      <c r="B13" s="132" t="s">
        <v>102</v>
      </c>
      <c r="C13" s="162" t="s">
        <v>55</v>
      </c>
      <c r="D13" s="75" t="str">
        <f ca="1">("Nr "&amp;INDIRECT("Ranking" &amp;D1 &amp;"!M9")) &amp;" " &amp;(INDIRECT("Ranking" &amp;D1 &amp;"!K9")) &amp;" " &amp;(INDIRECT("Ranking" &amp;D1 &amp;"!L9"))</f>
        <v>Nr 154 JANSSON Tova Uppsala SLK</v>
      </c>
      <c r="E13" s="154"/>
      <c r="F13" s="152"/>
      <c r="G13" s="86" t="str">
        <f t="shared" ref="G13" si="6">IF(F13&lt;&gt;"",IF(E13+F13&lt;E14+F14,0,(E13+F13)-(E14+F14)),"")</f>
        <v/>
      </c>
      <c r="H13" s="77" t="str">
        <f>IF(G13&lt;G14,"v",IF(G13=G14,IF(F13&lt;F14,"v",""),""))</f>
        <v/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64"/>
      <c r="B14" s="164"/>
      <c r="C14" s="164"/>
      <c r="D14" s="75" t="str">
        <f ca="1">("Nr "&amp;INDIRECT("Ranking" &amp;D1 &amp;"!M32")) &amp;" " &amp;(INDIRECT("Ranking" &amp;D1 &amp;"!K32")) &amp;" " &amp;(INDIRECT("Ranking" &amp;D1 &amp;"!L32"))</f>
        <v>Nr  - -</v>
      </c>
      <c r="E14" s="152"/>
      <c r="F14" s="154"/>
      <c r="G14" s="86" t="str">
        <f t="shared" ref="G14" si="7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>IF(H13&lt;&gt;"",D13,IF(H14&lt;&gt;"",D14,""))</f>
        <v/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H13_14!AC28+1</f>
        <v>368</v>
      </c>
      <c r="AD14" s="187" t="s">
        <v>102</v>
      </c>
      <c r="AE14" s="186">
        <f>H13_14!AE28+1</f>
        <v>384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80</v>
      </c>
      <c r="B15" s="132" t="s">
        <v>102</v>
      </c>
      <c r="C15" s="162">
        <f>C7+1</f>
        <v>159</v>
      </c>
      <c r="D15" s="82" t="str">
        <f ca="1">("Nr "&amp;INDIRECT("Ranking" &amp;D1 &amp;"!M25")) &amp;" " &amp;(INDIRECT("Ranking" &amp;D1 &amp;"!K25")) &amp;" " &amp;(INDIRECT("Ranking" &amp;D1 &amp;"!L25"))</f>
        <v>Nr 170 FALK Regina Ragunda AC</v>
      </c>
      <c r="E15" s="155"/>
      <c r="F15" s="153"/>
      <c r="G15" s="86" t="str">
        <f t="shared" ref="G15" si="8">IF(F15&lt;&gt;"",IF(E15+F15&lt;E16+F16,0,(E15+F15)-(E16+F16)),"")</f>
        <v/>
      </c>
      <c r="H15" s="77" t="str">
        <f>IF(G15&lt;G16,"v",IF(G15=G16,IF(F15&lt;F16,"v",""),""))</f>
        <v/>
      </c>
      <c r="I15" s="29"/>
      <c r="J15" s="183">
        <f>J11+1</f>
        <v>217</v>
      </c>
      <c r="K15" s="185" t="s">
        <v>102</v>
      </c>
      <c r="L15" s="183">
        <f>L11+1</f>
        <v>278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64"/>
      <c r="B16" s="164"/>
      <c r="C16" s="164"/>
      <c r="D16" s="82" t="str">
        <f ca="1">("Nr "&amp;INDIRECT("Ranking" &amp;D1 &amp;"!M16")) &amp;" " &amp;(INDIRECT("Ranking" &amp;D1 &amp;"!K16")) &amp;" " &amp;(INDIRECT("Ranking" &amp;D1 &amp;"!L16"))</f>
        <v>Nr 161 JONASSON Astrid Sundsvalls SLK</v>
      </c>
      <c r="E16" s="153"/>
      <c r="F16" s="155"/>
      <c r="G16" s="86" t="str">
        <f t="shared" ref="G16" si="9">IF(F16&lt;&gt;"",IF(E16+F16&lt;E15+F15,0,(E16+F16)-(E15+F15)),"")</f>
        <v/>
      </c>
      <c r="H16" s="78" t="str">
        <f>IF(G16&lt;G15,"v",IF(G16=G15,IF(F16&lt;F15,"v",""),""))</f>
        <v/>
      </c>
      <c r="I16" s="38"/>
      <c r="J16" s="184"/>
      <c r="K16" s="184"/>
      <c r="L16" s="184"/>
      <c r="M16" s="79" t="str">
        <f>IF(H15&lt;&gt;"",D15,IF(H16&lt;&gt;"",D16,""))</f>
        <v/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81</v>
      </c>
      <c r="B17" s="132" t="s">
        <v>102</v>
      </c>
      <c r="C17" s="162">
        <f>C15+1</f>
        <v>160</v>
      </c>
      <c r="D17" s="75" t="str">
        <f ca="1">("Nr "&amp;INDIRECT("Ranking" &amp;D1 &amp;"!M17")) &amp;" " &amp;(INDIRECT("Ranking" &amp;D1 &amp;"!K17")) &amp;" " &amp;(INDIRECT("Ranking" &amp;D1 &amp;"!L17"))</f>
        <v>Nr 162 TENGÅ Ada Huddinge SK AF</v>
      </c>
      <c r="E17" s="154"/>
      <c r="F17" s="152"/>
      <c r="G17" s="86" t="str">
        <f t="shared" ref="G17" si="10">IF(F17&lt;&gt;"",IF(E17+F17&lt;E18+F18,0,(E17+F17)-(E18+F18)),"")</f>
        <v/>
      </c>
      <c r="H17" s="77" t="str">
        <f>IF(G17&lt;G18,"v",IF(G17=G18,IF(F17&lt;F18,"v",""),""))</f>
        <v/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64"/>
      <c r="B18" s="164"/>
      <c r="C18" s="164"/>
      <c r="D18" s="75" t="str">
        <f ca="1">("Nr "&amp;INDIRECT("Ranking" &amp;D1 &amp;"!M24")) &amp;" " &amp;(INDIRECT("Ranking" &amp;D1 &amp;"!K24")) &amp;" " &amp;(INDIRECT("Ranking" &amp;D1 &amp;"!L24"))</f>
        <v>Nr 169 JOSEPHSON Elsa Huddinge SK AF</v>
      </c>
      <c r="E18" s="152"/>
      <c r="F18" s="154"/>
      <c r="G18" s="86" t="str">
        <f t="shared" ref="G18" si="11">IF(F18&lt;&gt;"",IF(E18+F18&lt;E17+F17,0,(E18+F18)-(E17+F17)),"")</f>
        <v/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>IF(H17&lt;&gt;"",D17,IF(H18&lt;&gt;"",D18,""))</f>
        <v/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317</v>
      </c>
      <c r="T18" s="187" t="s">
        <v>102</v>
      </c>
      <c r="U18" s="186">
        <f>U10+1</f>
        <v>349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82</v>
      </c>
      <c r="B19" s="132" t="s">
        <v>102</v>
      </c>
      <c r="C19" s="162" t="s">
        <v>55</v>
      </c>
      <c r="D19" s="82" t="str">
        <f ca="1">("Nr "&amp;INDIRECT("Ranking" &amp;D1 &amp;"!M33")) &amp;" " &amp;(INDIRECT("Ranking" &amp;D1 &amp;"!K33")) &amp;" " &amp;(INDIRECT("Ranking" &amp;D1 &amp;"!L33"))</f>
        <v>Nr  - -</v>
      </c>
      <c r="E19" s="155"/>
      <c r="F19" s="153"/>
      <c r="G19" s="86" t="str">
        <f t="shared" ref="G19" si="12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218</v>
      </c>
      <c r="K19" s="185" t="s">
        <v>102</v>
      </c>
      <c r="L19" s="183">
        <f>L15+1</f>
        <v>279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63"/>
      <c r="B20" s="163"/>
      <c r="C20" s="163"/>
      <c r="D20" s="82" t="str">
        <f ca="1">("Nr "&amp;INDIRECT("Ranking" &amp;D1 &amp;"!M8")) &amp;" " &amp;(INDIRECT("Ranking" &amp;D1 &amp;"!K8")) &amp;" " &amp;(INDIRECT("Ranking" &amp;D1 &amp;"!L8"))</f>
        <v>Nr 153 LINDHOLM Nikita Sundsvalls SLK</v>
      </c>
      <c r="E20" s="153"/>
      <c r="F20" s="155"/>
      <c r="G20" s="86" t="str">
        <f t="shared" ref="G20" si="13">IF(F20&lt;&gt;"",IF(E20+F20&lt;E19+F19,0,(E20+F20)-(E19+F19)),"")</f>
        <v/>
      </c>
      <c r="H20" s="78" t="str">
        <f>IF(G20&lt;G19,"v",IF(G20=G19,IF(F20&lt;F19,"v",""),""))</f>
        <v/>
      </c>
      <c r="I20" s="38"/>
      <c r="J20" s="184"/>
      <c r="K20" s="184"/>
      <c r="L20" s="184"/>
      <c r="M20" s="94" t="str">
        <f>IF(H19&lt;&gt;"",D19,IF(H20&lt;&gt;"",D20,""))</f>
        <v/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H13_14!AL21+1</f>
        <v>402</v>
      </c>
      <c r="AM21" s="187" t="s">
        <v>102</v>
      </c>
      <c r="AN21" s="186">
        <f>H13_14!AN21+1</f>
        <v>418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83</v>
      </c>
      <c r="B22" s="137" t="s">
        <v>102</v>
      </c>
      <c r="C22" s="164" t="s">
        <v>55</v>
      </c>
      <c r="D22" s="75" t="str">
        <f ca="1">("Nr "&amp;INDIRECT("Ranking" &amp;D1 &amp;"!M7")) &amp;" " &amp;(INDIRECT("Ranking" &amp;D1 &amp;"!K7")) &amp;" " &amp;(INDIRECT("Ranking" &amp;D1 &amp;"!L7"))</f>
        <v>Nr 152 SAKS Clara Sollentuna SLK</v>
      </c>
      <c r="E22" s="154"/>
      <c r="F22" s="152"/>
      <c r="G22" s="86" t="str">
        <f t="shared" ref="G22" si="14">IF(F22&lt;&gt;"",IF(E22+F22&lt;E23+F23,0,(E22+F22)-(E23+F23)),"")</f>
        <v/>
      </c>
      <c r="H22" s="77" t="str">
        <f>IF(G22&lt;G23,"v",IF(G22=G23,IF(F22&lt;F23,"v",""),""))</f>
        <v/>
      </c>
      <c r="I22" s="29"/>
      <c r="J22" s="50"/>
      <c r="K22" s="50"/>
      <c r="L22" s="50"/>
      <c r="M22" s="79" t="str">
        <f>IF(H22&lt;&gt;"",D22,IF(H23&lt;&gt;"",D23,""))</f>
        <v/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63"/>
      <c r="B23" s="163"/>
      <c r="C23" s="163"/>
      <c r="D23" s="75" t="str">
        <f ca="1">("Nr "&amp;INDIRECT("Ranking" &amp;D1 &amp;"!M34")) &amp;" " &amp;(INDIRECT("Ranking" &amp;D1 &amp;"!K34")) &amp;" " &amp;(INDIRECT("Ranking" &amp;D1 &amp;"!L34"))</f>
        <v>Nr  - -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219</v>
      </c>
      <c r="K23" s="185" t="s">
        <v>102</v>
      </c>
      <c r="L23" s="183">
        <f>L19+1</f>
        <v>280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84</v>
      </c>
      <c r="B24" s="132" t="s">
        <v>102</v>
      </c>
      <c r="C24" s="191">
        <f>C17+1</f>
        <v>161</v>
      </c>
      <c r="D24" s="192" t="str">
        <f ca="1">("Nr "&amp;INDIRECT("Ranking" &amp;D1 &amp;"!M23")) &amp;" " &amp;(INDIRECT("Ranking" &amp;D1 &amp;"!K23")) &amp;" " &amp;(INDIRECT("Ranking" &amp;D1 &amp;"!L23"))</f>
        <v>Nr 168 FOLKESSON Hilda Sundsvalls SLK</v>
      </c>
      <c r="E24" s="155"/>
      <c r="F24" s="153"/>
      <c r="G24" s="86" t="str">
        <f t="shared" ref="G24" si="16">IF(F24&lt;&gt;"",IF(E24+F24&lt;E25+F25,0,(E24+F24)-(E25+F25)),"")</f>
        <v/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>IF(H24&lt;&gt;"",D24,IF(H25&lt;&gt;"",D25,""))</f>
        <v/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318</v>
      </c>
      <c r="T24" s="187" t="s">
        <v>102</v>
      </c>
      <c r="U24" s="186">
        <f>U18+1</f>
        <v>350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63"/>
      <c r="B25" s="163"/>
      <c r="C25" s="163"/>
      <c r="D25" s="82" t="str">
        <f ca="1">("Nr "&amp;INDIRECT("Ranking" &amp;D1 &amp;"!M18")) &amp;" " &amp;(INDIRECT("Ranking" &amp;D1 &amp;"!K18")) &amp;" " &amp;(INDIRECT("Ranking" &amp;D1 &amp;"!L18"))</f>
        <v>Nr 163 ENGLUND Lova Vindelns IF</v>
      </c>
      <c r="E25" s="153"/>
      <c r="F25" s="155"/>
      <c r="G25" s="86" t="str">
        <f t="shared" ref="G25" si="18">IF(F25&lt;&gt;"",IF(E25+F25&lt;E24+F24,0,(E25+F25)-(E24+F24)),"")</f>
        <v/>
      </c>
      <c r="H25" s="78" t="str">
        <f t="shared" ref="H25" si="19">IF(G25&lt;G24,"v",IF(G25=G24,IF(F25&lt;F24,"v",""),""))</f>
        <v/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85</v>
      </c>
      <c r="B26" s="132" t="s">
        <v>102</v>
      </c>
      <c r="C26" s="162">
        <f>C24+1</f>
        <v>162</v>
      </c>
      <c r="D26" s="75" t="str">
        <f ca="1">("Nr "&amp;INDIRECT("Ranking" &amp;D1 &amp;"!M15")) &amp;" " &amp;(INDIRECT("Ranking" &amp;D1 &amp;"!K15")) &amp;" " &amp;(INDIRECT("Ranking" &amp;D1 &amp;"!L15"))</f>
        <v>Nr 160 LARSSON Linn Storklintens AK Skalp</v>
      </c>
      <c r="E26" s="154"/>
      <c r="F26" s="152"/>
      <c r="G26" s="86" t="str">
        <f t="shared" ref="G26" si="20">IF(F26&lt;&gt;"",IF(E26+F26&lt;E27+F27,0,(E26+F26)-(E27+F27)),"")</f>
        <v/>
      </c>
      <c r="H26" s="77" t="str">
        <f t="shared" ref="H26" si="21">IF(G26&lt;G27,"v",IF(G26=G27,IF(F26&lt;F27,"v",""),""))</f>
        <v/>
      </c>
      <c r="I26" s="29"/>
      <c r="J26" s="127"/>
      <c r="K26" s="127"/>
      <c r="L26" s="127"/>
      <c r="M26" s="94" t="str">
        <f>IF(H26&lt;&gt;"",D26,IF(H27&lt;&gt;"",D27,""))</f>
        <v/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63"/>
      <c r="B27" s="163"/>
      <c r="C27" s="163"/>
      <c r="D27" s="75" t="str">
        <f ca="1">("Nr "&amp;INDIRECT("Ranking" &amp;D1 &amp;"!M26")) &amp;" " &amp;(INDIRECT("Ranking" &amp;D1 &amp;"!K26")) &amp;" " &amp;(INDIRECT("Ranking" &amp;D1 &amp;"!L26"))</f>
        <v>Nr 171 MAGNUSSON Klara Göteborgs SLK</v>
      </c>
      <c r="E27" s="152"/>
      <c r="F27" s="154"/>
      <c r="G27" s="86" t="str">
        <f t="shared" ref="G27" si="22">IF(F27&lt;&gt;"",IF(E27+F27&lt;E26+F26,0,(E27+F27)-(E26+F26)),"")</f>
        <v/>
      </c>
      <c r="H27" s="78" t="str">
        <f t="shared" ref="H27" si="23">IF(G27&lt;G26,"v",IF(G27=G26,IF(F27&lt;F26,"v",""),""))</f>
        <v/>
      </c>
      <c r="I27" s="60"/>
      <c r="J27" s="183">
        <f>J23+1</f>
        <v>220</v>
      </c>
      <c r="K27" s="185" t="s">
        <v>102</v>
      </c>
      <c r="L27" s="183">
        <f>L23+1</f>
        <v>281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86</v>
      </c>
      <c r="B28" s="132" t="s">
        <v>102</v>
      </c>
      <c r="C28" s="162" t="s">
        <v>55</v>
      </c>
      <c r="D28" s="82" t="str">
        <f ca="1">("Nr "&amp;INDIRECT("Ranking" &amp;D1 &amp;"!M31")) &amp;" " &amp;(INDIRECT("Ranking" &amp;D1 &amp;"!K31")) &amp;" " &amp;(INDIRECT("Ranking" &amp;D1 &amp;"!L31"))</f>
        <v>Nr  - -</v>
      </c>
      <c r="E28" s="155"/>
      <c r="F28" s="153"/>
      <c r="G28" s="86" t="str">
        <f t="shared" ref="G28" si="24">IF(F28&lt;&gt;"",IF(E28+F28&lt;E29+F29,0,(E28+F28)-(E29+F29)),"")</f>
        <v/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>IF(H28&lt;&gt;"",D28,IF(H29&lt;&gt;"",D29,""))</f>
        <v/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369</v>
      </c>
      <c r="AD28" s="187" t="s">
        <v>102</v>
      </c>
      <c r="AE28" s="186">
        <f>AE14+1</f>
        <v>385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63"/>
      <c r="B29" s="163"/>
      <c r="C29" s="163"/>
      <c r="D29" s="82" t="str">
        <f ca="1">("Nr "&amp;INDIRECT("Ranking" &amp;D1 &amp;"!M10")) &amp;" " &amp;(INDIRECT("Ranking" &amp;D1 &amp;"!K10")) &amp;" " &amp;(INDIRECT("Ranking" &amp;D1 &amp;"!L10"))</f>
        <v>Nr 155 SCHEDIN Ellen Sundsvalls SLK</v>
      </c>
      <c r="E29" s="153"/>
      <c r="F29" s="155"/>
      <c r="G29" s="86" t="str">
        <f t="shared" ref="G29" si="26">IF(F29&lt;&gt;"",IF(E29+F29&lt;E28+F28,0,(E29+F29)-(E28+F28)),"")</f>
        <v/>
      </c>
      <c r="H29" s="78" t="str">
        <f t="shared" ref="H29" si="27">IF(G29&lt;G28,"v",IF(G29=G28,IF(F29&lt;F28,"v",""),""))</f>
        <v/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87</v>
      </c>
      <c r="B30" s="132" t="s">
        <v>102</v>
      </c>
      <c r="C30" s="176" t="s">
        <v>55</v>
      </c>
      <c r="D30" s="75" t="str">
        <f ca="1">("Nr "&amp;INDIRECT("Ranking" &amp;D1 &amp;"!M11")) &amp;" " &amp;(INDIRECT("Ranking" &amp;D1 &amp;"!K11")) &amp;" " &amp;(INDIRECT("Ranking" &amp;D1 &amp;"!L11"))</f>
        <v>Nr 156 LUNDQUIST Moa Huddinge SK AF</v>
      </c>
      <c r="E30" s="154"/>
      <c r="F30" s="152"/>
      <c r="G30" s="86" t="str">
        <f t="shared" ref="G30" si="28">IF(F30&lt;&gt;"",IF(E30+F30&lt;E31+F31,0,(E30+F30)-(E31+F31)),"")</f>
        <v/>
      </c>
      <c r="H30" s="77" t="str">
        <f t="shared" ref="H30" si="29">IF(G30&lt;G31,"v",IF(G30=G31,IF(F30&lt;F31,"v",""),""))</f>
        <v/>
      </c>
      <c r="I30" s="29"/>
      <c r="J30" s="127"/>
      <c r="K30" s="127"/>
      <c r="L30" s="127"/>
      <c r="M30" s="79" t="str">
        <f>IF(H30&lt;&gt;"",D30,IF(H31&lt;&gt;"",D31,""))</f>
        <v/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63"/>
      <c r="B31" s="163"/>
      <c r="C31" s="163"/>
      <c r="D31" s="75" t="str">
        <f ca="1">("Nr "&amp;INDIRECT("Ranking" &amp;D1 &amp;"!M30")) &amp;" " &amp;(INDIRECT("Ranking" &amp;D1 &amp;"!K30")) &amp;" " &amp;(INDIRECT("Ranking" &amp;D1 &amp;"!L30"))</f>
        <v>Nr  - -</v>
      </c>
      <c r="E31" s="152"/>
      <c r="F31" s="154"/>
      <c r="G31" s="86" t="str">
        <f t="shared" ref="G31" si="30">IF(F31&lt;&gt;"",IF(E31+F31&lt;E30+F30,0,(E31+F31)-(E30+F30)),"")</f>
        <v/>
      </c>
      <c r="H31" s="78" t="str">
        <f t="shared" ref="H31" si="31">IF(G31&lt;G30,"v",IF(G31=G30,IF(F31&lt;F30,"v",""),""))</f>
        <v/>
      </c>
      <c r="I31" s="60"/>
      <c r="J31" s="183">
        <f>J27+1</f>
        <v>221</v>
      </c>
      <c r="K31" s="185" t="s">
        <v>102</v>
      </c>
      <c r="L31" s="183">
        <f>L27+1</f>
        <v>282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88</v>
      </c>
      <c r="B32" s="132" t="s">
        <v>102</v>
      </c>
      <c r="C32" s="162">
        <f>C26+1</f>
        <v>163</v>
      </c>
      <c r="D32" s="82" t="str">
        <f ca="1">("Nr "&amp;INDIRECT("Ranking" &amp;D1 &amp;"!M27")) &amp;" " &amp;(INDIRECT("Ranking" &amp;D1 &amp;"!K27")) &amp;" " &amp;(INDIRECT("Ranking" &amp;D1 &amp;"!L27"))</f>
        <v>Nr 172 MÅRTENSDOTTER Stina Sundsvalls SLK</v>
      </c>
      <c r="E32" s="155"/>
      <c r="F32" s="153"/>
      <c r="G32" s="86" t="str">
        <f t="shared" ref="G32" si="32">IF(F32&lt;&gt;"",IF(E32+F32&lt;E33+F33,0,(E32+F32)-(E33+F33)),"")</f>
        <v/>
      </c>
      <c r="H32" s="77" t="str">
        <f t="shared" ref="H32" si="33">IF(G32&lt;G33,"v",IF(G32=G33,IF(F32&lt;F33,"v",""),""))</f>
        <v/>
      </c>
      <c r="I32" s="38"/>
      <c r="J32" s="184"/>
      <c r="K32" s="184"/>
      <c r="L32" s="184"/>
      <c r="M32" s="79" t="str">
        <f>IF(H32&lt;&gt;"",D32,IF(H33&lt;&gt;"",D33,""))</f>
        <v/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319</v>
      </c>
      <c r="T32" s="187" t="s">
        <v>102</v>
      </c>
      <c r="U32" s="186">
        <f>U24+1</f>
        <v>351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63"/>
      <c r="B33" s="163"/>
      <c r="C33" s="163"/>
      <c r="D33" s="82" t="str">
        <f ca="1">("Nr "&amp;INDIRECT("Ranking" &amp;D1 &amp;"!M14")) &amp;" " &amp;(INDIRECT("Ranking" &amp;D1 &amp;"!K14")) &amp;" " &amp;(INDIRECT("Ranking" &amp;D1 &amp;"!L14"))</f>
        <v>Nr 159 ALFREDSON Lovisa UHSK Umeå SK</v>
      </c>
      <c r="E33" s="153"/>
      <c r="F33" s="155"/>
      <c r="G33" s="86" t="str">
        <f t="shared" ref="G33" si="34">IF(F33&lt;&gt;"",IF(E33+F33&lt;E32+F32,0,(E33+F33)-(E32+F32)),"")</f>
        <v/>
      </c>
      <c r="H33" s="78" t="str">
        <f t="shared" ref="H33" si="35">IF(G33&lt;G32,"v",IF(G33=G32,IF(F33&lt;F32,"v",""),""))</f>
        <v/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H13_14!AL33+1</f>
        <v>394</v>
      </c>
      <c r="AM33" s="187" t="s">
        <v>102</v>
      </c>
      <c r="AN33" s="186">
        <f>H13_14!AN33+1</f>
        <v>410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89</v>
      </c>
      <c r="B34" s="132" t="s">
        <v>102</v>
      </c>
      <c r="C34" s="162">
        <f t="shared" ref="C34" si="36">C32+1</f>
        <v>164</v>
      </c>
      <c r="D34" s="75" t="str">
        <f ca="1">("Nr "&amp;INDIRECT("Ranking" &amp;D1 &amp;"!M19")) &amp;" " &amp;(INDIRECT("Ranking" &amp;D1 &amp;"!K19")) &amp;" " &amp;(INDIRECT("Ranking" &amp;D1 &amp;"!L19"))</f>
        <v>Nr 164 EDEBLOM Tilde Kramfors AK</v>
      </c>
      <c r="E34" s="154"/>
      <c r="F34" s="152"/>
      <c r="G34" s="86" t="str">
        <f t="shared" ref="G34" si="37">IF(F34&lt;&gt;"",IF(E34+F34&lt;E35+F35,0,(E34+F34)-(E35+F35)),"")</f>
        <v/>
      </c>
      <c r="H34" s="77" t="str">
        <f t="shared" ref="H34" si="38">IF(G34&lt;G35,"v",IF(G34=G35,IF(F34&lt;F35,"v",""),""))</f>
        <v/>
      </c>
      <c r="I34" s="38"/>
      <c r="J34" s="127"/>
      <c r="K34" s="127"/>
      <c r="L34" s="127"/>
      <c r="M34" s="94" t="str">
        <f>IF(H34&lt;&gt;"",D34,IF(H35&lt;&gt;"",D35,""))</f>
        <v/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63"/>
      <c r="B35" s="163"/>
      <c r="C35" s="163"/>
      <c r="D35" s="75" t="str">
        <f ca="1">("Nr "&amp;INDIRECT("Ranking" &amp;D1 &amp;"!M22")) &amp;" " &amp;(INDIRECT("Ranking" &amp;D1 &amp;"!K22")) &amp;" " &amp;(INDIRECT("Ranking" &amp;D1 &amp;"!L22"))</f>
        <v>Nr 167 KREIJ Adina Sundsvalls SLK</v>
      </c>
      <c r="E35" s="152"/>
      <c r="F35" s="154"/>
      <c r="G35" s="86" t="str">
        <f t="shared" ref="G35" si="39">IF(F35&lt;&gt;"",IF(E35+F35&lt;E34+F34,0,(E35+F35)-(E34+F34)),"")</f>
        <v/>
      </c>
      <c r="H35" s="78" t="str">
        <f t="shared" ref="H35" si="40">IF(G35&lt;G34,"v",IF(G35=G34,IF(F35&lt;F34,"v",""),""))</f>
        <v/>
      </c>
      <c r="I35" s="29"/>
      <c r="J35" s="183">
        <f>J31+1</f>
        <v>222</v>
      </c>
      <c r="K35" s="185" t="s">
        <v>102</v>
      </c>
      <c r="L35" s="183">
        <f>L31+1</f>
        <v>283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90</v>
      </c>
      <c r="B36" s="138" t="s">
        <v>102</v>
      </c>
      <c r="C36" s="162" t="s">
        <v>55</v>
      </c>
      <c r="D36" s="82" t="str">
        <f ca="1">("Nr "&amp;INDIRECT("Ranking" &amp;D1 &amp;"!M35")) &amp;" " &amp;(INDIRECT("Ranking" &amp;D1 &amp;"!K35")) &amp;" " &amp;(INDIRECT("Ranking" &amp;D1 &amp;"!L35"))</f>
        <v>Nr  - -</v>
      </c>
      <c r="E36" s="155"/>
      <c r="F36" s="153"/>
      <c r="G36" s="86" t="str">
        <f t="shared" ref="G36" si="41">IF(F36&lt;&gt;"",IF(E36+F36&lt;E37+F37,0,(E36+F36)-(E37+F37)),"")</f>
        <v/>
      </c>
      <c r="H36" s="77" t="str">
        <f t="shared" ref="H36" si="42">IF(G36&lt;G37,"v",IF(G36=G37,IF(F36&lt;F37,"v",""),""))</f>
        <v/>
      </c>
      <c r="I36" s="38"/>
      <c r="J36" s="184"/>
      <c r="K36" s="184"/>
      <c r="L36" s="184"/>
      <c r="M36" s="94" t="str">
        <f>IF(H36&lt;&gt;"",D36,IF(H37&lt;&gt;"",D37,""))</f>
        <v/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151 LINDSTRÖM Ebba Landskrona SC</v>
      </c>
      <c r="E37" s="153"/>
      <c r="F37" s="155"/>
      <c r="G37" s="86" t="str">
        <f t="shared" ref="G37" si="43">IF(F37&lt;&gt;"",IF(E37+F37&lt;E36+F36,0,(E37+F37)-(E36+F36)),"")</f>
        <v/>
      </c>
      <c r="H37" s="78" t="str">
        <f t="shared" ref="H37" si="44">IF(G37&lt;G36,"v",IF(G37=G36,IF(F37&lt;F36,"v",""),""))</f>
        <v/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165"/>
      <c r="F41" s="165"/>
      <c r="G41" s="165"/>
      <c r="H41" s="165"/>
      <c r="N41" s="125" t="s">
        <v>16</v>
      </c>
      <c r="O41" s="165"/>
      <c r="U41" s="165"/>
      <c r="V41" s="165"/>
      <c r="W41" s="165"/>
      <c r="AE41" s="165"/>
      <c r="AF41" s="165"/>
      <c r="AG41" s="165"/>
      <c r="AN41" s="165"/>
      <c r="AO41" s="165"/>
      <c r="AP41" s="165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>IF(AND(H5="",H6=""),"",IF(H5="",D5,IF(H6="",D6)))</f>
        <v/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>IF(AND(H7="",H8=""),"",IF(H7="",D7,IF(H8="",D8)))</f>
        <v/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>IF(AND(H9="",H10=""),"",IF(H9="",D9,IF(H10="",D10)))</f>
        <v/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>IF(AND(H11="",H12=""),"",IF(H11="",D11,IF(H12="",D12)))</f>
        <v/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>IF(AND(H13="",H14=""),"",IF(H13="",D13,IF(H14="",D14)))</f>
        <v/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>IF(AND(H15="",H16=""),"",IF(H15="",D15,IF(H16="",D16)))</f>
        <v/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>IF(AND(H17="",H18=""),"",IF(H17="",D17,IF(H18="",D18)))</f>
        <v/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>IF(AND(H19="",H20=""),"",IF(H19="",D19,IF(H20="",D20)))</f>
        <v/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>IF(AND(H22="",H23=""),"",IF(H22="",D22,IF(H23="",D23)))</f>
        <v/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>IF(AND(H24="",H25=""),"",IF(H24="",D24,IF(H25="",D25)))</f>
        <v/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>IF(AND(H26="",H27=""),"",IF(H26="",D26,IF(H27="",D27)))</f>
        <v/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>IF(AND(H28="",H29=""),"",IF(H28="",D28,IF(H29="",D29)))</f>
        <v/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>IF(AND(H30="",H31=""),"",IF(H30="",D30,IF(H31="",D31)))</f>
        <v/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>IF(AND(H32="",H33=""),"",IF(H32="",D32,IF(H33="",D33)))</f>
        <v/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>IF(AND(H34="",H35=""),"",IF(H34="",D34,IF(H35="",D35)))</f>
        <v/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>IF(AND(H36="",H37=""),"",IF(H36="",D36,IF(H37="",D37)))</f>
        <v/>
      </c>
    </row>
  </sheetData>
  <mergeCells count="53">
    <mergeCell ref="AL4:AN4"/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J2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RankingD15_16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229</v>
      </c>
      <c r="L5" s="74" t="s">
        <v>105</v>
      </c>
      <c r="M5" s="160">
        <v>150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224</v>
      </c>
      <c r="L6" s="74" t="s">
        <v>185</v>
      </c>
      <c r="M6" s="160">
        <f>M5+1</f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230</v>
      </c>
      <c r="L7" s="74" t="s">
        <v>191</v>
      </c>
      <c r="M7" s="160">
        <f t="shared" ref="M7:M27" si="1">M6+1</f>
        <v>152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223</v>
      </c>
      <c r="L8" s="74" t="s">
        <v>56</v>
      </c>
      <c r="M8" s="160">
        <f t="shared" si="1"/>
        <v>153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217</v>
      </c>
      <c r="L9" s="74" t="s">
        <v>135</v>
      </c>
      <c r="M9" s="160">
        <f t="shared" si="1"/>
        <v>154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231</v>
      </c>
      <c r="L10" s="74" t="s">
        <v>56</v>
      </c>
      <c r="M10" s="160">
        <f t="shared" si="1"/>
        <v>155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225</v>
      </c>
      <c r="L11" s="74" t="s">
        <v>140</v>
      </c>
      <c r="M11" s="160">
        <f t="shared" si="1"/>
        <v>156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215</v>
      </c>
      <c r="L12" s="74" t="s">
        <v>56</v>
      </c>
      <c r="M12" s="160">
        <f t="shared" si="1"/>
        <v>157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234</v>
      </c>
      <c r="L13" s="74" t="s">
        <v>182</v>
      </c>
      <c r="M13" s="160">
        <f t="shared" si="1"/>
        <v>158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211</v>
      </c>
      <c r="L14" s="74" t="s">
        <v>165</v>
      </c>
      <c r="M14" s="160">
        <f t="shared" si="1"/>
        <v>159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221</v>
      </c>
      <c r="L15" s="74" t="s">
        <v>222</v>
      </c>
      <c r="M15" s="160">
        <f t="shared" si="1"/>
        <v>160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218</v>
      </c>
      <c r="L16" s="74" t="s">
        <v>56</v>
      </c>
      <c r="M16" s="160">
        <f t="shared" si="1"/>
        <v>161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233</v>
      </c>
      <c r="L17" s="74" t="s">
        <v>140</v>
      </c>
      <c r="M17" s="160">
        <f t="shared" si="1"/>
        <v>162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213</v>
      </c>
      <c r="L18" s="74" t="s">
        <v>214</v>
      </c>
      <c r="M18" s="160">
        <f t="shared" si="1"/>
        <v>163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212</v>
      </c>
      <c r="L19" s="74" t="s">
        <v>162</v>
      </c>
      <c r="M19" s="160">
        <f t="shared" si="1"/>
        <v>164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232</v>
      </c>
      <c r="L20" s="74" t="s">
        <v>56</v>
      </c>
      <c r="M20" s="160">
        <f t="shared" si="1"/>
        <v>165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228</v>
      </c>
      <c r="L21" s="74" t="s">
        <v>58</v>
      </c>
      <c r="M21" s="160">
        <f t="shared" si="1"/>
        <v>166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220</v>
      </c>
      <c r="L22" s="74" t="s">
        <v>56</v>
      </c>
      <c r="M22" s="160">
        <f t="shared" si="1"/>
        <v>167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88" t="s">
        <v>216</v>
      </c>
      <c r="L23" s="189" t="s">
        <v>56</v>
      </c>
      <c r="M23" s="190">
        <f t="shared" si="1"/>
        <v>168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219</v>
      </c>
      <c r="L24" s="74" t="s">
        <v>140</v>
      </c>
      <c r="M24" s="160">
        <f t="shared" si="1"/>
        <v>169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303</v>
      </c>
      <c r="L25" s="74" t="s">
        <v>304</v>
      </c>
      <c r="M25" s="160">
        <f t="shared" si="1"/>
        <v>170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226</v>
      </c>
      <c r="L26" s="74" t="s">
        <v>156</v>
      </c>
      <c r="M26" s="160">
        <f t="shared" si="1"/>
        <v>171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227</v>
      </c>
      <c r="L27" s="74" t="s">
        <v>56</v>
      </c>
      <c r="M27" s="160">
        <f t="shared" si="1"/>
        <v>172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M28" s="9"/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ref="K29:K30" ca="1" si="3">K216</f>
        <v>-</v>
      </c>
      <c r="L29" s="2" t="str">
        <f t="shared" ref="L29:L30" ca="1" si="4">IFERROR(VLOOKUP($K29,$B$5:$C$67,2,FALSE),"-")</f>
        <v>-</v>
      </c>
      <c r="M29" s="9"/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ca="1" si="3"/>
        <v>-</v>
      </c>
      <c r="L30" s="2" t="str">
        <f t="shared" ca="1" si="4"/>
        <v>-</v>
      </c>
      <c r="M30" s="9"/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 ca="1">K218</f>
        <v>-</v>
      </c>
      <c r="L31" s="2" t="str">
        <f t="shared" ref="L31:L36" ca="1" si="5">IFERROR(VLOOKUP($K31,$B$5:$C$67,2,FALSE),"-")</f>
        <v>-</v>
      </c>
      <c r="M31" s="9"/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5"/>
        <v>-</v>
      </c>
      <c r="M32" s="9"/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5"/>
        <v>-</v>
      </c>
      <c r="M33" s="9"/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5"/>
        <v>-</v>
      </c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5"/>
        <v>-</v>
      </c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5"/>
        <v>-</v>
      </c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6">IFERROR(TIMEVALUE(IF(D77="förlorare",TEXT(F6+$D$72,"mm:ss.000"),F6)),"-")</f>
        <v>-</v>
      </c>
      <c r="B77" s="2" t="str">
        <f t="shared" ref="B77:B138" si="7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8">IFERROR(VLOOKUP(SMALL($A$76:$A$138,$J77),$A$76:$B$138,2,FALSE),"-")</f>
        <v>-</v>
      </c>
    </row>
    <row r="78" spans="1:11" s="2" customFormat="1">
      <c r="A78" s="16" t="str">
        <f t="shared" si="6"/>
        <v>-</v>
      </c>
      <c r="B78" s="2" t="str">
        <f t="shared" si="7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9">J77+1</f>
        <v>3</v>
      </c>
      <c r="K78" s="2" t="str">
        <f t="shared" si="8"/>
        <v>-</v>
      </c>
    </row>
    <row r="79" spans="1:11" s="2" customFormat="1">
      <c r="A79" s="16" t="str">
        <f t="shared" si="6"/>
        <v>-</v>
      </c>
      <c r="B79" s="2" t="str">
        <f t="shared" si="7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9"/>
        <v>4</v>
      </c>
      <c r="K79" s="2" t="str">
        <f t="shared" si="8"/>
        <v>-</v>
      </c>
    </row>
    <row r="80" spans="1:11" s="2" customFormat="1">
      <c r="A80" s="16" t="str">
        <f t="shared" si="6"/>
        <v>-</v>
      </c>
      <c r="B80" s="2" t="str">
        <f t="shared" si="7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9"/>
        <v>5</v>
      </c>
      <c r="K80" s="2" t="str">
        <f t="shared" si="8"/>
        <v>-</v>
      </c>
    </row>
    <row r="81" spans="1:12" s="2" customFormat="1">
      <c r="A81" s="16" t="str">
        <f t="shared" si="6"/>
        <v>-</v>
      </c>
      <c r="B81" s="2" t="str">
        <f t="shared" si="7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9"/>
        <v>6</v>
      </c>
      <c r="K81" s="2" t="str">
        <f t="shared" si="8"/>
        <v>-</v>
      </c>
      <c r="L81" s="73"/>
    </row>
    <row r="82" spans="1:12" s="2" customFormat="1">
      <c r="A82" s="16" t="str">
        <f t="shared" si="6"/>
        <v>-</v>
      </c>
      <c r="B82" s="2" t="str">
        <f t="shared" si="7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9"/>
        <v>7</v>
      </c>
      <c r="K82" s="2" t="str">
        <f t="shared" si="8"/>
        <v>-</v>
      </c>
    </row>
    <row r="83" spans="1:12" s="2" customFormat="1">
      <c r="A83" s="16" t="str">
        <f t="shared" si="6"/>
        <v>-</v>
      </c>
      <c r="B83" s="2" t="str">
        <f t="shared" si="7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9"/>
        <v>8</v>
      </c>
      <c r="K83" s="2" t="str">
        <f t="shared" si="8"/>
        <v>-</v>
      </c>
    </row>
    <row r="84" spans="1:12" s="2" customFormat="1">
      <c r="A84" s="16" t="str">
        <f t="shared" si="6"/>
        <v>-</v>
      </c>
      <c r="B84" s="2" t="str">
        <f t="shared" si="7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9"/>
        <v>9</v>
      </c>
      <c r="K84" s="2" t="str">
        <f t="shared" si="8"/>
        <v>-</v>
      </c>
    </row>
    <row r="85" spans="1:12" s="2" customFormat="1">
      <c r="A85" s="16" t="str">
        <f t="shared" si="6"/>
        <v>-</v>
      </c>
      <c r="B85" s="2" t="str">
        <f t="shared" si="7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9"/>
        <v>10</v>
      </c>
      <c r="K85" s="2" t="str">
        <f t="shared" si="8"/>
        <v>-</v>
      </c>
    </row>
    <row r="86" spans="1:12" s="2" customFormat="1">
      <c r="A86" s="16" t="str">
        <f t="shared" si="6"/>
        <v>-</v>
      </c>
      <c r="B86" s="2" t="str">
        <f t="shared" si="7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9"/>
        <v>11</v>
      </c>
      <c r="K86" s="2" t="str">
        <f t="shared" si="8"/>
        <v>-</v>
      </c>
    </row>
    <row r="87" spans="1:12" s="2" customFormat="1">
      <c r="A87" s="16" t="str">
        <f t="shared" si="6"/>
        <v>-</v>
      </c>
      <c r="B87" s="2" t="str">
        <f t="shared" si="7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9"/>
        <v>12</v>
      </c>
      <c r="K87" s="2" t="str">
        <f t="shared" si="8"/>
        <v>-</v>
      </c>
    </row>
    <row r="88" spans="1:12" s="2" customFormat="1">
      <c r="A88" s="16" t="str">
        <f t="shared" si="6"/>
        <v>-</v>
      </c>
      <c r="B88" s="2" t="str">
        <f t="shared" si="7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9"/>
        <v>13</v>
      </c>
      <c r="K88" s="2" t="str">
        <f t="shared" si="8"/>
        <v>-</v>
      </c>
    </row>
    <row r="89" spans="1:12" s="2" customFormat="1">
      <c r="A89" s="16" t="str">
        <f t="shared" si="6"/>
        <v>-</v>
      </c>
      <c r="B89" s="2" t="str">
        <f t="shared" si="7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9"/>
        <v>14</v>
      </c>
      <c r="K89" s="2" t="str">
        <f t="shared" si="8"/>
        <v>-</v>
      </c>
    </row>
    <row r="90" spans="1:12" s="2" customFormat="1">
      <c r="A90" s="16" t="str">
        <f t="shared" si="6"/>
        <v>-</v>
      </c>
      <c r="B90" s="2" t="str">
        <f t="shared" si="7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9"/>
        <v>15</v>
      </c>
      <c r="K90" s="2" t="str">
        <f t="shared" si="8"/>
        <v>-</v>
      </c>
    </row>
    <row r="91" spans="1:12" s="2" customFormat="1">
      <c r="A91" s="16" t="str">
        <f t="shared" si="6"/>
        <v>-</v>
      </c>
      <c r="B91" s="2" t="str">
        <f t="shared" si="7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9"/>
        <v>16</v>
      </c>
      <c r="K91" s="2" t="str">
        <f t="shared" si="8"/>
        <v>-</v>
      </c>
    </row>
    <row r="92" spans="1:12" s="2" customFormat="1">
      <c r="A92" s="16" t="str">
        <f t="shared" si="6"/>
        <v>-</v>
      </c>
      <c r="B92" s="2" t="str">
        <f t="shared" si="7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9"/>
        <v>17</v>
      </c>
      <c r="K92" s="2" t="str">
        <f t="shared" si="8"/>
        <v>-</v>
      </c>
    </row>
    <row r="93" spans="1:12" s="2" customFormat="1">
      <c r="A93" s="16" t="str">
        <f t="shared" si="6"/>
        <v>-</v>
      </c>
      <c r="B93" s="2" t="str">
        <f t="shared" si="7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9"/>
        <v>18</v>
      </c>
      <c r="K93" s="2" t="str">
        <f t="shared" si="8"/>
        <v>-</v>
      </c>
    </row>
    <row r="94" spans="1:12" s="2" customFormat="1">
      <c r="A94" s="16" t="str">
        <f t="shared" si="6"/>
        <v>-</v>
      </c>
      <c r="B94" s="2" t="str">
        <f t="shared" si="7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9"/>
        <v>19</v>
      </c>
      <c r="K94" s="2" t="str">
        <f t="shared" si="8"/>
        <v>-</v>
      </c>
    </row>
    <row r="95" spans="1:12" s="2" customFormat="1">
      <c r="A95" s="16" t="str">
        <f t="shared" si="6"/>
        <v>-</v>
      </c>
      <c r="B95" s="2" t="str">
        <f t="shared" si="7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9"/>
        <v>20</v>
      </c>
      <c r="K95" s="2" t="str">
        <f t="shared" si="8"/>
        <v>-</v>
      </c>
    </row>
    <row r="96" spans="1:12" s="2" customFormat="1">
      <c r="A96" s="16" t="str">
        <f t="shared" si="6"/>
        <v>-</v>
      </c>
      <c r="B96" s="2" t="str">
        <f t="shared" si="7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9"/>
        <v>21</v>
      </c>
      <c r="K96" s="2" t="str">
        <f t="shared" si="8"/>
        <v>-</v>
      </c>
    </row>
    <row r="97" spans="1:11" s="2" customFormat="1">
      <c r="A97" s="16" t="str">
        <f t="shared" si="6"/>
        <v>-</v>
      </c>
      <c r="B97" s="2" t="str">
        <f t="shared" si="7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9"/>
        <v>22</v>
      </c>
      <c r="K97" s="2" t="str">
        <f t="shared" si="8"/>
        <v>-</v>
      </c>
    </row>
    <row r="98" spans="1:11" s="2" customFormat="1">
      <c r="A98" s="16" t="str">
        <f t="shared" si="6"/>
        <v>-</v>
      </c>
      <c r="B98" s="2" t="str">
        <f t="shared" si="7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9"/>
        <v>23</v>
      </c>
      <c r="K98" s="2" t="str">
        <f t="shared" si="8"/>
        <v>-</v>
      </c>
    </row>
    <row r="99" spans="1:11" s="2" customFormat="1">
      <c r="A99" s="16" t="str">
        <f t="shared" si="6"/>
        <v>-</v>
      </c>
      <c r="B99" s="2" t="str">
        <f t="shared" si="7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9"/>
        <v>24</v>
      </c>
      <c r="K99" s="2" t="str">
        <f t="shared" si="8"/>
        <v>-</v>
      </c>
    </row>
    <row r="100" spans="1:11" s="2" customFormat="1">
      <c r="A100" s="16" t="str">
        <f t="shared" si="6"/>
        <v>-</v>
      </c>
      <c r="B100" s="2" t="str">
        <f t="shared" si="7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9"/>
        <v>25</v>
      </c>
      <c r="K100" s="2" t="str">
        <f t="shared" si="8"/>
        <v>-</v>
      </c>
    </row>
    <row r="101" spans="1:11" s="2" customFormat="1">
      <c r="A101" s="16" t="str">
        <f t="shared" si="6"/>
        <v>-</v>
      </c>
      <c r="B101" s="2" t="str">
        <f t="shared" si="7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9"/>
        <v>26</v>
      </c>
      <c r="K101" s="2" t="str">
        <f t="shared" si="8"/>
        <v>-</v>
      </c>
    </row>
    <row r="102" spans="1:11" s="2" customFormat="1">
      <c r="A102" s="16" t="str">
        <f t="shared" si="6"/>
        <v>-</v>
      </c>
      <c r="B102" s="2" t="str">
        <f t="shared" si="7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9"/>
        <v>27</v>
      </c>
      <c r="K102" s="2" t="str">
        <f t="shared" si="8"/>
        <v>-</v>
      </c>
    </row>
    <row r="103" spans="1:11" s="2" customFormat="1">
      <c r="A103" s="16" t="str">
        <f t="shared" si="6"/>
        <v>-</v>
      </c>
      <c r="B103" s="2" t="str">
        <f t="shared" si="7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9"/>
        <v>28</v>
      </c>
      <c r="K103" s="2" t="str">
        <f t="shared" si="8"/>
        <v>-</v>
      </c>
    </row>
    <row r="104" spans="1:11" s="2" customFormat="1">
      <c r="A104" s="16" t="str">
        <f t="shared" si="6"/>
        <v>-</v>
      </c>
      <c r="B104" s="2" t="str">
        <f t="shared" si="7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9"/>
        <v>29</v>
      </c>
      <c r="K104" s="2" t="str">
        <f t="shared" si="8"/>
        <v>-</v>
      </c>
    </row>
    <row r="105" spans="1:11" s="2" customFormat="1">
      <c r="A105" s="16" t="str">
        <f t="shared" si="6"/>
        <v>-</v>
      </c>
      <c r="B105" s="2" t="str">
        <f t="shared" si="7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9"/>
        <v>30</v>
      </c>
      <c r="K105" s="2" t="str">
        <f t="shared" si="8"/>
        <v>-</v>
      </c>
    </row>
    <row r="106" spans="1:11" s="2" customFormat="1">
      <c r="A106" s="16" t="str">
        <f t="shared" si="6"/>
        <v>-</v>
      </c>
      <c r="B106" s="2" t="str">
        <f t="shared" si="7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9"/>
        <v>31</v>
      </c>
      <c r="K106" s="2" t="str">
        <f t="shared" si="8"/>
        <v>-</v>
      </c>
    </row>
    <row r="107" spans="1:11" s="2" customFormat="1">
      <c r="A107" s="16" t="str">
        <f t="shared" si="6"/>
        <v>-</v>
      </c>
      <c r="B107" s="2" t="str">
        <f t="shared" si="7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9"/>
        <v>32</v>
      </c>
      <c r="K107" s="2" t="str">
        <f t="shared" si="8"/>
        <v>-</v>
      </c>
    </row>
    <row r="108" spans="1:11" s="2" customFormat="1">
      <c r="A108" s="16" t="str">
        <f t="shared" si="6"/>
        <v>-</v>
      </c>
      <c r="B108" s="2" t="str">
        <f t="shared" si="7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9"/>
        <v>33</v>
      </c>
      <c r="K108" s="2" t="str">
        <f t="shared" si="8"/>
        <v>-</v>
      </c>
    </row>
    <row r="109" spans="1:11" s="2" customFormat="1">
      <c r="A109" s="16" t="str">
        <f t="shared" si="6"/>
        <v>-</v>
      </c>
      <c r="B109" s="2" t="str">
        <f t="shared" si="7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9"/>
        <v>34</v>
      </c>
      <c r="K109" s="2" t="str">
        <f t="shared" si="8"/>
        <v>-</v>
      </c>
    </row>
    <row r="110" spans="1:11" s="2" customFormat="1">
      <c r="A110" s="16" t="str">
        <f t="shared" si="6"/>
        <v>-</v>
      </c>
      <c r="B110" s="2" t="str">
        <f t="shared" si="7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9"/>
        <v>35</v>
      </c>
      <c r="K110" s="2" t="str">
        <f t="shared" si="8"/>
        <v>-</v>
      </c>
    </row>
    <row r="111" spans="1:11" s="2" customFormat="1">
      <c r="A111" s="16" t="str">
        <f t="shared" si="6"/>
        <v>-</v>
      </c>
      <c r="B111" s="2" t="str">
        <f t="shared" si="7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9"/>
        <v>36</v>
      </c>
      <c r="K111" s="2" t="str">
        <f t="shared" si="8"/>
        <v>-</v>
      </c>
    </row>
    <row r="112" spans="1:11" s="2" customFormat="1">
      <c r="A112" s="16" t="str">
        <f t="shared" si="6"/>
        <v>-</v>
      </c>
      <c r="B112" s="2" t="str">
        <f t="shared" si="7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9"/>
        <v>37</v>
      </c>
      <c r="K112" s="2" t="str">
        <f t="shared" si="8"/>
        <v>-</v>
      </c>
    </row>
    <row r="113" spans="1:11" s="2" customFormat="1">
      <c r="A113" s="16" t="str">
        <f t="shared" si="6"/>
        <v>-</v>
      </c>
      <c r="B113" s="2" t="str">
        <f t="shared" si="7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9"/>
        <v>38</v>
      </c>
      <c r="K113" s="2" t="str">
        <f t="shared" si="8"/>
        <v>-</v>
      </c>
    </row>
    <row r="114" spans="1:11" s="2" customFormat="1">
      <c r="A114" s="16" t="str">
        <f t="shared" si="6"/>
        <v>-</v>
      </c>
      <c r="B114" s="2" t="str">
        <f t="shared" si="7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9"/>
        <v>39</v>
      </c>
      <c r="K114" s="2" t="str">
        <f t="shared" si="8"/>
        <v>-</v>
      </c>
    </row>
    <row r="115" spans="1:11" s="2" customFormat="1">
      <c r="A115" s="16" t="str">
        <f t="shared" si="6"/>
        <v>-</v>
      </c>
      <c r="B115" s="2" t="str">
        <f t="shared" si="7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9"/>
        <v>40</v>
      </c>
      <c r="K115" s="2" t="str">
        <f t="shared" si="8"/>
        <v>-</v>
      </c>
    </row>
    <row r="116" spans="1:11" s="2" customFormat="1">
      <c r="A116" s="16" t="str">
        <f t="shared" si="6"/>
        <v>-</v>
      </c>
      <c r="B116" s="2" t="str">
        <f t="shared" si="7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9"/>
        <v>41</v>
      </c>
      <c r="K116" s="2" t="str">
        <f t="shared" si="8"/>
        <v>-</v>
      </c>
    </row>
    <row r="117" spans="1:11" s="2" customFormat="1">
      <c r="A117" s="16" t="str">
        <f t="shared" si="6"/>
        <v>-</v>
      </c>
      <c r="B117" s="2" t="str">
        <f t="shared" si="7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9"/>
        <v>42</v>
      </c>
      <c r="K117" s="2" t="str">
        <f t="shared" si="8"/>
        <v>-</v>
      </c>
    </row>
    <row r="118" spans="1:11" s="2" customFormat="1">
      <c r="A118" s="16" t="str">
        <f t="shared" si="6"/>
        <v>-</v>
      </c>
      <c r="B118" s="2" t="str">
        <f t="shared" si="7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9"/>
        <v>43</v>
      </c>
      <c r="K118" s="2" t="str">
        <f t="shared" si="8"/>
        <v>-</v>
      </c>
    </row>
    <row r="119" spans="1:11" s="2" customFormat="1">
      <c r="A119" s="16" t="str">
        <f t="shared" si="6"/>
        <v>-</v>
      </c>
      <c r="B119" s="2" t="str">
        <f t="shared" si="7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9"/>
        <v>44</v>
      </c>
      <c r="K119" s="2" t="str">
        <f t="shared" si="8"/>
        <v>-</v>
      </c>
    </row>
    <row r="120" spans="1:11" s="2" customFormat="1">
      <c r="A120" s="16" t="str">
        <f t="shared" si="6"/>
        <v>-</v>
      </c>
      <c r="B120" s="2" t="str">
        <f t="shared" si="7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9"/>
        <v>45</v>
      </c>
      <c r="K120" s="2" t="str">
        <f t="shared" si="8"/>
        <v>-</v>
      </c>
    </row>
    <row r="121" spans="1:11" s="2" customFormat="1">
      <c r="A121" s="16" t="str">
        <f t="shared" si="6"/>
        <v>-</v>
      </c>
      <c r="B121" s="2" t="str">
        <f t="shared" si="7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9"/>
        <v>46</v>
      </c>
      <c r="K121" s="2" t="str">
        <f t="shared" si="8"/>
        <v>-</v>
      </c>
    </row>
    <row r="122" spans="1:11" s="2" customFormat="1">
      <c r="A122" s="16" t="str">
        <f t="shared" si="6"/>
        <v>-</v>
      </c>
      <c r="B122" s="2" t="str">
        <f t="shared" si="7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9"/>
        <v>47</v>
      </c>
      <c r="K122" s="2" t="str">
        <f t="shared" si="8"/>
        <v>-</v>
      </c>
    </row>
    <row r="123" spans="1:11" s="2" customFormat="1">
      <c r="A123" s="16" t="str">
        <f t="shared" si="6"/>
        <v>-</v>
      </c>
      <c r="B123" s="2" t="str">
        <f t="shared" si="7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9"/>
        <v>48</v>
      </c>
      <c r="K123" s="2" t="str">
        <f t="shared" si="8"/>
        <v>-</v>
      </c>
    </row>
    <row r="124" spans="1:11" s="2" customFormat="1">
      <c r="A124" s="16" t="str">
        <f t="shared" si="6"/>
        <v>-</v>
      </c>
      <c r="B124" s="2" t="str">
        <f t="shared" si="7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9"/>
        <v>49</v>
      </c>
      <c r="K124" s="2" t="str">
        <f t="shared" si="8"/>
        <v>-</v>
      </c>
    </row>
    <row r="125" spans="1:11" s="2" customFormat="1">
      <c r="A125" s="16" t="str">
        <f t="shared" si="6"/>
        <v>-</v>
      </c>
      <c r="B125" s="2" t="str">
        <f t="shared" si="7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9"/>
        <v>50</v>
      </c>
      <c r="K125" s="2" t="str">
        <f t="shared" si="8"/>
        <v>-</v>
      </c>
    </row>
    <row r="126" spans="1:11" s="2" customFormat="1">
      <c r="A126" s="16" t="str">
        <f t="shared" si="6"/>
        <v>-</v>
      </c>
      <c r="B126" s="2" t="str">
        <f t="shared" si="7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9"/>
        <v>51</v>
      </c>
      <c r="K126" s="2" t="str">
        <f t="shared" si="8"/>
        <v>-</v>
      </c>
    </row>
    <row r="127" spans="1:11" s="2" customFormat="1">
      <c r="A127" s="16" t="str">
        <f t="shared" si="6"/>
        <v>-</v>
      </c>
      <c r="B127" s="2" t="str">
        <f t="shared" si="7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9"/>
        <v>52</v>
      </c>
      <c r="K127" s="2" t="str">
        <f t="shared" si="8"/>
        <v>-</v>
      </c>
    </row>
    <row r="128" spans="1:11" s="2" customFormat="1">
      <c r="A128" s="16" t="str">
        <f t="shared" si="6"/>
        <v>-</v>
      </c>
      <c r="B128" s="2" t="str">
        <f t="shared" si="7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9"/>
        <v>53</v>
      </c>
      <c r="K128" s="2" t="str">
        <f t="shared" si="8"/>
        <v>-</v>
      </c>
    </row>
    <row r="129" spans="1:11" s="2" customFormat="1">
      <c r="A129" s="16" t="str">
        <f t="shared" si="6"/>
        <v>-</v>
      </c>
      <c r="B129" s="2" t="str">
        <f t="shared" si="7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9"/>
        <v>54</v>
      </c>
      <c r="K129" s="2" t="str">
        <f t="shared" si="8"/>
        <v>-</v>
      </c>
    </row>
    <row r="130" spans="1:11" s="2" customFormat="1">
      <c r="A130" s="16" t="str">
        <f t="shared" si="6"/>
        <v>-</v>
      </c>
      <c r="B130" s="2" t="str">
        <f t="shared" si="7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9"/>
        <v>55</v>
      </c>
      <c r="K130" s="2" t="str">
        <f t="shared" si="8"/>
        <v>-</v>
      </c>
    </row>
    <row r="131" spans="1:11" s="2" customFormat="1">
      <c r="A131" s="16" t="str">
        <f t="shared" si="6"/>
        <v>-</v>
      </c>
      <c r="B131" s="2" t="str">
        <f t="shared" si="7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9"/>
        <v>56</v>
      </c>
      <c r="K131" s="2" t="str">
        <f t="shared" si="8"/>
        <v>-</v>
      </c>
    </row>
    <row r="132" spans="1:11" s="2" customFormat="1">
      <c r="A132" s="16" t="str">
        <f t="shared" si="6"/>
        <v>-</v>
      </c>
      <c r="B132" s="2" t="str">
        <f t="shared" si="7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9"/>
        <v>57</v>
      </c>
      <c r="K132" s="2" t="str">
        <f t="shared" si="8"/>
        <v>-</v>
      </c>
    </row>
    <row r="133" spans="1:11" s="2" customFormat="1">
      <c r="A133" s="16" t="str">
        <f t="shared" si="6"/>
        <v>-</v>
      </c>
      <c r="B133" s="2" t="str">
        <f t="shared" si="7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9"/>
        <v>58</v>
      </c>
      <c r="K133" s="2" t="str">
        <f t="shared" si="8"/>
        <v>-</v>
      </c>
    </row>
    <row r="134" spans="1:11" s="2" customFormat="1">
      <c r="A134" s="16" t="str">
        <f t="shared" si="6"/>
        <v>-</v>
      </c>
      <c r="B134" s="2" t="str">
        <f t="shared" si="7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9"/>
        <v>59</v>
      </c>
      <c r="K134" s="2" t="str">
        <f t="shared" si="8"/>
        <v>-</v>
      </c>
    </row>
    <row r="135" spans="1:11" s="2" customFormat="1">
      <c r="A135" s="16" t="str">
        <f t="shared" si="6"/>
        <v>-</v>
      </c>
      <c r="B135" s="2" t="str">
        <f t="shared" si="7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9"/>
        <v>60</v>
      </c>
      <c r="K135" s="2" t="str">
        <f t="shared" si="8"/>
        <v>-</v>
      </c>
    </row>
    <row r="136" spans="1:11" s="2" customFormat="1">
      <c r="A136" s="16" t="str">
        <f t="shared" si="6"/>
        <v>-</v>
      </c>
      <c r="B136" s="2" t="str">
        <f t="shared" si="7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9"/>
        <v>61</v>
      </c>
      <c r="K136" s="2" t="str">
        <f t="shared" si="8"/>
        <v>-</v>
      </c>
    </row>
    <row r="137" spans="1:11" s="2" customFormat="1">
      <c r="A137" s="16" t="str">
        <f t="shared" si="6"/>
        <v>-</v>
      </c>
      <c r="B137" s="2" t="str">
        <f t="shared" si="7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9"/>
        <v>62</v>
      </c>
      <c r="K137" s="2" t="str">
        <f t="shared" si="8"/>
        <v>-</v>
      </c>
    </row>
    <row r="138" spans="1:11" s="2" customFormat="1">
      <c r="A138" s="16" t="str">
        <f t="shared" si="6"/>
        <v>-</v>
      </c>
      <c r="B138" s="2" t="str">
        <f t="shared" si="7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9"/>
        <v>63</v>
      </c>
      <c r="K138" s="2" t="str">
        <f t="shared" si="8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10">IF(ISBLANK(D6),"-",IF(C77="Nej",TIMEVALUE(IF(D147="förlorare",TEXT(D6+$D$72,"mm:ss.000"),TEXT(D6,"mm:ss.000"))),"Redan rankad"))</f>
        <v>-</v>
      </c>
      <c r="B147" s="2" t="str">
        <f t="shared" ref="B147:B208" si="11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2">IFERROR(VLOOKUP(SMALL($A$146:$A$208,$J147),$A$146:$B$208,2,FALSE),"-")</f>
        <v>-</v>
      </c>
    </row>
    <row r="148" spans="1:12" s="2" customFormat="1">
      <c r="A148" s="16" t="str">
        <f t="shared" si="10"/>
        <v>-</v>
      </c>
      <c r="B148" s="2" t="str">
        <f t="shared" si="11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3">J147+1</f>
        <v>3</v>
      </c>
      <c r="K148" s="2" t="str">
        <f t="shared" si="12"/>
        <v>-</v>
      </c>
    </row>
    <row r="149" spans="1:12" s="2" customFormat="1">
      <c r="A149" s="16" t="str">
        <f t="shared" si="10"/>
        <v>-</v>
      </c>
      <c r="B149" s="2" t="str">
        <f t="shared" si="11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3"/>
        <v>4</v>
      </c>
      <c r="K149" s="2" t="str">
        <f t="shared" si="12"/>
        <v>-</v>
      </c>
    </row>
    <row r="150" spans="1:12" s="2" customFormat="1">
      <c r="A150" s="16" t="str">
        <f t="shared" si="10"/>
        <v>-</v>
      </c>
      <c r="B150" s="2" t="str">
        <f t="shared" si="11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3"/>
        <v>5</v>
      </c>
      <c r="K150" s="2" t="str">
        <f t="shared" si="12"/>
        <v>-</v>
      </c>
    </row>
    <row r="151" spans="1:12" s="2" customFormat="1">
      <c r="A151" s="16" t="str">
        <f t="shared" si="10"/>
        <v>-</v>
      </c>
      <c r="B151" s="2" t="str">
        <f t="shared" si="11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3"/>
        <v>6</v>
      </c>
      <c r="K151" s="2" t="str">
        <f t="shared" si="12"/>
        <v>-</v>
      </c>
    </row>
    <row r="152" spans="1:12" s="2" customFormat="1">
      <c r="A152" s="16" t="str">
        <f t="shared" si="10"/>
        <v>-</v>
      </c>
      <c r="B152" s="2" t="str">
        <f t="shared" si="11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3"/>
        <v>7</v>
      </c>
      <c r="K152" s="2" t="str">
        <f t="shared" si="12"/>
        <v>-</v>
      </c>
    </row>
    <row r="153" spans="1:12" s="2" customFormat="1">
      <c r="A153" s="16" t="str">
        <f t="shared" si="10"/>
        <v>-</v>
      </c>
      <c r="B153" s="2" t="str">
        <f t="shared" si="11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3"/>
        <v>8</v>
      </c>
      <c r="K153" s="2" t="str">
        <f t="shared" si="12"/>
        <v>-</v>
      </c>
    </row>
    <row r="154" spans="1:12" s="2" customFormat="1">
      <c r="A154" s="16" t="str">
        <f t="shared" si="10"/>
        <v>-</v>
      </c>
      <c r="B154" s="2" t="str">
        <f t="shared" si="11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3"/>
        <v>9</v>
      </c>
      <c r="K154" s="2" t="str">
        <f t="shared" si="12"/>
        <v>-</v>
      </c>
    </row>
    <row r="155" spans="1:12" s="2" customFormat="1">
      <c r="A155" s="16" t="str">
        <f t="shared" si="10"/>
        <v>-</v>
      </c>
      <c r="B155" s="2" t="str">
        <f t="shared" si="11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3"/>
        <v>10</v>
      </c>
      <c r="K155" s="2" t="str">
        <f t="shared" si="12"/>
        <v>-</v>
      </c>
    </row>
    <row r="156" spans="1:12" s="2" customFormat="1">
      <c r="A156" s="16" t="str">
        <f t="shared" si="10"/>
        <v>-</v>
      </c>
      <c r="B156" s="2" t="str">
        <f t="shared" si="11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3"/>
        <v>11</v>
      </c>
      <c r="K156" s="2" t="str">
        <f t="shared" si="12"/>
        <v>-</v>
      </c>
    </row>
    <row r="157" spans="1:12" s="2" customFormat="1">
      <c r="A157" s="16" t="str">
        <f t="shared" si="10"/>
        <v>-</v>
      </c>
      <c r="B157" s="2" t="str">
        <f t="shared" si="11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3"/>
        <v>12</v>
      </c>
      <c r="K157" s="2" t="str">
        <f t="shared" si="12"/>
        <v>-</v>
      </c>
    </row>
    <row r="158" spans="1:12" s="2" customFormat="1">
      <c r="A158" s="16" t="str">
        <f t="shared" si="10"/>
        <v>-</v>
      </c>
      <c r="B158" s="2" t="str">
        <f t="shared" si="11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3"/>
        <v>13</v>
      </c>
      <c r="K158" s="2" t="str">
        <f t="shared" si="12"/>
        <v>-</v>
      </c>
    </row>
    <row r="159" spans="1:12" s="2" customFormat="1">
      <c r="A159" s="16" t="str">
        <f t="shared" si="10"/>
        <v>-</v>
      </c>
      <c r="B159" s="2" t="str">
        <f t="shared" si="11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3"/>
        <v>14</v>
      </c>
      <c r="K159" s="2" t="str">
        <f t="shared" si="12"/>
        <v>-</v>
      </c>
    </row>
    <row r="160" spans="1:12" s="2" customFormat="1">
      <c r="A160" s="16" t="str">
        <f t="shared" si="10"/>
        <v>-</v>
      </c>
      <c r="B160" s="2" t="str">
        <f t="shared" si="11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3"/>
        <v>15</v>
      </c>
      <c r="K160" s="2" t="str">
        <f t="shared" si="12"/>
        <v>-</v>
      </c>
    </row>
    <row r="161" spans="1:11" s="2" customFormat="1">
      <c r="A161" s="16" t="str">
        <f t="shared" si="10"/>
        <v>-</v>
      </c>
      <c r="B161" s="2" t="str">
        <f t="shared" si="11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3"/>
        <v>16</v>
      </c>
      <c r="K161" s="2" t="str">
        <f t="shared" si="12"/>
        <v>-</v>
      </c>
    </row>
    <row r="162" spans="1:11" s="2" customFormat="1">
      <c r="A162" s="16" t="str">
        <f t="shared" si="10"/>
        <v>-</v>
      </c>
      <c r="B162" s="2" t="str">
        <f t="shared" si="11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3"/>
        <v>17</v>
      </c>
      <c r="K162" s="2" t="str">
        <f t="shared" si="12"/>
        <v>-</v>
      </c>
    </row>
    <row r="163" spans="1:11" s="2" customFormat="1">
      <c r="A163" s="16" t="str">
        <f t="shared" si="10"/>
        <v>-</v>
      </c>
      <c r="B163" s="2" t="str">
        <f t="shared" si="11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3"/>
        <v>18</v>
      </c>
      <c r="K163" s="2" t="str">
        <f t="shared" si="12"/>
        <v>-</v>
      </c>
    </row>
    <row r="164" spans="1:11" s="2" customFormat="1">
      <c r="A164" s="16" t="str">
        <f t="shared" si="10"/>
        <v>-</v>
      </c>
      <c r="B164" s="2" t="str">
        <f t="shared" si="11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3"/>
        <v>19</v>
      </c>
      <c r="K164" s="2" t="str">
        <f t="shared" si="12"/>
        <v>-</v>
      </c>
    </row>
    <row r="165" spans="1:11" s="2" customFormat="1">
      <c r="A165" s="16" t="str">
        <f t="shared" si="10"/>
        <v>-</v>
      </c>
      <c r="B165" s="2" t="str">
        <f t="shared" si="11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3"/>
        <v>20</v>
      </c>
      <c r="K165" s="2" t="str">
        <f t="shared" si="12"/>
        <v>-</v>
      </c>
    </row>
    <row r="166" spans="1:11" s="2" customFormat="1">
      <c r="A166" s="16" t="str">
        <f t="shared" si="10"/>
        <v>-</v>
      </c>
      <c r="B166" s="2" t="str">
        <f t="shared" si="11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3"/>
        <v>21</v>
      </c>
      <c r="K166" s="2" t="str">
        <f t="shared" si="12"/>
        <v>-</v>
      </c>
    </row>
    <row r="167" spans="1:11" s="2" customFormat="1">
      <c r="A167" s="16" t="str">
        <f t="shared" si="10"/>
        <v>-</v>
      </c>
      <c r="B167" s="2" t="str">
        <f t="shared" si="11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3"/>
        <v>22</v>
      </c>
      <c r="K167" s="2" t="str">
        <f t="shared" si="12"/>
        <v>-</v>
      </c>
    </row>
    <row r="168" spans="1:11" s="2" customFormat="1">
      <c r="A168" s="16" t="str">
        <f t="shared" si="10"/>
        <v>-</v>
      </c>
      <c r="B168" s="2" t="str">
        <f t="shared" si="11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3"/>
        <v>23</v>
      </c>
      <c r="K168" s="2" t="str">
        <f t="shared" si="12"/>
        <v>-</v>
      </c>
    </row>
    <row r="169" spans="1:11" s="2" customFormat="1">
      <c r="A169" s="16" t="str">
        <f t="shared" si="10"/>
        <v>-</v>
      </c>
      <c r="B169" s="2" t="str">
        <f t="shared" si="11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3"/>
        <v>24</v>
      </c>
      <c r="K169" s="2" t="str">
        <f t="shared" si="12"/>
        <v>-</v>
      </c>
    </row>
    <row r="170" spans="1:11" s="2" customFormat="1">
      <c r="A170" s="16" t="str">
        <f t="shared" si="10"/>
        <v>-</v>
      </c>
      <c r="B170" s="2" t="str">
        <f t="shared" si="11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3"/>
        <v>25</v>
      </c>
      <c r="K170" s="2" t="str">
        <f t="shared" si="12"/>
        <v>-</v>
      </c>
    </row>
    <row r="171" spans="1:11" s="2" customFormat="1">
      <c r="A171" s="16" t="str">
        <f t="shared" si="10"/>
        <v>-</v>
      </c>
      <c r="B171" s="2" t="str">
        <f t="shared" si="11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3"/>
        <v>26</v>
      </c>
      <c r="K171" s="2" t="str">
        <f t="shared" si="12"/>
        <v>-</v>
      </c>
    </row>
    <row r="172" spans="1:11" s="2" customFormat="1">
      <c r="A172" s="16" t="str">
        <f t="shared" si="10"/>
        <v>-</v>
      </c>
      <c r="B172" s="2" t="str">
        <f t="shared" si="11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3"/>
        <v>27</v>
      </c>
      <c r="K172" s="2" t="str">
        <f t="shared" si="12"/>
        <v>-</v>
      </c>
    </row>
    <row r="173" spans="1:11" s="2" customFormat="1">
      <c r="A173" s="16" t="str">
        <f t="shared" si="10"/>
        <v>-</v>
      </c>
      <c r="B173" s="2" t="str">
        <f t="shared" si="11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3"/>
        <v>28</v>
      </c>
      <c r="K173" s="2" t="str">
        <f t="shared" si="12"/>
        <v>-</v>
      </c>
    </row>
    <row r="174" spans="1:11" s="2" customFormat="1">
      <c r="A174" s="16" t="str">
        <f t="shared" si="10"/>
        <v>-</v>
      </c>
      <c r="B174" s="2" t="str">
        <f t="shared" si="11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3"/>
        <v>29</v>
      </c>
      <c r="K174" s="2" t="str">
        <f t="shared" si="12"/>
        <v>-</v>
      </c>
    </row>
    <row r="175" spans="1:11" s="2" customFormat="1">
      <c r="A175" s="16" t="str">
        <f t="shared" si="10"/>
        <v>-</v>
      </c>
      <c r="B175" s="2" t="str">
        <f t="shared" si="11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3"/>
        <v>30</v>
      </c>
      <c r="K175" s="2" t="str">
        <f t="shared" si="12"/>
        <v>-</v>
      </c>
    </row>
    <row r="176" spans="1:11" s="2" customFormat="1">
      <c r="A176" s="16" t="str">
        <f t="shared" si="10"/>
        <v>-</v>
      </c>
      <c r="B176" s="2" t="str">
        <f t="shared" si="11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3"/>
        <v>31</v>
      </c>
      <c r="K176" s="2" t="str">
        <f t="shared" si="12"/>
        <v>-</v>
      </c>
    </row>
    <row r="177" spans="1:11" s="2" customFormat="1">
      <c r="A177" s="16" t="str">
        <f t="shared" si="10"/>
        <v>-</v>
      </c>
      <c r="B177" s="2" t="str">
        <f t="shared" si="11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3"/>
        <v>32</v>
      </c>
      <c r="K177" s="2" t="str">
        <f t="shared" si="12"/>
        <v>-</v>
      </c>
    </row>
    <row r="178" spans="1:11" s="2" customFormat="1">
      <c r="A178" s="16" t="str">
        <f t="shared" si="10"/>
        <v>-</v>
      </c>
      <c r="B178" s="2" t="str">
        <f t="shared" si="11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3"/>
        <v>33</v>
      </c>
      <c r="K178" s="2" t="str">
        <f t="shared" si="12"/>
        <v>-</v>
      </c>
    </row>
    <row r="179" spans="1:11" s="2" customFormat="1">
      <c r="A179" s="16" t="str">
        <f t="shared" si="10"/>
        <v>-</v>
      </c>
      <c r="B179" s="2" t="str">
        <f t="shared" si="11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3"/>
        <v>34</v>
      </c>
      <c r="K179" s="2" t="str">
        <f t="shared" si="12"/>
        <v>-</v>
      </c>
    </row>
    <row r="180" spans="1:11" s="2" customFormat="1">
      <c r="A180" s="16" t="str">
        <f t="shared" si="10"/>
        <v>-</v>
      </c>
      <c r="B180" s="2" t="str">
        <f t="shared" si="11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3"/>
        <v>35</v>
      </c>
      <c r="K180" s="2" t="str">
        <f t="shared" si="12"/>
        <v>-</v>
      </c>
    </row>
    <row r="181" spans="1:11" s="2" customFormat="1">
      <c r="A181" s="16" t="str">
        <f t="shared" si="10"/>
        <v>-</v>
      </c>
      <c r="B181" s="2" t="str">
        <f t="shared" si="11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3"/>
        <v>36</v>
      </c>
      <c r="K181" s="2" t="str">
        <f t="shared" si="12"/>
        <v>-</v>
      </c>
    </row>
    <row r="182" spans="1:11" s="2" customFormat="1">
      <c r="A182" s="16" t="str">
        <f t="shared" si="10"/>
        <v>-</v>
      </c>
      <c r="B182" s="2" t="str">
        <f t="shared" si="11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3"/>
        <v>37</v>
      </c>
      <c r="K182" s="2" t="str">
        <f t="shared" si="12"/>
        <v>-</v>
      </c>
    </row>
    <row r="183" spans="1:11" s="2" customFormat="1">
      <c r="A183" s="16" t="str">
        <f t="shared" si="10"/>
        <v>-</v>
      </c>
      <c r="B183" s="2" t="str">
        <f t="shared" si="11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3"/>
        <v>38</v>
      </c>
      <c r="K183" s="2" t="str">
        <f t="shared" si="12"/>
        <v>-</v>
      </c>
    </row>
    <row r="184" spans="1:11" s="2" customFormat="1">
      <c r="A184" s="16" t="str">
        <f t="shared" si="10"/>
        <v>-</v>
      </c>
      <c r="B184" s="2" t="str">
        <f t="shared" si="11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3"/>
        <v>39</v>
      </c>
      <c r="K184" s="2" t="str">
        <f t="shared" si="12"/>
        <v>-</v>
      </c>
    </row>
    <row r="185" spans="1:11" s="2" customFormat="1">
      <c r="A185" s="16" t="str">
        <f t="shared" si="10"/>
        <v>-</v>
      </c>
      <c r="B185" s="2" t="str">
        <f t="shared" si="11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3"/>
        <v>40</v>
      </c>
      <c r="K185" s="2" t="str">
        <f t="shared" si="12"/>
        <v>-</v>
      </c>
    </row>
    <row r="186" spans="1:11" s="2" customFormat="1">
      <c r="A186" s="16" t="str">
        <f t="shared" si="10"/>
        <v>-</v>
      </c>
      <c r="B186" s="2" t="str">
        <f t="shared" si="11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3"/>
        <v>41</v>
      </c>
      <c r="K186" s="2" t="str">
        <f t="shared" si="12"/>
        <v>-</v>
      </c>
    </row>
    <row r="187" spans="1:11" s="2" customFormat="1">
      <c r="A187" s="16" t="str">
        <f t="shared" si="10"/>
        <v>-</v>
      </c>
      <c r="B187" s="2" t="str">
        <f t="shared" si="11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3"/>
        <v>42</v>
      </c>
      <c r="K187" s="2" t="str">
        <f t="shared" si="12"/>
        <v>-</v>
      </c>
    </row>
    <row r="188" spans="1:11" s="2" customFormat="1">
      <c r="A188" s="16" t="str">
        <f t="shared" si="10"/>
        <v>-</v>
      </c>
      <c r="B188" s="2" t="str">
        <f t="shared" si="11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3"/>
        <v>43</v>
      </c>
      <c r="K188" s="2" t="str">
        <f t="shared" si="12"/>
        <v>-</v>
      </c>
    </row>
    <row r="189" spans="1:11" s="2" customFormat="1">
      <c r="A189" s="16" t="str">
        <f t="shared" si="10"/>
        <v>-</v>
      </c>
      <c r="B189" s="2" t="str">
        <f t="shared" si="11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3"/>
        <v>44</v>
      </c>
      <c r="K189" s="2" t="str">
        <f t="shared" si="12"/>
        <v>-</v>
      </c>
    </row>
    <row r="190" spans="1:11" s="2" customFormat="1">
      <c r="A190" s="16" t="str">
        <f t="shared" si="10"/>
        <v>-</v>
      </c>
      <c r="B190" s="2" t="str">
        <f t="shared" si="11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3"/>
        <v>45</v>
      </c>
      <c r="K190" s="2" t="str">
        <f t="shared" si="12"/>
        <v>-</v>
      </c>
    </row>
    <row r="191" spans="1:11" s="2" customFormat="1">
      <c r="A191" s="16" t="str">
        <f t="shared" si="10"/>
        <v>-</v>
      </c>
      <c r="B191" s="2" t="str">
        <f t="shared" si="11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3"/>
        <v>46</v>
      </c>
      <c r="K191" s="2" t="str">
        <f t="shared" si="12"/>
        <v>-</v>
      </c>
    </row>
    <row r="192" spans="1:11" s="2" customFormat="1">
      <c r="A192" s="16" t="str">
        <f t="shared" si="10"/>
        <v>-</v>
      </c>
      <c r="B192" s="2" t="str">
        <f t="shared" si="11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3"/>
        <v>47</v>
      </c>
      <c r="K192" s="2" t="str">
        <f t="shared" si="12"/>
        <v>-</v>
      </c>
    </row>
    <row r="193" spans="1:11" s="2" customFormat="1">
      <c r="A193" s="16" t="str">
        <f t="shared" si="10"/>
        <v>-</v>
      </c>
      <c r="B193" s="2" t="str">
        <f t="shared" si="11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3"/>
        <v>48</v>
      </c>
      <c r="K193" s="2" t="str">
        <f t="shared" si="12"/>
        <v>-</v>
      </c>
    </row>
    <row r="194" spans="1:11" s="2" customFormat="1">
      <c r="A194" s="16" t="str">
        <f t="shared" si="10"/>
        <v>-</v>
      </c>
      <c r="B194" s="2" t="str">
        <f t="shared" si="11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3"/>
        <v>49</v>
      </c>
      <c r="K194" s="2" t="str">
        <f t="shared" si="12"/>
        <v>-</v>
      </c>
    </row>
    <row r="195" spans="1:11" s="2" customFormat="1">
      <c r="A195" s="16" t="str">
        <f t="shared" si="10"/>
        <v>-</v>
      </c>
      <c r="B195" s="2" t="str">
        <f t="shared" si="11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3"/>
        <v>50</v>
      </c>
      <c r="K195" s="2" t="str">
        <f t="shared" si="12"/>
        <v>-</v>
      </c>
    </row>
    <row r="196" spans="1:11" s="2" customFormat="1">
      <c r="A196" s="16" t="str">
        <f t="shared" si="10"/>
        <v>-</v>
      </c>
      <c r="B196" s="2" t="str">
        <f t="shared" si="11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3"/>
        <v>51</v>
      </c>
      <c r="K196" s="2" t="str">
        <f t="shared" si="12"/>
        <v>-</v>
      </c>
    </row>
    <row r="197" spans="1:11" s="2" customFormat="1">
      <c r="A197" s="16" t="str">
        <f t="shared" si="10"/>
        <v>-</v>
      </c>
      <c r="B197" s="2" t="str">
        <f t="shared" si="11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3"/>
        <v>52</v>
      </c>
      <c r="K197" s="2" t="str">
        <f t="shared" si="12"/>
        <v>-</v>
      </c>
    </row>
    <row r="198" spans="1:11" s="2" customFormat="1">
      <c r="A198" s="16" t="str">
        <f t="shared" si="10"/>
        <v>-</v>
      </c>
      <c r="B198" s="2" t="str">
        <f t="shared" si="11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3"/>
        <v>53</v>
      </c>
      <c r="K198" s="2" t="str">
        <f t="shared" si="12"/>
        <v>-</v>
      </c>
    </row>
    <row r="199" spans="1:11" s="2" customFormat="1">
      <c r="A199" s="16" t="str">
        <f t="shared" si="10"/>
        <v>-</v>
      </c>
      <c r="B199" s="2" t="str">
        <f t="shared" si="11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3"/>
        <v>54</v>
      </c>
      <c r="K199" s="2" t="str">
        <f t="shared" si="12"/>
        <v>-</v>
      </c>
    </row>
    <row r="200" spans="1:11" s="2" customFormat="1">
      <c r="A200" s="16" t="str">
        <f t="shared" si="10"/>
        <v>-</v>
      </c>
      <c r="B200" s="2" t="str">
        <f t="shared" si="11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3"/>
        <v>55</v>
      </c>
      <c r="K200" s="2" t="str">
        <f t="shared" si="12"/>
        <v>-</v>
      </c>
    </row>
    <row r="201" spans="1:11" s="2" customFormat="1">
      <c r="A201" s="16" t="str">
        <f t="shared" si="10"/>
        <v>-</v>
      </c>
      <c r="B201" s="2" t="str">
        <f t="shared" si="11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3"/>
        <v>56</v>
      </c>
      <c r="K201" s="2" t="str">
        <f t="shared" si="12"/>
        <v>-</v>
      </c>
    </row>
    <row r="202" spans="1:11" s="2" customFormat="1">
      <c r="A202" s="16" t="str">
        <f t="shared" si="10"/>
        <v>-</v>
      </c>
      <c r="B202" s="2" t="str">
        <f t="shared" si="11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3"/>
        <v>57</v>
      </c>
      <c r="K202" s="2" t="str">
        <f t="shared" si="12"/>
        <v>-</v>
      </c>
    </row>
    <row r="203" spans="1:11" s="2" customFormat="1">
      <c r="A203" s="16" t="str">
        <f t="shared" si="10"/>
        <v>-</v>
      </c>
      <c r="B203" s="2" t="str">
        <f t="shared" si="11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3"/>
        <v>58</v>
      </c>
      <c r="K203" s="2" t="str">
        <f t="shared" si="12"/>
        <v>-</v>
      </c>
    </row>
    <row r="204" spans="1:11" s="2" customFormat="1">
      <c r="A204" s="16" t="str">
        <f t="shared" si="10"/>
        <v>-</v>
      </c>
      <c r="B204" s="2" t="str">
        <f t="shared" si="11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3"/>
        <v>59</v>
      </c>
      <c r="K204" s="2" t="str">
        <f t="shared" si="12"/>
        <v>-</v>
      </c>
    </row>
    <row r="205" spans="1:11" s="2" customFormat="1">
      <c r="A205" s="16" t="str">
        <f t="shared" si="10"/>
        <v>-</v>
      </c>
      <c r="B205" s="2" t="str">
        <f t="shared" si="11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3"/>
        <v>60</v>
      </c>
      <c r="K205" s="2" t="str">
        <f t="shared" si="12"/>
        <v>-</v>
      </c>
    </row>
    <row r="206" spans="1:11" s="2" customFormat="1">
      <c r="A206" s="16" t="str">
        <f t="shared" si="10"/>
        <v>-</v>
      </c>
      <c r="B206" s="2" t="str">
        <f t="shared" si="11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3"/>
        <v>61</v>
      </c>
      <c r="K206" s="2" t="str">
        <f t="shared" si="12"/>
        <v>-</v>
      </c>
    </row>
    <row r="207" spans="1:11" s="2" customFormat="1">
      <c r="A207" s="16" t="str">
        <f t="shared" si="10"/>
        <v>-</v>
      </c>
      <c r="B207" s="2" t="str">
        <f t="shared" si="11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3"/>
        <v>62</v>
      </c>
      <c r="K207" s="2" t="str">
        <f t="shared" si="12"/>
        <v>-</v>
      </c>
    </row>
    <row r="208" spans="1:11" s="2" customFormat="1">
      <c r="A208" s="16" t="str">
        <f t="shared" si="10"/>
        <v>-</v>
      </c>
      <c r="B208" s="2" t="str">
        <f t="shared" si="11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3"/>
        <v>63</v>
      </c>
      <c r="K208" s="2" t="str">
        <f t="shared" si="12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4">IF(C147="Ja","Redan rankad",IF(ISBLANK(E6),"-",TIMEVALUE(IF(D217="förlorare",TEXT(E6+$D$72,"mm:ss.000"),TEXT(E6,"mm:ss.000")))))</f>
        <v>-</v>
      </c>
      <c r="B217" s="2" t="str">
        <f t="shared" ref="B217:B278" si="15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6">IFERROR(VLOOKUP(SMALL($A$216:$A$278,$J217),$A$216:$B$278,2,FALSE),"-")</f>
        <v>-</v>
      </c>
    </row>
    <row r="218" spans="1:12" s="2" customFormat="1">
      <c r="A218" s="16" t="str">
        <f t="shared" ca="1" si="14"/>
        <v>-</v>
      </c>
      <c r="B218" s="2" t="str">
        <f t="shared" si="15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7">J217+1</f>
        <v>3</v>
      </c>
      <c r="K218" s="18" t="str">
        <f t="shared" ca="1" si="16"/>
        <v>-</v>
      </c>
    </row>
    <row r="219" spans="1:12" s="2" customFormat="1">
      <c r="A219" s="16" t="str">
        <f t="shared" ca="1" si="14"/>
        <v>-</v>
      </c>
      <c r="B219" s="2" t="str">
        <f t="shared" si="15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7"/>
        <v>4</v>
      </c>
      <c r="K219" s="18" t="str">
        <f t="shared" ca="1" si="16"/>
        <v>-</v>
      </c>
    </row>
    <row r="220" spans="1:12" s="2" customFormat="1">
      <c r="A220" s="16" t="str">
        <f t="shared" ca="1" si="14"/>
        <v>-</v>
      </c>
      <c r="B220" s="2" t="str">
        <f t="shared" si="15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7"/>
        <v>5</v>
      </c>
      <c r="K220" s="18" t="str">
        <f t="shared" ca="1" si="16"/>
        <v>-</v>
      </c>
    </row>
    <row r="221" spans="1:12" s="2" customFormat="1">
      <c r="A221" s="16" t="str">
        <f t="shared" ca="1" si="14"/>
        <v>-</v>
      </c>
      <c r="B221" s="2" t="str">
        <f t="shared" si="15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7"/>
        <v>6</v>
      </c>
      <c r="K221" s="18" t="str">
        <f t="shared" ca="1" si="16"/>
        <v>-</v>
      </c>
    </row>
    <row r="222" spans="1:12" s="2" customFormat="1">
      <c r="A222" s="16" t="str">
        <f t="shared" ca="1" si="14"/>
        <v>-</v>
      </c>
      <c r="B222" s="2" t="str">
        <f t="shared" si="15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7"/>
        <v>7</v>
      </c>
      <c r="K222" s="18" t="str">
        <f t="shared" ca="1" si="16"/>
        <v>-</v>
      </c>
    </row>
    <row r="223" spans="1:12" s="2" customFormat="1">
      <c r="A223" s="16" t="str">
        <f t="shared" ca="1" si="14"/>
        <v>-</v>
      </c>
      <c r="B223" s="2" t="str">
        <f t="shared" si="15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7"/>
        <v>8</v>
      </c>
      <c r="K223" s="18" t="str">
        <f t="shared" ca="1" si="16"/>
        <v>-</v>
      </c>
    </row>
    <row r="224" spans="1:12" s="2" customFormat="1">
      <c r="A224" s="16" t="str">
        <f t="shared" ca="1" si="14"/>
        <v>-</v>
      </c>
      <c r="B224" s="2" t="str">
        <f t="shared" si="15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7"/>
        <v>9</v>
      </c>
      <c r="K224" s="18" t="str">
        <f t="shared" ca="1" si="16"/>
        <v>-</v>
      </c>
    </row>
    <row r="225" spans="1:11" s="2" customFormat="1">
      <c r="A225" s="16" t="str">
        <f t="shared" ca="1" si="14"/>
        <v>-</v>
      </c>
      <c r="B225" s="2" t="str">
        <f t="shared" si="15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7"/>
        <v>10</v>
      </c>
      <c r="K225" s="18" t="str">
        <f t="shared" ca="1" si="16"/>
        <v>-</v>
      </c>
    </row>
    <row r="226" spans="1:11" s="2" customFormat="1">
      <c r="A226" s="16" t="str">
        <f t="shared" ca="1" si="14"/>
        <v>-</v>
      </c>
      <c r="B226" s="2" t="str">
        <f t="shared" si="15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7"/>
        <v>11</v>
      </c>
      <c r="K226" s="18" t="str">
        <f t="shared" ca="1" si="16"/>
        <v>-</v>
      </c>
    </row>
    <row r="227" spans="1:11" s="2" customFormat="1">
      <c r="A227" s="16" t="str">
        <f t="shared" ca="1" si="14"/>
        <v>-</v>
      </c>
      <c r="B227" s="2" t="str">
        <f t="shared" si="15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7"/>
        <v>12</v>
      </c>
      <c r="K227" s="18" t="str">
        <f t="shared" ca="1" si="16"/>
        <v>-</v>
      </c>
    </row>
    <row r="228" spans="1:11" s="2" customFormat="1">
      <c r="A228" s="16" t="str">
        <f t="shared" ca="1" si="14"/>
        <v>-</v>
      </c>
      <c r="B228" s="2" t="str">
        <f t="shared" si="15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7"/>
        <v>13</v>
      </c>
      <c r="K228" s="18" t="str">
        <f t="shared" ca="1" si="16"/>
        <v>-</v>
      </c>
    </row>
    <row r="229" spans="1:11" s="2" customFormat="1">
      <c r="A229" s="16" t="str">
        <f t="shared" ca="1" si="14"/>
        <v>-</v>
      </c>
      <c r="B229" s="2" t="str">
        <f t="shared" si="15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7"/>
        <v>14</v>
      </c>
      <c r="K229" s="18" t="str">
        <f t="shared" ca="1" si="16"/>
        <v>-</v>
      </c>
    </row>
    <row r="230" spans="1:11" s="2" customFormat="1">
      <c r="A230" s="16" t="str">
        <f t="shared" ca="1" si="14"/>
        <v>-</v>
      </c>
      <c r="B230" s="2" t="str">
        <f t="shared" si="15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7"/>
        <v>15</v>
      </c>
      <c r="K230" s="18" t="str">
        <f t="shared" ca="1" si="16"/>
        <v>-</v>
      </c>
    </row>
    <row r="231" spans="1:11" s="2" customFormat="1">
      <c r="A231" s="16" t="str">
        <f t="shared" ca="1" si="14"/>
        <v>-</v>
      </c>
      <c r="B231" s="2" t="str">
        <f t="shared" si="15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7"/>
        <v>16</v>
      </c>
      <c r="K231" s="18" t="str">
        <f t="shared" ca="1" si="16"/>
        <v>-</v>
      </c>
    </row>
    <row r="232" spans="1:11" s="2" customFormat="1">
      <c r="A232" s="16" t="str">
        <f t="shared" ca="1" si="14"/>
        <v>-</v>
      </c>
      <c r="B232" s="2" t="str">
        <f t="shared" si="15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7"/>
        <v>17</v>
      </c>
      <c r="K232" s="18" t="str">
        <f t="shared" ca="1" si="16"/>
        <v>-</v>
      </c>
    </row>
    <row r="233" spans="1:11" s="2" customFormat="1">
      <c r="A233" s="16" t="str">
        <f t="shared" ca="1" si="14"/>
        <v>-</v>
      </c>
      <c r="B233" s="2" t="str">
        <f t="shared" si="15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7"/>
        <v>18</v>
      </c>
      <c r="K233" s="18" t="str">
        <f t="shared" ca="1" si="16"/>
        <v>-</v>
      </c>
    </row>
    <row r="234" spans="1:11" s="2" customFormat="1">
      <c r="A234" s="16" t="str">
        <f t="shared" ca="1" si="14"/>
        <v>-</v>
      </c>
      <c r="B234" s="2" t="str">
        <f t="shared" si="15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7"/>
        <v>19</v>
      </c>
      <c r="K234" s="18" t="str">
        <f t="shared" ca="1" si="16"/>
        <v>-</v>
      </c>
    </row>
    <row r="235" spans="1:11" s="2" customFormat="1">
      <c r="A235" s="16" t="str">
        <f t="shared" ca="1" si="14"/>
        <v>-</v>
      </c>
      <c r="B235" s="2" t="str">
        <f t="shared" si="15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7"/>
        <v>20</v>
      </c>
      <c r="K235" s="18" t="str">
        <f t="shared" ca="1" si="16"/>
        <v>-</v>
      </c>
    </row>
    <row r="236" spans="1:11" s="2" customFormat="1">
      <c r="A236" s="16" t="str">
        <f t="shared" ca="1" si="14"/>
        <v>-</v>
      </c>
      <c r="B236" s="2" t="str">
        <f t="shared" si="15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7"/>
        <v>21</v>
      </c>
      <c r="K236" s="18" t="str">
        <f t="shared" ca="1" si="16"/>
        <v>-</v>
      </c>
    </row>
    <row r="237" spans="1:11" s="2" customFormat="1">
      <c r="A237" s="16" t="str">
        <f t="shared" ca="1" si="14"/>
        <v>-</v>
      </c>
      <c r="B237" s="2" t="str">
        <f t="shared" si="15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7"/>
        <v>22</v>
      </c>
      <c r="K237" s="18" t="str">
        <f t="shared" ca="1" si="16"/>
        <v>-</v>
      </c>
    </row>
    <row r="238" spans="1:11" s="2" customFormat="1">
      <c r="A238" s="16" t="str">
        <f t="shared" ca="1" si="14"/>
        <v>-</v>
      </c>
      <c r="B238" s="2" t="str">
        <f t="shared" si="15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7"/>
        <v>23</v>
      </c>
      <c r="K238" s="18" t="str">
        <f t="shared" ca="1" si="16"/>
        <v>-</v>
      </c>
    </row>
    <row r="239" spans="1:11" s="2" customFormat="1">
      <c r="A239" s="16" t="str">
        <f t="shared" ca="1" si="14"/>
        <v>-</v>
      </c>
      <c r="B239" s="2" t="str">
        <f t="shared" si="15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7"/>
        <v>24</v>
      </c>
      <c r="K239" s="18" t="str">
        <f t="shared" ca="1" si="16"/>
        <v>-</v>
      </c>
    </row>
    <row r="240" spans="1:11" s="2" customFormat="1">
      <c r="A240" s="16" t="str">
        <f t="shared" ca="1" si="14"/>
        <v>-</v>
      </c>
      <c r="B240" s="2" t="str">
        <f t="shared" si="15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7"/>
        <v>25</v>
      </c>
      <c r="K240" s="18" t="str">
        <f t="shared" ca="1" si="16"/>
        <v>-</v>
      </c>
    </row>
    <row r="241" spans="1:11" s="2" customFormat="1">
      <c r="A241" s="16" t="str">
        <f t="shared" ca="1" si="14"/>
        <v>-</v>
      </c>
      <c r="B241" s="2" t="str">
        <f t="shared" si="15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7"/>
        <v>26</v>
      </c>
      <c r="K241" s="18" t="str">
        <f t="shared" ca="1" si="16"/>
        <v>-</v>
      </c>
    </row>
    <row r="242" spans="1:11" s="2" customFormat="1">
      <c r="A242" s="16" t="str">
        <f t="shared" ca="1" si="14"/>
        <v>-</v>
      </c>
      <c r="B242" s="2" t="str">
        <f t="shared" si="15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7"/>
        <v>27</v>
      </c>
      <c r="K242" s="18" t="str">
        <f t="shared" ca="1" si="16"/>
        <v>-</v>
      </c>
    </row>
    <row r="243" spans="1:11" s="2" customFormat="1">
      <c r="A243" s="16" t="str">
        <f t="shared" ca="1" si="14"/>
        <v>-</v>
      </c>
      <c r="B243" s="2" t="str">
        <f t="shared" si="15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7"/>
        <v>28</v>
      </c>
      <c r="K243" s="18" t="str">
        <f t="shared" ca="1" si="16"/>
        <v>-</v>
      </c>
    </row>
    <row r="244" spans="1:11" s="2" customFormat="1">
      <c r="A244" s="16" t="str">
        <f t="shared" ca="1" si="14"/>
        <v>-</v>
      </c>
      <c r="B244" s="2" t="str">
        <f t="shared" si="15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7"/>
        <v>29</v>
      </c>
      <c r="K244" s="18" t="str">
        <f t="shared" ca="1" si="16"/>
        <v>-</v>
      </c>
    </row>
    <row r="245" spans="1:11" s="2" customFormat="1">
      <c r="A245" s="16" t="str">
        <f t="shared" ca="1" si="14"/>
        <v>-</v>
      </c>
      <c r="B245" s="2" t="str">
        <f t="shared" si="15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7"/>
        <v>30</v>
      </c>
      <c r="K245" s="18" t="str">
        <f t="shared" ca="1" si="16"/>
        <v>-</v>
      </c>
    </row>
    <row r="246" spans="1:11" s="2" customFormat="1">
      <c r="A246" s="16" t="str">
        <f t="shared" ca="1" si="14"/>
        <v>-</v>
      </c>
      <c r="B246" s="2" t="str">
        <f t="shared" si="15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7"/>
        <v>31</v>
      </c>
      <c r="K246" s="18" t="str">
        <f t="shared" ca="1" si="16"/>
        <v>-</v>
      </c>
    </row>
    <row r="247" spans="1:11" s="2" customFormat="1">
      <c r="A247" s="16" t="str">
        <f t="shared" ca="1" si="14"/>
        <v>-</v>
      </c>
      <c r="B247" s="2" t="str">
        <f t="shared" si="15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7"/>
        <v>32</v>
      </c>
      <c r="K247" s="18" t="str">
        <f t="shared" ca="1" si="16"/>
        <v>-</v>
      </c>
    </row>
    <row r="248" spans="1:11" s="2" customFormat="1">
      <c r="A248" s="16" t="str">
        <f t="shared" ca="1" si="14"/>
        <v>-</v>
      </c>
      <c r="B248" s="2" t="str">
        <f t="shared" si="15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7"/>
        <v>33</v>
      </c>
      <c r="K248" s="18" t="str">
        <f t="shared" ca="1" si="16"/>
        <v>-</v>
      </c>
    </row>
    <row r="249" spans="1:11" s="2" customFormat="1">
      <c r="A249" s="16" t="str">
        <f t="shared" ca="1" si="14"/>
        <v>-</v>
      </c>
      <c r="B249" s="2" t="str">
        <f t="shared" si="15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7"/>
        <v>34</v>
      </c>
      <c r="K249" s="18" t="str">
        <f t="shared" ca="1" si="16"/>
        <v>-</v>
      </c>
    </row>
    <row r="250" spans="1:11" s="2" customFormat="1">
      <c r="A250" s="16" t="str">
        <f t="shared" ca="1" si="14"/>
        <v>-</v>
      </c>
      <c r="B250" s="2" t="str">
        <f t="shared" si="15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7"/>
        <v>35</v>
      </c>
      <c r="K250" s="18" t="str">
        <f t="shared" ca="1" si="16"/>
        <v>-</v>
      </c>
    </row>
    <row r="251" spans="1:11" s="2" customFormat="1">
      <c r="A251" s="16" t="str">
        <f t="shared" ca="1" si="14"/>
        <v>-</v>
      </c>
      <c r="B251" s="2" t="str">
        <f t="shared" si="15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7"/>
        <v>36</v>
      </c>
      <c r="K251" s="18" t="str">
        <f t="shared" ca="1" si="16"/>
        <v>-</v>
      </c>
    </row>
    <row r="252" spans="1:11" s="2" customFormat="1">
      <c r="A252" s="16" t="str">
        <f t="shared" ca="1" si="14"/>
        <v>-</v>
      </c>
      <c r="B252" s="2" t="str">
        <f t="shared" si="15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7"/>
        <v>37</v>
      </c>
      <c r="K252" s="18" t="str">
        <f t="shared" ca="1" si="16"/>
        <v>-</v>
      </c>
    </row>
    <row r="253" spans="1:11" s="2" customFormat="1">
      <c r="A253" s="16" t="str">
        <f t="shared" ca="1" si="14"/>
        <v>-</v>
      </c>
      <c r="B253" s="2" t="str">
        <f t="shared" si="15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7"/>
        <v>38</v>
      </c>
      <c r="K253" s="18" t="str">
        <f t="shared" ca="1" si="16"/>
        <v>-</v>
      </c>
    </row>
    <row r="254" spans="1:11" s="2" customFormat="1">
      <c r="A254" s="16" t="str">
        <f t="shared" ca="1" si="14"/>
        <v>-</v>
      </c>
      <c r="B254" s="2" t="str">
        <f t="shared" si="15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7"/>
        <v>39</v>
      </c>
      <c r="K254" s="18" t="str">
        <f t="shared" ca="1" si="16"/>
        <v>-</v>
      </c>
    </row>
    <row r="255" spans="1:11" s="2" customFormat="1">
      <c r="A255" s="16" t="str">
        <f t="shared" ca="1" si="14"/>
        <v>-</v>
      </c>
      <c r="B255" s="2" t="str">
        <f t="shared" si="15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7"/>
        <v>40</v>
      </c>
      <c r="K255" s="18" t="str">
        <f t="shared" ca="1" si="16"/>
        <v>-</v>
      </c>
    </row>
    <row r="256" spans="1:11" s="2" customFormat="1">
      <c r="A256" s="16" t="str">
        <f t="shared" ca="1" si="14"/>
        <v>-</v>
      </c>
      <c r="B256" s="2" t="str">
        <f t="shared" si="15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7"/>
        <v>41</v>
      </c>
      <c r="K256" s="18" t="str">
        <f t="shared" ca="1" si="16"/>
        <v>-</v>
      </c>
    </row>
    <row r="257" spans="1:11" s="2" customFormat="1">
      <c r="A257" s="16" t="str">
        <f t="shared" ca="1" si="14"/>
        <v>-</v>
      </c>
      <c r="B257" s="2" t="str">
        <f t="shared" si="15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7"/>
        <v>42</v>
      </c>
      <c r="K257" s="18" t="str">
        <f t="shared" ca="1" si="16"/>
        <v>-</v>
      </c>
    </row>
    <row r="258" spans="1:11" s="2" customFormat="1">
      <c r="A258" s="16" t="str">
        <f t="shared" ca="1" si="14"/>
        <v>-</v>
      </c>
      <c r="B258" s="2" t="str">
        <f t="shared" si="15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7"/>
        <v>43</v>
      </c>
      <c r="K258" s="18" t="str">
        <f t="shared" ca="1" si="16"/>
        <v>-</v>
      </c>
    </row>
    <row r="259" spans="1:11" s="2" customFormat="1">
      <c r="A259" s="16" t="str">
        <f t="shared" ca="1" si="14"/>
        <v>-</v>
      </c>
      <c r="B259" s="2" t="str">
        <f t="shared" si="15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7"/>
        <v>44</v>
      </c>
      <c r="K259" s="18" t="str">
        <f t="shared" ca="1" si="16"/>
        <v>-</v>
      </c>
    </row>
    <row r="260" spans="1:11" s="2" customFormat="1">
      <c r="A260" s="16" t="str">
        <f t="shared" ca="1" si="14"/>
        <v>-</v>
      </c>
      <c r="B260" s="2" t="str">
        <f t="shared" si="15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7"/>
        <v>45</v>
      </c>
      <c r="K260" s="18" t="str">
        <f t="shared" ca="1" si="16"/>
        <v>-</v>
      </c>
    </row>
    <row r="261" spans="1:11" s="2" customFormat="1">
      <c r="A261" s="16" t="str">
        <f t="shared" ca="1" si="14"/>
        <v>-</v>
      </c>
      <c r="B261" s="2" t="str">
        <f t="shared" si="15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7"/>
        <v>46</v>
      </c>
      <c r="K261" s="18" t="str">
        <f t="shared" ca="1" si="16"/>
        <v>-</v>
      </c>
    </row>
    <row r="262" spans="1:11" s="2" customFormat="1">
      <c r="A262" s="16" t="str">
        <f t="shared" ca="1" si="14"/>
        <v>-</v>
      </c>
      <c r="B262" s="2" t="str">
        <f t="shared" si="15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7"/>
        <v>47</v>
      </c>
      <c r="K262" s="18" t="str">
        <f t="shared" ca="1" si="16"/>
        <v>-</v>
      </c>
    </row>
    <row r="263" spans="1:11" s="2" customFormat="1">
      <c r="A263" s="16" t="str">
        <f t="shared" ca="1" si="14"/>
        <v>-</v>
      </c>
      <c r="B263" s="2" t="str">
        <f t="shared" si="15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7"/>
        <v>48</v>
      </c>
      <c r="K263" s="18" t="str">
        <f t="shared" ca="1" si="16"/>
        <v>-</v>
      </c>
    </row>
    <row r="264" spans="1:11" s="2" customFormat="1">
      <c r="A264" s="16" t="str">
        <f t="shared" ca="1" si="14"/>
        <v>-</v>
      </c>
      <c r="B264" s="2" t="str">
        <f t="shared" si="15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7"/>
        <v>49</v>
      </c>
      <c r="K264" s="18" t="str">
        <f t="shared" ca="1" si="16"/>
        <v>-</v>
      </c>
    </row>
    <row r="265" spans="1:11" s="2" customFormat="1">
      <c r="A265" s="16" t="str">
        <f t="shared" ca="1" si="14"/>
        <v>-</v>
      </c>
      <c r="B265" s="2" t="str">
        <f t="shared" si="15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7"/>
        <v>50</v>
      </c>
      <c r="K265" s="18" t="str">
        <f t="shared" ca="1" si="16"/>
        <v>-</v>
      </c>
    </row>
    <row r="266" spans="1:11" s="2" customFormat="1">
      <c r="A266" s="16" t="str">
        <f t="shared" ca="1" si="14"/>
        <v>-</v>
      </c>
      <c r="B266" s="2" t="str">
        <f t="shared" si="15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7"/>
        <v>51</v>
      </c>
      <c r="K266" s="18" t="str">
        <f t="shared" ca="1" si="16"/>
        <v>-</v>
      </c>
    </row>
    <row r="267" spans="1:11" s="2" customFormat="1">
      <c r="A267" s="16" t="str">
        <f t="shared" ca="1" si="14"/>
        <v>-</v>
      </c>
      <c r="B267" s="2" t="str">
        <f t="shared" si="15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7"/>
        <v>52</v>
      </c>
      <c r="K267" s="18" t="str">
        <f t="shared" ca="1" si="16"/>
        <v>-</v>
      </c>
    </row>
    <row r="268" spans="1:11" s="2" customFormat="1">
      <c r="A268" s="16" t="str">
        <f t="shared" ca="1" si="14"/>
        <v>-</v>
      </c>
      <c r="B268" s="2" t="str">
        <f t="shared" si="15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7"/>
        <v>53</v>
      </c>
      <c r="K268" s="18" t="str">
        <f t="shared" ca="1" si="16"/>
        <v>-</v>
      </c>
    </row>
    <row r="269" spans="1:11" s="2" customFormat="1">
      <c r="A269" s="16" t="str">
        <f t="shared" ca="1" si="14"/>
        <v>-</v>
      </c>
      <c r="B269" s="2" t="str">
        <f t="shared" si="15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7"/>
        <v>54</v>
      </c>
      <c r="K269" s="18" t="str">
        <f t="shared" ca="1" si="16"/>
        <v>-</v>
      </c>
    </row>
    <row r="270" spans="1:11" s="2" customFormat="1">
      <c r="A270" s="16" t="str">
        <f t="shared" ca="1" si="14"/>
        <v>-</v>
      </c>
      <c r="B270" s="2" t="str">
        <f t="shared" si="15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7"/>
        <v>55</v>
      </c>
      <c r="K270" s="18" t="str">
        <f t="shared" ca="1" si="16"/>
        <v>-</v>
      </c>
    </row>
    <row r="271" spans="1:11" s="2" customFormat="1">
      <c r="A271" s="16" t="str">
        <f t="shared" ca="1" si="14"/>
        <v>-</v>
      </c>
      <c r="B271" s="2" t="str">
        <f t="shared" si="15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7"/>
        <v>56</v>
      </c>
      <c r="K271" s="18" t="str">
        <f t="shared" ca="1" si="16"/>
        <v>-</v>
      </c>
    </row>
    <row r="272" spans="1:11" s="2" customFormat="1">
      <c r="A272" s="16" t="str">
        <f t="shared" ca="1" si="14"/>
        <v>-</v>
      </c>
      <c r="B272" s="2" t="str">
        <f t="shared" si="15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7"/>
        <v>57</v>
      </c>
      <c r="K272" s="18" t="str">
        <f t="shared" ca="1" si="16"/>
        <v>-</v>
      </c>
    </row>
    <row r="273" spans="1:11" s="2" customFormat="1">
      <c r="A273" s="16" t="str">
        <f t="shared" ca="1" si="14"/>
        <v>-</v>
      </c>
      <c r="B273" s="2" t="str">
        <f t="shared" si="15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7"/>
        <v>58</v>
      </c>
      <c r="K273" s="18" t="str">
        <f t="shared" ca="1" si="16"/>
        <v>-</v>
      </c>
    </row>
    <row r="274" spans="1:11" s="2" customFormat="1">
      <c r="A274" s="16" t="str">
        <f t="shared" ca="1" si="14"/>
        <v>-</v>
      </c>
      <c r="B274" s="2" t="str">
        <f t="shared" si="15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7"/>
        <v>59</v>
      </c>
      <c r="K274" s="18" t="str">
        <f t="shared" ca="1" si="16"/>
        <v>-</v>
      </c>
    </row>
    <row r="275" spans="1:11" s="2" customFormat="1">
      <c r="A275" s="16" t="str">
        <f t="shared" ca="1" si="14"/>
        <v>-</v>
      </c>
      <c r="B275" s="2" t="str">
        <f t="shared" si="15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7"/>
        <v>60</v>
      </c>
      <c r="K275" s="18" t="str">
        <f t="shared" ca="1" si="16"/>
        <v>-</v>
      </c>
    </row>
    <row r="276" spans="1:11" s="2" customFormat="1">
      <c r="A276" s="16" t="str">
        <f t="shared" ca="1" si="14"/>
        <v>-</v>
      </c>
      <c r="B276" s="2" t="str">
        <f t="shared" si="15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7"/>
        <v>61</v>
      </c>
      <c r="K276" s="18" t="str">
        <f t="shared" ca="1" si="16"/>
        <v>-</v>
      </c>
    </row>
    <row r="277" spans="1:11" s="2" customFormat="1">
      <c r="A277" s="16" t="str">
        <f t="shared" ca="1" si="14"/>
        <v>-</v>
      </c>
      <c r="B277" s="2" t="str">
        <f t="shared" si="15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7"/>
        <v>62</v>
      </c>
      <c r="K277" s="18" t="str">
        <f t="shared" ca="1" si="16"/>
        <v>-</v>
      </c>
    </row>
    <row r="278" spans="1:11" s="2" customFormat="1">
      <c r="A278" s="16" t="str">
        <f t="shared" ca="1" si="14"/>
        <v>-</v>
      </c>
      <c r="B278" s="2" t="str">
        <f t="shared" si="15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7"/>
        <v>63</v>
      </c>
      <c r="K278" s="18" t="str">
        <f t="shared" ca="1" si="16"/>
        <v>-</v>
      </c>
    </row>
    <row r="279" spans="1:11" s="2" customFormat="1"/>
    <row r="280" spans="1:11" s="17" customFormat="1"/>
  </sheetData>
  <conditionalFormatting sqref="K146:K208">
    <cfRule type="duplicateValues" dxfId="31" priority="4"/>
    <cfRule type="expression" dxfId="30" priority="5">
      <formula>(ROW()&lt;(ROW($K$146)+$D$143))</formula>
    </cfRule>
  </conditionalFormatting>
  <conditionalFormatting sqref="K28:K36">
    <cfRule type="duplicateValues" dxfId="29" priority="6"/>
  </conditionalFormatting>
  <conditionalFormatting sqref="K76:K138">
    <cfRule type="duplicateValues" dxfId="28" priority="3"/>
    <cfRule type="expression" dxfId="27" priority="7">
      <formula>(ROW()&lt;(ROW($K$76)+$D$73))</formula>
    </cfRule>
  </conditionalFormatting>
  <conditionalFormatting sqref="A76:A138">
    <cfRule type="duplicateValues" dxfId="26" priority="8"/>
  </conditionalFormatting>
  <conditionalFormatting sqref="A146:A208">
    <cfRule type="containsText" dxfId="25" priority="9" operator="containsText" text="Redan rankad">
      <formula>NOT(ISERROR(SEARCH("Redan rankad",A146)))</formula>
    </cfRule>
    <cfRule type="duplicateValues" dxfId="24" priority="10"/>
  </conditionalFormatting>
  <conditionalFormatting sqref="B146:B208">
    <cfRule type="duplicateValues" dxfId="23" priority="11"/>
  </conditionalFormatting>
  <conditionalFormatting sqref="A216:A278">
    <cfRule type="containsText" dxfId="22" priority="12" operator="containsText" text="Redan rankad">
      <formula>NOT(ISERROR(SEARCH("Redan rankad",A216)))</formula>
    </cfRule>
    <cfRule type="duplicateValues" dxfId="21" priority="13"/>
  </conditionalFormatting>
  <conditionalFormatting sqref="B216:B278">
    <cfRule type="duplicateValues" dxfId="20" priority="14"/>
  </conditionalFormatting>
  <conditionalFormatting sqref="K216:K278">
    <cfRule type="duplicateValues" dxfId="19" priority="15"/>
    <cfRule type="expression" dxfId="18" priority="16">
      <formula>(ROW()&lt;(ROW($K$216)+$D$213))</formula>
    </cfRule>
  </conditionalFormatting>
  <conditionalFormatting sqref="K5:K13">
    <cfRule type="duplicateValues" dxfId="17" priority="2"/>
  </conditionalFormatting>
  <conditionalFormatting sqref="K14:K30">
    <cfRule type="duplicateValues" dxfId="16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A28" sqref="A28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16.5" style="21" customWidth="1"/>
    <col min="5" max="5" width="5" style="20" customWidth="1"/>
    <col min="6" max="7" width="5.375" style="20" customWidth="1"/>
    <col min="8" max="8" width="1.375" style="21" customWidth="1"/>
    <col min="9" max="9" width="2.375" style="21" customWidth="1"/>
    <col min="10" max="10" width="3.125" style="21" customWidth="1"/>
    <col min="11" max="11" width="1.375" style="2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customWidth="1"/>
    <col min="27" max="28" width="3.625" style="21" customWidth="1"/>
    <col min="29" max="29" width="3.125" style="21" customWidth="1"/>
    <col min="30" max="30" width="1.375" style="2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customWidth="1"/>
    <col min="37" max="37" width="3" style="21" customWidth="1"/>
    <col min="38" max="38" width="3.125" style="21" customWidth="1"/>
    <col min="39" max="39" width="1.375" style="2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customWidth="1"/>
    <col min="45" max="45" width="1.75" style="21" customWidth="1"/>
    <col min="46" max="46" width="2.875" style="21" customWidth="1"/>
    <col min="47" max="47" width="24.5" style="2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customWidth="1"/>
    <col min="55" max="16384" width="10.875" style="21"/>
  </cols>
  <sheetData>
    <row r="1" spans="1:55">
      <c r="D1" s="124" t="str">
        <f ca="1">MID(CELL("filename",C1),FIND("]",CELL("filename",C1))+1,255)</f>
        <v>H15_16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310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310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310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C4" s="180" t="s">
        <v>310</v>
      </c>
      <c r="AD4" s="182"/>
      <c r="AE4" s="182"/>
      <c r="AF4" s="25" t="s">
        <v>0</v>
      </c>
      <c r="AG4" s="165" t="s">
        <v>1</v>
      </c>
      <c r="AH4" s="165" t="s">
        <v>2</v>
      </c>
      <c r="AI4" s="165" t="s">
        <v>3</v>
      </c>
      <c r="AJ4" s="25" t="s">
        <v>4</v>
      </c>
      <c r="AL4" s="180" t="s">
        <v>310</v>
      </c>
      <c r="AM4" s="182"/>
      <c r="AN4" s="182"/>
      <c r="AO4" s="25" t="s">
        <v>0</v>
      </c>
      <c r="AP4" s="165" t="s">
        <v>1</v>
      </c>
      <c r="AQ4" s="165" t="s">
        <v>2</v>
      </c>
      <c r="AR4" s="165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D15_16!A36+1</f>
        <v>91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173 GRAN Herbert SK Vitesse</v>
      </c>
      <c r="E5" s="154"/>
      <c r="F5" s="152"/>
      <c r="G5" s="76" t="str">
        <f>IF(F5&lt;&gt;"",IF(E5+F5&lt;E6+F6,0,(E5+F5)-(E6+F6)),"")</f>
        <v/>
      </c>
      <c r="H5" s="77" t="str">
        <f>IF(G5&lt;G6,"v",IF(G5=G6,IF(F5&lt;F6,"v",""),""))</f>
        <v/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 - -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>IF(H5&lt;&gt;"",D5,IF(H6&lt;&gt;"",D6,""))</f>
        <v/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92</v>
      </c>
      <c r="B7" s="132" t="s">
        <v>102</v>
      </c>
      <c r="C7" s="162">
        <f>D15_16!C34+1</f>
        <v>165</v>
      </c>
      <c r="D7" s="82" t="str">
        <f ca="1">("Nr "&amp;INDIRECT("Ranking" &amp;D1 &amp;"!M21")) &amp;" " &amp;(INDIRECT("Ranking" &amp;D1 &amp;"!K21")) &amp;" " &amp;(INDIRECT("Ranking" &amp;D1 &amp;"!L21"))</f>
        <v>Nr 189 SJÖSTRÖM BERGFORS Emrik Härnösands Alpina Klubb</v>
      </c>
      <c r="E7" s="155"/>
      <c r="F7" s="153"/>
      <c r="G7" s="76" t="str">
        <f t="shared" ref="G7" si="0">IF(F7&lt;&gt;"",IF(E7+F7&lt;E8+F8,0,(E7+F7)-(E8+F8)),"")</f>
        <v/>
      </c>
      <c r="H7" s="77" t="str">
        <f>IF(G7&lt;G8,"v",IF(G7=G8,IF(F7&lt;F8,"v",""),""))</f>
        <v/>
      </c>
      <c r="I7" s="29"/>
      <c r="J7" s="183">
        <f>D15_16!J35+1</f>
        <v>223</v>
      </c>
      <c r="K7" s="185" t="s">
        <v>102</v>
      </c>
      <c r="L7" s="183">
        <f>D15_16!L35+1</f>
        <v>284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64"/>
      <c r="B8" s="164"/>
      <c r="C8" s="164"/>
      <c r="D8" s="82" t="str">
        <f ca="1">("Nr "&amp;INDIRECT("Ranking" &amp;D1 &amp;"!M20")) &amp;" " &amp;(INDIRECT("Ranking" &amp;D1 &amp;"!K20")) &amp;" " &amp;(INDIRECT("Ranking" &amp;D1 &amp;"!L20"))</f>
        <v>Nr 188 ISAKSSON Hampus Östersund-Frösö SLK</v>
      </c>
      <c r="E8" s="153"/>
      <c r="F8" s="155"/>
      <c r="G8" s="76" t="str">
        <f t="shared" ref="G8" si="1">IF(F8&lt;&gt;"",IF(E8+F8&lt;E7+F7,0,(E8+F8)-(E7+F7)),"")</f>
        <v/>
      </c>
      <c r="H8" s="78" t="str">
        <f>IF(G8&lt;G7,"v",IF(G8=G7,IF(F8&lt;F7,"v",""),""))</f>
        <v/>
      </c>
      <c r="I8" s="38"/>
      <c r="J8" s="184"/>
      <c r="K8" s="184"/>
      <c r="L8" s="184"/>
      <c r="M8" s="79" t="str">
        <f>IF(H7&lt;&gt;"",D7,IF(H8&lt;&gt;"",D8,""))</f>
        <v/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93</v>
      </c>
      <c r="B9" s="132" t="s">
        <v>102</v>
      </c>
      <c r="C9" s="176" t="s">
        <v>55</v>
      </c>
      <c r="D9" s="75" t="str">
        <f ca="1">("Nr "&amp;INDIRECT("Ranking" &amp;D1 &amp;"!M13")) &amp;" " &amp;(INDIRECT("Ranking" &amp;D1 &amp;"!K13")) &amp;" " &amp;(INDIRECT("Ranking" &amp;D1 &amp;"!L13"))</f>
        <v>Nr 181 HJORTH Gustav Härnösands Alpina Klubb</v>
      </c>
      <c r="E9" s="154"/>
      <c r="F9" s="152"/>
      <c r="G9" s="86" t="str">
        <f t="shared" ref="G9" si="2">IF(F9&lt;&gt;"",IF(E9+F9&lt;E10+F10,0,(E9+F9)-(E10+F10)),"")</f>
        <v/>
      </c>
      <c r="H9" s="77" t="str">
        <f>IF(G9&lt;G10,"v",IF(G9=G10,IF(F9&lt;F10,"v",""),""))</f>
        <v/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64"/>
      <c r="B10" s="164"/>
      <c r="C10" s="164"/>
      <c r="D10" s="75" t="str">
        <f ca="1">("Nr "&amp;INDIRECT("Ranking" &amp;D1 &amp;"!M28")) &amp;" " &amp;(INDIRECT("Ranking" &amp;D1 &amp;"!K28")) &amp;" " &amp;(INDIRECT("Ranking" &amp;D1 &amp;"!L28"))</f>
        <v>Nr  - -</v>
      </c>
      <c r="E10" s="152"/>
      <c r="F10" s="154"/>
      <c r="G10" s="86" t="str">
        <f t="shared" ref="G10" si="3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>IF(H9&lt;&gt;"",D9,IF(H10&lt;&gt;"",D10,""))</f>
        <v/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D15_16!S32+1</f>
        <v>320</v>
      </c>
      <c r="T10" s="187" t="s">
        <v>102</v>
      </c>
      <c r="U10" s="186">
        <f>D15_16!U32+1</f>
        <v>352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94</v>
      </c>
      <c r="B11" s="132" t="s">
        <v>102</v>
      </c>
      <c r="C11" s="162" t="s">
        <v>55</v>
      </c>
      <c r="D11" s="82" t="str">
        <f ca="1">("Nr "&amp;INDIRECT("Ranking" &amp;D1 &amp;"!M29")) &amp;" " &amp;(INDIRECT("Ranking" &amp;D1 &amp;"!K29")) &amp;" " &amp;(INDIRECT("Ranking" &amp;D1 &amp;"!L29"))</f>
        <v>Nr  - -</v>
      </c>
      <c r="E11" s="155"/>
      <c r="F11" s="153"/>
      <c r="G11" s="86" t="str">
        <f t="shared" ref="G11" si="4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224</v>
      </c>
      <c r="K11" s="185" t="s">
        <v>102</v>
      </c>
      <c r="L11" s="183">
        <f>L7+1</f>
        <v>285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64"/>
      <c r="B12" s="164"/>
      <c r="C12" s="164"/>
      <c r="D12" s="82" t="str">
        <f ca="1">("Nr "&amp;INDIRECT("Ranking" &amp;D1 &amp;"!M12")) &amp;" " &amp;(INDIRECT("Ranking" &amp;D1 &amp;"!K12")) &amp;" " &amp;(INDIRECT("Ranking" &amp;D1 &amp;"!L12"))</f>
        <v>Nr 180 PETTERSSON Emil Göteborgs SLK</v>
      </c>
      <c r="E12" s="153"/>
      <c r="F12" s="155"/>
      <c r="G12" s="86" t="str">
        <f t="shared" ref="G12" si="5">IF(F12&lt;&gt;"",IF(E12+F12&lt;E11+F11,0,(E12+F12)-(E11+F11)),"")</f>
        <v/>
      </c>
      <c r="H12" s="78" t="str">
        <f>IF(G12&lt;G11,"v",IF(G12=G11,IF(F12&lt;F11,"v",""),""))</f>
        <v/>
      </c>
      <c r="I12" s="38"/>
      <c r="J12" s="184"/>
      <c r="K12" s="184"/>
      <c r="L12" s="184"/>
      <c r="M12" s="94" t="str">
        <f>IF(H11&lt;&gt;"",D11,IF(H12&lt;&gt;"",D12,""))</f>
        <v/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95</v>
      </c>
      <c r="B13" s="132" t="s">
        <v>102</v>
      </c>
      <c r="C13" s="162" t="s">
        <v>55</v>
      </c>
      <c r="D13" s="75" t="str">
        <f ca="1">("Nr "&amp;INDIRECT("Ranking" &amp;D1 &amp;"!M9")) &amp;" " &amp;(INDIRECT("Ranking" &amp;D1 &amp;"!K9")) &amp;" " &amp;(INDIRECT("Ranking" &amp;D1 &amp;"!L9"))</f>
        <v>Nr 177 LUNDBÄCK Otto IFK Lidingö Slalomklubb</v>
      </c>
      <c r="E13" s="154"/>
      <c r="F13" s="152"/>
      <c r="G13" s="86" t="str">
        <f t="shared" ref="G13" si="6">IF(F13&lt;&gt;"",IF(E13+F13&lt;E14+F14,0,(E13+F13)-(E14+F14)),"")</f>
        <v/>
      </c>
      <c r="H13" s="77" t="str">
        <f>IF(G13&lt;G14,"v",IF(G13=G14,IF(F13&lt;F14,"v",""),""))</f>
        <v/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64"/>
      <c r="B14" s="164"/>
      <c r="C14" s="164"/>
      <c r="D14" s="75" t="str">
        <f ca="1">("Nr "&amp;INDIRECT("Ranking" &amp;D1 &amp;"!M32")) &amp;" " &amp;(INDIRECT("Ranking" &amp;D1 &amp;"!K32")) &amp;" " &amp;(INDIRECT("Ranking" &amp;D1 &amp;"!L32"))</f>
        <v>Nr  - -</v>
      </c>
      <c r="E14" s="152"/>
      <c r="F14" s="154"/>
      <c r="G14" s="86" t="str">
        <f t="shared" ref="G14" si="7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>IF(H13&lt;&gt;"",D13,IF(H14&lt;&gt;"",D14,""))</f>
        <v/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D15_16!AC28+1</f>
        <v>370</v>
      </c>
      <c r="AD14" s="187" t="s">
        <v>102</v>
      </c>
      <c r="AE14" s="186">
        <f>D15_16!AE28+1</f>
        <v>386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96</v>
      </c>
      <c r="B15" s="132" t="s">
        <v>102</v>
      </c>
      <c r="C15" s="176" t="s">
        <v>55</v>
      </c>
      <c r="D15" s="82" t="str">
        <f ca="1">("Nr "&amp;INDIRECT("Ranking" &amp;D1 &amp;"!M25")) &amp;" " &amp;(INDIRECT("Ranking" &amp;D1 &amp;"!K25")) &amp;" " &amp;(INDIRECT("Ranking" &amp;D1 &amp;"!L25"))</f>
        <v xml:space="preserve">Nr   </v>
      </c>
      <c r="E15" s="155"/>
      <c r="F15" s="153"/>
      <c r="G15" s="86" t="str">
        <f t="shared" ref="G15" si="8">IF(F15&lt;&gt;"",IF(E15+F15&lt;E16+F16,0,(E15+F15)-(E16+F16)),"")</f>
        <v/>
      </c>
      <c r="H15" s="77" t="str">
        <f>IF(G15&lt;G16,"v",IF(G15=G16,IF(F15&lt;F16,"v",""),""))</f>
        <v/>
      </c>
      <c r="I15" s="29"/>
      <c r="J15" s="183">
        <f>J11+1</f>
        <v>225</v>
      </c>
      <c r="K15" s="185" t="s">
        <v>102</v>
      </c>
      <c r="L15" s="183">
        <f>L11+1</f>
        <v>286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64"/>
      <c r="B16" s="164"/>
      <c r="C16" s="164"/>
      <c r="D16" s="82" t="str">
        <f ca="1">("Nr "&amp;INDIRECT("Ranking" &amp;D1 &amp;"!M16")) &amp;" " &amp;(INDIRECT("Ranking" &amp;D1 &amp;"!K16")) &amp;" " &amp;(INDIRECT("Ranking" &amp;D1 &amp;"!L16"))</f>
        <v>Nr 184 KEMHAGEN Manne Norrköpings SK</v>
      </c>
      <c r="E16" s="153"/>
      <c r="F16" s="155"/>
      <c r="G16" s="86" t="str">
        <f t="shared" ref="G16" si="9">IF(F16&lt;&gt;"",IF(E16+F16&lt;E15+F15,0,(E16+F16)-(E15+F15)),"")</f>
        <v/>
      </c>
      <c r="H16" s="78" t="str">
        <f>IF(G16&lt;G15,"v",IF(G16=G15,IF(F16&lt;F15,"v",""),""))</f>
        <v/>
      </c>
      <c r="I16" s="38"/>
      <c r="J16" s="184"/>
      <c r="K16" s="184"/>
      <c r="L16" s="184"/>
      <c r="M16" s="79" t="str">
        <f>IF(H15&lt;&gt;"",D15,IF(H16&lt;&gt;"",D16,""))</f>
        <v/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97</v>
      </c>
      <c r="B17" s="132" t="s">
        <v>102</v>
      </c>
      <c r="C17" s="176" t="s">
        <v>55</v>
      </c>
      <c r="D17" s="75" t="str">
        <f ca="1">("Nr "&amp;INDIRECT("Ranking" &amp;D1 &amp;"!M17")) &amp;" " &amp;(INDIRECT("Ranking" &amp;D1 &amp;"!K17")) &amp;" " &amp;(INDIRECT("Ranking" &amp;D1 &amp;"!L17"))</f>
        <v>Nr 185 LINDQVIST Gustaf Sundsvalls SLK</v>
      </c>
      <c r="E17" s="154"/>
      <c r="F17" s="152"/>
      <c r="G17" s="86" t="str">
        <f t="shared" ref="G17" si="10">IF(F17&lt;&gt;"",IF(E17+F17&lt;E18+F18,0,(E17+F17)-(E18+F18)),"")</f>
        <v/>
      </c>
      <c r="H17" s="77" t="str">
        <f>IF(G17&lt;G18,"v",IF(G17=G18,IF(F17&lt;F18,"v",""),""))</f>
        <v/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64"/>
      <c r="B18" s="164"/>
      <c r="C18" s="164"/>
      <c r="D18" s="75" t="str">
        <f ca="1">("Nr "&amp;INDIRECT("Ranking" &amp;D1 &amp;"!M24")) &amp;" " &amp;(INDIRECT("Ranking" &amp;D1 &amp;"!K24")) &amp;" " &amp;(INDIRECT("Ranking" &amp;D1 &amp;"!L24"))</f>
        <v xml:space="preserve">Nr   </v>
      </c>
      <c r="E18" s="152"/>
      <c r="F18" s="154"/>
      <c r="G18" s="86" t="str">
        <f t="shared" ref="G18" si="11">IF(F18&lt;&gt;"",IF(E18+F18&lt;E17+F17,0,(E18+F18)-(E17+F17)),"")</f>
        <v/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>IF(H17&lt;&gt;"",D17,IF(H18&lt;&gt;"",D18,""))</f>
        <v/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321</v>
      </c>
      <c r="T18" s="187" t="s">
        <v>102</v>
      </c>
      <c r="U18" s="186">
        <f>U10+1</f>
        <v>353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98</v>
      </c>
      <c r="B19" s="132" t="s">
        <v>102</v>
      </c>
      <c r="C19" s="162" t="s">
        <v>55</v>
      </c>
      <c r="D19" s="82" t="str">
        <f ca="1">("Nr "&amp;INDIRECT("Ranking" &amp;D1 &amp;"!M33")) &amp;" " &amp;(INDIRECT("Ranking" &amp;D1 &amp;"!K33")) &amp;" " &amp;(INDIRECT("Ranking" &amp;D1 &amp;"!L33"))</f>
        <v>Nr  - -</v>
      </c>
      <c r="E19" s="155"/>
      <c r="F19" s="153"/>
      <c r="G19" s="86" t="str">
        <f t="shared" ref="G19" si="12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226</v>
      </c>
      <c r="K19" s="185" t="s">
        <v>102</v>
      </c>
      <c r="L19" s="183">
        <f>L15+1</f>
        <v>287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63"/>
      <c r="B20" s="163"/>
      <c r="C20" s="163"/>
      <c r="D20" s="82" t="str">
        <f ca="1">("Nr "&amp;INDIRECT("Ranking" &amp;D1 &amp;"!M8")) &amp;" " &amp;(INDIRECT("Ranking" &amp;D1 &amp;"!K8")) &amp;" " &amp;(INDIRECT("Ranking" &amp;D1 &amp;"!L8"))</f>
        <v>Nr 176 ÅBERG Filip Nolby Alpina SK</v>
      </c>
      <c r="E20" s="153"/>
      <c r="F20" s="155"/>
      <c r="G20" s="86" t="str">
        <f t="shared" ref="G20" si="13">IF(F20&lt;&gt;"",IF(E20+F20&lt;E19+F19,0,(E20+F20)-(E19+F19)),"")</f>
        <v/>
      </c>
      <c r="H20" s="78" t="str">
        <f>IF(G20&lt;G19,"v",IF(G20=G19,IF(F20&lt;F19,"v",""),""))</f>
        <v/>
      </c>
      <c r="I20" s="38"/>
      <c r="J20" s="184"/>
      <c r="K20" s="184"/>
      <c r="L20" s="184"/>
      <c r="M20" s="94" t="str">
        <f>IF(H19&lt;&gt;"",D19,IF(H20&lt;&gt;"",D20,""))</f>
        <v/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D15_16!AL21+1</f>
        <v>403</v>
      </c>
      <c r="AM21" s="187" t="s">
        <v>102</v>
      </c>
      <c r="AN21" s="186">
        <f>D15_16!AN21+1</f>
        <v>419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99</v>
      </c>
      <c r="B22" s="137" t="s">
        <v>102</v>
      </c>
      <c r="C22" s="164" t="s">
        <v>55</v>
      </c>
      <c r="D22" s="75" t="str">
        <f ca="1">("Nr "&amp;INDIRECT("Ranking" &amp;D1 &amp;"!M7")) &amp;" " &amp;(INDIRECT("Ranking" &amp;D1 &amp;"!K7")) &amp;" " &amp;(INDIRECT("Ranking" &amp;D1 &amp;"!L7"))</f>
        <v>Nr 175 UHRAS Axel Edsbyns IF Alpina Förening</v>
      </c>
      <c r="E22" s="154"/>
      <c r="F22" s="152"/>
      <c r="G22" s="86" t="str">
        <f t="shared" ref="G22" si="14">IF(F22&lt;&gt;"",IF(E22+F22&lt;E23+F23,0,(E22+F22)-(E23+F23)),"")</f>
        <v/>
      </c>
      <c r="H22" s="77" t="str">
        <f>IF(G22&lt;G23,"v",IF(G22=G23,IF(F22&lt;F23,"v",""),""))</f>
        <v/>
      </c>
      <c r="I22" s="29"/>
      <c r="J22" s="50"/>
      <c r="K22" s="50"/>
      <c r="L22" s="50"/>
      <c r="M22" s="79" t="str">
        <f>IF(H22&lt;&gt;"",D22,IF(H23&lt;&gt;"",D23,""))</f>
        <v/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63"/>
      <c r="B23" s="163"/>
      <c r="C23" s="163"/>
      <c r="D23" s="75" t="str">
        <f ca="1">("Nr "&amp;INDIRECT("Ranking" &amp;D1 &amp;"!M34")) &amp;" " &amp;(INDIRECT("Ranking" &amp;D1 &amp;"!K34")) &amp;" " &amp;(INDIRECT("Ranking" &amp;D1 &amp;"!L34"))</f>
        <v>Nr  - -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227</v>
      </c>
      <c r="K23" s="185" t="s">
        <v>102</v>
      </c>
      <c r="L23" s="183">
        <f>L19+1</f>
        <v>288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100</v>
      </c>
      <c r="B24" s="132" t="s">
        <v>102</v>
      </c>
      <c r="C24" s="176" t="s">
        <v>55</v>
      </c>
      <c r="D24" s="82" t="str">
        <f ca="1">("Nr "&amp;INDIRECT("Ranking" &amp;D1 &amp;"!M23")) &amp;" " &amp;(INDIRECT("Ranking" &amp;D1 &amp;"!K23")) &amp;" " &amp;(INDIRECT("Ranking" &amp;D1 &amp;"!L23"))</f>
        <v xml:space="preserve">Nr   </v>
      </c>
      <c r="E24" s="155"/>
      <c r="F24" s="153"/>
      <c r="G24" s="86" t="str">
        <f t="shared" ref="G24" si="16">IF(F24&lt;&gt;"",IF(E24+F24&lt;E25+F25,0,(E24+F24)-(E25+F25)),"")</f>
        <v/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>IF(H24&lt;&gt;"",D24,IF(H25&lt;&gt;"",D25,""))</f>
        <v/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322</v>
      </c>
      <c r="T24" s="187" t="s">
        <v>102</v>
      </c>
      <c r="U24" s="186">
        <f>U18+1</f>
        <v>354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63"/>
      <c r="B25" s="163"/>
      <c r="C25" s="163"/>
      <c r="D25" s="82" t="str">
        <f ca="1">("Nr "&amp;INDIRECT("Ranking" &amp;D1 &amp;"!M18")) &amp;" " &amp;(INDIRECT("Ranking" &amp;D1 &amp;"!K18")) &amp;" " &amp;(INDIRECT("Ranking" &amp;D1 &amp;"!L18"))</f>
        <v>Nr 186 WALLIN Atle Östersund-Frösö SLK</v>
      </c>
      <c r="E25" s="153"/>
      <c r="F25" s="155"/>
      <c r="G25" s="86" t="str">
        <f t="shared" ref="G25" si="18">IF(F25&lt;&gt;"",IF(E25+F25&lt;E24+F24,0,(E25+F25)-(E24+F24)),"")</f>
        <v/>
      </c>
      <c r="H25" s="78" t="str">
        <f t="shared" ref="H25" si="19">IF(G25&lt;G24,"v",IF(G25=G24,IF(F25&lt;F24,"v",""),""))</f>
        <v/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101</v>
      </c>
      <c r="B26" s="132" t="s">
        <v>102</v>
      </c>
      <c r="C26" s="176" t="s">
        <v>55</v>
      </c>
      <c r="D26" s="75" t="str">
        <f ca="1">("Nr "&amp;INDIRECT("Ranking" &amp;D1 &amp;"!M15")) &amp;" " &amp;(INDIRECT("Ranking" &amp;D1 &amp;"!K15")) &amp;" " &amp;(INDIRECT("Ranking" &amp;D1 &amp;"!L15"))</f>
        <v>Nr 183 WAHLBERG Erik Kungsbergets AK</v>
      </c>
      <c r="E26" s="154"/>
      <c r="F26" s="152"/>
      <c r="G26" s="86" t="str">
        <f t="shared" ref="G26" si="20">IF(F26&lt;&gt;"",IF(E26+F26&lt;E27+F27,0,(E26+F26)-(E27+F27)),"")</f>
        <v/>
      </c>
      <c r="H26" s="77" t="str">
        <f t="shared" ref="H26" si="21">IF(G26&lt;G27,"v",IF(G26=G27,IF(F26&lt;F27,"v",""),""))</f>
        <v/>
      </c>
      <c r="I26" s="29"/>
      <c r="J26" s="127"/>
      <c r="K26" s="127"/>
      <c r="L26" s="127"/>
      <c r="M26" s="94" t="str">
        <f>IF(H26&lt;&gt;"",D26,IF(H27&lt;&gt;"",D27,""))</f>
        <v/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63"/>
      <c r="B27" s="163"/>
      <c r="C27" s="163"/>
      <c r="D27" s="75" t="str">
        <f ca="1">("Nr "&amp;INDIRECT("Ranking" &amp;D1 &amp;"!M26")) &amp;" " &amp;(INDIRECT("Ranking" &amp;D1 &amp;"!K26")) &amp;" " &amp;(INDIRECT("Ranking" &amp;D1 &amp;"!L26"))</f>
        <v xml:space="preserve">Nr   </v>
      </c>
      <c r="E27" s="152"/>
      <c r="F27" s="154"/>
      <c r="G27" s="86" t="str">
        <f t="shared" ref="G27" si="22">IF(F27&lt;&gt;"",IF(E27+F27&lt;E26+F26,0,(E27+F27)-(E26+F26)),"")</f>
        <v/>
      </c>
      <c r="H27" s="78" t="str">
        <f t="shared" ref="H27" si="23">IF(G27&lt;G26,"v",IF(G27=G26,IF(F27&lt;F26,"v",""),""))</f>
        <v/>
      </c>
      <c r="I27" s="60"/>
      <c r="J27" s="183">
        <f>J23+1</f>
        <v>228</v>
      </c>
      <c r="K27" s="185" t="s">
        <v>102</v>
      </c>
      <c r="L27" s="183">
        <f>L23+1</f>
        <v>289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102</v>
      </c>
      <c r="B28" s="132" t="s">
        <v>102</v>
      </c>
      <c r="C28" s="162" t="s">
        <v>55</v>
      </c>
      <c r="D28" s="82" t="str">
        <f ca="1">("Nr "&amp;INDIRECT("Ranking" &amp;D1 &amp;"!M31")) &amp;" " &amp;(INDIRECT("Ranking" &amp;D1 &amp;"!K31")) &amp;" " &amp;(INDIRECT("Ranking" &amp;D1 &amp;"!L31"))</f>
        <v>Nr  - -</v>
      </c>
      <c r="E28" s="155"/>
      <c r="F28" s="153"/>
      <c r="G28" s="86" t="str">
        <f t="shared" ref="G28" si="24">IF(F28&lt;&gt;"",IF(E28+F28&lt;E29+F29,0,(E28+F28)-(E29+F29)),"")</f>
        <v/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>IF(H28&lt;&gt;"",D28,IF(H29&lt;&gt;"",D29,""))</f>
        <v/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371</v>
      </c>
      <c r="AD28" s="187" t="s">
        <v>102</v>
      </c>
      <c r="AE28" s="186">
        <f>AE14+1</f>
        <v>387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63"/>
      <c r="B29" s="163"/>
      <c r="C29" s="163"/>
      <c r="D29" s="82" t="str">
        <f ca="1">("Nr "&amp;INDIRECT("Ranking" &amp;D1 &amp;"!M10")) &amp;" " &amp;(INDIRECT("Ranking" &amp;D1 &amp;"!K10")) &amp;" " &amp;(INDIRECT("Ranking" &amp;D1 &amp;"!L10"))</f>
        <v>Nr 178 NILSSON Adam Vindelns IF</v>
      </c>
      <c r="E29" s="153"/>
      <c r="F29" s="155"/>
      <c r="G29" s="86" t="str">
        <f t="shared" ref="G29" si="26">IF(F29&lt;&gt;"",IF(E29+F29&lt;E28+F28,0,(E29+F29)-(E28+F28)),"")</f>
        <v/>
      </c>
      <c r="H29" s="78" t="str">
        <f t="shared" ref="H29" si="27">IF(G29&lt;G28,"v",IF(G29=G28,IF(F29&lt;F28,"v",""),""))</f>
        <v/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103</v>
      </c>
      <c r="B30" s="132" t="s">
        <v>102</v>
      </c>
      <c r="C30" s="162" t="s">
        <v>55</v>
      </c>
      <c r="D30" s="75" t="str">
        <f ca="1">("Nr "&amp;INDIRECT("Ranking" &amp;D1 &amp;"!M11")) &amp;" " &amp;(INDIRECT("Ranking" &amp;D1 &amp;"!K11")) &amp;" " &amp;(INDIRECT("Ranking" &amp;D1 &amp;"!L11"))</f>
        <v>Nr 179 LÖNNBERG Petter Bollnäs AK</v>
      </c>
      <c r="E30" s="154"/>
      <c r="F30" s="152"/>
      <c r="G30" s="86" t="str">
        <f t="shared" ref="G30" si="28">IF(F30&lt;&gt;"",IF(E30+F30&lt;E31+F31,0,(E30+F30)-(E31+F31)),"")</f>
        <v/>
      </c>
      <c r="H30" s="77" t="str">
        <f t="shared" ref="H30" si="29">IF(G30&lt;G31,"v",IF(G30=G31,IF(F30&lt;F31,"v",""),""))</f>
        <v/>
      </c>
      <c r="I30" s="29"/>
      <c r="J30" s="127"/>
      <c r="K30" s="127"/>
      <c r="L30" s="127"/>
      <c r="M30" s="79" t="str">
        <f>IF(H30&lt;&gt;"",D30,IF(H31&lt;&gt;"",D31,""))</f>
        <v/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63"/>
      <c r="B31" s="163"/>
      <c r="C31" s="163"/>
      <c r="D31" s="75" t="str">
        <f ca="1">("Nr "&amp;INDIRECT("Ranking" &amp;D1 &amp;"!M30")) &amp;" " &amp;(INDIRECT("Ranking" &amp;D1 &amp;"!K30")) &amp;" " &amp;(INDIRECT("Ranking" &amp;D1 &amp;"!L30"))</f>
        <v>Nr  - -</v>
      </c>
      <c r="E31" s="152"/>
      <c r="F31" s="154"/>
      <c r="G31" s="86" t="str">
        <f t="shared" ref="G31" si="30">IF(F31&lt;&gt;"",IF(E31+F31&lt;E30+F30,0,(E31+F31)-(E30+F30)),"")</f>
        <v/>
      </c>
      <c r="H31" s="78" t="str">
        <f t="shared" ref="H31" si="31">IF(G31&lt;G30,"v",IF(G31=G30,IF(F31&lt;F30,"v",""),""))</f>
        <v/>
      </c>
      <c r="I31" s="60"/>
      <c r="J31" s="183">
        <f>J27+1</f>
        <v>229</v>
      </c>
      <c r="K31" s="185" t="s">
        <v>102</v>
      </c>
      <c r="L31" s="183">
        <f>L27+1</f>
        <v>290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104</v>
      </c>
      <c r="B32" s="132" t="s">
        <v>102</v>
      </c>
      <c r="C32" s="176" t="s">
        <v>55</v>
      </c>
      <c r="D32" s="82" t="str">
        <f ca="1">("Nr "&amp;INDIRECT("Ranking" &amp;D1 &amp;"!M27")) &amp;" " &amp;(INDIRECT("Ranking" &amp;D1 &amp;"!K27")) &amp;" " &amp;(INDIRECT("Ranking" &amp;D1 &amp;"!L27"))</f>
        <v>Nr  - -</v>
      </c>
      <c r="E32" s="155"/>
      <c r="F32" s="153"/>
      <c r="G32" s="86" t="str">
        <f t="shared" ref="G32" si="32">IF(F32&lt;&gt;"",IF(E32+F32&lt;E33+F33,0,(E32+F32)-(E33+F33)),"")</f>
        <v/>
      </c>
      <c r="H32" s="77" t="str">
        <f t="shared" ref="H32" si="33">IF(G32&lt;G33,"v",IF(G32=G33,IF(F32&lt;F33,"v",""),""))</f>
        <v/>
      </c>
      <c r="I32" s="38"/>
      <c r="J32" s="184"/>
      <c r="K32" s="184"/>
      <c r="L32" s="184"/>
      <c r="M32" s="79" t="str">
        <f>IF(H32&lt;&gt;"",D32,IF(H33&lt;&gt;"",D33,""))</f>
        <v/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323</v>
      </c>
      <c r="T32" s="187" t="s">
        <v>102</v>
      </c>
      <c r="U32" s="186">
        <f>U24+1</f>
        <v>355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63"/>
      <c r="B33" s="163"/>
      <c r="C33" s="163"/>
      <c r="D33" s="82" t="str">
        <f ca="1">("Nr "&amp;INDIRECT("Ranking" &amp;D1 &amp;"!M14")) &amp;" " &amp;(INDIRECT("Ranking" &amp;D1 &amp;"!K14")) &amp;" " &amp;(INDIRECT("Ranking" &amp;D1 &amp;"!L14"))</f>
        <v>Nr 182 THORSANDER Samuel Nolby Alpina SK</v>
      </c>
      <c r="E33" s="153"/>
      <c r="F33" s="155"/>
      <c r="G33" s="86" t="str">
        <f t="shared" ref="G33" si="34">IF(F33&lt;&gt;"",IF(E33+F33&lt;E32+F32,0,(E33+F33)-(E32+F32)),"")</f>
        <v/>
      </c>
      <c r="H33" s="78" t="str">
        <f t="shared" ref="H33" si="35">IF(G33&lt;G32,"v",IF(G33=G32,IF(F33&lt;F32,"v",""),""))</f>
        <v/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D15_16!AL33+1</f>
        <v>395</v>
      </c>
      <c r="AM33" s="187" t="s">
        <v>102</v>
      </c>
      <c r="AN33" s="186">
        <f>D15_16!AN33+1</f>
        <v>411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105</v>
      </c>
      <c r="B34" s="132" t="s">
        <v>102</v>
      </c>
      <c r="C34" s="162">
        <f>C7+1</f>
        <v>166</v>
      </c>
      <c r="D34" s="75" t="str">
        <f ca="1">("Nr "&amp;INDIRECT("Ranking" &amp;D1 &amp;"!M19")) &amp;" " &amp;(INDIRECT("Ranking" &amp;D1 &amp;"!K19")) &amp;" " &amp;(INDIRECT("Ranking" &amp;D1 &amp;"!L19"))</f>
        <v>Nr 187 FLODMARK Jonas Uppsala SLK</v>
      </c>
      <c r="E34" s="154"/>
      <c r="F34" s="152"/>
      <c r="G34" s="86" t="str">
        <f t="shared" ref="G34" si="36">IF(F34&lt;&gt;"",IF(E34+F34&lt;E35+F35,0,(E34+F34)-(E35+F35)),"")</f>
        <v/>
      </c>
      <c r="H34" s="77" t="str">
        <f t="shared" ref="H34" si="37">IF(G34&lt;G35,"v",IF(G34=G35,IF(F34&lt;F35,"v",""),""))</f>
        <v/>
      </c>
      <c r="I34" s="38"/>
      <c r="J34" s="127"/>
      <c r="K34" s="127"/>
      <c r="L34" s="127"/>
      <c r="M34" s="94" t="str">
        <f>IF(H34&lt;&gt;"",D34,IF(H35&lt;&gt;"",D35,""))</f>
        <v/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63"/>
      <c r="B35" s="163"/>
      <c r="C35" s="163"/>
      <c r="D35" s="75" t="str">
        <f ca="1">("Nr "&amp;INDIRECT("Ranking" &amp;D1 &amp;"!M22")) &amp;" " &amp;(INDIRECT("Ranking" &amp;D1 &amp;"!K22")) &amp;" " &amp;(INDIRECT("Ranking" &amp;D1 &amp;"!L22"))</f>
        <v>Nr 190 KARBACH Lucas Vindelns IF</v>
      </c>
      <c r="E35" s="152"/>
      <c r="F35" s="154"/>
      <c r="G35" s="86" t="str">
        <f t="shared" ref="G35" si="38">IF(F35&lt;&gt;"",IF(E35+F35&lt;E34+F34,0,(E35+F35)-(E34+F34)),"")</f>
        <v/>
      </c>
      <c r="H35" s="78" t="str">
        <f t="shared" ref="H35" si="39">IF(G35&lt;G34,"v",IF(G35=G34,IF(F35&lt;F34,"v",""),""))</f>
        <v/>
      </c>
      <c r="I35" s="29"/>
      <c r="J35" s="183">
        <f>J31+1</f>
        <v>230</v>
      </c>
      <c r="K35" s="185" t="s">
        <v>102</v>
      </c>
      <c r="L35" s="183">
        <f>L31+1</f>
        <v>291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106</v>
      </c>
      <c r="B36" s="138" t="s">
        <v>102</v>
      </c>
      <c r="C36" s="162" t="s">
        <v>55</v>
      </c>
      <c r="D36" s="82" t="str">
        <f ca="1">("Nr "&amp;INDIRECT("Ranking" &amp;D1 &amp;"!M35")) &amp;" " &amp;(INDIRECT("Ranking" &amp;D1 &amp;"!K35")) &amp;" " &amp;(INDIRECT("Ranking" &amp;D1 &amp;"!L35"))</f>
        <v>Nr  - -</v>
      </c>
      <c r="E36" s="155"/>
      <c r="F36" s="153"/>
      <c r="G36" s="86" t="str">
        <f t="shared" ref="G36" si="40">IF(F36&lt;&gt;"",IF(E36+F36&lt;E37+F37,0,(E36+F36)-(E37+F37)),"")</f>
        <v/>
      </c>
      <c r="H36" s="77" t="str">
        <f t="shared" ref="H36" si="41">IF(G36&lt;G37,"v",IF(G36=G37,IF(F36&lt;F37,"v",""),""))</f>
        <v/>
      </c>
      <c r="I36" s="38"/>
      <c r="J36" s="184"/>
      <c r="K36" s="184"/>
      <c r="L36" s="184"/>
      <c r="M36" s="94" t="str">
        <f>IF(H36&lt;&gt;"",D36,IF(H37&lt;&gt;"",D37,""))</f>
        <v/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174 SILFWERPLATZ Max Saltsjöbadens SLK</v>
      </c>
      <c r="E37" s="153"/>
      <c r="F37" s="155"/>
      <c r="G37" s="86" t="str">
        <f t="shared" ref="G37" si="42">IF(F37&lt;&gt;"",IF(E37+F37&lt;E36+F36,0,(E37+F37)-(E36+F36)),"")</f>
        <v/>
      </c>
      <c r="H37" s="78" t="str">
        <f t="shared" ref="H37" si="43">IF(G37&lt;G36,"v",IF(G37=G36,IF(F37&lt;F36,"v",""),""))</f>
        <v/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165"/>
      <c r="F41" s="165"/>
      <c r="G41" s="165"/>
      <c r="H41" s="165"/>
      <c r="N41" s="125" t="s">
        <v>16</v>
      </c>
      <c r="O41" s="165"/>
      <c r="U41" s="165"/>
      <c r="V41" s="165"/>
      <c r="W41" s="165"/>
      <c r="AE41" s="165"/>
      <c r="AF41" s="165"/>
      <c r="AG41" s="165"/>
      <c r="AN41" s="165"/>
      <c r="AO41" s="165"/>
      <c r="AP41" s="165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>IF(AND(H5="",H6=""),"",IF(H5="",D5,IF(H6="",D6)))</f>
        <v/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>IF(AND(H7="",H8=""),"",IF(H7="",D7,IF(H8="",D8)))</f>
        <v/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>IF(AND(H9="",H10=""),"",IF(H9="",D9,IF(H10="",D10)))</f>
        <v/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>IF(AND(H11="",H12=""),"",IF(H11="",D11,IF(H12="",D12)))</f>
        <v/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>IF(AND(H13="",H14=""),"",IF(H13="",D13,IF(H14="",D14)))</f>
        <v/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>IF(AND(H15="",H16=""),"",IF(H15="",D15,IF(H16="",D16)))</f>
        <v/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>IF(AND(H17="",H18=""),"",IF(H17="",D17,IF(H18="",D18)))</f>
        <v/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>IF(AND(H19="",H20=""),"",IF(H19="",D19,IF(H20="",D20)))</f>
        <v/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>IF(AND(H22="",H23=""),"",IF(H22="",D22,IF(H23="",D23)))</f>
        <v/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>IF(AND(H24="",H25=""),"",IF(H24="",D24,IF(H25="",D25)))</f>
        <v/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>IF(AND(H26="",H27=""),"",IF(H26="",D26,IF(H27="",D27)))</f>
        <v/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>IF(AND(H28="",H29=""),"",IF(H28="",D28,IF(H29="",D29)))</f>
        <v/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>IF(AND(H30="",H31=""),"",IF(H30="",D30,IF(H31="",D31)))</f>
        <v/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>IF(AND(H32="",H33=""),"",IF(H32="",D32,IF(H33="",D33)))</f>
        <v/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>IF(AND(H34="",H35=""),"",IF(H34="",D34,IF(H35="",D35)))</f>
        <v/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>IF(AND(H36="",H37=""),"",IF(H36="",D36,IF(H37="",D37)))</f>
        <v/>
      </c>
    </row>
  </sheetData>
  <mergeCells count="53">
    <mergeCell ref="AL4:AN4"/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5" sqref="K5:M2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RankingH15_16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236</v>
      </c>
      <c r="L5" s="74" t="s">
        <v>173</v>
      </c>
      <c r="M5" s="160">
        <v>173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247</v>
      </c>
      <c r="L6" s="74" t="s">
        <v>150</v>
      </c>
      <c r="M6" s="160">
        <f>M5+1</f>
        <v>174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250</v>
      </c>
      <c r="L7" s="74" t="s">
        <v>251</v>
      </c>
      <c r="M7" s="160">
        <f t="shared" ref="M7:M22" si="1">M6+1</f>
        <v>175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254</v>
      </c>
      <c r="L8" s="74" t="s">
        <v>58</v>
      </c>
      <c r="M8" s="160">
        <f t="shared" si="1"/>
        <v>176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242</v>
      </c>
      <c r="L9" s="74" t="s">
        <v>243</v>
      </c>
      <c r="M9" s="160">
        <f t="shared" si="1"/>
        <v>177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245</v>
      </c>
      <c r="L10" s="74" t="s">
        <v>214</v>
      </c>
      <c r="M10" s="160">
        <f t="shared" si="1"/>
        <v>178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244</v>
      </c>
      <c r="L11" s="74" t="s">
        <v>105</v>
      </c>
      <c r="M11" s="160">
        <f t="shared" si="1"/>
        <v>179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246</v>
      </c>
      <c r="L12" s="74" t="s">
        <v>156</v>
      </c>
      <c r="M12" s="160">
        <f t="shared" si="1"/>
        <v>180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237</v>
      </c>
      <c r="L13" s="74" t="s">
        <v>132</v>
      </c>
      <c r="M13" s="160">
        <f t="shared" si="1"/>
        <v>181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249</v>
      </c>
      <c r="L14" s="74" t="s">
        <v>58</v>
      </c>
      <c r="M14" s="160">
        <f t="shared" si="1"/>
        <v>182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252</v>
      </c>
      <c r="L15" s="74" t="s">
        <v>207</v>
      </c>
      <c r="M15" s="160">
        <f t="shared" si="1"/>
        <v>183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4" t="s">
        <v>170</v>
      </c>
      <c r="M16" s="160">
        <f t="shared" si="1"/>
        <v>184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241</v>
      </c>
      <c r="L17" s="74" t="s">
        <v>56</v>
      </c>
      <c r="M17" s="160">
        <f t="shared" si="1"/>
        <v>185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253</v>
      </c>
      <c r="L18" s="74" t="s">
        <v>131</v>
      </c>
      <c r="M18" s="160">
        <f t="shared" si="1"/>
        <v>186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235</v>
      </c>
      <c r="L19" s="74" t="s">
        <v>135</v>
      </c>
      <c r="M19" s="160">
        <f t="shared" si="1"/>
        <v>187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238</v>
      </c>
      <c r="L20" s="74" t="s">
        <v>131</v>
      </c>
      <c r="M20" s="160">
        <f t="shared" si="1"/>
        <v>188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248</v>
      </c>
      <c r="L21" s="74" t="s">
        <v>132</v>
      </c>
      <c r="M21" s="160">
        <f t="shared" si="1"/>
        <v>189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239</v>
      </c>
      <c r="L22" s="74" t="s">
        <v>214</v>
      </c>
      <c r="M22" s="160">
        <f t="shared" si="1"/>
        <v>190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M23" s="160"/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M24" s="160"/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M25" s="160"/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M26" s="160"/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t="shared" ref="K27:K28" si="3">K146</f>
        <v>-</v>
      </c>
      <c r="L27" s="2" t="str">
        <f t="shared" ref="L27:L36" si="4">IFERROR(VLOOKUP($K27,$B$5:$C$67,2,FALSE),"-")</f>
        <v>-</v>
      </c>
      <c r="M27" s="160"/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si="3"/>
        <v>-</v>
      </c>
      <c r="L28" s="2" t="str">
        <f t="shared" si="4"/>
        <v>-</v>
      </c>
      <c r="M28" s="160"/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4"/>
        <v>-</v>
      </c>
      <c r="M29" s="9"/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4"/>
        <v>-</v>
      </c>
      <c r="M30" s="9"/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4"/>
        <v>-</v>
      </c>
      <c r="M31" s="9"/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6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6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6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6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8"/>
        <v>6</v>
      </c>
      <c r="K81" s="2" t="str">
        <f t="shared" si="7"/>
        <v>-</v>
      </c>
      <c r="L81" s="73"/>
    </row>
    <row r="82" spans="1:12" s="2" customFormat="1">
      <c r="A82" s="16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6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6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6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6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6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6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6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6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6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6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6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6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6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6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6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6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6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6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6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6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6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6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6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6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6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6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6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6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6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6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6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6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6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6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6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6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6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6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6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6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6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6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6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6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6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6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6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6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6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6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6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6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6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6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6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6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6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6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6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6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6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6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6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6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6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6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6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6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6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6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6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6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6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6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6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6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6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6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6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6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6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6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6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6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6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6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6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6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6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6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6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6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6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6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6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6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6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6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6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6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6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6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6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6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6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6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6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6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6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6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6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6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6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6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6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6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6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5">IFERROR(VLOOKUP(SMALL($A$216:$A$278,$J217),$A$216:$B$278,2,FALSE),"-")</f>
        <v>-</v>
      </c>
    </row>
    <row r="218" spans="1:12" s="2" customFormat="1">
      <c r="A218" s="16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8" t="str">
        <f t="shared" ca="1" si="15"/>
        <v>-</v>
      </c>
    </row>
    <row r="219" spans="1:12" s="2" customFormat="1">
      <c r="A219" s="16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8" t="str">
        <f t="shared" ca="1" si="15"/>
        <v>-</v>
      </c>
    </row>
    <row r="220" spans="1:12" s="2" customFormat="1">
      <c r="A220" s="16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8" t="str">
        <f t="shared" ca="1" si="15"/>
        <v>-</v>
      </c>
    </row>
    <row r="221" spans="1:12" s="2" customFormat="1">
      <c r="A221" s="16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8" t="str">
        <f t="shared" ca="1" si="15"/>
        <v>-</v>
      </c>
    </row>
    <row r="222" spans="1:12" s="2" customFormat="1">
      <c r="A222" s="16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8" t="str">
        <f t="shared" ca="1" si="15"/>
        <v>-</v>
      </c>
    </row>
    <row r="223" spans="1:12" s="2" customFormat="1">
      <c r="A223" s="16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8" t="str">
        <f t="shared" ca="1" si="15"/>
        <v>-</v>
      </c>
    </row>
    <row r="224" spans="1:12" s="2" customFormat="1">
      <c r="A224" s="16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8" t="str">
        <f t="shared" ca="1" si="15"/>
        <v>-</v>
      </c>
    </row>
    <row r="225" spans="1:11" s="2" customFormat="1">
      <c r="A225" s="16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8" t="str">
        <f t="shared" ca="1" si="15"/>
        <v>-</v>
      </c>
    </row>
    <row r="226" spans="1:11" s="2" customFormat="1">
      <c r="A226" s="16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8" t="str">
        <f t="shared" ca="1" si="15"/>
        <v>-</v>
      </c>
    </row>
    <row r="227" spans="1:11" s="2" customFormat="1">
      <c r="A227" s="16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8" t="str">
        <f t="shared" ca="1" si="15"/>
        <v>-</v>
      </c>
    </row>
    <row r="228" spans="1:11" s="2" customFormat="1">
      <c r="A228" s="16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8" t="str">
        <f t="shared" ca="1" si="15"/>
        <v>-</v>
      </c>
    </row>
    <row r="229" spans="1:11" s="2" customFormat="1">
      <c r="A229" s="16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8" t="str">
        <f t="shared" ca="1" si="15"/>
        <v>-</v>
      </c>
    </row>
    <row r="230" spans="1:11" s="2" customFormat="1">
      <c r="A230" s="16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8" t="str">
        <f t="shared" ca="1" si="15"/>
        <v>-</v>
      </c>
    </row>
    <row r="231" spans="1:11" s="2" customFormat="1">
      <c r="A231" s="16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8" t="str">
        <f t="shared" ca="1" si="15"/>
        <v>-</v>
      </c>
    </row>
    <row r="232" spans="1:11" s="2" customFormat="1">
      <c r="A232" s="16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8" t="str">
        <f t="shared" ca="1" si="15"/>
        <v>-</v>
      </c>
    </row>
    <row r="233" spans="1:11" s="2" customFormat="1">
      <c r="A233" s="16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8" t="str">
        <f t="shared" ca="1" si="15"/>
        <v>-</v>
      </c>
    </row>
    <row r="234" spans="1:11" s="2" customFormat="1">
      <c r="A234" s="16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8" t="str">
        <f t="shared" ca="1" si="15"/>
        <v>-</v>
      </c>
    </row>
    <row r="235" spans="1:11" s="2" customFormat="1">
      <c r="A235" s="16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8" t="str">
        <f t="shared" ca="1" si="15"/>
        <v>-</v>
      </c>
    </row>
    <row r="236" spans="1:11" s="2" customFormat="1">
      <c r="A236" s="16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8" t="str">
        <f t="shared" ca="1" si="15"/>
        <v>-</v>
      </c>
    </row>
    <row r="237" spans="1:11" s="2" customFormat="1">
      <c r="A237" s="16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8" t="str">
        <f t="shared" ca="1" si="15"/>
        <v>-</v>
      </c>
    </row>
    <row r="238" spans="1:11" s="2" customFormat="1">
      <c r="A238" s="16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8" t="str">
        <f t="shared" ca="1" si="15"/>
        <v>-</v>
      </c>
    </row>
    <row r="239" spans="1:11" s="2" customFormat="1">
      <c r="A239" s="16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8" t="str">
        <f t="shared" ca="1" si="15"/>
        <v>-</v>
      </c>
    </row>
    <row r="240" spans="1:11" s="2" customFormat="1">
      <c r="A240" s="16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8" t="str">
        <f t="shared" ca="1" si="15"/>
        <v>-</v>
      </c>
    </row>
    <row r="241" spans="1:11" s="2" customFormat="1">
      <c r="A241" s="16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8" t="str">
        <f t="shared" ca="1" si="15"/>
        <v>-</v>
      </c>
    </row>
    <row r="242" spans="1:11" s="2" customFormat="1">
      <c r="A242" s="16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8" t="str">
        <f t="shared" ca="1" si="15"/>
        <v>-</v>
      </c>
    </row>
    <row r="243" spans="1:11" s="2" customFormat="1">
      <c r="A243" s="16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8" t="str">
        <f t="shared" ca="1" si="15"/>
        <v>-</v>
      </c>
    </row>
    <row r="244" spans="1:11" s="2" customFormat="1">
      <c r="A244" s="16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8" t="str">
        <f t="shared" ca="1" si="15"/>
        <v>-</v>
      </c>
    </row>
    <row r="245" spans="1:11" s="2" customFormat="1">
      <c r="A245" s="16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8" t="str">
        <f t="shared" ca="1" si="15"/>
        <v>-</v>
      </c>
    </row>
    <row r="246" spans="1:11" s="2" customFormat="1">
      <c r="A246" s="16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8" t="str">
        <f t="shared" ca="1" si="15"/>
        <v>-</v>
      </c>
    </row>
    <row r="247" spans="1:11" s="2" customFormat="1">
      <c r="A247" s="16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8" t="str">
        <f t="shared" ca="1" si="15"/>
        <v>-</v>
      </c>
    </row>
    <row r="248" spans="1:11" s="2" customFormat="1">
      <c r="A248" s="16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8" t="str">
        <f t="shared" ca="1" si="15"/>
        <v>-</v>
      </c>
    </row>
    <row r="249" spans="1:11" s="2" customFormat="1">
      <c r="A249" s="16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8" t="str">
        <f t="shared" ca="1" si="15"/>
        <v>-</v>
      </c>
    </row>
    <row r="250" spans="1:11" s="2" customFormat="1">
      <c r="A250" s="16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8" t="str">
        <f t="shared" ca="1" si="15"/>
        <v>-</v>
      </c>
    </row>
    <row r="251" spans="1:11" s="2" customFormat="1">
      <c r="A251" s="16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8" t="str">
        <f t="shared" ca="1" si="15"/>
        <v>-</v>
      </c>
    </row>
    <row r="252" spans="1:11" s="2" customFormat="1">
      <c r="A252" s="16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8" t="str">
        <f t="shared" ca="1" si="15"/>
        <v>-</v>
      </c>
    </row>
    <row r="253" spans="1:11" s="2" customFormat="1">
      <c r="A253" s="16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8" t="str">
        <f t="shared" ca="1" si="15"/>
        <v>-</v>
      </c>
    </row>
    <row r="254" spans="1:11" s="2" customFormat="1">
      <c r="A254" s="16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8" t="str">
        <f t="shared" ca="1" si="15"/>
        <v>-</v>
      </c>
    </row>
    <row r="255" spans="1:11" s="2" customFormat="1">
      <c r="A255" s="16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8" t="str">
        <f t="shared" ca="1" si="15"/>
        <v>-</v>
      </c>
    </row>
    <row r="256" spans="1:11" s="2" customFormat="1">
      <c r="A256" s="16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8" t="str">
        <f t="shared" ca="1" si="15"/>
        <v>-</v>
      </c>
    </row>
    <row r="257" spans="1:11" s="2" customFormat="1">
      <c r="A257" s="16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8" t="str">
        <f t="shared" ca="1" si="15"/>
        <v>-</v>
      </c>
    </row>
    <row r="258" spans="1:11" s="2" customFormat="1">
      <c r="A258" s="16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8" t="str">
        <f t="shared" ca="1" si="15"/>
        <v>-</v>
      </c>
    </row>
    <row r="259" spans="1:11" s="2" customFormat="1">
      <c r="A259" s="16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8" t="str">
        <f t="shared" ca="1" si="15"/>
        <v>-</v>
      </c>
    </row>
    <row r="260" spans="1:11" s="2" customFormat="1">
      <c r="A260" s="16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8" t="str">
        <f t="shared" ca="1" si="15"/>
        <v>-</v>
      </c>
    </row>
    <row r="261" spans="1:11" s="2" customFormat="1">
      <c r="A261" s="16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8" t="str">
        <f t="shared" ca="1" si="15"/>
        <v>-</v>
      </c>
    </row>
    <row r="262" spans="1:11" s="2" customFormat="1">
      <c r="A262" s="16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8" t="str">
        <f t="shared" ca="1" si="15"/>
        <v>-</v>
      </c>
    </row>
    <row r="263" spans="1:11" s="2" customFormat="1">
      <c r="A263" s="16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8" t="str">
        <f t="shared" ca="1" si="15"/>
        <v>-</v>
      </c>
    </row>
    <row r="264" spans="1:11" s="2" customFormat="1">
      <c r="A264" s="16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8" t="str">
        <f t="shared" ca="1" si="15"/>
        <v>-</v>
      </c>
    </row>
    <row r="265" spans="1:11" s="2" customFormat="1">
      <c r="A265" s="16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8" t="str">
        <f t="shared" ca="1" si="15"/>
        <v>-</v>
      </c>
    </row>
    <row r="266" spans="1:11" s="2" customFormat="1">
      <c r="A266" s="16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8" t="str">
        <f t="shared" ca="1" si="15"/>
        <v>-</v>
      </c>
    </row>
    <row r="267" spans="1:11" s="2" customFormat="1">
      <c r="A267" s="16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8" t="str">
        <f t="shared" ca="1" si="15"/>
        <v>-</v>
      </c>
    </row>
    <row r="268" spans="1:11" s="2" customFormat="1">
      <c r="A268" s="16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8" t="str">
        <f t="shared" ca="1" si="15"/>
        <v>-</v>
      </c>
    </row>
    <row r="269" spans="1:11" s="2" customFormat="1">
      <c r="A269" s="16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8" t="str">
        <f t="shared" ca="1" si="15"/>
        <v>-</v>
      </c>
    </row>
    <row r="270" spans="1:11" s="2" customFormat="1">
      <c r="A270" s="16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8" t="str">
        <f t="shared" ca="1" si="15"/>
        <v>-</v>
      </c>
    </row>
    <row r="271" spans="1:11" s="2" customFormat="1">
      <c r="A271" s="16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8" t="str">
        <f t="shared" ca="1" si="15"/>
        <v>-</v>
      </c>
    </row>
    <row r="272" spans="1:11" s="2" customFormat="1">
      <c r="A272" s="16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8" t="str">
        <f t="shared" ca="1" si="15"/>
        <v>-</v>
      </c>
    </row>
    <row r="273" spans="1:11" s="2" customFormat="1">
      <c r="A273" s="16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8" t="str">
        <f t="shared" ca="1" si="15"/>
        <v>-</v>
      </c>
    </row>
    <row r="274" spans="1:11" s="2" customFormat="1">
      <c r="A274" s="16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8" t="str">
        <f t="shared" ca="1" si="15"/>
        <v>-</v>
      </c>
    </row>
    <row r="275" spans="1:11" s="2" customFormat="1">
      <c r="A275" s="16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8" t="str">
        <f t="shared" ca="1" si="15"/>
        <v>-</v>
      </c>
    </row>
    <row r="276" spans="1:11" s="2" customFormat="1">
      <c r="A276" s="16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8" t="str">
        <f t="shared" ca="1" si="15"/>
        <v>-</v>
      </c>
    </row>
    <row r="277" spans="1:11" s="2" customFormat="1">
      <c r="A277" s="16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8" t="str">
        <f t="shared" ca="1" si="15"/>
        <v>-</v>
      </c>
    </row>
    <row r="278" spans="1:11" s="2" customFormat="1">
      <c r="A278" s="16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8" t="str">
        <f t="shared" ca="1" si="15"/>
        <v>-</v>
      </c>
    </row>
    <row r="279" spans="1:11" s="2" customFormat="1"/>
    <row r="280" spans="1:11" s="17" customFormat="1"/>
  </sheetData>
  <conditionalFormatting sqref="K146:K208">
    <cfRule type="duplicateValues" dxfId="15" priority="4"/>
    <cfRule type="expression" dxfId="14" priority="5">
      <formula>(ROW()&lt;(ROW($K$146)+$D$143))</formula>
    </cfRule>
  </conditionalFormatting>
  <conditionalFormatting sqref="K23:K36">
    <cfRule type="duplicateValues" dxfId="13" priority="6"/>
  </conditionalFormatting>
  <conditionalFormatting sqref="K76:K138">
    <cfRule type="duplicateValues" dxfId="12" priority="3"/>
    <cfRule type="expression" dxfId="11" priority="7">
      <formula>(ROW()&lt;(ROW($K$76)+$D$73))</formula>
    </cfRule>
  </conditionalFormatting>
  <conditionalFormatting sqref="A76:A138">
    <cfRule type="duplicateValues" dxfId="10" priority="8"/>
  </conditionalFormatting>
  <conditionalFormatting sqref="A146:A208">
    <cfRule type="containsText" dxfId="9" priority="9" operator="containsText" text="Redan rankad">
      <formula>NOT(ISERROR(SEARCH("Redan rankad",A146)))</formula>
    </cfRule>
    <cfRule type="duplicateValues" dxfId="8" priority="10"/>
  </conditionalFormatting>
  <conditionalFormatting sqref="B146:B208">
    <cfRule type="duplicateValues" dxfId="7" priority="11"/>
  </conditionalFormatting>
  <conditionalFormatting sqref="A216:A278">
    <cfRule type="containsText" dxfId="6" priority="12" operator="containsText" text="Redan rankad">
      <formula>NOT(ISERROR(SEARCH("Redan rankad",A216)))</formula>
    </cfRule>
    <cfRule type="duplicateValues" dxfId="5" priority="13"/>
  </conditionalFormatting>
  <conditionalFormatting sqref="B216:B278">
    <cfRule type="duplicateValues" dxfId="4" priority="14"/>
  </conditionalFormatting>
  <conditionalFormatting sqref="K216:K278">
    <cfRule type="duplicateValues" dxfId="3" priority="15"/>
    <cfRule type="expression" dxfId="2" priority="16">
      <formula>(ROW()&lt;(ROW($K$216)+$D$213))</formula>
    </cfRule>
  </conditionalFormatting>
  <conditionalFormatting sqref="K19:K26">
    <cfRule type="duplicateValues" dxfId="1" priority="1"/>
  </conditionalFormatting>
  <conditionalFormatting sqref="K5:K18">
    <cfRule type="duplicateValues" dxfId="0" priority="3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A4" sqref="A4:C4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26.75" style="21" customWidth="1"/>
    <col min="5" max="5" width="4.625" style="20" customWidth="1"/>
    <col min="6" max="7" width="5.375" style="20" customWidth="1"/>
    <col min="8" max="8" width="1.75" style="21" customWidth="1"/>
    <col min="9" max="9" width="4.375" style="21" customWidth="1"/>
    <col min="10" max="10" width="3.125" style="21" customWidth="1"/>
    <col min="11" max="11" width="1.375" style="21" customWidth="1"/>
    <col min="12" max="12" width="3.125" style="21" customWidth="1"/>
    <col min="13" max="13" width="26.75" style="21" customWidth="1"/>
    <col min="14" max="16" width="4.625" style="20" customWidth="1"/>
    <col min="17" max="17" width="1.75" style="21" customWidth="1"/>
    <col min="18" max="18" width="4.375" style="21" customWidth="1"/>
    <col min="19" max="19" width="2.75" style="21" customWidth="1"/>
    <col min="20" max="20" width="1.375" style="21" customWidth="1"/>
    <col min="21" max="21" width="2.75" style="21" customWidth="1"/>
    <col min="22" max="22" width="22.75" style="21" customWidth="1"/>
    <col min="23" max="25" width="5.375" style="20" customWidth="1"/>
    <col min="26" max="26" width="1.75" style="21" customWidth="1"/>
    <col min="27" max="27" width="3" style="21" customWidth="1"/>
    <col min="28" max="28" width="3.125" style="21" customWidth="1"/>
    <col min="29" max="29" width="1.375" style="21" customWidth="1"/>
    <col min="30" max="30" width="3.125" style="21" customWidth="1"/>
    <col min="31" max="31" width="26.75" style="21" customWidth="1"/>
    <col min="32" max="33" width="5.375" style="20" customWidth="1"/>
    <col min="34" max="34" width="4.5" style="20" customWidth="1"/>
    <col min="35" max="35" width="1.125" style="21" customWidth="1"/>
    <col min="36" max="36" width="2.125" style="21" customWidth="1"/>
    <col min="37" max="37" width="26.75" style="21" customWidth="1"/>
    <col min="38" max="16384" width="10.875" style="21"/>
  </cols>
  <sheetData>
    <row r="1" spans="1:41">
      <c r="D1" s="124" t="str">
        <f ca="1">MID(CELL("filename",C1),FIND("]",CELL("filename",C1))+1,255)</f>
        <v>D9_10</v>
      </c>
    </row>
    <row r="2" spans="1:41" ht="28.5">
      <c r="N2" s="22"/>
      <c r="U2" s="19"/>
      <c r="W2" s="24"/>
      <c r="X2" s="24"/>
      <c r="Y2" s="24"/>
      <c r="AF2" s="22"/>
      <c r="AG2" s="23"/>
      <c r="AO2" s="19"/>
    </row>
    <row r="4" spans="1:41" s="25" customFormat="1" ht="11.25" customHeight="1">
      <c r="A4" s="180" t="s">
        <v>311</v>
      </c>
      <c r="B4" s="182"/>
      <c r="C4" s="182"/>
      <c r="D4" s="25" t="s">
        <v>0</v>
      </c>
      <c r="E4" s="175" t="s">
        <v>1</v>
      </c>
      <c r="F4" s="175" t="s">
        <v>2</v>
      </c>
      <c r="G4" s="175" t="s">
        <v>3</v>
      </c>
      <c r="H4" s="25" t="s">
        <v>4</v>
      </c>
      <c r="J4" s="180" t="s">
        <v>310</v>
      </c>
      <c r="K4" s="182"/>
      <c r="L4" s="182"/>
      <c r="M4" s="25" t="s">
        <v>0</v>
      </c>
      <c r="N4" s="175" t="s">
        <v>1</v>
      </c>
      <c r="O4" s="175" t="s">
        <v>2</v>
      </c>
      <c r="P4" s="175" t="s">
        <v>3</v>
      </c>
      <c r="Q4" s="25" t="s">
        <v>4</v>
      </c>
      <c r="S4" s="180" t="s">
        <v>310</v>
      </c>
      <c r="T4" s="182"/>
      <c r="U4" s="182"/>
      <c r="V4" s="25" t="s">
        <v>0</v>
      </c>
      <c r="W4" s="175" t="s">
        <v>1</v>
      </c>
      <c r="X4" s="175" t="s">
        <v>2</v>
      </c>
      <c r="Y4" s="175" t="s">
        <v>3</v>
      </c>
      <c r="Z4" s="25" t="s">
        <v>4</v>
      </c>
      <c r="AB4" s="180" t="s">
        <v>310</v>
      </c>
      <c r="AC4" s="182"/>
      <c r="AD4" s="182"/>
      <c r="AE4" s="25" t="s">
        <v>0</v>
      </c>
      <c r="AF4" s="175" t="s">
        <v>1</v>
      </c>
      <c r="AG4" s="175" t="s">
        <v>2</v>
      </c>
      <c r="AH4" s="175" t="s">
        <v>3</v>
      </c>
      <c r="AI4" s="25" t="s">
        <v>4</v>
      </c>
      <c r="AK4" s="25" t="s">
        <v>0</v>
      </c>
    </row>
    <row r="5" spans="1:41" ht="11.25" customHeight="1">
      <c r="D5" s="27"/>
      <c r="E5" s="28"/>
      <c r="F5" s="28"/>
      <c r="G5" s="28"/>
    </row>
    <row r="6" spans="1:41" ht="11.25" customHeight="1" thickBot="1">
      <c r="A6" s="50"/>
      <c r="B6" s="50"/>
      <c r="C6" s="50"/>
      <c r="D6" s="30" t="str">
        <f ca="1">("Nr "&amp;INDIRECT("Ranking" &amp;D1 &amp;"!M5")) &amp;" " &amp;(INDIRECT("Ranking" &amp;D1 &amp;"!K5")) &amp;" " &amp;(INDIRECT("Ranking" &amp;D1 &amp;"!L5"))</f>
        <v>Nr 1 HEDIN Astrid Nolby Alpina SK</v>
      </c>
      <c r="E6" s="144"/>
      <c r="F6" s="146"/>
      <c r="G6" s="31" t="str">
        <f>IF(F6&lt;&gt;"",IF(E6+F6&lt;E8+F8,0,(E6+F6)-(E8+F8)),"")</f>
        <v/>
      </c>
      <c r="H6" s="32" t="str">
        <f>IF(G6&lt;G8,"v",IF(G6=G8,IF(F6&lt;F8,"v",""),""))</f>
        <v/>
      </c>
      <c r="I6" s="29"/>
      <c r="J6" s="29"/>
      <c r="K6" s="29"/>
      <c r="L6" s="29"/>
    </row>
    <row r="7" spans="1:41" ht="11.25" customHeight="1">
      <c r="A7" s="183">
        <f>H15_16!C34+1</f>
        <v>167</v>
      </c>
      <c r="B7" s="185" t="s">
        <v>102</v>
      </c>
      <c r="C7" s="183">
        <f>H15_16!J35+1</f>
        <v>231</v>
      </c>
      <c r="D7" s="33"/>
      <c r="E7" s="40"/>
      <c r="F7" s="40"/>
      <c r="G7" s="34"/>
      <c r="H7" s="35"/>
      <c r="I7" s="29"/>
      <c r="J7" s="29"/>
      <c r="K7" s="29"/>
      <c r="L7" s="29"/>
      <c r="Q7" s="29"/>
      <c r="R7" s="29"/>
      <c r="S7" s="29"/>
      <c r="T7" s="29"/>
      <c r="U7" s="29"/>
    </row>
    <row r="8" spans="1:41" ht="11.25" customHeight="1" thickBot="1">
      <c r="A8" s="184"/>
      <c r="B8" s="184"/>
      <c r="C8" s="184"/>
      <c r="D8" s="30" t="str">
        <f ca="1">("Nr "&amp;INDIRECT("Ranking" &amp;D1 &amp;"!M20")) &amp;" " &amp;(INDIRECT("Ranking" &amp;D1 &amp;"!K20")) &amp;" " &amp;(INDIRECT("Ranking" &amp;D1 &amp;"!L20"))</f>
        <v>Nr 16 DOMEIJ Freja Junsele IF</v>
      </c>
      <c r="E8" s="146"/>
      <c r="F8" s="144"/>
      <c r="G8" s="36" t="str">
        <f>IF(F8&lt;&gt;"",IF(E8+F8&lt;E6+F6,0,(E8+F8)-(E6+F6)),"")</f>
        <v/>
      </c>
      <c r="H8" s="37" t="str">
        <f>IF(G8&lt;G6,"v",IF(G8=G6,IF(F8&lt;F6,"v",""),""))</f>
        <v/>
      </c>
      <c r="I8" s="38"/>
      <c r="J8" s="38"/>
      <c r="K8" s="38"/>
      <c r="L8" s="38"/>
      <c r="M8" s="39" t="str">
        <f>IF(H6&lt;&gt;"",D6,IF(H8&lt;&gt;"",D8,""))</f>
        <v/>
      </c>
      <c r="N8" s="150"/>
      <c r="O8" s="148"/>
      <c r="P8" s="36" t="str">
        <f>IF(O8&lt;&gt;"",IF(N8+O8&lt;N12+O12,0,(N8+O8)-(N12+O12)),"")</f>
        <v/>
      </c>
      <c r="Q8" s="32" t="str">
        <f>IF(P8&lt;P12,"v",IF(P8=P12,IF(O8&lt;O12,"v",""),""))</f>
        <v/>
      </c>
      <c r="R8" s="29"/>
      <c r="S8" s="29"/>
      <c r="T8" s="29"/>
      <c r="U8" s="29"/>
    </row>
    <row r="9" spans="1:41" ht="11.25" customHeight="1">
      <c r="D9" s="33"/>
      <c r="E9" s="40"/>
      <c r="F9" s="40"/>
      <c r="G9" s="40"/>
      <c r="Q9" s="41"/>
      <c r="R9" s="42"/>
      <c r="S9" s="29"/>
      <c r="T9" s="29"/>
      <c r="U9" s="29"/>
      <c r="Z9" s="29"/>
      <c r="AA9" s="29"/>
      <c r="AB9" s="29"/>
      <c r="AC9" s="29"/>
      <c r="AD9" s="29"/>
    </row>
    <row r="10" spans="1:41" ht="11.25" customHeight="1" thickBot="1">
      <c r="A10" s="50"/>
      <c r="B10" s="50"/>
      <c r="C10" s="50"/>
      <c r="D10" s="43" t="str">
        <f ca="1">("Nr "&amp;INDIRECT("Ranking" &amp;D1 &amp;"!M13")) &amp;" " &amp;(INDIRECT("Ranking" &amp;D1 &amp;"!K13")) &amp;" " &amp;(INDIRECT("Ranking" &amp;D1 &amp;"!L13"))</f>
        <v>Nr 9 BENGTSSON Johanna Bollnäs AK</v>
      </c>
      <c r="E10" s="145"/>
      <c r="F10" s="147"/>
      <c r="G10" s="31" t="str">
        <f>IF(F10&lt;&gt;"",IF(E10+F10&lt;E12+F12,0,(E10+F10)-(E12+F12)),"")</f>
        <v/>
      </c>
      <c r="H10" s="32" t="str">
        <f>IF(G10&lt;G12,"v",IF(G10=G12,IF(F10&lt;F12,"v",""),""))</f>
        <v/>
      </c>
      <c r="I10" s="29"/>
      <c r="J10" s="186">
        <f>H15_16!L35+1</f>
        <v>292</v>
      </c>
      <c r="K10" s="187" t="s">
        <v>102</v>
      </c>
      <c r="L10" s="186">
        <f>H15_16!S32+1</f>
        <v>324</v>
      </c>
      <c r="M10" s="44" t="s">
        <v>5</v>
      </c>
      <c r="N10" s="45"/>
      <c r="O10" s="45"/>
      <c r="P10" s="45"/>
      <c r="R10" s="46">
        <v>1</v>
      </c>
      <c r="S10" s="38">
        <v>1</v>
      </c>
      <c r="T10" s="38"/>
      <c r="U10" s="47"/>
      <c r="V10" s="48" t="str">
        <f>IF(Q8&lt;&gt;"",M8,IF(Q12&lt;&gt;"",M12,""))</f>
        <v/>
      </c>
      <c r="W10" s="144"/>
      <c r="X10" s="146"/>
      <c r="Y10" s="31" t="str">
        <f>IF(X10&lt;&gt;"",IF(W10+X10&lt;W18+X18,0,(W10+X10)-(W18+X18)),"")</f>
        <v/>
      </c>
      <c r="Z10" s="32" t="str">
        <f>IF(Y10&lt;Y18,"v",IF(Y10=Y18,IF(X10&lt;X18,"v",""),""))</f>
        <v/>
      </c>
      <c r="AA10" s="29"/>
      <c r="AB10" s="29"/>
      <c r="AC10" s="29"/>
      <c r="AD10" s="29"/>
    </row>
    <row r="11" spans="1:41" ht="11.25" customHeight="1">
      <c r="A11" s="183">
        <f>A7+1</f>
        <v>168</v>
      </c>
      <c r="B11" s="185" t="s">
        <v>102</v>
      </c>
      <c r="C11" s="183">
        <f>C7+1</f>
        <v>232</v>
      </c>
      <c r="D11" s="49"/>
      <c r="E11" s="40"/>
      <c r="F11" s="40"/>
      <c r="G11" s="34"/>
      <c r="H11" s="35"/>
      <c r="I11" s="29"/>
      <c r="J11" s="186"/>
      <c r="K11" s="186"/>
      <c r="L11" s="186"/>
      <c r="M11" s="29"/>
      <c r="N11" s="50"/>
      <c r="O11" s="50"/>
      <c r="P11" s="50"/>
      <c r="Q11" s="29"/>
      <c r="R11" s="42"/>
      <c r="S11" s="29"/>
      <c r="T11" s="29"/>
      <c r="U11" s="29"/>
      <c r="V11" s="51"/>
      <c r="W11" s="50"/>
      <c r="X11" s="50"/>
      <c r="Y11" s="52"/>
      <c r="Z11" s="41"/>
      <c r="AA11" s="42"/>
      <c r="AB11" s="29"/>
      <c r="AC11" s="29"/>
      <c r="AD11" s="29"/>
      <c r="AE11" s="29"/>
      <c r="AF11" s="50"/>
      <c r="AG11" s="50"/>
      <c r="AH11" s="50"/>
      <c r="AI11" s="29"/>
    </row>
    <row r="12" spans="1:41" ht="11.25" customHeight="1" thickBot="1">
      <c r="A12" s="184"/>
      <c r="B12" s="184"/>
      <c r="C12" s="184"/>
      <c r="D12" s="43" t="str">
        <f ca="1">("Nr "&amp;INDIRECT("Ranking" &amp;D1 &amp;"!M12")) &amp;" " &amp;(INDIRECT("Ranking" &amp;D1 &amp;"!K12")) &amp;" " &amp;(INDIRECT("Ranking" &amp;D1 &amp;"!L12"))</f>
        <v>Nr 8 SVENSSON Malva Sundsvalls SLK</v>
      </c>
      <c r="E12" s="147"/>
      <c r="F12" s="145"/>
      <c r="G12" s="36" t="str">
        <f>IF(F12&lt;&gt;"",IF(E12+F12&lt;E10+F10,0,(E12+F12)-(E10+F10)),"")</f>
        <v/>
      </c>
      <c r="H12" s="37" t="str">
        <f>IF(G12&lt;G10,"v",IF(G12=G10,IF(F12&lt;F10,"v",""),""))</f>
        <v/>
      </c>
      <c r="I12" s="38"/>
      <c r="J12" s="38"/>
      <c r="K12" s="38"/>
      <c r="L12" s="38"/>
      <c r="M12" s="39" t="str">
        <f>IF(H10&lt;&gt;"",D10,IF(H12&lt;&gt;"",D12,""))</f>
        <v/>
      </c>
      <c r="N12" s="148"/>
      <c r="O12" s="150"/>
      <c r="P12" s="36" t="str">
        <f>IF(O12&lt;&gt;"",IF(N12+O12&lt;N8+O8,0,(N12+O12)-(N8+O8)),"")</f>
        <v/>
      </c>
      <c r="Q12" s="37" t="str">
        <f>IF(P12&lt;P8,"v",IF(P12=P8,IF(O12&lt;O8,"v",""),""))</f>
        <v/>
      </c>
      <c r="R12" s="42"/>
      <c r="S12" s="29"/>
      <c r="T12" s="29"/>
      <c r="U12" s="29"/>
      <c r="V12" s="29"/>
      <c r="W12" s="50"/>
      <c r="X12" s="50"/>
      <c r="Y12" s="50"/>
      <c r="Z12" s="29"/>
      <c r="AA12" s="42"/>
      <c r="AB12" s="29"/>
      <c r="AC12" s="29"/>
      <c r="AD12" s="29"/>
      <c r="AE12" s="29"/>
      <c r="AF12" s="50"/>
      <c r="AG12" s="50"/>
      <c r="AH12" s="50"/>
      <c r="AI12" s="29"/>
    </row>
    <row r="13" spans="1:41" ht="11.25" customHeight="1">
      <c r="D13" s="27"/>
      <c r="E13" s="28"/>
      <c r="F13" s="28"/>
      <c r="G13" s="28"/>
      <c r="AA13" s="42"/>
      <c r="AB13" s="29"/>
      <c r="AC13" s="29"/>
      <c r="AD13" s="29"/>
      <c r="AI13" s="29"/>
    </row>
    <row r="14" spans="1:41" ht="12" thickBot="1">
      <c r="A14" s="50"/>
      <c r="B14" s="50"/>
      <c r="C14" s="50"/>
      <c r="D14" s="30" t="str">
        <f ca="1">("Nr "&amp;INDIRECT("Ranking" &amp;D1 &amp;"!M9")) &amp;" " &amp;(INDIRECT("Ranking" &amp;D1 &amp;"!K9")) &amp;" " &amp;(INDIRECT("Ranking" &amp;D1 &amp;"!L9"))</f>
        <v>Nr 5 LODIN Tuvalee Sollefteå A K</v>
      </c>
      <c r="E14" s="144"/>
      <c r="F14" s="146"/>
      <c r="G14" s="31" t="str">
        <f>IF(F14&lt;&gt;"",IF(E14+F14&lt;E16+F16,0,(E14+F14)-(E16+F16)),"")</f>
        <v/>
      </c>
      <c r="H14" s="32" t="str">
        <f>IF(G14&lt;G16,"v",IF(G14=G16,IF(F14&lt;F16,"v",""),""))</f>
        <v/>
      </c>
      <c r="I14" s="29"/>
      <c r="J14" s="29"/>
      <c r="K14" s="29"/>
      <c r="L14" s="53"/>
      <c r="S14" s="186">
        <f>H15_16!U32+1</f>
        <v>356</v>
      </c>
      <c r="T14" s="187" t="s">
        <v>102</v>
      </c>
      <c r="U14" s="186">
        <f>H15_16!AC28+1</f>
        <v>372</v>
      </c>
      <c r="V14" s="44" t="s">
        <v>6</v>
      </c>
      <c r="W14" s="45"/>
      <c r="X14" s="45"/>
      <c r="Y14" s="45"/>
      <c r="AA14" s="46"/>
      <c r="AB14" s="38"/>
      <c r="AC14" s="38"/>
      <c r="AD14" s="47"/>
      <c r="AE14" s="54" t="str">
        <f>IF(Z10&lt;&gt;"",V10,IF(Z18&lt;&gt;"",V18,""))</f>
        <v/>
      </c>
      <c r="AF14" s="150"/>
      <c r="AG14" s="148"/>
      <c r="AH14" s="31" t="str">
        <f>IF(AG14&lt;&gt;"",IF(AF14+AG14&lt;AF28+AG28,0,(AF14+AG14)-(AF28+AG28)),"")</f>
        <v/>
      </c>
      <c r="AI14" s="77" t="str">
        <f>IF(AH14&lt;AH28,"v",IF(AH14=AH28,IF(AG14&lt;AG28,"v",""),""))</f>
        <v/>
      </c>
    </row>
    <row r="15" spans="1:41" ht="11.1" customHeight="1">
      <c r="A15" s="183">
        <f>A11+1</f>
        <v>169</v>
      </c>
      <c r="B15" s="185" t="s">
        <v>102</v>
      </c>
      <c r="C15" s="183">
        <f>C11+1</f>
        <v>233</v>
      </c>
      <c r="D15" s="33"/>
      <c r="E15" s="40"/>
      <c r="F15" s="40"/>
      <c r="G15" s="34"/>
      <c r="H15" s="35"/>
      <c r="I15" s="29"/>
      <c r="J15" s="29"/>
      <c r="K15" s="29"/>
      <c r="L15" s="53"/>
      <c r="Q15" s="29"/>
      <c r="R15" s="29"/>
      <c r="S15" s="186"/>
      <c r="T15" s="186"/>
      <c r="U15" s="186"/>
      <c r="AA15" s="42"/>
      <c r="AB15" s="29"/>
      <c r="AC15" s="29"/>
      <c r="AD15" s="29"/>
      <c r="AE15" s="51"/>
      <c r="AF15" s="50"/>
      <c r="AG15" s="50"/>
      <c r="AH15" s="52"/>
      <c r="AI15" s="41"/>
      <c r="AJ15" s="42"/>
      <c r="AK15" s="29"/>
    </row>
    <row r="16" spans="1:41" ht="11.1" customHeight="1" thickBot="1">
      <c r="A16" s="184"/>
      <c r="B16" s="184"/>
      <c r="C16" s="184"/>
      <c r="D16" s="30" t="str">
        <f ca="1">("Nr "&amp;INDIRECT("Ranking" &amp;D1 &amp;"!M16")) &amp;" " &amp;(INDIRECT("Ranking" &amp;D1 &amp;"!K16")) &amp;" " &amp;(INDIRECT("Ranking" &amp;D1 &amp;"!L16"))</f>
        <v>Nr 12 HAMLUND Alice Sundsvalls SLK</v>
      </c>
      <c r="E16" s="146"/>
      <c r="F16" s="144"/>
      <c r="G16" s="36" t="str">
        <f>IF(F16&lt;&gt;"",IF(E16+F16&lt;E14+F14,0,(E16+F16)-(E14+F14)),"")</f>
        <v/>
      </c>
      <c r="H16" s="37" t="str">
        <f>IF(G16&lt;G14,"v",IF(G16=G14,IF(F16&lt;F14,"v",""),""))</f>
        <v/>
      </c>
      <c r="I16" s="38"/>
      <c r="J16" s="38"/>
      <c r="K16" s="38"/>
      <c r="L16" s="38"/>
      <c r="M16" s="55" t="str">
        <f>IF(H14&lt;&gt;"",D14,IF(H16&lt;&gt;"",D16,""))</f>
        <v/>
      </c>
      <c r="N16" s="151"/>
      <c r="O16" s="149"/>
      <c r="P16" s="36" t="str">
        <f>IF(O16&lt;&gt;"",IF(N16+O16&lt;N20+O20,0,(N16+O16)-(N20+O20)),"")</f>
        <v/>
      </c>
      <c r="Q16" s="32" t="str">
        <f>IF(P16&lt;P20,"v",IF(P16=P20,IF(O16&lt;O20,"v",""),""))</f>
        <v/>
      </c>
      <c r="R16" s="29"/>
      <c r="S16" s="29"/>
      <c r="T16" s="29"/>
      <c r="U16" s="29"/>
      <c r="AA16" s="42"/>
      <c r="AB16" s="29"/>
      <c r="AC16" s="29"/>
      <c r="AD16" s="29"/>
      <c r="AE16" s="29"/>
      <c r="AF16" s="50"/>
      <c r="AG16" s="50"/>
      <c r="AH16" s="50"/>
      <c r="AI16" s="29"/>
      <c r="AJ16" s="42"/>
      <c r="AK16" s="29"/>
    </row>
    <row r="17" spans="1:37" ht="11.25" customHeight="1">
      <c r="A17" s="50"/>
      <c r="B17" s="50"/>
      <c r="C17" s="50"/>
      <c r="D17" s="33"/>
      <c r="E17" s="40"/>
      <c r="F17" s="40"/>
      <c r="G17" s="40"/>
      <c r="Q17" s="41"/>
      <c r="R17" s="42"/>
      <c r="S17" s="29"/>
      <c r="T17" s="29"/>
      <c r="U17" s="29"/>
      <c r="V17" s="29"/>
      <c r="W17" s="50"/>
      <c r="X17" s="50"/>
      <c r="Y17" s="50"/>
      <c r="Z17" s="29"/>
      <c r="AA17" s="42"/>
      <c r="AB17" s="29"/>
      <c r="AC17" s="29"/>
      <c r="AD17" s="29"/>
      <c r="AE17" s="29"/>
      <c r="AF17" s="50"/>
      <c r="AG17" s="50"/>
      <c r="AH17" s="50"/>
      <c r="AI17" s="29"/>
      <c r="AJ17" s="42"/>
      <c r="AK17" s="29"/>
    </row>
    <row r="18" spans="1:37" ht="11.1" customHeight="1" thickBot="1">
      <c r="A18" s="127"/>
      <c r="B18" s="127"/>
      <c r="C18" s="127"/>
      <c r="D18" s="43" t="str">
        <f ca="1">("Nr "&amp;INDIRECT("Ranking" &amp;D1 &amp;"!M17")) &amp;" " &amp;(INDIRECT("Ranking" &amp;D1 &amp;"!K17")) &amp;" " &amp;(INDIRECT("Ranking" &amp;D1 &amp;"!L17"))</f>
        <v>Nr 13 ISAKSSON Josephine Nolby Alpina SK</v>
      </c>
      <c r="E18" s="145"/>
      <c r="F18" s="147"/>
      <c r="G18" s="31" t="str">
        <f>IF(F18&lt;&gt;"",IF(E18+F18&lt;E20+F20,0,(E18+F18)-(E20+F20)),"")</f>
        <v/>
      </c>
      <c r="H18" s="32" t="str">
        <f>IF(G18&lt;G20,"v",IF(G18=G20,IF(F18&lt;F20,"v",""),""))</f>
        <v/>
      </c>
      <c r="I18" s="29"/>
      <c r="J18" s="186">
        <f>J10+1</f>
        <v>293</v>
      </c>
      <c r="K18" s="187" t="s">
        <v>102</v>
      </c>
      <c r="L18" s="186">
        <f>L10+1</f>
        <v>325</v>
      </c>
      <c r="M18" s="44" t="s">
        <v>7</v>
      </c>
      <c r="N18" s="45"/>
      <c r="O18" s="45"/>
      <c r="P18" s="45"/>
      <c r="R18" s="46">
        <v>2</v>
      </c>
      <c r="S18" s="38">
        <v>2</v>
      </c>
      <c r="T18" s="38"/>
      <c r="U18" s="47"/>
      <c r="V18" s="48" t="str">
        <f>IF(Q16&lt;&gt;"",M16,IF(Q20&lt;&gt;"",M20,""))</f>
        <v/>
      </c>
      <c r="W18" s="146"/>
      <c r="X18" s="144"/>
      <c r="Y18" s="36" t="str">
        <f>IF(X18&lt;&gt;"",IF(W18+X18&lt;W10+X10,0,(W18+X18)-(W10+X10)),"")</f>
        <v/>
      </c>
      <c r="Z18" s="37" t="str">
        <f>IF(Y18&lt;Y10,"v",IF(Y18=Y10,IF(X18&lt;X10,"v",""),""))</f>
        <v/>
      </c>
      <c r="AA18" s="42"/>
      <c r="AB18" s="29"/>
      <c r="AC18" s="29"/>
      <c r="AD18" s="29"/>
      <c r="AE18" s="29"/>
      <c r="AF18" s="50"/>
      <c r="AG18" s="50"/>
      <c r="AH18" s="50"/>
      <c r="AI18" s="29"/>
      <c r="AJ18" s="42"/>
      <c r="AK18" s="29"/>
    </row>
    <row r="19" spans="1:37" ht="11.1" customHeight="1">
      <c r="A19" s="183">
        <f>A15+1</f>
        <v>170</v>
      </c>
      <c r="B19" s="185" t="s">
        <v>102</v>
      </c>
      <c r="C19" s="183">
        <f>C15+1</f>
        <v>234</v>
      </c>
      <c r="D19" s="49"/>
      <c r="E19" s="40"/>
      <c r="F19" s="40"/>
      <c r="G19" s="34"/>
      <c r="H19" s="35"/>
      <c r="J19" s="186"/>
      <c r="K19" s="186"/>
      <c r="L19" s="186"/>
      <c r="M19" s="29"/>
      <c r="N19" s="50"/>
      <c r="O19" s="50"/>
      <c r="P19" s="50"/>
      <c r="Q19" s="29"/>
      <c r="R19" s="42"/>
      <c r="S19" s="29"/>
      <c r="T19" s="29"/>
      <c r="U19" s="29"/>
      <c r="V19" s="51"/>
      <c r="W19" s="50"/>
      <c r="X19" s="50"/>
      <c r="Y19" s="50"/>
      <c r="Z19" s="29"/>
      <c r="AA19" s="29"/>
      <c r="AB19" s="29"/>
      <c r="AC19" s="29"/>
      <c r="AD19" s="29"/>
      <c r="AJ19" s="42"/>
      <c r="AK19" s="29"/>
    </row>
    <row r="20" spans="1:37" ht="11.1" customHeight="1" thickBot="1">
      <c r="A20" s="184"/>
      <c r="B20" s="184"/>
      <c r="C20" s="184"/>
      <c r="D20" s="43" t="str">
        <f ca="1">("Nr "&amp;INDIRECT("Ranking" &amp;D1 &amp;"!M8")) &amp;" " &amp;(INDIRECT("Ranking" &amp;D1 &amp;"!K8")) &amp;" " &amp;(INDIRECT("Ranking" &amp;D1 &amp;"!L8"))</f>
        <v>Nr 4 JOHANSSON Isabelle Sundsvalls SLK</v>
      </c>
      <c r="E20" s="147"/>
      <c r="F20" s="145"/>
      <c r="G20" s="36" t="str">
        <f>IF(F20&lt;&gt;"",IF(E20+F20&lt;E18+F18,0,(E20+F20)-(E18+F18)),"")</f>
        <v/>
      </c>
      <c r="H20" s="37" t="str">
        <f>IF(G20&lt;G18,"v",IF(G20=G18,IF(F20&lt;F18,"v",""),""))</f>
        <v/>
      </c>
      <c r="I20" s="38"/>
      <c r="J20" s="38"/>
      <c r="K20" s="38"/>
      <c r="L20" s="38"/>
      <c r="M20" s="55" t="str">
        <f>IF(H18&lt;&gt;"",D18,IF(H20&lt;&gt;"",D20,""))</f>
        <v/>
      </c>
      <c r="N20" s="149"/>
      <c r="O20" s="151"/>
      <c r="P20" s="36" t="str">
        <f>IF(O20&lt;&gt;"",IF(N20+O20&lt;N16+O16,0,(N20+O20)-(N16+O16)),"")</f>
        <v/>
      </c>
      <c r="Q20" s="37" t="str">
        <f>IF(P20&lt;P16,"v",IF(P20=P16,IF(O20&lt;O16,"v",""),""))</f>
        <v/>
      </c>
      <c r="R20" s="42"/>
      <c r="S20" s="29"/>
      <c r="T20" s="29"/>
      <c r="U20" s="29"/>
      <c r="V20" s="29"/>
      <c r="W20" s="50"/>
      <c r="X20" s="50"/>
      <c r="Y20" s="50"/>
      <c r="Z20" s="29"/>
      <c r="AA20" s="29"/>
      <c r="AB20" s="29"/>
      <c r="AC20" s="29"/>
      <c r="AD20" s="29"/>
      <c r="AJ20" s="42"/>
      <c r="AK20" s="56" t="s">
        <v>8</v>
      </c>
    </row>
    <row r="21" spans="1:37" ht="11.25" customHeight="1">
      <c r="A21" s="50"/>
      <c r="B21" s="50"/>
      <c r="C21" s="50"/>
      <c r="D21" s="27"/>
      <c r="E21" s="28"/>
      <c r="F21" s="28"/>
      <c r="G21" s="28"/>
      <c r="M21" s="57"/>
      <c r="N21" s="58"/>
      <c r="O21" s="58"/>
      <c r="P21" s="58"/>
      <c r="AA21" s="29"/>
      <c r="AB21" s="186">
        <f>H15_16!AL33+1</f>
        <v>396</v>
      </c>
      <c r="AC21" s="187" t="s">
        <v>102</v>
      </c>
      <c r="AD21" s="186">
        <f>H15_16!AN33+1</f>
        <v>412</v>
      </c>
      <c r="AE21" s="44" t="s">
        <v>9</v>
      </c>
      <c r="AF21" s="45"/>
      <c r="AG21" s="45"/>
      <c r="AH21" s="45"/>
      <c r="AJ21" s="42"/>
      <c r="AK21" s="59" t="str">
        <f>IF(AI14&lt;&gt;"",AE14,IF(AI28&lt;&gt;"",AE28,""))</f>
        <v/>
      </c>
    </row>
    <row r="22" spans="1:37" ht="11.1" customHeight="1" thickBot="1">
      <c r="A22" s="50"/>
      <c r="B22" s="50"/>
      <c r="C22" s="50"/>
      <c r="D22" s="30" t="str">
        <f ca="1">("Nr "&amp;INDIRECT("Ranking" &amp;D1 &amp;"!M7")) &amp;" " &amp;(INDIRECT("Ranking" &amp;D1 &amp;"!K7")) &amp;" " &amp;(INDIRECT("Ranking" &amp;D1 &amp;"!L7"))</f>
        <v>Nr 3 SVELANDER Alva Sundsvalls SLK</v>
      </c>
      <c r="E22" s="144"/>
      <c r="F22" s="146"/>
      <c r="G22" s="31" t="str">
        <f>IF(F22&lt;&gt;"",IF(E22+F22&lt;E24+F24,0,(E22+F22)-(E24+F24)),"")</f>
        <v/>
      </c>
      <c r="H22" s="32" t="str">
        <f>IF(G22&lt;G24,"v",IF(G22=G24,IF(F22&lt;F24,"v",""),""))</f>
        <v/>
      </c>
      <c r="M22" s="54" t="str">
        <f>IF(H22&lt;&gt;"",D22,IF(H24&lt;&gt;"",D24,""))</f>
        <v/>
      </c>
      <c r="N22" s="150"/>
      <c r="O22" s="148"/>
      <c r="P22" s="36" t="str">
        <f>IF(O22&lt;&gt;"",IF(N22+O22&lt;N26+O26,0,(N22+O22)-(N26+O26)),"")</f>
        <v/>
      </c>
      <c r="Q22" s="32" t="str">
        <f>IF(P22&lt;P26,"v",IF(P22=P26,IF(O22&lt;O26,"v",""),""))</f>
        <v/>
      </c>
      <c r="AA22" s="29"/>
      <c r="AB22" s="186"/>
      <c r="AC22" s="186"/>
      <c r="AD22" s="186"/>
      <c r="AJ22" s="60"/>
      <c r="AK22" s="51"/>
    </row>
    <row r="23" spans="1:37" ht="11.1" customHeight="1">
      <c r="A23" s="183">
        <f>A19+1</f>
        <v>171</v>
      </c>
      <c r="B23" s="185" t="s">
        <v>102</v>
      </c>
      <c r="C23" s="183">
        <f>C19+1</f>
        <v>235</v>
      </c>
      <c r="D23" s="33"/>
      <c r="E23" s="40"/>
      <c r="F23" s="40"/>
      <c r="G23" s="34"/>
      <c r="H23" s="35"/>
      <c r="I23" s="51"/>
      <c r="J23" s="51"/>
      <c r="K23" s="51"/>
      <c r="L23" s="51"/>
      <c r="M23" s="51"/>
      <c r="P23" s="52"/>
      <c r="Q23" s="41"/>
      <c r="R23" s="29"/>
      <c r="S23" s="29"/>
      <c r="T23" s="29"/>
      <c r="U23" s="29"/>
      <c r="Z23" s="29"/>
      <c r="AA23" s="29"/>
      <c r="AB23" s="29"/>
      <c r="AC23" s="29"/>
      <c r="AD23" s="29"/>
      <c r="AJ23" s="42"/>
      <c r="AK23" s="29"/>
    </row>
    <row r="24" spans="1:37" ht="11.1" customHeight="1" thickBot="1">
      <c r="A24" s="184"/>
      <c r="B24" s="184"/>
      <c r="C24" s="184"/>
      <c r="D24" s="30" t="str">
        <f ca="1">("Nr "&amp;INDIRECT("Ranking" &amp;D1 &amp;"!M18")) &amp;" " &amp;(INDIRECT("Ranking" &amp;D1 &amp;"!K18")) &amp;" " &amp;(INDIRECT("Ranking" &amp;D1 &amp;"!L18"))</f>
        <v>Nr 14 SJÖSTRÖM BERGFORS Elicia Härnösands Alpina Klubb</v>
      </c>
      <c r="E24" s="146"/>
      <c r="F24" s="144"/>
      <c r="G24" s="36" t="str">
        <f>IF(F24&lt;&gt;"",IF(E24+F24&lt;E22+F22,0,(E24+F24)-(E22+F22)),"")</f>
        <v/>
      </c>
      <c r="H24" s="37" t="str">
        <f>IF(G24&lt;G22,"v",IF(G24=G22,IF(F24&lt;F22,"v",""),""))</f>
        <v/>
      </c>
      <c r="J24" s="186">
        <f>J18+1</f>
        <v>294</v>
      </c>
      <c r="K24" s="187" t="s">
        <v>102</v>
      </c>
      <c r="L24" s="186">
        <f>L18+1</f>
        <v>326</v>
      </c>
      <c r="M24" s="61" t="s">
        <v>10</v>
      </c>
      <c r="N24" s="45"/>
      <c r="O24" s="45"/>
      <c r="P24" s="62"/>
      <c r="Q24" s="63"/>
      <c r="R24" s="38">
        <v>3</v>
      </c>
      <c r="S24" s="38">
        <v>3</v>
      </c>
      <c r="T24" s="38"/>
      <c r="U24" s="47"/>
      <c r="V24" s="141" t="str">
        <f>IF(Q22&lt;&gt;"",M22,IF(Q26&lt;&gt;"",M26,""))</f>
        <v/>
      </c>
      <c r="W24" s="145"/>
      <c r="X24" s="147"/>
      <c r="Y24" s="31" t="str">
        <f>IF(X24&lt;&gt;"",IF(W24+X24&lt;W32+X32,0,(W24+X24)-(W32+X32)),"")</f>
        <v/>
      </c>
      <c r="Z24" s="32" t="str">
        <f>IF(Y24&lt;Y32,"v",IF(Y24=Y32,IF(X24&lt;X32,"v",""),""))</f>
        <v/>
      </c>
      <c r="AA24" s="29"/>
      <c r="AB24" s="29"/>
      <c r="AC24" s="29"/>
      <c r="AD24" s="29"/>
      <c r="AJ24" s="42"/>
    </row>
    <row r="25" spans="1:37" ht="11.1" customHeight="1">
      <c r="A25" s="52"/>
      <c r="B25" s="52"/>
      <c r="C25" s="52"/>
      <c r="D25" s="33"/>
      <c r="E25" s="40"/>
      <c r="F25" s="40"/>
      <c r="G25" s="40"/>
      <c r="H25" s="29"/>
      <c r="I25" s="29"/>
      <c r="J25" s="186"/>
      <c r="K25" s="186"/>
      <c r="L25" s="186"/>
      <c r="N25" s="50"/>
      <c r="O25" s="50"/>
      <c r="R25" s="42"/>
      <c r="S25" s="29"/>
      <c r="T25" s="29"/>
      <c r="U25" s="29"/>
      <c r="V25" s="51"/>
      <c r="W25" s="50"/>
      <c r="X25" s="50"/>
      <c r="Y25" s="52"/>
      <c r="Z25" s="41"/>
      <c r="AA25" s="42"/>
      <c r="AB25" s="29"/>
      <c r="AC25" s="29"/>
      <c r="AD25" s="29"/>
      <c r="AE25" s="29"/>
      <c r="AF25" s="50"/>
      <c r="AG25" s="50"/>
      <c r="AH25" s="50"/>
      <c r="AI25" s="29"/>
      <c r="AJ25" s="42"/>
    </row>
    <row r="26" spans="1:37" ht="11.1" customHeight="1" thickBot="1">
      <c r="A26" s="127"/>
      <c r="B26" s="127"/>
      <c r="C26" s="127"/>
      <c r="D26" s="43" t="str">
        <f ca="1">("Nr "&amp;INDIRECT("Ranking" &amp;D1 &amp;"!M15")) &amp;" " &amp;(INDIRECT("Ranking" &amp;D1 &amp;"!K15")) &amp;" " &amp;(INDIRECT("Ranking" &amp;D1 &amp;"!L15"))</f>
        <v>Nr 11 MIKELSSON Linn Östersund-Frösö SLK</v>
      </c>
      <c r="E26" s="145"/>
      <c r="F26" s="147"/>
      <c r="G26" s="31" t="str">
        <f>IF(F26&lt;&gt;"",IF(E26+F26&lt;E28+F28,0,(E26+F26)-(E28+F28)),"")</f>
        <v/>
      </c>
      <c r="H26" s="32" t="str">
        <f>IF(G26&lt;G28,"v",IF(G26=G28,IF(F26&lt;F28,"v",""),""))</f>
        <v/>
      </c>
      <c r="M26" s="54" t="str">
        <f>IF(H26&lt;&gt;"",D26,IF(H28&lt;&gt;"",D28,""))</f>
        <v/>
      </c>
      <c r="N26" s="148"/>
      <c r="O26" s="150"/>
      <c r="P26" s="36" t="str">
        <f>IF(O26&lt;&gt;"",IF(N26+O26&lt;N22+O22,0,(N26+O26)-(N22+O22)),"")</f>
        <v/>
      </c>
      <c r="Q26" s="37" t="str">
        <f>IF(P26&lt;P22,"v",IF(P26=P22,IF(O26&lt;O22,"v",""),""))</f>
        <v/>
      </c>
      <c r="R26" s="42"/>
      <c r="S26" s="29"/>
      <c r="T26" s="29"/>
      <c r="U26" s="29"/>
      <c r="V26" s="29"/>
      <c r="W26" s="50"/>
      <c r="X26" s="50"/>
      <c r="Y26" s="50"/>
      <c r="Z26" s="29"/>
      <c r="AA26" s="42"/>
      <c r="AB26" s="29"/>
      <c r="AC26" s="29"/>
      <c r="AD26" s="29"/>
      <c r="AE26" s="29"/>
      <c r="AF26" s="50"/>
      <c r="AG26" s="50"/>
      <c r="AH26" s="50"/>
      <c r="AI26" s="29"/>
      <c r="AJ26" s="42"/>
      <c r="AK26" s="56" t="s">
        <v>11</v>
      </c>
    </row>
    <row r="27" spans="1:37" ht="11.1" customHeight="1">
      <c r="A27" s="183">
        <f>A23+1</f>
        <v>172</v>
      </c>
      <c r="B27" s="185" t="s">
        <v>102</v>
      </c>
      <c r="C27" s="183">
        <f>C23+1</f>
        <v>236</v>
      </c>
      <c r="D27" s="49"/>
      <c r="E27" s="40"/>
      <c r="F27" s="40"/>
      <c r="G27" s="34"/>
      <c r="H27" s="35"/>
      <c r="I27" s="51"/>
      <c r="J27" s="51"/>
      <c r="K27" s="51"/>
      <c r="L27" s="51"/>
      <c r="M27" s="51"/>
      <c r="P27" s="50"/>
      <c r="Q27" s="29"/>
      <c r="R27" s="29"/>
      <c r="S27" s="29"/>
      <c r="T27" s="29"/>
      <c r="U27" s="29"/>
      <c r="AA27" s="42"/>
      <c r="AB27" s="29"/>
      <c r="AC27" s="29"/>
      <c r="AD27" s="29"/>
      <c r="AE27" s="29"/>
      <c r="AF27" s="50"/>
      <c r="AG27" s="50"/>
      <c r="AH27" s="50"/>
      <c r="AI27" s="29"/>
      <c r="AJ27" s="46"/>
      <c r="AK27" s="64" t="str">
        <f>IF(AI14&lt;&gt;"",AE28,IF(AI28&lt;&gt;"",AE14,""))</f>
        <v/>
      </c>
    </row>
    <row r="28" spans="1:37" ht="11.1" customHeight="1" thickBot="1">
      <c r="A28" s="184"/>
      <c r="B28" s="184"/>
      <c r="C28" s="184"/>
      <c r="D28" s="43" t="str">
        <f ca="1">("Nr "&amp;INDIRECT("Ranking" &amp;D1 &amp;"!M10")) &amp;" " &amp;(INDIRECT("Ranking" &amp;D1 &amp;"!K10")) &amp;" " &amp;(INDIRECT("Ranking" &amp;D1 &amp;"!L10"))</f>
        <v>Nr 6 FÜRST Nelly Nolby Alpina SK</v>
      </c>
      <c r="E28" s="147"/>
      <c r="F28" s="145"/>
      <c r="G28" s="36" t="str">
        <f>IF(F28&lt;&gt;"",IF(E28+F28&lt;E26+F26,0,(E28+F28)-(E26+F26)),"")</f>
        <v/>
      </c>
      <c r="H28" s="37" t="str">
        <f>IF(G28&lt;G26,"v",IF(G28=G26,IF(F28&lt;F26,"v",""),""))</f>
        <v/>
      </c>
      <c r="M28" s="29"/>
      <c r="P28" s="50"/>
      <c r="Q28" s="29"/>
      <c r="R28" s="29"/>
      <c r="S28" s="186">
        <f>S14+1</f>
        <v>357</v>
      </c>
      <c r="T28" s="187" t="s">
        <v>102</v>
      </c>
      <c r="U28" s="186">
        <f>U14+1</f>
        <v>373</v>
      </c>
      <c r="V28" s="44" t="s">
        <v>12</v>
      </c>
      <c r="W28" s="45"/>
      <c r="X28" s="45"/>
      <c r="Y28" s="45"/>
      <c r="AA28" s="46"/>
      <c r="AB28" s="38"/>
      <c r="AC28" s="38"/>
      <c r="AD28" s="47"/>
      <c r="AE28" s="54" t="str">
        <f>IF(Z24&lt;&gt;"",V24,IF(Z32&lt;&gt;"",V32,""))</f>
        <v/>
      </c>
      <c r="AF28" s="148"/>
      <c r="AG28" s="150"/>
      <c r="AH28" s="36" t="str">
        <f>IF(AG28&lt;&gt;"",IF(AF28+AG28&lt;AF14+AG14,0,(AF28+AG28)-(AF14+AG14)),"")</f>
        <v/>
      </c>
      <c r="AI28" s="37" t="str">
        <f>IF(AH28&lt;AH14,"v",IF(AH28=AH14,IF(AG28&lt;AG14,"v",""),""))</f>
        <v/>
      </c>
      <c r="AJ28" s="42"/>
      <c r="AK28" s="29"/>
    </row>
    <row r="29" spans="1:37" ht="11.1" customHeight="1">
      <c r="A29" s="52"/>
      <c r="B29" s="52"/>
      <c r="C29" s="52"/>
      <c r="D29" s="27"/>
      <c r="E29" s="28"/>
      <c r="F29" s="28"/>
      <c r="G29" s="28"/>
      <c r="H29" s="29"/>
      <c r="I29" s="29"/>
      <c r="J29" s="29"/>
      <c r="K29" s="29"/>
      <c r="L29" s="29"/>
      <c r="S29" s="186"/>
      <c r="T29" s="186"/>
      <c r="U29" s="186"/>
      <c r="AA29" s="42"/>
      <c r="AB29" s="29"/>
      <c r="AC29" s="29"/>
      <c r="AD29" s="29"/>
      <c r="AE29" s="51"/>
      <c r="AF29" s="50"/>
      <c r="AG29" s="50"/>
      <c r="AH29" s="50"/>
      <c r="AI29" s="29"/>
    </row>
    <row r="30" spans="1:37" ht="11.1" customHeight="1" thickBot="1">
      <c r="A30" s="127"/>
      <c r="B30" s="127"/>
      <c r="C30" s="127"/>
      <c r="D30" s="30" t="str">
        <f ca="1">("Nr "&amp;INDIRECT("Ranking" &amp;D1 &amp;"!M11")) &amp;" " &amp;(INDIRECT("Ranking" &amp;D1 &amp;"!K11")) &amp;" " &amp;(INDIRECT("Ranking" &amp;D1 &amp;"!L11"))</f>
        <v>Nr 7 PERSSON Clara Sundsvalls SLK</v>
      </c>
      <c r="E30" s="144"/>
      <c r="F30" s="146"/>
      <c r="G30" s="31" t="str">
        <f>IF(F30&lt;&gt;"",IF(E30+F30&lt;E32+F32,0,(E30+F30)-(E32+F32)),"")</f>
        <v/>
      </c>
      <c r="H30" s="32" t="str">
        <f>IF(G30&lt;G32,"v",IF(G30=G32,IF(F30&lt;F32,"v",""),""))</f>
        <v/>
      </c>
      <c r="M30" s="65" t="str">
        <f>IF(H30&lt;&gt;"",D30,IF(H32&lt;&gt;"",D32,""))</f>
        <v/>
      </c>
      <c r="N30" s="151"/>
      <c r="O30" s="149"/>
      <c r="P30" s="31" t="str">
        <f>IF(O30&lt;&gt;"",IF(N30+O30&lt;N34+O34,0,(N30+O30)-(N34+O34)),"")</f>
        <v/>
      </c>
      <c r="Q30" s="32" t="str">
        <f>IF(P30&lt;P34,"v",IF(P30=P34,IF(O30&lt;O34,"v",""),""))</f>
        <v/>
      </c>
      <c r="AA30" s="42"/>
      <c r="AB30" s="29"/>
      <c r="AC30" s="29"/>
      <c r="AD30" s="29"/>
      <c r="AI30" s="29"/>
    </row>
    <row r="31" spans="1:37" ht="11.1" customHeight="1" thickBot="1">
      <c r="A31" s="183">
        <f>A27+1</f>
        <v>173</v>
      </c>
      <c r="B31" s="185" t="s">
        <v>102</v>
      </c>
      <c r="C31" s="183">
        <f>C27+1</f>
        <v>237</v>
      </c>
      <c r="D31" s="33"/>
      <c r="E31" s="40"/>
      <c r="F31" s="40"/>
      <c r="G31" s="34"/>
      <c r="H31" s="35"/>
      <c r="I31" s="51"/>
      <c r="J31" s="51"/>
      <c r="K31" s="51"/>
      <c r="L31" s="51"/>
      <c r="M31" s="51"/>
      <c r="P31" s="52"/>
      <c r="Q31" s="41"/>
      <c r="R31" s="29"/>
      <c r="S31" s="29"/>
      <c r="T31" s="29"/>
      <c r="U31" s="29"/>
      <c r="V31" s="29"/>
      <c r="W31" s="50"/>
      <c r="X31" s="50"/>
      <c r="Y31" s="50"/>
      <c r="Z31" s="29"/>
      <c r="AA31" s="42"/>
      <c r="AB31" s="29"/>
      <c r="AC31" s="29"/>
      <c r="AD31" s="29"/>
      <c r="AE31" s="65" t="str">
        <f>IF(Z10&lt;&gt;"",V18,IF(Z18&lt;&gt;"",V10,""))</f>
        <v/>
      </c>
      <c r="AF31" s="151"/>
      <c r="AG31" s="149"/>
      <c r="AH31" s="31" t="str">
        <f>IF(AG31&lt;&gt;"",IF(AF31+AG31&lt;AF35+AG35,0,(AF31+AG31)-(AF35+AG35)),"")</f>
        <v/>
      </c>
      <c r="AI31" s="32" t="str">
        <f>IF(AH31&lt;AH35,"v",IF(AH31=AH35,IF(AG31&lt;AG35,"v",""),""))</f>
        <v/>
      </c>
    </row>
    <row r="32" spans="1:37" ht="11.1" customHeight="1" thickBot="1">
      <c r="A32" s="184"/>
      <c r="B32" s="184"/>
      <c r="C32" s="184"/>
      <c r="D32" s="30" t="str">
        <f ca="1">("Nr "&amp;INDIRECT("Ranking" &amp;D1 &amp;"!M14")) &amp;" " &amp;(INDIRECT("Ranking" &amp;D1 &amp;"!K14")) &amp;" " &amp;(INDIRECT("Ranking" &amp;D1 &amp;"!L14"))</f>
        <v>Nr 10 ÅBERG Nora Sundsvalls SLK</v>
      </c>
      <c r="E32" s="146"/>
      <c r="F32" s="144"/>
      <c r="G32" s="36" t="str">
        <f>IF(F32&lt;&gt;"",IF(E32+F32&lt;E30+F30,0,(E32+F32)-(E30+F30)),"")</f>
        <v/>
      </c>
      <c r="H32" s="37" t="str">
        <f>IF(G32&lt;G30,"v",IF(G32=G30,IF(F32&lt;F30,"v",""),""))</f>
        <v/>
      </c>
      <c r="J32" s="186">
        <f>J24+1</f>
        <v>295</v>
      </c>
      <c r="K32" s="187" t="s">
        <v>102</v>
      </c>
      <c r="L32" s="186">
        <f>L24+1</f>
        <v>327</v>
      </c>
      <c r="M32" s="61" t="s">
        <v>13</v>
      </c>
      <c r="N32" s="45"/>
      <c r="O32" s="45"/>
      <c r="P32" s="62"/>
      <c r="Q32" s="63"/>
      <c r="R32" s="38">
        <v>4</v>
      </c>
      <c r="S32" s="38">
        <v>4</v>
      </c>
      <c r="T32" s="38"/>
      <c r="U32" s="47"/>
      <c r="V32" s="141" t="str">
        <f>IF(Q30&lt;&gt;"",M30,IF(Q34&lt;&gt;"",M34,""))</f>
        <v/>
      </c>
      <c r="W32" s="147"/>
      <c r="X32" s="145"/>
      <c r="Y32" s="36" t="str">
        <f>IF(X32&lt;&gt;"",IF(W32+X32&lt;W24+X24,0,(W32+X32)-(W24+X24)),"")</f>
        <v/>
      </c>
      <c r="Z32" s="37" t="str">
        <f>IF(Y32&lt;Y24,"v",IF(Y32=Y24,IF(X32&lt;X24,"v",""),""))</f>
        <v/>
      </c>
      <c r="AA32" s="42"/>
      <c r="AB32" s="29"/>
      <c r="AC32" s="29"/>
      <c r="AD32" s="29"/>
      <c r="AE32" s="51"/>
      <c r="AF32" s="50"/>
      <c r="AG32" s="50"/>
      <c r="AH32" s="52"/>
      <c r="AI32" s="41"/>
      <c r="AK32" s="25" t="s">
        <v>14</v>
      </c>
    </row>
    <row r="33" spans="1:37" ht="11.1" customHeight="1">
      <c r="A33" s="52"/>
      <c r="B33" s="52"/>
      <c r="C33" s="52"/>
      <c r="D33" s="33"/>
      <c r="E33" s="40"/>
      <c r="F33" s="40"/>
      <c r="G33" s="40"/>
      <c r="H33" s="29"/>
      <c r="I33" s="29"/>
      <c r="J33" s="186"/>
      <c r="K33" s="186"/>
      <c r="L33" s="186"/>
      <c r="N33" s="50"/>
      <c r="O33" s="50"/>
      <c r="R33" s="42"/>
      <c r="S33" s="29"/>
      <c r="T33" s="29"/>
      <c r="U33" s="29"/>
      <c r="V33" s="51"/>
      <c r="W33" s="50"/>
      <c r="X33" s="50"/>
      <c r="Y33" s="50"/>
      <c r="Z33" s="29"/>
      <c r="AA33" s="29"/>
      <c r="AB33" s="186">
        <f>H15_16!AE28+1</f>
        <v>388</v>
      </c>
      <c r="AC33" s="187" t="s">
        <v>102</v>
      </c>
      <c r="AD33" s="186">
        <f>H15_16!AL21+1</f>
        <v>404</v>
      </c>
      <c r="AE33" s="44" t="s">
        <v>15</v>
      </c>
      <c r="AF33" s="44"/>
      <c r="AG33" s="44"/>
      <c r="AH33" s="44"/>
      <c r="AI33" s="63"/>
      <c r="AK33" s="66" t="str">
        <f>IF(AI31&lt;&gt;"",AE31,IF(AI35&lt;&gt;"",AE35,""))</f>
        <v/>
      </c>
    </row>
    <row r="34" spans="1:37" ht="11.1" customHeight="1" thickBot="1">
      <c r="A34" s="127"/>
      <c r="B34" s="127"/>
      <c r="C34" s="127"/>
      <c r="D34" s="43" t="str">
        <f ca="1">("Nr "&amp;INDIRECT("Ranking" &amp;D1 &amp;"!M19")) &amp;" " &amp;(INDIRECT("Ranking" &amp;D1 &amp;"!K19")) &amp;" " &amp;(INDIRECT("Ranking" &amp;D1 &amp;"!L19"))</f>
        <v>Nr 15 HAMRÉN Irma Åre SLK</v>
      </c>
      <c r="E34" s="145"/>
      <c r="F34" s="147"/>
      <c r="G34" s="31" t="str">
        <f>IF(F34&lt;&gt;"",IF(E34+F34&lt;E36+F36,0,(E34+F34)-(E36+F36)),"")</f>
        <v/>
      </c>
      <c r="H34" s="32" t="str">
        <f>IF(G34&lt;G36,"v",IF(G34=G36,IF(F34&lt;F36,"v",""),""))</f>
        <v/>
      </c>
      <c r="M34" s="65" t="str">
        <f>IF(H34&lt;&gt;"",D34,IF(H36&lt;&gt;"",D36,""))</f>
        <v/>
      </c>
      <c r="N34" s="149"/>
      <c r="O34" s="151"/>
      <c r="P34" s="36" t="str">
        <f>IF(O34&lt;&gt;"",IF(N34+O34&lt;N30+O30,0,(N34+O34)-(N30+O30)),"")</f>
        <v/>
      </c>
      <c r="Q34" s="37" t="str">
        <f>IF(P34&lt;P30,"v",IF(P34=P30,IF(O34&lt;O30,"v",""),""))</f>
        <v/>
      </c>
      <c r="R34" s="42"/>
      <c r="S34" s="29"/>
      <c r="T34" s="29"/>
      <c r="U34" s="29"/>
      <c r="V34" s="29"/>
      <c r="W34" s="50"/>
      <c r="X34" s="50"/>
      <c r="Y34" s="50"/>
      <c r="Z34" s="29"/>
      <c r="AA34" s="29"/>
      <c r="AB34" s="186"/>
      <c r="AC34" s="186"/>
      <c r="AD34" s="186"/>
      <c r="AI34" s="63"/>
      <c r="AJ34" s="60"/>
      <c r="AK34" s="51"/>
    </row>
    <row r="35" spans="1:37" ht="11.1" customHeight="1" thickBot="1">
      <c r="A35" s="183">
        <f>A31+1</f>
        <v>174</v>
      </c>
      <c r="B35" s="185" t="s">
        <v>102</v>
      </c>
      <c r="C35" s="183">
        <f>C31+1</f>
        <v>238</v>
      </c>
      <c r="D35" s="49"/>
      <c r="E35" s="40"/>
      <c r="F35" s="40"/>
      <c r="G35" s="34"/>
      <c r="H35" s="35"/>
      <c r="I35" s="51"/>
      <c r="J35" s="51"/>
      <c r="K35" s="51"/>
      <c r="L35" s="51"/>
      <c r="M35" s="51"/>
      <c r="N35" s="50"/>
      <c r="O35" s="50"/>
      <c r="P35" s="50"/>
      <c r="Q35" s="29"/>
      <c r="R35" s="29"/>
      <c r="S35" s="29"/>
      <c r="T35" s="29"/>
      <c r="U35" s="29"/>
      <c r="AE35" s="55" t="str">
        <f>IF(Z24&lt;&gt;"",V32,IF(Z32&lt;&gt;"",V24,""))</f>
        <v/>
      </c>
      <c r="AF35" s="149"/>
      <c r="AG35" s="151"/>
      <c r="AH35" s="36" t="str">
        <f>IF(AG35&lt;&gt;"",IF(AF35+AG35&lt;AF31+AG31,0,(AF35+AG35)-(AF31+AG31)),"")</f>
        <v/>
      </c>
      <c r="AI35" s="37" t="str">
        <f>IF(AH35&lt;AH31,"v",IF(AH35=AH31,IF(AG35&lt;AG31,"v",""),""))</f>
        <v/>
      </c>
    </row>
    <row r="36" spans="1:37" ht="11.1" customHeight="1" thickBot="1">
      <c r="A36" s="184"/>
      <c r="B36" s="184"/>
      <c r="C36" s="184"/>
      <c r="D36" s="43" t="str">
        <f ca="1">("Nr "&amp;INDIRECT("Ranking" &amp;D1 &amp;"!M6")) &amp;" " &amp;(INDIRECT("Ranking" &amp;D1 &amp;"!K6")) &amp;" " &amp;(INDIRECT("Ranking" &amp;D1 &amp;"!L6"))</f>
        <v>Nr 2 FORSSBECK Emma Nolby Alpina SK</v>
      </c>
      <c r="E36" s="147"/>
      <c r="F36" s="145"/>
      <c r="G36" s="36" t="str">
        <f>IF(F36&lt;&gt;"",IF(E36+F36&lt;E34+F34,0,(E36+F36)-(E34+F34)),"")</f>
        <v/>
      </c>
      <c r="H36" s="37" t="str">
        <f>IF(G36&lt;G34,"v",IF(G36=G34,IF(F36&lt;F34,"v",""),""))</f>
        <v/>
      </c>
      <c r="M36" s="29"/>
      <c r="N36" s="50"/>
      <c r="O36" s="50"/>
      <c r="P36" s="50"/>
      <c r="Q36" s="29"/>
      <c r="R36" s="29"/>
      <c r="S36" s="29"/>
      <c r="T36" s="29"/>
      <c r="U36" s="29"/>
    </row>
    <row r="37" spans="1:37" ht="11.1" customHeight="1">
      <c r="A37" s="52"/>
      <c r="B37" s="52"/>
      <c r="C37" s="52"/>
      <c r="D37" s="51"/>
      <c r="E37" s="50"/>
      <c r="F37" s="50"/>
      <c r="G37" s="50"/>
      <c r="H37" s="29"/>
      <c r="I37" s="29"/>
      <c r="J37" s="29"/>
      <c r="K37" s="29"/>
      <c r="L37" s="29"/>
    </row>
    <row r="38" spans="1:37" ht="11.1" customHeight="1"/>
    <row r="41" spans="1:37" ht="28.5">
      <c r="A41" s="24"/>
      <c r="B41" s="24"/>
      <c r="C41" s="24"/>
      <c r="N41" s="22"/>
      <c r="O41" s="23"/>
    </row>
    <row r="47" spans="1:37" ht="23.25">
      <c r="A47" s="125" t="s">
        <v>16</v>
      </c>
      <c r="B47" s="128"/>
      <c r="C47" s="128"/>
      <c r="D47" s="68"/>
      <c r="M47" s="67"/>
    </row>
    <row r="48" spans="1:37" ht="23.25">
      <c r="A48" s="128"/>
      <c r="B48" s="128"/>
      <c r="C48" s="128"/>
      <c r="D48" s="68"/>
      <c r="M48" s="67"/>
    </row>
    <row r="49" spans="1:14" ht="18.75">
      <c r="A49" s="129" t="s">
        <v>17</v>
      </c>
      <c r="B49" s="129"/>
      <c r="C49" s="70" t="str">
        <f>AK21</f>
        <v/>
      </c>
      <c r="J49" s="129"/>
      <c r="M49" s="69"/>
      <c r="N49" s="71"/>
    </row>
    <row r="50" spans="1:14" ht="18.75">
      <c r="A50" s="129" t="s">
        <v>18</v>
      </c>
      <c r="B50" s="129"/>
      <c r="C50" s="70" t="str">
        <f>AK27</f>
        <v/>
      </c>
      <c r="J50" s="129"/>
      <c r="M50" s="69"/>
      <c r="N50" s="71"/>
    </row>
    <row r="51" spans="1:14" ht="18.75">
      <c r="A51" s="129" t="s">
        <v>19</v>
      </c>
      <c r="B51" s="129"/>
      <c r="C51" s="70" t="str">
        <f>AK33</f>
        <v/>
      </c>
      <c r="J51" s="129"/>
      <c r="M51" s="69"/>
      <c r="N51" s="71"/>
    </row>
    <row r="52" spans="1:14" ht="18.75">
      <c r="A52" s="129" t="s">
        <v>20</v>
      </c>
      <c r="B52" s="129"/>
      <c r="C52" s="70" t="str">
        <f>IF(AND(AI31="",AI35=""),"",IF(AI31="",AE31,IF(AI35="",AE35)))</f>
        <v/>
      </c>
      <c r="J52" s="129"/>
      <c r="M52" s="69"/>
      <c r="N52" s="71"/>
    </row>
    <row r="53" spans="1:14" ht="18.75">
      <c r="A53" s="129" t="s">
        <v>21</v>
      </c>
      <c r="B53" s="129"/>
      <c r="C53" s="70" t="str">
        <f>IF(AND(Q8="",Q12=""),"",IF(Q8="",M8,IF(Q12="",M12)))</f>
        <v/>
      </c>
      <c r="J53" s="129"/>
      <c r="M53" s="69"/>
      <c r="N53" s="71"/>
    </row>
    <row r="54" spans="1:14" ht="18.75">
      <c r="A54" s="129" t="s">
        <v>21</v>
      </c>
      <c r="B54" s="129"/>
      <c r="C54" s="70" t="str">
        <f>IF(AND(Q16="",Q20=""),"",IF(Q16="",M16,IF(Q20="",M20)))</f>
        <v/>
      </c>
      <c r="J54" s="129"/>
      <c r="M54" s="69"/>
      <c r="N54" s="71"/>
    </row>
    <row r="55" spans="1:14" ht="18.75">
      <c r="A55" s="129" t="s">
        <v>21</v>
      </c>
      <c r="B55" s="129"/>
      <c r="C55" s="70" t="str">
        <f>IF(AND(Q22="",Q26=""),"",IF(Q22="",M22,IF(Q26="",M26)))</f>
        <v/>
      </c>
      <c r="J55" s="129"/>
      <c r="M55" s="69"/>
      <c r="N55" s="71"/>
    </row>
    <row r="56" spans="1:14" ht="18.75">
      <c r="A56" s="129" t="s">
        <v>21</v>
      </c>
      <c r="B56" s="129"/>
      <c r="C56" s="70" t="str">
        <f>IF(AND(Q30="",Q34=""),"",IF(Q30="",M30,IF(Q34="",M34)))</f>
        <v/>
      </c>
      <c r="J56" s="129"/>
      <c r="M56" s="69"/>
      <c r="N56" s="71"/>
    </row>
    <row r="57" spans="1:14" ht="18.75">
      <c r="A57" s="129" t="s">
        <v>22</v>
      </c>
      <c r="B57" s="129"/>
      <c r="C57" s="70" t="str">
        <f>IF(AND(H6="",H8=""),"",IF(H6="",D6,IF(H8="",D8)))</f>
        <v/>
      </c>
      <c r="J57" s="129"/>
      <c r="M57" s="69"/>
      <c r="N57" s="71"/>
    </row>
    <row r="58" spans="1:14" ht="18.75">
      <c r="A58" s="129" t="s">
        <v>22</v>
      </c>
      <c r="B58" s="129"/>
      <c r="C58" s="70" t="str">
        <f>IF(AND(H10="",H12=""),"",IF(H10="",D10,IF(H12="",D12)))</f>
        <v/>
      </c>
      <c r="J58" s="129"/>
      <c r="M58" s="69"/>
      <c r="N58" s="71"/>
    </row>
    <row r="59" spans="1:14" ht="18.75">
      <c r="A59" s="129" t="s">
        <v>22</v>
      </c>
      <c r="B59" s="129"/>
      <c r="C59" s="70" t="str">
        <f>IF(AND(H14="",H16=""),"",IF(H14="",D14,IF(H16="",D16)))</f>
        <v/>
      </c>
      <c r="J59" s="129"/>
      <c r="M59" s="69"/>
      <c r="N59" s="71"/>
    </row>
    <row r="60" spans="1:14" ht="18.75">
      <c r="A60" s="129" t="s">
        <v>22</v>
      </c>
      <c r="B60" s="129"/>
      <c r="C60" s="70" t="str">
        <f>IF(AND(H18="",H20=""),"",IF(H18="",D18,IF(H20="",D20)))</f>
        <v/>
      </c>
      <c r="J60" s="129"/>
      <c r="M60" s="69"/>
      <c r="N60" s="71"/>
    </row>
    <row r="61" spans="1:14" ht="18.75">
      <c r="A61" s="129" t="s">
        <v>22</v>
      </c>
      <c r="B61" s="129"/>
      <c r="C61" s="70" t="str">
        <f>IF(AND(H22="",H24=""),"",IF(H22="",D22,IF(H24="",D24)))</f>
        <v/>
      </c>
      <c r="J61" s="129"/>
      <c r="M61" s="69"/>
      <c r="N61" s="71"/>
    </row>
    <row r="62" spans="1:14" ht="18.75">
      <c r="A62" s="129" t="s">
        <v>22</v>
      </c>
      <c r="B62" s="129"/>
      <c r="C62" s="70" t="str">
        <f>IF(AND(H26="",H28=""),"",IF(H26="",D26,IF(H28="",D28)))</f>
        <v/>
      </c>
      <c r="J62" s="129"/>
      <c r="M62" s="69"/>
      <c r="N62" s="71"/>
    </row>
    <row r="63" spans="1:14" ht="18.75">
      <c r="A63" s="129" t="s">
        <v>22</v>
      </c>
      <c r="B63" s="129"/>
      <c r="C63" s="70" t="str">
        <f>IF(AND(H30="",H32=""),"",IF(H30="",D30,IF(H32="",D32)))</f>
        <v/>
      </c>
      <c r="J63" s="129"/>
      <c r="M63" s="69"/>
      <c r="N63" s="71"/>
    </row>
    <row r="64" spans="1:14" ht="18.75">
      <c r="A64" s="129" t="s">
        <v>22</v>
      </c>
      <c r="B64" s="129"/>
      <c r="C64" s="70" t="str">
        <f>IF(AND(H34="",H36=""),"",IF(H34="",D34,IF(H36="",D36)))</f>
        <v/>
      </c>
      <c r="J64" s="129"/>
      <c r="M64" s="69"/>
      <c r="N64" s="71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&amp;L&amp;22Mid Sweden Race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J21" sqref="J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RankingD9_10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7" t="s">
        <v>57</v>
      </c>
      <c r="L5" s="168" t="s">
        <v>58</v>
      </c>
      <c r="M5" s="161">
        <v>1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7" t="s">
        <v>61</v>
      </c>
      <c r="L6" s="168" t="s">
        <v>58</v>
      </c>
      <c r="M6" s="161">
        <f>M5+1</f>
        <v>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7" t="s">
        <v>108</v>
      </c>
      <c r="L7" s="168" t="s">
        <v>56</v>
      </c>
      <c r="M7" s="161">
        <f t="shared" ref="M7:M20" si="1">M6+1</f>
        <v>3</v>
      </c>
    </row>
    <row r="8" spans="1:13" s="2" customFormat="1">
      <c r="A8" s="2">
        <f t="shared" ref="A8:A35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7" t="s">
        <v>122</v>
      </c>
      <c r="L8" s="168" t="s">
        <v>56</v>
      </c>
      <c r="M8" s="161">
        <f t="shared" si="1"/>
        <v>4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7" t="s">
        <v>125</v>
      </c>
      <c r="L9" s="168" t="s">
        <v>130</v>
      </c>
      <c r="M9" s="161">
        <f t="shared" si="1"/>
        <v>5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7" t="s">
        <v>103</v>
      </c>
      <c r="L10" s="168" t="s">
        <v>58</v>
      </c>
      <c r="M10" s="161">
        <f t="shared" si="1"/>
        <v>6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7" t="s">
        <v>64</v>
      </c>
      <c r="L11" s="168" t="s">
        <v>56</v>
      </c>
      <c r="M11" s="161">
        <f t="shared" si="1"/>
        <v>7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7" t="s">
        <v>128</v>
      </c>
      <c r="L12" s="168" t="s">
        <v>56</v>
      </c>
      <c r="M12" s="161">
        <f t="shared" si="1"/>
        <v>8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7" t="s">
        <v>104</v>
      </c>
      <c r="L13" s="168" t="s">
        <v>105</v>
      </c>
      <c r="M13" s="161">
        <f t="shared" si="1"/>
        <v>9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7" t="s">
        <v>60</v>
      </c>
      <c r="L14" s="168" t="s">
        <v>56</v>
      </c>
      <c r="M14" s="161">
        <f t="shared" si="1"/>
        <v>10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7" t="s">
        <v>126</v>
      </c>
      <c r="L15" s="168" t="s">
        <v>131</v>
      </c>
      <c r="M15" s="161">
        <f t="shared" si="1"/>
        <v>11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67" t="s">
        <v>106</v>
      </c>
      <c r="L16" s="168" t="s">
        <v>56</v>
      </c>
      <c r="M16" s="161">
        <f t="shared" si="1"/>
        <v>12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67" t="s">
        <v>62</v>
      </c>
      <c r="L17" s="168" t="s">
        <v>58</v>
      </c>
      <c r="M17" s="161">
        <f t="shared" si="1"/>
        <v>13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67" t="s">
        <v>127</v>
      </c>
      <c r="L18" s="168" t="s">
        <v>132</v>
      </c>
      <c r="M18" s="161">
        <f t="shared" si="1"/>
        <v>14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67" t="s">
        <v>124</v>
      </c>
      <c r="L19" s="168" t="s">
        <v>112</v>
      </c>
      <c r="M19" s="161">
        <f t="shared" si="1"/>
        <v>15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67" t="s">
        <v>123</v>
      </c>
      <c r="L20" s="168" t="s">
        <v>129</v>
      </c>
      <c r="M20" s="161">
        <f t="shared" si="1"/>
        <v>16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1" customFormat="1">
      <c r="A38" s="10" t="s">
        <v>36</v>
      </c>
    </row>
    <row r="39" spans="1:11" s="2" customFormat="1"/>
    <row r="40" spans="1:11" s="2" customFormat="1">
      <c r="A40" s="12" t="s">
        <v>37</v>
      </c>
      <c r="C40" s="13" t="s">
        <v>38</v>
      </c>
      <c r="D40" s="14">
        <v>1.1574074074074076E-8</v>
      </c>
    </row>
    <row r="41" spans="1:11" s="2" customFormat="1">
      <c r="C41" s="13" t="s">
        <v>39</v>
      </c>
      <c r="D41" s="15">
        <v>10</v>
      </c>
      <c r="K41" s="73"/>
    </row>
    <row r="42" spans="1:11" s="2" customFormat="1">
      <c r="A42" s="73" t="s">
        <v>40</v>
      </c>
      <c r="K42" s="73" t="s">
        <v>41</v>
      </c>
    </row>
    <row r="43" spans="1:11" s="2" customFormat="1">
      <c r="A43" s="4" t="s">
        <v>42</v>
      </c>
      <c r="B43" s="4" t="s">
        <v>29</v>
      </c>
      <c r="C43" s="4" t="s">
        <v>43</v>
      </c>
      <c r="D43" s="4" t="s">
        <v>44</v>
      </c>
      <c r="E43" s="4" t="s">
        <v>45</v>
      </c>
      <c r="G43" s="16"/>
      <c r="J43" s="3" t="s">
        <v>46</v>
      </c>
      <c r="K43" s="4" t="s">
        <v>29</v>
      </c>
    </row>
    <row r="44" spans="1:11" s="2" customFormat="1">
      <c r="A44" s="16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6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6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6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6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6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6"/>
      <c r="J49" s="2">
        <f t="shared" si="6"/>
        <v>6</v>
      </c>
      <c r="K49" s="2" t="str">
        <f t="shared" si="5"/>
        <v>-</v>
      </c>
      <c r="L49" s="73"/>
    </row>
    <row r="50" spans="1:12" s="2" customFormat="1">
      <c r="A50" s="16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6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6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6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6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6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6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6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6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6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6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6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6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6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6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6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6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6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6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6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6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6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6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6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6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7" customFormat="1"/>
    <row r="77" spans="1:11" s="2" customFormat="1"/>
    <row r="78" spans="1:11" s="2" customFormat="1">
      <c r="A78" s="12" t="s">
        <v>47</v>
      </c>
    </row>
    <row r="79" spans="1:11" s="2" customFormat="1">
      <c r="C79" s="13" t="s">
        <v>39</v>
      </c>
      <c r="D79" s="15">
        <v>3</v>
      </c>
      <c r="J79" s="12" t="s">
        <v>48</v>
      </c>
    </row>
    <row r="80" spans="1:11" s="2" customFormat="1">
      <c r="A80" s="73" t="s">
        <v>40</v>
      </c>
      <c r="J80" s="12"/>
      <c r="K80" s="73" t="s">
        <v>41</v>
      </c>
    </row>
    <row r="81" spans="1:12" s="2" customFormat="1">
      <c r="A81" s="4" t="s">
        <v>49</v>
      </c>
      <c r="B81" s="4" t="s">
        <v>29</v>
      </c>
      <c r="C81" s="4" t="s">
        <v>43</v>
      </c>
      <c r="D81" s="4" t="s">
        <v>44</v>
      </c>
      <c r="E81" s="4" t="s">
        <v>45</v>
      </c>
      <c r="J81" s="4" t="s">
        <v>50</v>
      </c>
      <c r="K81" s="4" t="s">
        <v>29</v>
      </c>
    </row>
    <row r="82" spans="1:12" s="2" customFormat="1">
      <c r="A82" s="16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3"/>
    </row>
    <row r="83" spans="1:12" s="2" customFormat="1">
      <c r="A83" s="16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6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6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6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6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6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6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6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6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6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6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6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6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6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6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6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6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6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6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6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6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6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6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6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6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6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6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6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6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6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7" customFormat="1"/>
    <row r="115" spans="1:12" s="2" customFormat="1"/>
    <row r="116" spans="1:12" s="2" customFormat="1">
      <c r="A116" s="12" t="s">
        <v>51</v>
      </c>
    </row>
    <row r="117" spans="1:12" s="2" customFormat="1">
      <c r="C117" s="13" t="s">
        <v>39</v>
      </c>
      <c r="D117" s="15">
        <v>3</v>
      </c>
      <c r="J117" s="12" t="s">
        <v>48</v>
      </c>
    </row>
    <row r="118" spans="1:12" s="2" customFormat="1">
      <c r="A118" s="73" t="s">
        <v>40</v>
      </c>
      <c r="J118" s="12"/>
      <c r="K118" s="73" t="s">
        <v>41</v>
      </c>
    </row>
    <row r="119" spans="1:12" s="2" customFormat="1">
      <c r="A119" s="4" t="s">
        <v>52</v>
      </c>
      <c r="B119" s="4" t="s">
        <v>29</v>
      </c>
      <c r="C119" s="4" t="s">
        <v>43</v>
      </c>
      <c r="D119" s="4" t="s">
        <v>44</v>
      </c>
      <c r="E119" s="4" t="s">
        <v>45</v>
      </c>
      <c r="J119" s="4" t="s">
        <v>53</v>
      </c>
      <c r="K119" s="4" t="s">
        <v>29</v>
      </c>
    </row>
    <row r="120" spans="1:12" s="2" customFormat="1">
      <c r="A120" s="16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8" t="str">
        <f ca="1">IFERROR(VLOOKUP(SMALL($A$120:$A$150,$J120),$A$120:$B$150,2,FALSE),"-")</f>
        <v>-</v>
      </c>
      <c r="L120" s="73"/>
    </row>
    <row r="121" spans="1:12" s="2" customFormat="1">
      <c r="A121" s="16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8" t="str">
        <f t="shared" ref="K121:K150" ca="1" si="13">IFERROR(VLOOKUP(SMALL($A$120:$A$150,$J121),$A$120:$B$150,2,FALSE),"-")</f>
        <v>-</v>
      </c>
    </row>
    <row r="122" spans="1:12" s="2" customFormat="1">
      <c r="A122" s="16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8" t="str">
        <f t="shared" ca="1" si="13"/>
        <v>-</v>
      </c>
    </row>
    <row r="123" spans="1:12" s="2" customFormat="1">
      <c r="A123" s="16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8" t="str">
        <f t="shared" ca="1" si="13"/>
        <v>-</v>
      </c>
    </row>
    <row r="124" spans="1:12" s="2" customFormat="1">
      <c r="A124" s="16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8" t="str">
        <f t="shared" ca="1" si="13"/>
        <v>-</v>
      </c>
    </row>
    <row r="125" spans="1:12" s="2" customFormat="1">
      <c r="A125" s="16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8" t="str">
        <f t="shared" ca="1" si="13"/>
        <v>-</v>
      </c>
    </row>
    <row r="126" spans="1:12" s="2" customFormat="1">
      <c r="A126" s="16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8" t="str">
        <f t="shared" ca="1" si="13"/>
        <v>-</v>
      </c>
    </row>
    <row r="127" spans="1:12" s="2" customFormat="1">
      <c r="A127" s="16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8" t="str">
        <f t="shared" ca="1" si="13"/>
        <v>-</v>
      </c>
    </row>
    <row r="128" spans="1:12" s="2" customFormat="1">
      <c r="A128" s="16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8" t="str">
        <f t="shared" ca="1" si="13"/>
        <v>-</v>
      </c>
    </row>
    <row r="129" spans="1:11" s="2" customFormat="1">
      <c r="A129" s="16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8" t="str">
        <f t="shared" ca="1" si="13"/>
        <v>-</v>
      </c>
    </row>
    <row r="130" spans="1:11" s="2" customFormat="1">
      <c r="A130" s="16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8" t="str">
        <f t="shared" ca="1" si="13"/>
        <v>-</v>
      </c>
    </row>
    <row r="131" spans="1:11" s="2" customFormat="1">
      <c r="A131" s="16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8" t="str">
        <f t="shared" ca="1" si="13"/>
        <v>-</v>
      </c>
    </row>
    <row r="132" spans="1:11" s="2" customFormat="1">
      <c r="A132" s="16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8" t="str">
        <f t="shared" ca="1" si="13"/>
        <v>-</v>
      </c>
    </row>
    <row r="133" spans="1:11" s="2" customFormat="1">
      <c r="A133" s="16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8" t="str">
        <f t="shared" ca="1" si="13"/>
        <v>-</v>
      </c>
    </row>
    <row r="134" spans="1:11" s="2" customFormat="1">
      <c r="A134" s="16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8" t="str">
        <f t="shared" ca="1" si="13"/>
        <v>-</v>
      </c>
    </row>
    <row r="135" spans="1:11" s="2" customFormat="1">
      <c r="A135" s="16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8" t="str">
        <f t="shared" ca="1" si="13"/>
        <v>-</v>
      </c>
    </row>
    <row r="136" spans="1:11" s="2" customFormat="1">
      <c r="A136" s="16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8" t="str">
        <f t="shared" ca="1" si="13"/>
        <v>-</v>
      </c>
    </row>
    <row r="137" spans="1:11" s="2" customFormat="1">
      <c r="A137" s="16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8" t="str">
        <f t="shared" ca="1" si="13"/>
        <v>-</v>
      </c>
    </row>
    <row r="138" spans="1:11" s="2" customFormat="1">
      <c r="A138" s="16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8" t="str">
        <f t="shared" ca="1" si="13"/>
        <v>-</v>
      </c>
    </row>
    <row r="139" spans="1:11" s="2" customFormat="1">
      <c r="A139" s="16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8" t="str">
        <f t="shared" ca="1" si="13"/>
        <v>-</v>
      </c>
    </row>
    <row r="140" spans="1:11" s="2" customFormat="1">
      <c r="A140" s="16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8" t="str">
        <f t="shared" ca="1" si="13"/>
        <v>-</v>
      </c>
    </row>
    <row r="141" spans="1:11" s="2" customFormat="1">
      <c r="A141" s="16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8" t="str">
        <f t="shared" ca="1" si="13"/>
        <v>-</v>
      </c>
    </row>
    <row r="142" spans="1:11" s="2" customFormat="1">
      <c r="A142" s="16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8" t="str">
        <f t="shared" ca="1" si="13"/>
        <v>-</v>
      </c>
    </row>
    <row r="143" spans="1:11" s="2" customFormat="1">
      <c r="A143" s="16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8" t="str">
        <f t="shared" ca="1" si="13"/>
        <v>-</v>
      </c>
    </row>
    <row r="144" spans="1:11" s="2" customFormat="1">
      <c r="A144" s="16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8" t="str">
        <f t="shared" ca="1" si="13"/>
        <v>-</v>
      </c>
    </row>
    <row r="145" spans="1:11" s="2" customFormat="1">
      <c r="A145" s="16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8" t="str">
        <f t="shared" ca="1" si="13"/>
        <v>-</v>
      </c>
    </row>
    <row r="146" spans="1:11" s="2" customFormat="1">
      <c r="A146" s="16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8" t="str">
        <f t="shared" ca="1" si="13"/>
        <v>-</v>
      </c>
    </row>
    <row r="147" spans="1:11" s="2" customFormat="1">
      <c r="A147" s="16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8" t="str">
        <f t="shared" ca="1" si="13"/>
        <v>-</v>
      </c>
    </row>
    <row r="148" spans="1:11" s="2" customFormat="1">
      <c r="A148" s="16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8" t="str">
        <f t="shared" ca="1" si="13"/>
        <v>-</v>
      </c>
    </row>
    <row r="149" spans="1:11" s="2" customFormat="1">
      <c r="A149" s="16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8" t="str">
        <f t="shared" ca="1" si="13"/>
        <v>-</v>
      </c>
    </row>
    <row r="150" spans="1:11" s="2" customFormat="1">
      <c r="A150" s="16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8" t="str">
        <f t="shared" ca="1" si="13"/>
        <v>-</v>
      </c>
    </row>
    <row r="151" spans="1:11" s="2" customFormat="1"/>
    <row r="152" spans="1:11" s="17" customFormat="1"/>
  </sheetData>
  <conditionalFormatting sqref="K82:K112">
    <cfRule type="duplicateValues" dxfId="148" priority="25"/>
    <cfRule type="expression" dxfId="147" priority="26">
      <formula>(ROW()&lt;(ROW($K$82)+$D$79))</formula>
    </cfRule>
  </conditionalFormatting>
  <conditionalFormatting sqref="K44:K74">
    <cfRule type="duplicateValues" dxfId="146" priority="23"/>
    <cfRule type="expression" dxfId="145" priority="24">
      <formula>(ROW()&lt;(ROW($K$44)+$D$41))</formula>
    </cfRule>
  </conditionalFormatting>
  <conditionalFormatting sqref="A44:A74">
    <cfRule type="duplicateValues" dxfId="144" priority="22"/>
  </conditionalFormatting>
  <conditionalFormatting sqref="A82:A112">
    <cfRule type="containsText" dxfId="143" priority="20" operator="containsText" text="Redan rankad">
      <formula>NOT(ISERROR(SEARCH("Redan rankad",A82)))</formula>
    </cfRule>
    <cfRule type="duplicateValues" dxfId="142" priority="21"/>
  </conditionalFormatting>
  <conditionalFormatting sqref="B82:B112">
    <cfRule type="duplicateValues" dxfId="141" priority="19"/>
  </conditionalFormatting>
  <conditionalFormatting sqref="A120:A150">
    <cfRule type="containsText" dxfId="140" priority="17" operator="containsText" text="Redan rankad">
      <formula>NOT(ISERROR(SEARCH("Redan rankad",A120)))</formula>
    </cfRule>
    <cfRule type="duplicateValues" dxfId="139" priority="18"/>
  </conditionalFormatting>
  <conditionalFormatting sqref="B120:B150">
    <cfRule type="duplicateValues" dxfId="138" priority="16"/>
  </conditionalFormatting>
  <conditionalFormatting sqref="K120:K150">
    <cfRule type="duplicateValues" dxfId="137" priority="14"/>
    <cfRule type="expression" dxfId="136" priority="15">
      <formula>(ROW()&lt;(ROW($K$120)+$D$117))</formula>
    </cfRule>
  </conditionalFormatting>
  <conditionalFormatting sqref="K18:K20">
    <cfRule type="duplicateValues" dxfId="135" priority="13"/>
  </conditionalFormatting>
  <conditionalFormatting sqref="K5:K17">
    <cfRule type="duplicateValues" dxfId="134" priority="12"/>
  </conditionalFormatting>
  <conditionalFormatting sqref="K5:K20">
    <cfRule type="duplicateValues" dxfId="133" priority="11"/>
  </conditionalFormatting>
  <conditionalFormatting sqref="K5:K20">
    <cfRule type="duplicateValues" dxfId="132" priority="10"/>
  </conditionalFormatting>
  <conditionalFormatting sqref="K5:K20">
    <cfRule type="duplicateValues" dxfId="131" priority="9"/>
  </conditionalFormatting>
  <conditionalFormatting sqref="K5:K20">
    <cfRule type="duplicateValues" dxfId="130" priority="4"/>
  </conditionalFormatting>
  <conditionalFormatting sqref="K5:K20">
    <cfRule type="duplicateValues" dxfId="129" priority="3"/>
  </conditionalFormatting>
  <conditionalFormatting sqref="K5:K20">
    <cfRule type="duplicateValues" dxfId="128" priority="2"/>
  </conditionalFormatting>
  <conditionalFormatting sqref="K5:K20">
    <cfRule type="duplicateValues" dxfId="127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P1" zoomScale="112" zoomScaleNormal="112" zoomScaleSheetLayoutView="70" zoomScalePageLayoutView="125" workbookViewId="0">
      <selection activeCell="AB4" sqref="AB4:AD4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26.75" style="21" customWidth="1"/>
    <col min="5" max="5" width="4.625" style="20" customWidth="1"/>
    <col min="6" max="7" width="5.375" style="20" customWidth="1"/>
    <col min="8" max="8" width="1.75" style="21" customWidth="1"/>
    <col min="9" max="9" width="4.375" style="21" customWidth="1"/>
    <col min="10" max="10" width="3.125" style="21" customWidth="1"/>
    <col min="11" max="11" width="1.375" style="21" customWidth="1"/>
    <col min="12" max="12" width="3.125" style="21" customWidth="1"/>
    <col min="13" max="13" width="26.75" style="21" customWidth="1"/>
    <col min="14" max="16" width="4.625" style="20" customWidth="1"/>
    <col min="17" max="17" width="1.75" style="21" customWidth="1"/>
    <col min="18" max="18" width="4.375" style="21" customWidth="1"/>
    <col min="19" max="19" width="2.75" style="21" customWidth="1"/>
    <col min="20" max="20" width="1.375" style="21" customWidth="1"/>
    <col min="21" max="21" width="2.75" style="21" customWidth="1"/>
    <col min="22" max="22" width="22.75" style="21" customWidth="1"/>
    <col min="23" max="25" width="5.375" style="20" customWidth="1"/>
    <col min="26" max="26" width="1.75" style="21" customWidth="1"/>
    <col min="27" max="27" width="3" style="21" customWidth="1"/>
    <col min="28" max="28" width="3.125" style="21" customWidth="1"/>
    <col min="29" max="29" width="1.375" style="21" customWidth="1"/>
    <col min="30" max="30" width="3.125" style="21" customWidth="1"/>
    <col min="31" max="31" width="26.75" style="21" customWidth="1"/>
    <col min="32" max="33" width="5.375" style="20" customWidth="1"/>
    <col min="34" max="34" width="4.5" style="20" customWidth="1"/>
    <col min="35" max="35" width="1.125" style="21" customWidth="1"/>
    <col min="36" max="36" width="2.125" style="21" customWidth="1"/>
    <col min="37" max="37" width="26.75" style="21" customWidth="1"/>
    <col min="38" max="16384" width="10.875" style="21"/>
  </cols>
  <sheetData>
    <row r="1" spans="1:41">
      <c r="D1" s="124" t="str">
        <f ca="1">MID(CELL("filename",C1),FIND("]",CELL("filename",C1))+1,255)</f>
        <v>H9_10</v>
      </c>
    </row>
    <row r="2" spans="1:41" ht="28.5">
      <c r="N2" s="22"/>
      <c r="U2" s="19"/>
      <c r="W2" s="24"/>
      <c r="X2" s="24"/>
      <c r="Y2" s="24"/>
      <c r="AF2" s="22"/>
      <c r="AG2" s="23"/>
      <c r="AO2" s="19"/>
    </row>
    <row r="4" spans="1:41" s="25" customFormat="1" ht="11.25" customHeight="1">
      <c r="A4" s="180" t="s">
        <v>310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310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310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B4" s="180" t="s">
        <v>310</v>
      </c>
      <c r="AC4" s="182"/>
      <c r="AD4" s="182"/>
      <c r="AE4" s="25" t="s">
        <v>0</v>
      </c>
      <c r="AF4" s="165" t="s">
        <v>1</v>
      </c>
      <c r="AG4" s="165" t="s">
        <v>2</v>
      </c>
      <c r="AH4" s="165" t="s">
        <v>3</v>
      </c>
      <c r="AI4" s="25" t="s">
        <v>4</v>
      </c>
      <c r="AK4" s="25" t="s">
        <v>0</v>
      </c>
    </row>
    <row r="5" spans="1:41" ht="11.25" customHeight="1">
      <c r="D5" s="27"/>
      <c r="E5" s="28"/>
      <c r="F5" s="28"/>
      <c r="G5" s="28"/>
    </row>
    <row r="6" spans="1:41" ht="11.25" customHeight="1" thickBot="1">
      <c r="A6" s="50"/>
      <c r="B6" s="50"/>
      <c r="C6" s="50"/>
      <c r="D6" s="30" t="str">
        <f ca="1">("Nr "&amp;INDIRECT("Ranking" &amp;D1 &amp;"!M5")) &amp;" " &amp;(INDIRECT("Ranking" &amp;D1 &amp;"!K5")) &amp;" " &amp;(INDIRECT("Ranking" &amp;D1 &amp;"!L5"))</f>
        <v>Nr 17 TORSANDER Aaron Nolby Alpina SK</v>
      </c>
      <c r="E6" s="144"/>
      <c r="F6" s="146"/>
      <c r="G6" s="31" t="str">
        <f>IF(F6&lt;&gt;"",IF(E6+F6&lt;E8+F8,0,(E6+F6)-(E8+F8)),"")</f>
        <v/>
      </c>
      <c r="H6" s="32" t="str">
        <f>IF(G6&lt;G8,"v",IF(G6=G8,IF(F6&lt;F8,"v",""),""))</f>
        <v/>
      </c>
      <c r="I6" s="29"/>
      <c r="J6" s="29"/>
      <c r="K6" s="29"/>
      <c r="L6" s="29"/>
    </row>
    <row r="7" spans="1:41" ht="11.25" customHeight="1">
      <c r="A7" s="183">
        <f>D9_10!A35+1</f>
        <v>175</v>
      </c>
      <c r="B7" s="185" t="s">
        <v>102</v>
      </c>
      <c r="C7" s="183" t="s">
        <v>55</v>
      </c>
      <c r="D7" s="33"/>
      <c r="E7" s="40"/>
      <c r="F7" s="40"/>
      <c r="G7" s="34"/>
      <c r="H7" s="35"/>
      <c r="I7" s="29"/>
      <c r="J7" s="29"/>
      <c r="K7" s="29"/>
      <c r="L7" s="29"/>
      <c r="Q7" s="29"/>
      <c r="R7" s="29"/>
      <c r="S7" s="29"/>
      <c r="T7" s="29"/>
      <c r="U7" s="29"/>
    </row>
    <row r="8" spans="1:41" ht="11.25" customHeight="1" thickBot="1">
      <c r="A8" s="184"/>
      <c r="B8" s="184"/>
      <c r="C8" s="184"/>
      <c r="D8" s="30" t="str">
        <f ca="1">("Nr "&amp;INDIRECT("Ranking" &amp;D1 &amp;"!M20")) &amp;" " &amp;(INDIRECT("Ranking" &amp;D1 &amp;"!K20")) &amp;" " &amp;(INDIRECT("Ranking" &amp;D1 &amp;"!L20"))</f>
        <v>Nr  - -</v>
      </c>
      <c r="E8" s="146"/>
      <c r="F8" s="144"/>
      <c r="G8" s="36" t="str">
        <f>IF(F8&lt;&gt;"",IF(E8+F8&lt;E6+F6,0,(E8+F8)-(E6+F6)),"")</f>
        <v/>
      </c>
      <c r="H8" s="37" t="str">
        <f>IF(G8&lt;G6,"v",IF(G8=G6,IF(F8&lt;F6,"v",""),""))</f>
        <v/>
      </c>
      <c r="I8" s="38"/>
      <c r="J8" s="38"/>
      <c r="K8" s="38"/>
      <c r="L8" s="38"/>
      <c r="M8" s="39" t="str">
        <f>IF(H6&lt;&gt;"",D6,IF(H8&lt;&gt;"",D8,""))</f>
        <v/>
      </c>
      <c r="N8" s="150"/>
      <c r="O8" s="148"/>
      <c r="P8" s="36" t="str">
        <f>IF(O8&lt;&gt;"",IF(N8+O8&lt;N12+O12,0,(N8+O8)-(N12+O12)),"")</f>
        <v/>
      </c>
      <c r="Q8" s="32" t="str">
        <f>IF(P8&lt;P12,"v",IF(P8=P12,IF(O8&lt;O12,"v",""),""))</f>
        <v/>
      </c>
      <c r="R8" s="29"/>
      <c r="S8" s="29"/>
      <c r="T8" s="29"/>
      <c r="U8" s="29"/>
    </row>
    <row r="9" spans="1:41" ht="11.25" customHeight="1">
      <c r="D9" s="33"/>
      <c r="E9" s="40"/>
      <c r="F9" s="40"/>
      <c r="G9" s="40"/>
      <c r="Q9" s="41"/>
      <c r="R9" s="42"/>
      <c r="S9" s="29"/>
      <c r="T9" s="29"/>
      <c r="U9" s="29"/>
      <c r="Z9" s="29"/>
      <c r="AA9" s="29"/>
      <c r="AB9" s="29"/>
      <c r="AC9" s="29"/>
      <c r="AD9" s="29"/>
    </row>
    <row r="10" spans="1:41" ht="11.25" customHeight="1" thickBot="1">
      <c r="A10" s="50"/>
      <c r="B10" s="50"/>
      <c r="C10" s="50"/>
      <c r="D10" s="43" t="str">
        <f ca="1">("Nr "&amp;INDIRECT("Ranking" &amp;D1 &amp;"!M13")) &amp;" " &amp;(INDIRECT("Ranking" &amp;D1 &amp;"!K13")) &amp;" " &amp;(INDIRECT("Ranking" &amp;D1 &amp;"!L13"))</f>
        <v>Nr 25 HILLBOM Lucas Härnösands Alpina Klubb</v>
      </c>
      <c r="E10" s="145"/>
      <c r="F10" s="147"/>
      <c r="G10" s="31" t="str">
        <f>IF(F10&lt;&gt;"",IF(E10+F10&lt;E12+F12,0,(E10+F10)-(E12+F12)),"")</f>
        <v/>
      </c>
      <c r="H10" s="32" t="str">
        <f>IF(G10&lt;G12,"v",IF(G10=G12,IF(F10&lt;F12,"v",""),""))</f>
        <v/>
      </c>
      <c r="I10" s="29"/>
      <c r="J10" s="186">
        <f>D9_10!J32+1</f>
        <v>296</v>
      </c>
      <c r="K10" s="187" t="s">
        <v>102</v>
      </c>
      <c r="L10" s="186">
        <f>D9_10!L32+1</f>
        <v>328</v>
      </c>
      <c r="M10" s="44" t="s">
        <v>5</v>
      </c>
      <c r="N10" s="45"/>
      <c r="O10" s="45"/>
      <c r="P10" s="45"/>
      <c r="R10" s="46">
        <v>1</v>
      </c>
      <c r="S10" s="38">
        <v>1</v>
      </c>
      <c r="T10" s="38"/>
      <c r="U10" s="47"/>
      <c r="V10" s="48" t="str">
        <f>IF(Q8&lt;&gt;"",M8,IF(Q12&lt;&gt;"",M12,""))</f>
        <v/>
      </c>
      <c r="W10" s="144"/>
      <c r="X10" s="146"/>
      <c r="Y10" s="31" t="str">
        <f>IF(X10&lt;&gt;"",IF(W10+X10&lt;W18+X18,0,(W10+X10)-(W18+X18)),"")</f>
        <v/>
      </c>
      <c r="Z10" s="32" t="str">
        <f>IF(Y10&lt;Y18,"v",IF(Y10=Y18,IF(X10&lt;X18,"v",""),""))</f>
        <v/>
      </c>
      <c r="AA10" s="29"/>
      <c r="AB10" s="29"/>
      <c r="AC10" s="29"/>
      <c r="AD10" s="29"/>
    </row>
    <row r="11" spans="1:41" ht="11.25" customHeight="1">
      <c r="A11" s="183">
        <f>A7+1</f>
        <v>176</v>
      </c>
      <c r="B11" s="185" t="s">
        <v>102</v>
      </c>
      <c r="C11" s="183">
        <f>D9_10!C35+1</f>
        <v>239</v>
      </c>
      <c r="D11" s="49"/>
      <c r="E11" s="40"/>
      <c r="F11" s="40"/>
      <c r="G11" s="34"/>
      <c r="H11" s="35"/>
      <c r="I11" s="29"/>
      <c r="J11" s="186"/>
      <c r="K11" s="187"/>
      <c r="L11" s="186"/>
      <c r="M11" s="29"/>
      <c r="N11" s="50"/>
      <c r="O11" s="50"/>
      <c r="P11" s="50"/>
      <c r="Q11" s="29"/>
      <c r="R11" s="42"/>
      <c r="S11" s="29"/>
      <c r="T11" s="29"/>
      <c r="U11" s="29"/>
      <c r="V11" s="51"/>
      <c r="W11" s="50"/>
      <c r="X11" s="50"/>
      <c r="Y11" s="52"/>
      <c r="Z11" s="41"/>
      <c r="AA11" s="42"/>
      <c r="AB11" s="29"/>
      <c r="AC11" s="29"/>
      <c r="AD11" s="29"/>
      <c r="AE11" s="29"/>
      <c r="AF11" s="50"/>
      <c r="AG11" s="50"/>
      <c r="AH11" s="50"/>
      <c r="AI11" s="29"/>
    </row>
    <row r="12" spans="1:41" ht="11.25" customHeight="1" thickBot="1">
      <c r="A12" s="184"/>
      <c r="B12" s="184"/>
      <c r="C12" s="184"/>
      <c r="D12" s="43" t="str">
        <f ca="1">("Nr "&amp;INDIRECT("Ranking" &amp;D1 &amp;"!M12")) &amp;" " &amp;(INDIRECT("Ranking" &amp;D1 &amp;"!K12")) &amp;" " &amp;(INDIRECT("Ranking" &amp;D1 &amp;"!L12"))</f>
        <v>Nr 24 BOMAN WICKSELL Gustav Sundsvalls SLK</v>
      </c>
      <c r="E12" s="147"/>
      <c r="F12" s="145"/>
      <c r="G12" s="36" t="str">
        <f>IF(F12&lt;&gt;"",IF(E12+F12&lt;E10+F10,0,(E12+F12)-(E10+F10)),"")</f>
        <v/>
      </c>
      <c r="H12" s="37" t="str">
        <f>IF(G12&lt;G10,"v",IF(G12=G10,IF(F12&lt;F10,"v",""),""))</f>
        <v/>
      </c>
      <c r="I12" s="38"/>
      <c r="J12" s="38"/>
      <c r="K12" s="38"/>
      <c r="L12" s="38"/>
      <c r="M12" s="39" t="str">
        <f>IF(H10&lt;&gt;"",D10,IF(H12&lt;&gt;"",D12,""))</f>
        <v/>
      </c>
      <c r="N12" s="148"/>
      <c r="O12" s="150"/>
      <c r="P12" s="36" t="str">
        <f>IF(O12&lt;&gt;"",IF(N12+O12&lt;N8+O8,0,(N12+O12)-(N8+O8)),"")</f>
        <v/>
      </c>
      <c r="Q12" s="37" t="str">
        <f>IF(P12&lt;P8,"v",IF(P12=P8,IF(O12&lt;O8,"v",""),""))</f>
        <v/>
      </c>
      <c r="R12" s="42"/>
      <c r="S12" s="29"/>
      <c r="T12" s="29"/>
      <c r="U12" s="29"/>
      <c r="V12" s="29"/>
      <c r="W12" s="50"/>
      <c r="X12" s="50"/>
      <c r="Y12" s="50"/>
      <c r="Z12" s="29"/>
      <c r="AA12" s="42"/>
      <c r="AB12" s="29"/>
      <c r="AC12" s="29"/>
      <c r="AD12" s="29"/>
      <c r="AE12" s="29"/>
      <c r="AF12" s="50"/>
      <c r="AG12" s="50"/>
      <c r="AH12" s="50"/>
      <c r="AI12" s="29"/>
    </row>
    <row r="13" spans="1:41" ht="11.25" customHeight="1">
      <c r="D13" s="27"/>
      <c r="E13" s="28"/>
      <c r="F13" s="28"/>
      <c r="G13" s="28"/>
      <c r="AA13" s="42"/>
      <c r="AB13" s="29"/>
      <c r="AC13" s="29"/>
      <c r="AD13" s="29"/>
      <c r="AI13" s="29"/>
    </row>
    <row r="14" spans="1:41" ht="12" thickBot="1">
      <c r="A14" s="50"/>
      <c r="B14" s="50"/>
      <c r="C14" s="50"/>
      <c r="D14" s="30" t="str">
        <f ca="1">("Nr "&amp;INDIRECT("Ranking" &amp;D1 &amp;"!M9")) &amp;" " &amp;(INDIRECT("Ranking" &amp;D1 &amp;"!K9")) &amp;" " &amp;(INDIRECT("Ranking" &amp;D1 &amp;"!L9"))</f>
        <v>Nr 21 JONASSON Malte Sundsvalls SLK</v>
      </c>
      <c r="E14" s="144"/>
      <c r="F14" s="146"/>
      <c r="G14" s="31" t="str">
        <f>IF(F14&lt;&gt;"",IF(E14+F14&lt;E16+F16,0,(E14+F14)-(E16+F16)),"")</f>
        <v/>
      </c>
      <c r="H14" s="32" t="str">
        <f>IF(G14&lt;G16,"v",IF(G14=G16,IF(F14&lt;F16,"v",""),""))</f>
        <v/>
      </c>
      <c r="I14" s="29"/>
      <c r="J14" s="29"/>
      <c r="K14" s="29"/>
      <c r="L14" s="53"/>
      <c r="S14" s="186">
        <f>D9_10!S28+1</f>
        <v>358</v>
      </c>
      <c r="T14" s="187" t="s">
        <v>102</v>
      </c>
      <c r="U14" s="186">
        <f>D9_10!U28+1</f>
        <v>374</v>
      </c>
      <c r="V14" s="44" t="s">
        <v>6</v>
      </c>
      <c r="W14" s="45"/>
      <c r="X14" s="45"/>
      <c r="Y14" s="45"/>
      <c r="AA14" s="46"/>
      <c r="AB14" s="38"/>
      <c r="AC14" s="38"/>
      <c r="AD14" s="47"/>
      <c r="AE14" s="54" t="str">
        <f>IF(Z10&lt;&gt;"",V10,IF(Z18&lt;&gt;"",V18,""))</f>
        <v/>
      </c>
      <c r="AF14" s="150"/>
      <c r="AG14" s="148"/>
      <c r="AH14" s="31" t="str">
        <f>IF(AG14&lt;&gt;"",IF(AF14+AG14&lt;AF28+AG28,0,(AF14+AG14)-(AF28+AG28)),"")</f>
        <v/>
      </c>
      <c r="AI14" s="77" t="str">
        <f>IF(AH14&lt;AH28,"v",IF(AH14=AH28,IF(AG14&lt;AG28,"v",""),""))</f>
        <v/>
      </c>
    </row>
    <row r="15" spans="1:41" ht="11.1" customHeight="1">
      <c r="A15" s="183">
        <f>A11+1</f>
        <v>177</v>
      </c>
      <c r="B15" s="185" t="s">
        <v>102</v>
      </c>
      <c r="C15" s="183">
        <f>C11+1</f>
        <v>240</v>
      </c>
      <c r="D15" s="33"/>
      <c r="E15" s="40"/>
      <c r="F15" s="40"/>
      <c r="G15" s="34"/>
      <c r="H15" s="35"/>
      <c r="I15" s="29"/>
      <c r="J15" s="29"/>
      <c r="K15" s="29"/>
      <c r="L15" s="53"/>
      <c r="Q15" s="29"/>
      <c r="R15" s="29"/>
      <c r="S15" s="186"/>
      <c r="T15" s="186"/>
      <c r="U15" s="186"/>
      <c r="AA15" s="42"/>
      <c r="AB15" s="29"/>
      <c r="AC15" s="29"/>
      <c r="AD15" s="29"/>
      <c r="AE15" s="51"/>
      <c r="AF15" s="50"/>
      <c r="AG15" s="50"/>
      <c r="AH15" s="52"/>
      <c r="AI15" s="41"/>
      <c r="AJ15" s="42"/>
      <c r="AK15" s="29"/>
    </row>
    <row r="16" spans="1:41" ht="11.1" customHeight="1" thickBot="1">
      <c r="A16" s="184"/>
      <c r="B16" s="184"/>
      <c r="C16" s="184"/>
      <c r="D16" s="30" t="str">
        <f ca="1">("Nr "&amp;INDIRECT("Ranking" &amp;D1 &amp;"!M16")) &amp;" " &amp;(INDIRECT("Ranking" &amp;D1 &amp;"!K16")) &amp;" " &amp;(INDIRECT("Ranking" &amp;D1 &amp;"!L16"))</f>
        <v>Nr 28 MÅNSSON Viking Nolby Alpina SK</v>
      </c>
      <c r="E16" s="146"/>
      <c r="F16" s="144"/>
      <c r="G16" s="36" t="str">
        <f>IF(F16&lt;&gt;"",IF(E16+F16&lt;E14+F14,0,(E16+F16)-(E14+F14)),"")</f>
        <v/>
      </c>
      <c r="H16" s="37" t="str">
        <f>IF(G16&lt;G14,"v",IF(G16=G14,IF(F16&lt;F14,"v",""),""))</f>
        <v/>
      </c>
      <c r="I16" s="38"/>
      <c r="J16" s="38"/>
      <c r="K16" s="38"/>
      <c r="L16" s="38"/>
      <c r="M16" s="55" t="str">
        <f>IF(H14&lt;&gt;"",D14,IF(H16&lt;&gt;"",D16,""))</f>
        <v/>
      </c>
      <c r="N16" s="151"/>
      <c r="O16" s="149"/>
      <c r="P16" s="36" t="str">
        <f>IF(O16&lt;&gt;"",IF(N16+O16&lt;N20+O20,0,(N16+O16)-(N20+O20)),"")</f>
        <v/>
      </c>
      <c r="Q16" s="32" t="str">
        <f>IF(P16&lt;P20,"v",IF(P16=P20,IF(O16&lt;O20,"v",""),""))</f>
        <v/>
      </c>
      <c r="R16" s="29"/>
      <c r="S16" s="29"/>
      <c r="T16" s="29"/>
      <c r="U16" s="29"/>
      <c r="AA16" s="42"/>
      <c r="AB16" s="29"/>
      <c r="AC16" s="29"/>
      <c r="AD16" s="29"/>
      <c r="AE16" s="29"/>
      <c r="AF16" s="50"/>
      <c r="AG16" s="50"/>
      <c r="AH16" s="50"/>
      <c r="AI16" s="29"/>
      <c r="AJ16" s="42"/>
      <c r="AK16" s="29"/>
    </row>
    <row r="17" spans="1:37" ht="11.25" customHeight="1">
      <c r="A17" s="50"/>
      <c r="B17" s="50"/>
      <c r="C17" s="50"/>
      <c r="D17" s="33"/>
      <c r="E17" s="40"/>
      <c r="F17" s="40"/>
      <c r="G17" s="40"/>
      <c r="Q17" s="41"/>
      <c r="R17" s="42"/>
      <c r="S17" s="29"/>
      <c r="T17" s="29"/>
      <c r="U17" s="29"/>
      <c r="V17" s="29"/>
      <c r="W17" s="50"/>
      <c r="X17" s="50"/>
      <c r="Y17" s="50"/>
      <c r="Z17" s="29"/>
      <c r="AA17" s="42"/>
      <c r="AB17" s="29"/>
      <c r="AC17" s="29"/>
      <c r="AD17" s="29"/>
      <c r="AE17" s="29"/>
      <c r="AF17" s="50"/>
      <c r="AG17" s="50"/>
      <c r="AH17" s="50"/>
      <c r="AI17" s="29"/>
      <c r="AJ17" s="42"/>
      <c r="AK17" s="29"/>
    </row>
    <row r="18" spans="1:37" ht="11.1" customHeight="1" thickBot="1">
      <c r="A18" s="127"/>
      <c r="B18" s="127"/>
      <c r="C18" s="127"/>
      <c r="D18" s="43" t="str">
        <f ca="1">("Nr "&amp;INDIRECT("Ranking" &amp;D1 &amp;"!M17")) &amp;" " &amp;(INDIRECT("Ranking" &amp;D1 &amp;"!K17")) &amp;" " &amp;(INDIRECT("Ranking" &amp;D1 &amp;"!L17"))</f>
        <v>Nr 29 ÖHLUND Constantin Åre SLK</v>
      </c>
      <c r="E18" s="145"/>
      <c r="F18" s="147"/>
      <c r="G18" s="31" t="str">
        <f>IF(F18&lt;&gt;"",IF(E18+F18&lt;E20+F20,0,(E18+F18)-(E20+F20)),"")</f>
        <v/>
      </c>
      <c r="H18" s="32" t="str">
        <f>IF(G18&lt;G20,"v",IF(G18=G20,IF(F18&lt;F20,"v",""),""))</f>
        <v/>
      </c>
      <c r="I18" s="29"/>
      <c r="J18" s="186">
        <f>J10+1</f>
        <v>297</v>
      </c>
      <c r="K18" s="187" t="s">
        <v>102</v>
      </c>
      <c r="L18" s="186">
        <f>L10+1</f>
        <v>329</v>
      </c>
      <c r="M18" s="44" t="s">
        <v>7</v>
      </c>
      <c r="N18" s="45"/>
      <c r="O18" s="45"/>
      <c r="P18" s="45"/>
      <c r="R18" s="46">
        <v>2</v>
      </c>
      <c r="S18" s="38">
        <v>2</v>
      </c>
      <c r="T18" s="38"/>
      <c r="U18" s="47"/>
      <c r="V18" s="48" t="str">
        <f>IF(Q16&lt;&gt;"",M16,IF(Q20&lt;&gt;"",M20,""))</f>
        <v/>
      </c>
      <c r="W18" s="146"/>
      <c r="X18" s="144"/>
      <c r="Y18" s="36" t="str">
        <f>IF(X18&lt;&gt;"",IF(W18+X18&lt;W10+X10,0,(W18+X18)-(W10+X10)),"")</f>
        <v/>
      </c>
      <c r="Z18" s="37" t="str">
        <f>IF(Y18&lt;Y10,"v",IF(Y18=Y10,IF(X18&lt;X10,"v",""),""))</f>
        <v/>
      </c>
      <c r="AA18" s="42"/>
      <c r="AB18" s="29"/>
      <c r="AC18" s="29"/>
      <c r="AD18" s="29"/>
      <c r="AE18" s="29"/>
      <c r="AF18" s="50"/>
      <c r="AG18" s="50"/>
      <c r="AH18" s="50"/>
      <c r="AI18" s="29"/>
      <c r="AJ18" s="42"/>
      <c r="AK18" s="29"/>
    </row>
    <row r="19" spans="1:37" ht="11.1" customHeight="1">
      <c r="A19" s="183">
        <f>A15+1</f>
        <v>178</v>
      </c>
      <c r="B19" s="185" t="s">
        <v>102</v>
      </c>
      <c r="C19" s="183">
        <f>C15+1</f>
        <v>241</v>
      </c>
      <c r="D19" s="49"/>
      <c r="E19" s="40"/>
      <c r="F19" s="40"/>
      <c r="G19" s="34"/>
      <c r="H19" s="35"/>
      <c r="J19" s="186"/>
      <c r="K19" s="186"/>
      <c r="L19" s="186"/>
      <c r="M19" s="29"/>
      <c r="N19" s="50"/>
      <c r="O19" s="50"/>
      <c r="P19" s="50"/>
      <c r="Q19" s="29"/>
      <c r="R19" s="42"/>
      <c r="S19" s="29"/>
      <c r="T19" s="29"/>
      <c r="U19" s="29"/>
      <c r="V19" s="51"/>
      <c r="W19" s="50"/>
      <c r="X19" s="50"/>
      <c r="Y19" s="50"/>
      <c r="Z19" s="29"/>
      <c r="AA19" s="29"/>
      <c r="AB19" s="29"/>
      <c r="AC19" s="29"/>
      <c r="AD19" s="29"/>
      <c r="AJ19" s="42"/>
      <c r="AK19" s="29"/>
    </row>
    <row r="20" spans="1:37" ht="11.1" customHeight="1" thickBot="1">
      <c r="A20" s="184"/>
      <c r="B20" s="184"/>
      <c r="C20" s="184"/>
      <c r="D20" s="43" t="str">
        <f ca="1">("Nr "&amp;INDIRECT("Ranking" &amp;D1 &amp;"!M8")) &amp;" " &amp;(INDIRECT("Ranking" &amp;D1 &amp;"!K8")) &amp;" " &amp;(INDIRECT("Ranking" &amp;D1 &amp;"!L8"))</f>
        <v>Nr 20 SILFER Vincent Sundsvalls SLK</v>
      </c>
      <c r="E20" s="147"/>
      <c r="F20" s="145"/>
      <c r="G20" s="36" t="str">
        <f>IF(F20&lt;&gt;"",IF(E20+F20&lt;E18+F18,0,(E20+F20)-(E18+F18)),"")</f>
        <v/>
      </c>
      <c r="H20" s="37" t="str">
        <f>IF(G20&lt;G18,"v",IF(G20=G18,IF(F20&lt;F18,"v",""),""))</f>
        <v/>
      </c>
      <c r="I20" s="38"/>
      <c r="J20" s="38"/>
      <c r="K20" s="38"/>
      <c r="L20" s="38"/>
      <c r="M20" s="55" t="str">
        <f>IF(H18&lt;&gt;"",D18,IF(H20&lt;&gt;"",D20,""))</f>
        <v/>
      </c>
      <c r="N20" s="149"/>
      <c r="O20" s="151"/>
      <c r="P20" s="36" t="str">
        <f>IF(O20&lt;&gt;"",IF(N20+O20&lt;N16+O16,0,(N20+O20)-(N16+O16)),"")</f>
        <v/>
      </c>
      <c r="Q20" s="37" t="str">
        <f>IF(P20&lt;P16,"v",IF(P20=P16,IF(O20&lt;O16,"v",""),""))</f>
        <v/>
      </c>
      <c r="R20" s="42"/>
      <c r="S20" s="29"/>
      <c r="T20" s="29"/>
      <c r="U20" s="29"/>
      <c r="V20" s="29"/>
      <c r="W20" s="50"/>
      <c r="X20" s="50"/>
      <c r="Y20" s="50"/>
      <c r="Z20" s="29"/>
      <c r="AA20" s="29"/>
      <c r="AB20" s="29"/>
      <c r="AC20" s="29"/>
      <c r="AD20" s="29"/>
      <c r="AJ20" s="42"/>
      <c r="AK20" s="56" t="s">
        <v>8</v>
      </c>
    </row>
    <row r="21" spans="1:37" ht="11.25" customHeight="1">
      <c r="A21" s="50"/>
      <c r="B21" s="50"/>
      <c r="C21" s="50"/>
      <c r="D21" s="27"/>
      <c r="E21" s="28"/>
      <c r="F21" s="28"/>
      <c r="G21" s="28"/>
      <c r="M21" s="57"/>
      <c r="N21" s="58"/>
      <c r="O21" s="58"/>
      <c r="P21" s="58"/>
      <c r="AA21" s="29"/>
      <c r="AB21" s="186">
        <f>D9_10!AB21+1</f>
        <v>397</v>
      </c>
      <c r="AC21" s="187" t="s">
        <v>102</v>
      </c>
      <c r="AD21" s="186">
        <f>D9_10!AD21+1</f>
        <v>413</v>
      </c>
      <c r="AE21" s="44" t="s">
        <v>9</v>
      </c>
      <c r="AF21" s="45"/>
      <c r="AG21" s="45"/>
      <c r="AH21" s="45"/>
      <c r="AJ21" s="42"/>
      <c r="AK21" s="59" t="str">
        <f>IF(AI14&lt;&gt;"",AE14,IF(AI28&lt;&gt;"",AE28,""))</f>
        <v/>
      </c>
    </row>
    <row r="22" spans="1:37" ht="11.1" customHeight="1" thickBot="1">
      <c r="A22" s="50"/>
      <c r="B22" s="50"/>
      <c r="C22" s="50"/>
      <c r="D22" s="30" t="str">
        <f ca="1">("Nr "&amp;INDIRECT("Ranking" &amp;D1 &amp;"!M7")) &amp;" " &amp;(INDIRECT("Ranking" &amp;D1 &amp;"!K7")) &amp;" " &amp;(INDIRECT("Ranking" &amp;D1 &amp;"!L7"))</f>
        <v>Nr 19 UPPLING Ludvig Sundsvalls SLK</v>
      </c>
      <c r="E22" s="144"/>
      <c r="F22" s="146"/>
      <c r="G22" s="31" t="str">
        <f>IF(F22&lt;&gt;"",IF(E22+F22&lt;E24+F24,0,(E22+F22)-(E24+F24)),"")</f>
        <v/>
      </c>
      <c r="H22" s="32" t="str">
        <f>IF(G22&lt;G24,"v",IF(G22=G24,IF(F22&lt;F24,"v",""),""))</f>
        <v/>
      </c>
      <c r="M22" s="54" t="str">
        <f>IF(H22&lt;&gt;"",D22,IF(H24&lt;&gt;"",D24,""))</f>
        <v/>
      </c>
      <c r="N22" s="150"/>
      <c r="O22" s="148"/>
      <c r="P22" s="36" t="str">
        <f>IF(O22&lt;&gt;"",IF(N22+O22&lt;N26+O26,0,(N22+O22)-(N26+O26)),"")</f>
        <v/>
      </c>
      <c r="Q22" s="32" t="str">
        <f>IF(P22&lt;P26,"v",IF(P22=P26,IF(O22&lt;O26,"v",""),""))</f>
        <v/>
      </c>
      <c r="AA22" s="29"/>
      <c r="AB22" s="186"/>
      <c r="AC22" s="186"/>
      <c r="AD22" s="186"/>
      <c r="AJ22" s="60"/>
      <c r="AK22" s="51"/>
    </row>
    <row r="23" spans="1:37" ht="11.1" customHeight="1">
      <c r="A23" s="183">
        <f>A19+1</f>
        <v>179</v>
      </c>
      <c r="B23" s="185" t="s">
        <v>102</v>
      </c>
      <c r="C23" s="183" t="s">
        <v>55</v>
      </c>
      <c r="D23" s="33"/>
      <c r="E23" s="40"/>
      <c r="F23" s="40"/>
      <c r="G23" s="34"/>
      <c r="H23" s="35"/>
      <c r="I23" s="51"/>
      <c r="J23" s="51"/>
      <c r="K23" s="51"/>
      <c r="L23" s="51"/>
      <c r="M23" s="51"/>
      <c r="P23" s="52"/>
      <c r="Q23" s="41"/>
      <c r="R23" s="29"/>
      <c r="S23" s="29"/>
      <c r="T23" s="29"/>
      <c r="U23" s="29"/>
      <c r="Z23" s="29"/>
      <c r="AA23" s="29"/>
      <c r="AB23" s="29"/>
      <c r="AC23" s="29"/>
      <c r="AD23" s="29"/>
      <c r="AJ23" s="42"/>
      <c r="AK23" s="29"/>
    </row>
    <row r="24" spans="1:37" ht="11.1" customHeight="1" thickBot="1">
      <c r="A24" s="184"/>
      <c r="B24" s="184"/>
      <c r="C24" s="184"/>
      <c r="D24" s="30" t="str">
        <f ca="1">("Nr "&amp;INDIRECT("Ranking" &amp;D1 &amp;"!M18")) &amp;" " &amp;(INDIRECT("Ranking" &amp;D1 &amp;"!K18")) &amp;" " &amp;(INDIRECT("Ranking" &amp;D1 &amp;"!L18"))</f>
        <v>Nr  - -</v>
      </c>
      <c r="E24" s="146"/>
      <c r="F24" s="144"/>
      <c r="G24" s="36" t="str">
        <f>IF(F24&lt;&gt;"",IF(E24+F24&lt;E22+F22,0,(E24+F24)-(E22+F22)),"")</f>
        <v/>
      </c>
      <c r="H24" s="37" t="str">
        <f>IF(G24&lt;G22,"v",IF(G24=G22,IF(F24&lt;F22,"v",""),""))</f>
        <v/>
      </c>
      <c r="J24" s="186">
        <f>J18+1</f>
        <v>298</v>
      </c>
      <c r="K24" s="187" t="s">
        <v>102</v>
      </c>
      <c r="L24" s="186">
        <f>L18+1</f>
        <v>330</v>
      </c>
      <c r="M24" s="61" t="s">
        <v>10</v>
      </c>
      <c r="N24" s="45"/>
      <c r="O24" s="45"/>
      <c r="P24" s="62"/>
      <c r="Q24" s="63"/>
      <c r="R24" s="38">
        <v>3</v>
      </c>
      <c r="S24" s="38">
        <v>3</v>
      </c>
      <c r="T24" s="38"/>
      <c r="U24" s="47"/>
      <c r="V24" s="141" t="str">
        <f>IF(Q22&lt;&gt;"",M22,IF(Q26&lt;&gt;"",M26,""))</f>
        <v/>
      </c>
      <c r="W24" s="145"/>
      <c r="X24" s="147"/>
      <c r="Y24" s="31" t="str">
        <f>IF(X24&lt;&gt;"",IF(W24+X24&lt;W32+X32,0,(W24+X24)-(W32+X32)),"")</f>
        <v/>
      </c>
      <c r="Z24" s="32" t="str">
        <f>IF(Y24&lt;Y32,"v",IF(Y24=Y32,IF(X24&lt;X32,"v",""),""))</f>
        <v/>
      </c>
      <c r="AA24" s="29"/>
      <c r="AB24" s="29"/>
      <c r="AC24" s="29"/>
      <c r="AD24" s="29"/>
      <c r="AJ24" s="42"/>
    </row>
    <row r="25" spans="1:37" ht="11.1" customHeight="1">
      <c r="A25" s="52"/>
      <c r="B25" s="52"/>
      <c r="C25" s="52"/>
      <c r="D25" s="33"/>
      <c r="E25" s="40"/>
      <c r="F25" s="40"/>
      <c r="G25" s="40"/>
      <c r="H25" s="29"/>
      <c r="I25" s="29"/>
      <c r="J25" s="186"/>
      <c r="K25" s="186"/>
      <c r="L25" s="186"/>
      <c r="N25" s="50"/>
      <c r="O25" s="50"/>
      <c r="R25" s="42"/>
      <c r="S25" s="29"/>
      <c r="T25" s="29"/>
      <c r="U25" s="29"/>
      <c r="V25" s="51"/>
      <c r="W25" s="50"/>
      <c r="X25" s="50"/>
      <c r="Y25" s="52"/>
      <c r="Z25" s="41"/>
      <c r="AA25" s="42"/>
      <c r="AB25" s="29"/>
      <c r="AC25" s="29"/>
      <c r="AD25" s="29"/>
      <c r="AE25" s="29"/>
      <c r="AF25" s="50"/>
      <c r="AG25" s="50"/>
      <c r="AH25" s="50"/>
      <c r="AI25" s="29"/>
      <c r="AJ25" s="42"/>
    </row>
    <row r="26" spans="1:37" ht="11.1" customHeight="1" thickBot="1">
      <c r="A26" s="127"/>
      <c r="B26" s="127"/>
      <c r="C26" s="127"/>
      <c r="D26" s="43" t="str">
        <f ca="1">("Nr "&amp;INDIRECT("Ranking" &amp;D1 &amp;"!M15")) &amp;" " &amp;(INDIRECT("Ranking" &amp;D1 &amp;"!K15")) &amp;" " &amp;(INDIRECT("Ranking" &amp;D1 &amp;"!L15"))</f>
        <v>Nr 27 UHLIR Malte Friska Viljor AK</v>
      </c>
      <c r="E26" s="145"/>
      <c r="F26" s="147"/>
      <c r="G26" s="31" t="str">
        <f>IF(F26&lt;&gt;"",IF(E26+F26&lt;E28+F28,0,(E26+F26)-(E28+F28)),"")</f>
        <v/>
      </c>
      <c r="H26" s="32" t="str">
        <f>IF(G26&lt;G28,"v",IF(G26=G28,IF(F26&lt;F28,"v",""),""))</f>
        <v/>
      </c>
      <c r="M26" s="54" t="str">
        <f>IF(H26&lt;&gt;"",D26,IF(H28&lt;&gt;"",D28,""))</f>
        <v/>
      </c>
      <c r="N26" s="148"/>
      <c r="O26" s="150"/>
      <c r="P26" s="36" t="str">
        <f>IF(O26&lt;&gt;"",IF(N26+O26&lt;N22+O22,0,(N26+O26)-(N22+O22)),"")</f>
        <v/>
      </c>
      <c r="Q26" s="37" t="str">
        <f>IF(P26&lt;P22,"v",IF(P26=P22,IF(O26&lt;O22,"v",""),""))</f>
        <v/>
      </c>
      <c r="R26" s="42"/>
      <c r="S26" s="29"/>
      <c r="T26" s="29"/>
      <c r="U26" s="29"/>
      <c r="V26" s="29"/>
      <c r="W26" s="50"/>
      <c r="X26" s="50"/>
      <c r="Y26" s="50"/>
      <c r="Z26" s="29"/>
      <c r="AA26" s="42"/>
      <c r="AB26" s="29"/>
      <c r="AC26" s="29"/>
      <c r="AD26" s="29"/>
      <c r="AE26" s="29"/>
      <c r="AF26" s="50"/>
      <c r="AG26" s="50"/>
      <c r="AH26" s="50"/>
      <c r="AI26" s="29"/>
      <c r="AJ26" s="42"/>
      <c r="AK26" s="56" t="s">
        <v>11</v>
      </c>
    </row>
    <row r="27" spans="1:37" ht="11.1" customHeight="1">
      <c r="A27" s="183">
        <f>A23+1</f>
        <v>180</v>
      </c>
      <c r="B27" s="185" t="s">
        <v>102</v>
      </c>
      <c r="C27" s="183">
        <f>C19+1</f>
        <v>242</v>
      </c>
      <c r="D27" s="49"/>
      <c r="E27" s="40"/>
      <c r="F27" s="40"/>
      <c r="G27" s="34"/>
      <c r="H27" s="35"/>
      <c r="I27" s="51"/>
      <c r="J27" s="51"/>
      <c r="K27" s="51"/>
      <c r="L27" s="51"/>
      <c r="M27" s="51"/>
      <c r="P27" s="50"/>
      <c r="Q27" s="29"/>
      <c r="R27" s="29"/>
      <c r="S27" s="29"/>
      <c r="T27" s="29"/>
      <c r="U27" s="29"/>
      <c r="AA27" s="42"/>
      <c r="AB27" s="29"/>
      <c r="AC27" s="29"/>
      <c r="AD27" s="29"/>
      <c r="AE27" s="29"/>
      <c r="AF27" s="50"/>
      <c r="AG27" s="50"/>
      <c r="AH27" s="50"/>
      <c r="AI27" s="29"/>
      <c r="AJ27" s="46"/>
      <c r="AK27" s="64" t="str">
        <f>IF(AI14&lt;&gt;"",AE28,IF(AI28&lt;&gt;"",AE14,""))</f>
        <v/>
      </c>
    </row>
    <row r="28" spans="1:37" ht="11.1" customHeight="1" thickBot="1">
      <c r="A28" s="184"/>
      <c r="B28" s="184"/>
      <c r="C28" s="184"/>
      <c r="D28" s="43" t="str">
        <f ca="1">("Nr "&amp;INDIRECT("Ranking" &amp;D1 &amp;"!M10")) &amp;" " &amp;(INDIRECT("Ranking" &amp;D1 &amp;"!K10")) &amp;" " &amp;(INDIRECT("Ranking" &amp;D1 &amp;"!L10"))</f>
        <v>Nr 22 NORDSTEN Oskar Sundsvalls SLK</v>
      </c>
      <c r="E28" s="147"/>
      <c r="F28" s="145"/>
      <c r="G28" s="36" t="str">
        <f>IF(F28&lt;&gt;"",IF(E28+F28&lt;E26+F26,0,(E28+F28)-(E26+F26)),"")</f>
        <v/>
      </c>
      <c r="H28" s="37" t="str">
        <f>IF(G28&lt;G26,"v",IF(G28=G26,IF(F28&lt;F26,"v",""),""))</f>
        <v/>
      </c>
      <c r="M28" s="29"/>
      <c r="P28" s="50"/>
      <c r="Q28" s="29"/>
      <c r="R28" s="29"/>
      <c r="S28" s="186">
        <f>S14+1</f>
        <v>359</v>
      </c>
      <c r="T28" s="187" t="s">
        <v>102</v>
      </c>
      <c r="U28" s="186">
        <f>U14+1</f>
        <v>375</v>
      </c>
      <c r="V28" s="44" t="s">
        <v>12</v>
      </c>
      <c r="W28" s="45"/>
      <c r="X28" s="45"/>
      <c r="Y28" s="45"/>
      <c r="AA28" s="46"/>
      <c r="AB28" s="38"/>
      <c r="AC28" s="38"/>
      <c r="AD28" s="47"/>
      <c r="AE28" s="54" t="str">
        <f>IF(Z24&lt;&gt;"",V24,IF(Z32&lt;&gt;"",V32,""))</f>
        <v/>
      </c>
      <c r="AF28" s="148"/>
      <c r="AG28" s="150"/>
      <c r="AH28" s="36" t="str">
        <f>IF(AG28&lt;&gt;"",IF(AF28+AG28&lt;AF14+AG14,0,(AF28+AG28)-(AF14+AG14)),"")</f>
        <v/>
      </c>
      <c r="AI28" s="37" t="str">
        <f>IF(AH28&lt;AH14,"v",IF(AH28=AH14,IF(AG28&lt;AG14,"v",""),""))</f>
        <v/>
      </c>
      <c r="AJ28" s="42"/>
      <c r="AK28" s="29"/>
    </row>
    <row r="29" spans="1:37" ht="11.1" customHeight="1">
      <c r="A29" s="52"/>
      <c r="B29" s="52"/>
      <c r="C29" s="52"/>
      <c r="D29" s="27"/>
      <c r="E29" s="28"/>
      <c r="F29" s="28"/>
      <c r="G29" s="28"/>
      <c r="H29" s="29"/>
      <c r="I29" s="29"/>
      <c r="J29" s="29"/>
      <c r="K29" s="29"/>
      <c r="L29" s="29"/>
      <c r="S29" s="186"/>
      <c r="T29" s="186"/>
      <c r="U29" s="186"/>
      <c r="AA29" s="42"/>
      <c r="AB29" s="29"/>
      <c r="AC29" s="29"/>
      <c r="AD29" s="29"/>
      <c r="AE29" s="51"/>
      <c r="AF29" s="50"/>
      <c r="AG29" s="50"/>
      <c r="AH29" s="50"/>
      <c r="AI29" s="29"/>
    </row>
    <row r="30" spans="1:37" ht="11.1" customHeight="1" thickBot="1">
      <c r="A30" s="127"/>
      <c r="B30" s="127"/>
      <c r="C30" s="127"/>
      <c r="D30" s="30" t="str">
        <f ca="1">("Nr "&amp;INDIRECT("Ranking" &amp;D1 &amp;"!M11")) &amp;" " &amp;(INDIRECT("Ranking" &amp;D1 &amp;"!K11")) &amp;" " &amp;(INDIRECT("Ranking" &amp;D1 &amp;"!L11"))</f>
        <v>Nr 23 HEIDORN Elliot Sundsvalls SLK</v>
      </c>
      <c r="E30" s="144"/>
      <c r="F30" s="146"/>
      <c r="G30" s="31" t="str">
        <f>IF(F30&lt;&gt;"",IF(E30+F30&lt;E32+F32,0,(E30+F30)-(E32+F32)),"")</f>
        <v/>
      </c>
      <c r="H30" s="32" t="str">
        <f>IF(G30&lt;G32,"v",IF(G30=G32,IF(F30&lt;F32,"v",""),""))</f>
        <v/>
      </c>
      <c r="M30" s="65" t="str">
        <f>IF(H30&lt;&gt;"",D30,IF(H32&lt;&gt;"",D32,""))</f>
        <v/>
      </c>
      <c r="N30" s="151"/>
      <c r="O30" s="149"/>
      <c r="P30" s="31" t="str">
        <f>IF(O30&lt;&gt;"",IF(N30+O30&lt;N34+O34,0,(N30+O30)-(N34+O34)),"")</f>
        <v/>
      </c>
      <c r="Q30" s="32" t="str">
        <f>IF(P30&lt;P34,"v",IF(P30=P34,IF(O30&lt;O34,"v",""),""))</f>
        <v/>
      </c>
      <c r="AA30" s="42"/>
      <c r="AB30" s="29"/>
      <c r="AC30" s="29"/>
      <c r="AD30" s="29"/>
      <c r="AI30" s="29"/>
    </row>
    <row r="31" spans="1:37" ht="11.1" customHeight="1" thickBot="1">
      <c r="A31" s="183">
        <f>A27+1</f>
        <v>181</v>
      </c>
      <c r="B31" s="185" t="s">
        <v>102</v>
      </c>
      <c r="C31" s="183">
        <f>C27+1</f>
        <v>243</v>
      </c>
      <c r="D31" s="33"/>
      <c r="E31" s="40"/>
      <c r="F31" s="40"/>
      <c r="G31" s="34"/>
      <c r="H31" s="35"/>
      <c r="I31" s="51"/>
      <c r="J31" s="51"/>
      <c r="K31" s="51"/>
      <c r="L31" s="51"/>
      <c r="M31" s="51"/>
      <c r="P31" s="52"/>
      <c r="Q31" s="41"/>
      <c r="R31" s="29"/>
      <c r="S31" s="29"/>
      <c r="T31" s="29"/>
      <c r="U31" s="29"/>
      <c r="V31" s="29"/>
      <c r="W31" s="50"/>
      <c r="X31" s="50"/>
      <c r="Y31" s="50"/>
      <c r="Z31" s="29"/>
      <c r="AA31" s="42"/>
      <c r="AB31" s="29"/>
      <c r="AC31" s="29"/>
      <c r="AD31" s="29"/>
      <c r="AE31" s="65" t="str">
        <f>IF(Z10&lt;&gt;"",V18,IF(Z18&lt;&gt;"",V10,""))</f>
        <v/>
      </c>
      <c r="AF31" s="151"/>
      <c r="AG31" s="149"/>
      <c r="AH31" s="31" t="str">
        <f>IF(AG31&lt;&gt;"",IF(AF31+AG31&lt;AF35+AG35,0,(AF31+AG31)-(AF35+AG35)),"")</f>
        <v/>
      </c>
      <c r="AI31" s="32" t="str">
        <f>IF(AH31&lt;AH35,"v",IF(AH31=AH35,IF(AG31&lt;AG35,"v",""),""))</f>
        <v/>
      </c>
    </row>
    <row r="32" spans="1:37" ht="11.1" customHeight="1" thickBot="1">
      <c r="A32" s="184"/>
      <c r="B32" s="184"/>
      <c r="C32" s="184"/>
      <c r="D32" s="30" t="str">
        <f ca="1">("Nr "&amp;INDIRECT("Ranking" &amp;D1 &amp;"!M14")) &amp;" " &amp;(INDIRECT("Ranking" &amp;D1 &amp;"!K14")) &amp;" " &amp;(INDIRECT("Ranking" &amp;D1 &amp;"!L14"))</f>
        <v>Nr 26 NORÉN Vilde Åre SLK</v>
      </c>
      <c r="E32" s="146"/>
      <c r="F32" s="144"/>
      <c r="G32" s="36" t="str">
        <f>IF(F32&lt;&gt;"",IF(E32+F32&lt;E30+F30,0,(E32+F32)-(E30+F30)),"")</f>
        <v/>
      </c>
      <c r="H32" s="37" t="str">
        <f>IF(G32&lt;G30,"v",IF(G32=G30,IF(F32&lt;F30,"v",""),""))</f>
        <v/>
      </c>
      <c r="J32" s="186">
        <f>J24+1</f>
        <v>299</v>
      </c>
      <c r="K32" s="187" t="s">
        <v>102</v>
      </c>
      <c r="L32" s="186">
        <f>L24+1</f>
        <v>331</v>
      </c>
      <c r="M32" s="61" t="s">
        <v>13</v>
      </c>
      <c r="N32" s="45"/>
      <c r="O32" s="45"/>
      <c r="P32" s="62"/>
      <c r="Q32" s="63"/>
      <c r="R32" s="38">
        <v>4</v>
      </c>
      <c r="S32" s="38">
        <v>4</v>
      </c>
      <c r="T32" s="38"/>
      <c r="U32" s="47"/>
      <c r="V32" s="141" t="str">
        <f>IF(Q30&lt;&gt;"",M30,IF(Q34&lt;&gt;"",M34,""))</f>
        <v/>
      </c>
      <c r="W32" s="147"/>
      <c r="X32" s="145"/>
      <c r="Y32" s="36" t="str">
        <f>IF(X32&lt;&gt;"",IF(W32+X32&lt;W24+X24,0,(W32+X32)-(W24+X24)),"")</f>
        <v/>
      </c>
      <c r="Z32" s="37" t="str">
        <f>IF(Y32&lt;Y24,"v",IF(Y32=Y24,IF(X32&lt;X24,"v",""),""))</f>
        <v/>
      </c>
      <c r="AA32" s="42"/>
      <c r="AB32" s="29"/>
      <c r="AC32" s="29"/>
      <c r="AD32" s="29"/>
      <c r="AE32" s="51"/>
      <c r="AF32" s="50"/>
      <c r="AG32" s="50"/>
      <c r="AH32" s="52"/>
      <c r="AI32" s="41"/>
      <c r="AK32" s="25" t="s">
        <v>14</v>
      </c>
    </row>
    <row r="33" spans="1:37" ht="11.1" customHeight="1">
      <c r="A33" s="52"/>
      <c r="B33" s="52"/>
      <c r="C33" s="52"/>
      <c r="D33" s="33"/>
      <c r="E33" s="40"/>
      <c r="F33" s="40"/>
      <c r="G33" s="40"/>
      <c r="H33" s="29"/>
      <c r="I33" s="29"/>
      <c r="J33" s="186"/>
      <c r="K33" s="186"/>
      <c r="L33" s="186"/>
      <c r="N33" s="50"/>
      <c r="O33" s="50"/>
      <c r="R33" s="42"/>
      <c r="S33" s="29"/>
      <c r="T33" s="29"/>
      <c r="U33" s="29"/>
      <c r="V33" s="51"/>
      <c r="W33" s="50"/>
      <c r="X33" s="50"/>
      <c r="Y33" s="50"/>
      <c r="Z33" s="29"/>
      <c r="AA33" s="29"/>
      <c r="AB33" s="186">
        <f>D9_10!AB33+1</f>
        <v>389</v>
      </c>
      <c r="AC33" s="187" t="s">
        <v>102</v>
      </c>
      <c r="AD33" s="186">
        <f>D9_10!AD33+1</f>
        <v>405</v>
      </c>
      <c r="AE33" s="44" t="s">
        <v>15</v>
      </c>
      <c r="AF33" s="44"/>
      <c r="AG33" s="44"/>
      <c r="AH33" s="44"/>
      <c r="AI33" s="63"/>
      <c r="AK33" s="66" t="str">
        <f>IF(AI31&lt;&gt;"",AE31,IF(AI35&lt;&gt;"",AE35,""))</f>
        <v/>
      </c>
    </row>
    <row r="34" spans="1:37" ht="11.1" customHeight="1" thickBot="1">
      <c r="A34" s="127"/>
      <c r="B34" s="127"/>
      <c r="C34" s="127"/>
      <c r="D34" s="43" t="str">
        <f ca="1">("Nr "&amp;INDIRECT("Ranking" &amp;D1 &amp;"!M19")) &amp;" " &amp;(INDIRECT("Ranking" &amp;D1 &amp;"!K19")) &amp;" " &amp;(INDIRECT("Ranking" &amp;D1 &amp;"!L19"))</f>
        <v>Nr  - -</v>
      </c>
      <c r="E34" s="145"/>
      <c r="F34" s="147"/>
      <c r="G34" s="31" t="str">
        <f>IF(F34&lt;&gt;"",IF(E34+F34&lt;E36+F36,0,(E34+F34)-(E36+F36)),"")</f>
        <v/>
      </c>
      <c r="H34" s="32" t="str">
        <f>IF(G34&lt;G36,"v",IF(G34=G36,IF(F34&lt;F36,"v",""),""))</f>
        <v/>
      </c>
      <c r="M34" s="65" t="str">
        <f>IF(H34&lt;&gt;"",D34,IF(H36&lt;&gt;"",D36,""))</f>
        <v/>
      </c>
      <c r="N34" s="149"/>
      <c r="O34" s="151"/>
      <c r="P34" s="36" t="str">
        <f>IF(O34&lt;&gt;"",IF(N34+O34&lt;N30+O30,0,(N34+O34)-(N30+O30)),"")</f>
        <v/>
      </c>
      <c r="Q34" s="37" t="str">
        <f>IF(P34&lt;P30,"v",IF(P34=P30,IF(O34&lt;O30,"v",""),""))</f>
        <v/>
      </c>
      <c r="R34" s="42"/>
      <c r="S34" s="29"/>
      <c r="T34" s="29"/>
      <c r="U34" s="29"/>
      <c r="V34" s="29"/>
      <c r="W34" s="50"/>
      <c r="X34" s="50"/>
      <c r="Y34" s="50"/>
      <c r="Z34" s="29"/>
      <c r="AA34" s="29"/>
      <c r="AB34" s="186"/>
      <c r="AC34" s="186"/>
      <c r="AD34" s="186"/>
      <c r="AI34" s="63"/>
      <c r="AJ34" s="60"/>
      <c r="AK34" s="51"/>
    </row>
    <row r="35" spans="1:37" ht="11.1" customHeight="1" thickBot="1">
      <c r="A35" s="183">
        <f>A31+1</f>
        <v>182</v>
      </c>
      <c r="B35" s="185" t="s">
        <v>102</v>
      </c>
      <c r="C35" s="183" t="s">
        <v>55</v>
      </c>
      <c r="D35" s="49"/>
      <c r="E35" s="40"/>
      <c r="F35" s="40"/>
      <c r="G35" s="34"/>
      <c r="H35" s="35"/>
      <c r="I35" s="51"/>
      <c r="J35" s="51"/>
      <c r="K35" s="51"/>
      <c r="L35" s="51"/>
      <c r="M35" s="51"/>
      <c r="N35" s="50"/>
      <c r="O35" s="50"/>
      <c r="P35" s="50"/>
      <c r="Q35" s="29"/>
      <c r="R35" s="29"/>
      <c r="S35" s="29"/>
      <c r="T35" s="29"/>
      <c r="U35" s="29"/>
      <c r="AE35" s="55" t="str">
        <f>IF(Z24&lt;&gt;"",V32,IF(Z32&lt;&gt;"",V24,""))</f>
        <v/>
      </c>
      <c r="AF35" s="149"/>
      <c r="AG35" s="151"/>
      <c r="AH35" s="36" t="str">
        <f>IF(AG35&lt;&gt;"",IF(AF35+AG35&lt;AF31+AG31,0,(AF35+AG35)-(AF31+AG31)),"")</f>
        <v/>
      </c>
      <c r="AI35" s="37" t="str">
        <f>IF(AH35&lt;AH31,"v",IF(AH35=AH31,IF(AG35&lt;AG31,"v",""),""))</f>
        <v/>
      </c>
    </row>
    <row r="36" spans="1:37" ht="11.1" customHeight="1" thickBot="1">
      <c r="A36" s="184"/>
      <c r="B36" s="184"/>
      <c r="C36" s="184"/>
      <c r="D36" s="43" t="str">
        <f ca="1">("Nr "&amp;INDIRECT("Ranking" &amp;D1 &amp;"!M6")) &amp;" " &amp;(INDIRECT("Ranking" &amp;D1 &amp;"!K6")) &amp;" " &amp;(INDIRECT("Ranking" &amp;D1 &amp;"!L6"))</f>
        <v>Nr 18 PERSSON Calle Sundsvalls SLK</v>
      </c>
      <c r="E36" s="147"/>
      <c r="F36" s="145"/>
      <c r="G36" s="36" t="str">
        <f>IF(F36&lt;&gt;"",IF(E36+F36&lt;E34+F34,0,(E36+F36)-(E34+F34)),"")</f>
        <v/>
      </c>
      <c r="H36" s="37" t="str">
        <f>IF(G36&lt;G34,"v",IF(G36=G34,IF(F36&lt;F34,"v",""),""))</f>
        <v/>
      </c>
      <c r="M36" s="29"/>
      <c r="N36" s="50"/>
      <c r="O36" s="50"/>
      <c r="P36" s="50"/>
      <c r="Q36" s="29"/>
      <c r="R36" s="29"/>
      <c r="S36" s="29"/>
      <c r="T36" s="29"/>
      <c r="U36" s="29"/>
    </row>
    <row r="37" spans="1:37" ht="11.1" customHeight="1">
      <c r="A37" s="52"/>
      <c r="B37" s="52"/>
      <c r="C37" s="52"/>
      <c r="D37" s="51"/>
      <c r="E37" s="50"/>
      <c r="F37" s="50"/>
      <c r="G37" s="50"/>
      <c r="H37" s="29"/>
      <c r="I37" s="29"/>
      <c r="J37" s="29"/>
      <c r="K37" s="29"/>
      <c r="L37" s="29"/>
    </row>
    <row r="38" spans="1:37" ht="11.1" customHeight="1"/>
    <row r="41" spans="1:37" ht="28.5">
      <c r="A41" s="24"/>
      <c r="B41" s="24"/>
      <c r="C41" s="24"/>
      <c r="N41" s="22"/>
      <c r="O41" s="23"/>
    </row>
    <row r="47" spans="1:37" ht="23.25">
      <c r="A47" s="125" t="s">
        <v>16</v>
      </c>
      <c r="B47" s="128"/>
      <c r="C47" s="128"/>
      <c r="D47" s="68"/>
      <c r="M47" s="67"/>
    </row>
    <row r="48" spans="1:37" ht="23.25">
      <c r="A48" s="128"/>
      <c r="B48" s="128"/>
      <c r="C48" s="128"/>
      <c r="D48" s="68"/>
      <c r="M48" s="67"/>
    </row>
    <row r="49" spans="1:14" ht="18.75">
      <c r="A49" s="129" t="s">
        <v>17</v>
      </c>
      <c r="B49" s="129"/>
      <c r="C49" s="70" t="str">
        <f>AK21</f>
        <v/>
      </c>
      <c r="J49" s="129"/>
      <c r="M49" s="69"/>
      <c r="N49" s="71"/>
    </row>
    <row r="50" spans="1:14" ht="18.75">
      <c r="A50" s="129" t="s">
        <v>18</v>
      </c>
      <c r="B50" s="129"/>
      <c r="C50" s="70" t="str">
        <f>AK27</f>
        <v/>
      </c>
      <c r="J50" s="129"/>
      <c r="M50" s="69"/>
      <c r="N50" s="71"/>
    </row>
    <row r="51" spans="1:14" ht="18.75">
      <c r="A51" s="129" t="s">
        <v>19</v>
      </c>
      <c r="B51" s="129"/>
      <c r="C51" s="70" t="str">
        <f>AK33</f>
        <v/>
      </c>
      <c r="J51" s="129"/>
      <c r="M51" s="69"/>
      <c r="N51" s="71"/>
    </row>
    <row r="52" spans="1:14" ht="18.75">
      <c r="A52" s="129" t="s">
        <v>20</v>
      </c>
      <c r="B52" s="129"/>
      <c r="C52" s="70" t="str">
        <f>IF(AND(AI31="",AI35=""),"",IF(AI31="",AE31,IF(AI35="",AE35)))</f>
        <v/>
      </c>
      <c r="J52" s="129"/>
      <c r="M52" s="69"/>
      <c r="N52" s="71"/>
    </row>
    <row r="53" spans="1:14" ht="18.75">
      <c r="A53" s="129" t="s">
        <v>21</v>
      </c>
      <c r="B53" s="129"/>
      <c r="C53" s="70" t="str">
        <f>IF(AND(Q8="",Q12=""),"",IF(Q8="",M8,IF(Q12="",M12)))</f>
        <v/>
      </c>
      <c r="J53" s="129"/>
      <c r="M53" s="69"/>
      <c r="N53" s="71"/>
    </row>
    <row r="54" spans="1:14" ht="18.75">
      <c r="A54" s="129" t="s">
        <v>21</v>
      </c>
      <c r="B54" s="129"/>
      <c r="C54" s="70" t="str">
        <f>IF(AND(Q16="",Q20=""),"",IF(Q16="",M16,IF(Q20="",M20)))</f>
        <v/>
      </c>
      <c r="J54" s="129"/>
      <c r="M54" s="69"/>
      <c r="N54" s="71"/>
    </row>
    <row r="55" spans="1:14" ht="18.75">
      <c r="A55" s="129" t="s">
        <v>21</v>
      </c>
      <c r="B55" s="129"/>
      <c r="C55" s="70" t="str">
        <f>IF(AND(Q22="",Q26=""),"",IF(Q22="",M22,IF(Q26="",M26)))</f>
        <v/>
      </c>
      <c r="J55" s="129"/>
      <c r="M55" s="69"/>
      <c r="N55" s="71"/>
    </row>
    <row r="56" spans="1:14" ht="18.75">
      <c r="A56" s="129" t="s">
        <v>21</v>
      </c>
      <c r="B56" s="129"/>
      <c r="C56" s="70" t="str">
        <f>IF(AND(Q30="",Q34=""),"",IF(Q30="",M30,IF(Q34="",M34)))</f>
        <v/>
      </c>
      <c r="J56" s="129"/>
      <c r="M56" s="69"/>
      <c r="N56" s="71"/>
    </row>
    <row r="57" spans="1:14" ht="18.75">
      <c r="A57" s="129" t="s">
        <v>22</v>
      </c>
      <c r="B57" s="129"/>
      <c r="C57" s="70" t="str">
        <f>IF(AND(H6="",H8=""),"",IF(H6="",D6,IF(H8="",D8)))</f>
        <v/>
      </c>
      <c r="J57" s="129"/>
      <c r="M57" s="69"/>
      <c r="N57" s="71"/>
    </row>
    <row r="58" spans="1:14" ht="18.75">
      <c r="A58" s="129" t="s">
        <v>22</v>
      </c>
      <c r="B58" s="129"/>
      <c r="C58" s="70" t="str">
        <f>IF(AND(H10="",H12=""),"",IF(H10="",D10,IF(H12="",D12)))</f>
        <v/>
      </c>
      <c r="J58" s="129"/>
      <c r="M58" s="69"/>
      <c r="N58" s="71"/>
    </row>
    <row r="59" spans="1:14" ht="18.75">
      <c r="A59" s="129" t="s">
        <v>22</v>
      </c>
      <c r="B59" s="129"/>
      <c r="C59" s="70" t="str">
        <f>IF(AND(H14="",H16=""),"",IF(H14="",D14,IF(H16="",D16)))</f>
        <v/>
      </c>
      <c r="J59" s="129"/>
      <c r="M59" s="69"/>
      <c r="N59" s="71"/>
    </row>
    <row r="60" spans="1:14" ht="18.75">
      <c r="A60" s="129" t="s">
        <v>22</v>
      </c>
      <c r="B60" s="129"/>
      <c r="C60" s="70" t="str">
        <f>IF(AND(H18="",H20=""),"",IF(H18="",D18,IF(H20="",D20)))</f>
        <v/>
      </c>
      <c r="J60" s="129"/>
      <c r="M60" s="69"/>
      <c r="N60" s="71"/>
    </row>
    <row r="61" spans="1:14" ht="18.75">
      <c r="A61" s="129" t="s">
        <v>22</v>
      </c>
      <c r="B61" s="129"/>
      <c r="C61" s="70" t="str">
        <f>IF(AND(H22="",H24=""),"",IF(H22="",D22,IF(H24="",D24)))</f>
        <v/>
      </c>
      <c r="J61" s="129"/>
      <c r="M61" s="69"/>
      <c r="N61" s="71"/>
    </row>
    <row r="62" spans="1:14" ht="18.75">
      <c r="A62" s="129" t="s">
        <v>22</v>
      </c>
      <c r="B62" s="129"/>
      <c r="C62" s="70" t="str">
        <f>IF(AND(H26="",H28=""),"",IF(H26="",D26,IF(H28="",D28)))</f>
        <v/>
      </c>
      <c r="J62" s="129"/>
      <c r="M62" s="69"/>
      <c r="N62" s="71"/>
    </row>
    <row r="63" spans="1:14" ht="18.75">
      <c r="A63" s="129" t="s">
        <v>22</v>
      </c>
      <c r="B63" s="129"/>
      <c r="C63" s="70" t="str">
        <f>IF(AND(H30="",H32=""),"",IF(H30="",D30,IF(H32="",D32)))</f>
        <v/>
      </c>
      <c r="J63" s="129"/>
      <c r="M63" s="69"/>
      <c r="N63" s="71"/>
    </row>
    <row r="64" spans="1:14" ht="18.75">
      <c r="A64" s="129" t="s">
        <v>22</v>
      </c>
      <c r="B64" s="129"/>
      <c r="C64" s="70" t="str">
        <f>IF(AND(H34="",H36=""),"",IF(H34="",D34,IF(H36="",D36)))</f>
        <v/>
      </c>
      <c r="J64" s="129"/>
      <c r="M64" s="69"/>
      <c r="N64" s="71"/>
    </row>
  </sheetData>
  <mergeCells count="52">
    <mergeCell ref="A4:C4"/>
    <mergeCell ref="J4:L4"/>
    <mergeCell ref="S4:U4"/>
    <mergeCell ref="AB4:AD4"/>
    <mergeCell ref="A7:A8"/>
    <mergeCell ref="B7:B8"/>
    <mergeCell ref="C7:C8"/>
    <mergeCell ref="J10:J11"/>
    <mergeCell ref="K10:K11"/>
    <mergeCell ref="L10:L11"/>
    <mergeCell ref="A11:A12"/>
    <mergeCell ref="B11:B12"/>
    <mergeCell ref="C11:C12"/>
    <mergeCell ref="S14:S15"/>
    <mergeCell ref="T14:T15"/>
    <mergeCell ref="U14:U15"/>
    <mergeCell ref="A15:A16"/>
    <mergeCell ref="B15:B16"/>
    <mergeCell ref="C15:C16"/>
    <mergeCell ref="J18:J19"/>
    <mergeCell ref="K18:K19"/>
    <mergeCell ref="L18:L19"/>
    <mergeCell ref="A19:A20"/>
    <mergeCell ref="B19:B20"/>
    <mergeCell ref="C19:C20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&amp;L&amp;22Mid Sweden Race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K5" sqref="K5:M1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RankingH9_10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7" t="s">
        <v>115</v>
      </c>
      <c r="L5" s="168" t="s">
        <v>58</v>
      </c>
      <c r="M5" s="161">
        <v>17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7" t="s">
        <v>95</v>
      </c>
      <c r="L6" s="168" t="s">
        <v>56</v>
      </c>
      <c r="M6" s="161">
        <f>M5+1</f>
        <v>18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7" t="s">
        <v>98</v>
      </c>
      <c r="L7" s="168" t="s">
        <v>56</v>
      </c>
      <c r="M7" s="161">
        <f t="shared" ref="M7:M17" si="1">M6+1</f>
        <v>19</v>
      </c>
    </row>
    <row r="8" spans="1:13" s="2" customFormat="1">
      <c r="A8" s="2">
        <f t="shared" ref="A8:A35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7" t="s">
        <v>110</v>
      </c>
      <c r="L8" s="168" t="s">
        <v>56</v>
      </c>
      <c r="M8" s="161">
        <f t="shared" si="1"/>
        <v>20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7" t="s">
        <v>99</v>
      </c>
      <c r="L9" s="168" t="s">
        <v>56</v>
      </c>
      <c r="M9" s="161">
        <f t="shared" si="1"/>
        <v>21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7" t="s">
        <v>101</v>
      </c>
      <c r="L10" s="168" t="s">
        <v>56</v>
      </c>
      <c r="M10" s="161">
        <f t="shared" si="1"/>
        <v>22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7" t="s">
        <v>109</v>
      </c>
      <c r="L11" s="168" t="s">
        <v>56</v>
      </c>
      <c r="M11" s="161">
        <f t="shared" si="1"/>
        <v>23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7" t="s">
        <v>113</v>
      </c>
      <c r="L12" s="168" t="s">
        <v>56</v>
      </c>
      <c r="M12" s="161">
        <f t="shared" si="1"/>
        <v>24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7" t="s">
        <v>133</v>
      </c>
      <c r="L13" s="168" t="s">
        <v>132</v>
      </c>
      <c r="M13" s="161">
        <f t="shared" si="1"/>
        <v>25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7" t="s">
        <v>136</v>
      </c>
      <c r="L14" s="168" t="s">
        <v>112</v>
      </c>
      <c r="M14" s="161">
        <f t="shared" si="1"/>
        <v>26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7" t="s">
        <v>137</v>
      </c>
      <c r="L15" s="168" t="s">
        <v>138</v>
      </c>
      <c r="M15" s="161">
        <f t="shared" si="1"/>
        <v>27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67" t="s">
        <v>114</v>
      </c>
      <c r="L16" s="168" t="s">
        <v>58</v>
      </c>
      <c r="M16" s="161">
        <f t="shared" si="1"/>
        <v>28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67" t="s">
        <v>111</v>
      </c>
      <c r="L17" s="168" t="s">
        <v>112</v>
      </c>
      <c r="M17" s="161">
        <f t="shared" si="1"/>
        <v>29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55</v>
      </c>
      <c r="L18" s="2" t="str">
        <f t="shared" ref="L18:L20" si="3">IFERROR(VLOOKUP($K18,$B$5:$C$67,2,FALSE),"-")</f>
        <v>-</v>
      </c>
      <c r="M18" s="9"/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55</v>
      </c>
      <c r="L19" s="2" t="str">
        <f t="shared" si="3"/>
        <v>-</v>
      </c>
      <c r="M19" s="9"/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55</v>
      </c>
      <c r="L20" s="2" t="str">
        <f t="shared" si="3"/>
        <v>-</v>
      </c>
      <c r="M20" s="9"/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1" customFormat="1">
      <c r="A38" s="10" t="s">
        <v>36</v>
      </c>
    </row>
    <row r="39" spans="1:11" s="2" customFormat="1"/>
    <row r="40" spans="1:11" s="2" customFormat="1">
      <c r="A40" s="12" t="s">
        <v>37</v>
      </c>
      <c r="C40" s="13" t="s">
        <v>38</v>
      </c>
      <c r="D40" s="14">
        <v>1.1574074074074076E-8</v>
      </c>
    </row>
    <row r="41" spans="1:11" s="2" customFormat="1">
      <c r="C41" s="13" t="s">
        <v>39</v>
      </c>
      <c r="D41" s="15">
        <v>10</v>
      </c>
      <c r="K41" s="73"/>
    </row>
    <row r="42" spans="1:11" s="2" customFormat="1">
      <c r="A42" s="73" t="s">
        <v>40</v>
      </c>
      <c r="K42" s="73" t="s">
        <v>41</v>
      </c>
    </row>
    <row r="43" spans="1:11" s="2" customFormat="1">
      <c r="A43" s="4" t="s">
        <v>42</v>
      </c>
      <c r="B43" s="4" t="s">
        <v>29</v>
      </c>
      <c r="C43" s="4" t="s">
        <v>43</v>
      </c>
      <c r="D43" s="4" t="s">
        <v>44</v>
      </c>
      <c r="E43" s="4" t="s">
        <v>45</v>
      </c>
      <c r="G43" s="16"/>
      <c r="J43" s="3" t="s">
        <v>46</v>
      </c>
      <c r="K43" s="4" t="s">
        <v>29</v>
      </c>
    </row>
    <row r="44" spans="1:11" s="2" customFormat="1">
      <c r="A44" s="16" t="str">
        <f>IFERROR(TIMEVALUE(IF(D44="förlorare",TEXT(F5+$D$40,"mm:ss.000"),F5)),"-")</f>
        <v>-</v>
      </c>
      <c r="B44" s="2" t="str">
        <f t="shared" ref="B44:B74" si="4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6" t="str">
        <f t="shared" ref="A45:A74" si="5">IFERROR(TIMEVALUE(IF(D45="förlorare",TEXT(F6+$D$40,"mm:ss.000"),F6)),"-")</f>
        <v>-</v>
      </c>
      <c r="B45" s="2" t="str">
        <f t="shared" si="4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6">IFERROR(VLOOKUP(SMALL($A$44:$A$74,$J45),$A$44:$B$74,2,FALSE),"-")</f>
        <v>-</v>
      </c>
    </row>
    <row r="46" spans="1:11" s="2" customFormat="1">
      <c r="A46" s="16" t="str">
        <f t="shared" si="5"/>
        <v>-</v>
      </c>
      <c r="B46" s="2" t="str">
        <f t="shared" si="4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7">J45+1</f>
        <v>3</v>
      </c>
      <c r="K46" s="2" t="str">
        <f t="shared" si="6"/>
        <v>-</v>
      </c>
    </row>
    <row r="47" spans="1:11" s="2" customFormat="1">
      <c r="A47" s="16" t="str">
        <f t="shared" si="5"/>
        <v>-</v>
      </c>
      <c r="B47" s="2" t="str">
        <f t="shared" si="4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7"/>
        <v>4</v>
      </c>
      <c r="K47" s="2" t="str">
        <f t="shared" si="6"/>
        <v>-</v>
      </c>
    </row>
    <row r="48" spans="1:11" s="2" customFormat="1">
      <c r="A48" s="16" t="str">
        <f t="shared" si="5"/>
        <v>-</v>
      </c>
      <c r="B48" s="2" t="str">
        <f t="shared" si="4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7"/>
        <v>5</v>
      </c>
      <c r="K48" s="2" t="str">
        <f t="shared" si="6"/>
        <v>-</v>
      </c>
    </row>
    <row r="49" spans="1:12" s="2" customFormat="1">
      <c r="A49" s="16" t="str">
        <f t="shared" si="5"/>
        <v>-</v>
      </c>
      <c r="B49" s="2" t="str">
        <f t="shared" si="4"/>
        <v/>
      </c>
      <c r="C49" s="2" t="str">
        <f ca="1">IF(IFERROR(VLOOKUP($B49,$K$44:(INDIRECT("$K"&amp;($D$41+43))),1,FALSE),"-") = "-","Nej","Ja")</f>
        <v>Nej</v>
      </c>
      <c r="D49" s="9"/>
      <c r="E49" s="9"/>
      <c r="G49" s="16"/>
      <c r="J49" s="2">
        <f t="shared" si="7"/>
        <v>6</v>
      </c>
      <c r="K49" s="2" t="str">
        <f t="shared" si="6"/>
        <v>-</v>
      </c>
      <c r="L49" s="73"/>
    </row>
    <row r="50" spans="1:12" s="2" customFormat="1">
      <c r="A50" s="16" t="str">
        <f t="shared" si="5"/>
        <v>-</v>
      </c>
      <c r="B50" s="2" t="str">
        <f t="shared" si="4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7"/>
        <v>7</v>
      </c>
      <c r="K50" s="2" t="str">
        <f t="shared" si="6"/>
        <v>-</v>
      </c>
    </row>
    <row r="51" spans="1:12" s="2" customFormat="1">
      <c r="A51" s="16" t="str">
        <f t="shared" si="5"/>
        <v>-</v>
      </c>
      <c r="B51" s="2" t="str">
        <f t="shared" si="4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7"/>
        <v>8</v>
      </c>
      <c r="K51" s="2" t="str">
        <f t="shared" si="6"/>
        <v>-</v>
      </c>
    </row>
    <row r="52" spans="1:12" s="2" customFormat="1">
      <c r="A52" s="16" t="str">
        <f t="shared" si="5"/>
        <v>-</v>
      </c>
      <c r="B52" s="2" t="str">
        <f t="shared" si="4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7"/>
        <v>9</v>
      </c>
      <c r="K52" s="2" t="str">
        <f t="shared" si="6"/>
        <v>-</v>
      </c>
    </row>
    <row r="53" spans="1:12" s="2" customFormat="1">
      <c r="A53" s="16" t="str">
        <f t="shared" si="5"/>
        <v>-</v>
      </c>
      <c r="B53" s="2" t="str">
        <f t="shared" si="4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7"/>
        <v>10</v>
      </c>
      <c r="K53" s="2" t="str">
        <f t="shared" si="6"/>
        <v>-</v>
      </c>
    </row>
    <row r="54" spans="1:12" s="2" customFormat="1">
      <c r="A54" s="16" t="str">
        <f t="shared" si="5"/>
        <v>-</v>
      </c>
      <c r="B54" s="2" t="str">
        <f t="shared" si="4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7"/>
        <v>11</v>
      </c>
      <c r="K54" s="2" t="str">
        <f t="shared" si="6"/>
        <v>-</v>
      </c>
    </row>
    <row r="55" spans="1:12" s="2" customFormat="1">
      <c r="A55" s="16" t="str">
        <f t="shared" si="5"/>
        <v>-</v>
      </c>
      <c r="B55" s="2" t="str">
        <f t="shared" si="4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7"/>
        <v>12</v>
      </c>
      <c r="K55" s="2" t="str">
        <f t="shared" si="6"/>
        <v>-</v>
      </c>
    </row>
    <row r="56" spans="1:12" s="2" customFormat="1">
      <c r="A56" s="16" t="str">
        <f t="shared" si="5"/>
        <v>-</v>
      </c>
      <c r="B56" s="2" t="str">
        <f t="shared" si="4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7"/>
        <v>13</v>
      </c>
      <c r="K56" s="2" t="str">
        <f t="shared" si="6"/>
        <v>-</v>
      </c>
    </row>
    <row r="57" spans="1:12" s="2" customFormat="1">
      <c r="A57" s="16" t="str">
        <f t="shared" si="5"/>
        <v>-</v>
      </c>
      <c r="B57" s="2" t="str">
        <f t="shared" si="4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7"/>
        <v>14</v>
      </c>
      <c r="K57" s="2" t="str">
        <f t="shared" si="6"/>
        <v>-</v>
      </c>
    </row>
    <row r="58" spans="1:12" s="2" customFormat="1">
      <c r="A58" s="16" t="str">
        <f t="shared" si="5"/>
        <v>-</v>
      </c>
      <c r="B58" s="2" t="str">
        <f t="shared" si="4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7"/>
        <v>15</v>
      </c>
      <c r="K58" s="2" t="str">
        <f t="shared" si="6"/>
        <v>-</v>
      </c>
    </row>
    <row r="59" spans="1:12" s="2" customFormat="1">
      <c r="A59" s="16" t="str">
        <f t="shared" si="5"/>
        <v>-</v>
      </c>
      <c r="B59" s="2" t="str">
        <f t="shared" si="4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7"/>
        <v>16</v>
      </c>
      <c r="K59" s="2" t="str">
        <f t="shared" si="6"/>
        <v>-</v>
      </c>
    </row>
    <row r="60" spans="1:12" s="2" customFormat="1">
      <c r="A60" s="16" t="str">
        <f t="shared" si="5"/>
        <v>-</v>
      </c>
      <c r="B60" s="2" t="str">
        <f t="shared" si="4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7"/>
        <v>17</v>
      </c>
      <c r="K60" s="2" t="str">
        <f t="shared" si="6"/>
        <v>-</v>
      </c>
    </row>
    <row r="61" spans="1:12" s="2" customFormat="1">
      <c r="A61" s="16" t="str">
        <f t="shared" si="5"/>
        <v>-</v>
      </c>
      <c r="B61" s="2" t="str">
        <f t="shared" si="4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7"/>
        <v>18</v>
      </c>
      <c r="K61" s="2" t="str">
        <f t="shared" si="6"/>
        <v>-</v>
      </c>
    </row>
    <row r="62" spans="1:12" s="2" customFormat="1">
      <c r="A62" s="16" t="str">
        <f t="shared" si="5"/>
        <v>-</v>
      </c>
      <c r="B62" s="2" t="str">
        <f t="shared" si="4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7"/>
        <v>19</v>
      </c>
      <c r="K62" s="2" t="str">
        <f t="shared" si="6"/>
        <v>-</v>
      </c>
    </row>
    <row r="63" spans="1:12" s="2" customFormat="1">
      <c r="A63" s="16" t="str">
        <f t="shared" si="5"/>
        <v>-</v>
      </c>
      <c r="B63" s="2" t="str">
        <f t="shared" si="4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7"/>
        <v>20</v>
      </c>
      <c r="K63" s="2" t="str">
        <f t="shared" si="6"/>
        <v>-</v>
      </c>
    </row>
    <row r="64" spans="1:12" s="2" customFormat="1">
      <c r="A64" s="16" t="str">
        <f t="shared" si="5"/>
        <v>-</v>
      </c>
      <c r="B64" s="2" t="str">
        <f t="shared" si="4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7"/>
        <v>21</v>
      </c>
      <c r="K64" s="2" t="str">
        <f t="shared" si="6"/>
        <v>-</v>
      </c>
    </row>
    <row r="65" spans="1:11" s="2" customFormat="1">
      <c r="A65" s="16" t="str">
        <f t="shared" si="5"/>
        <v>-</v>
      </c>
      <c r="B65" s="2" t="str">
        <f t="shared" si="4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7"/>
        <v>22</v>
      </c>
      <c r="K65" s="2" t="str">
        <f t="shared" si="6"/>
        <v>-</v>
      </c>
    </row>
    <row r="66" spans="1:11" s="2" customFormat="1">
      <c r="A66" s="16" t="str">
        <f t="shared" si="5"/>
        <v>-</v>
      </c>
      <c r="B66" s="2" t="str">
        <f t="shared" si="4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7"/>
        <v>23</v>
      </c>
      <c r="K66" s="2" t="str">
        <f t="shared" si="6"/>
        <v>-</v>
      </c>
    </row>
    <row r="67" spans="1:11" s="2" customFormat="1">
      <c r="A67" s="16" t="str">
        <f t="shared" si="5"/>
        <v>-</v>
      </c>
      <c r="B67" s="2" t="str">
        <f t="shared" si="4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7"/>
        <v>24</v>
      </c>
      <c r="K67" s="2" t="str">
        <f t="shared" si="6"/>
        <v>-</v>
      </c>
    </row>
    <row r="68" spans="1:11" s="2" customFormat="1">
      <c r="A68" s="16" t="str">
        <f t="shared" si="5"/>
        <v>-</v>
      </c>
      <c r="B68" s="2" t="str">
        <f t="shared" si="4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7"/>
        <v>25</v>
      </c>
      <c r="K68" s="2" t="str">
        <f t="shared" si="6"/>
        <v>-</v>
      </c>
    </row>
    <row r="69" spans="1:11" s="2" customFormat="1">
      <c r="A69" s="16" t="str">
        <f t="shared" si="5"/>
        <v>-</v>
      </c>
      <c r="B69" s="2" t="str">
        <f t="shared" si="4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7"/>
        <v>26</v>
      </c>
      <c r="K69" s="2" t="str">
        <f t="shared" si="6"/>
        <v>-</v>
      </c>
    </row>
    <row r="70" spans="1:11" s="2" customFormat="1">
      <c r="A70" s="16" t="str">
        <f t="shared" si="5"/>
        <v>-</v>
      </c>
      <c r="B70" s="2" t="str">
        <f t="shared" si="4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7"/>
        <v>27</v>
      </c>
      <c r="K70" s="2" t="str">
        <f t="shared" si="6"/>
        <v>-</v>
      </c>
    </row>
    <row r="71" spans="1:11" s="2" customFormat="1">
      <c r="A71" s="16" t="str">
        <f t="shared" si="5"/>
        <v>-</v>
      </c>
      <c r="B71" s="2" t="str">
        <f t="shared" si="4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7"/>
        <v>28</v>
      </c>
      <c r="K71" s="2" t="str">
        <f t="shared" si="6"/>
        <v>-</v>
      </c>
    </row>
    <row r="72" spans="1:11" s="2" customFormat="1">
      <c r="A72" s="16" t="str">
        <f t="shared" si="5"/>
        <v>-</v>
      </c>
      <c r="B72" s="2" t="str">
        <f t="shared" si="4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7"/>
        <v>29</v>
      </c>
      <c r="K72" s="2" t="str">
        <f t="shared" si="6"/>
        <v>-</v>
      </c>
    </row>
    <row r="73" spans="1:11" s="2" customFormat="1">
      <c r="A73" s="16" t="str">
        <f t="shared" si="5"/>
        <v>-</v>
      </c>
      <c r="B73" s="2" t="str">
        <f t="shared" si="4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7"/>
        <v>30</v>
      </c>
      <c r="K73" s="2" t="str">
        <f t="shared" si="6"/>
        <v>-</v>
      </c>
    </row>
    <row r="74" spans="1:11" s="2" customFormat="1">
      <c r="A74" s="16" t="str">
        <f t="shared" si="5"/>
        <v>-</v>
      </c>
      <c r="B74" s="2" t="str">
        <f t="shared" si="4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7"/>
        <v>31</v>
      </c>
      <c r="K74" s="2" t="str">
        <f t="shared" si="6"/>
        <v>-</v>
      </c>
    </row>
    <row r="75" spans="1:11" s="2" customFormat="1"/>
    <row r="76" spans="1:11" s="17" customFormat="1"/>
    <row r="77" spans="1:11" s="2" customFormat="1"/>
    <row r="78" spans="1:11" s="2" customFormat="1">
      <c r="A78" s="12" t="s">
        <v>47</v>
      </c>
    </row>
    <row r="79" spans="1:11" s="2" customFormat="1">
      <c r="C79" s="13" t="s">
        <v>39</v>
      </c>
      <c r="D79" s="15">
        <v>3</v>
      </c>
      <c r="J79" s="12" t="s">
        <v>48</v>
      </c>
    </row>
    <row r="80" spans="1:11" s="2" customFormat="1">
      <c r="A80" s="73" t="s">
        <v>40</v>
      </c>
      <c r="J80" s="12"/>
      <c r="K80" s="73" t="s">
        <v>41</v>
      </c>
    </row>
    <row r="81" spans="1:12" s="2" customFormat="1">
      <c r="A81" s="4" t="s">
        <v>49</v>
      </c>
      <c r="B81" s="4" t="s">
        <v>29</v>
      </c>
      <c r="C81" s="4" t="s">
        <v>43</v>
      </c>
      <c r="D81" s="4" t="s">
        <v>44</v>
      </c>
      <c r="E81" s="4" t="s">
        <v>45</v>
      </c>
      <c r="J81" s="4" t="s">
        <v>50</v>
      </c>
      <c r="K81" s="4" t="s">
        <v>29</v>
      </c>
    </row>
    <row r="82" spans="1:12" s="2" customFormat="1">
      <c r="A82" s="16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3"/>
    </row>
    <row r="83" spans="1:12" s="2" customFormat="1">
      <c r="A83" s="16" t="str">
        <f t="shared" ref="A83:A112" si="8">IF(ISBLANK(D6),"-",IF(C45="Nej",TIMEVALUE(IF(D83="förlorare",TEXT(D6+$D$40,"mm:ss.000"),TEXT(D6,"mm:ss.000"))),"Redan rankad"))</f>
        <v>-</v>
      </c>
      <c r="B83" s="2" t="str">
        <f t="shared" ref="B83:B112" si="9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10">IFERROR(VLOOKUP(SMALL($A$82:$A$112,$J83),$A$82:$B$112,2,FALSE),"-")</f>
        <v>-</v>
      </c>
    </row>
    <row r="84" spans="1:12" s="2" customFormat="1">
      <c r="A84" s="16" t="str">
        <f t="shared" si="8"/>
        <v>-</v>
      </c>
      <c r="B84" s="2" t="str">
        <f t="shared" si="9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1">J83+1</f>
        <v>3</v>
      </c>
      <c r="K84" s="2" t="str">
        <f t="shared" si="10"/>
        <v>-</v>
      </c>
    </row>
    <row r="85" spans="1:12" s="2" customFormat="1">
      <c r="A85" s="16" t="str">
        <f t="shared" si="8"/>
        <v>-</v>
      </c>
      <c r="B85" s="2" t="str">
        <f t="shared" si="9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1"/>
        <v>4</v>
      </c>
      <c r="K85" s="2" t="str">
        <f t="shared" si="10"/>
        <v>-</v>
      </c>
    </row>
    <row r="86" spans="1:12" s="2" customFormat="1">
      <c r="A86" s="16" t="str">
        <f t="shared" si="8"/>
        <v>-</v>
      </c>
      <c r="B86" s="2" t="str">
        <f t="shared" si="9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1"/>
        <v>5</v>
      </c>
      <c r="K86" s="2" t="str">
        <f t="shared" si="10"/>
        <v>-</v>
      </c>
    </row>
    <row r="87" spans="1:12" s="2" customFormat="1">
      <c r="A87" s="16" t="str">
        <f t="shared" si="8"/>
        <v>-</v>
      </c>
      <c r="B87" s="2" t="str">
        <f t="shared" si="9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1"/>
        <v>6</v>
      </c>
      <c r="K87" s="2" t="str">
        <f t="shared" si="10"/>
        <v>-</v>
      </c>
    </row>
    <row r="88" spans="1:12" s="2" customFormat="1">
      <c r="A88" s="16" t="str">
        <f t="shared" si="8"/>
        <v>-</v>
      </c>
      <c r="B88" s="2" t="str">
        <f t="shared" si="9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1"/>
        <v>7</v>
      </c>
      <c r="K88" s="2" t="str">
        <f t="shared" si="10"/>
        <v>-</v>
      </c>
    </row>
    <row r="89" spans="1:12" s="2" customFormat="1">
      <c r="A89" s="16" t="str">
        <f t="shared" si="8"/>
        <v>-</v>
      </c>
      <c r="B89" s="2" t="str">
        <f t="shared" si="9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1"/>
        <v>8</v>
      </c>
      <c r="K89" s="2" t="str">
        <f t="shared" si="10"/>
        <v>-</v>
      </c>
    </row>
    <row r="90" spans="1:12" s="2" customFormat="1">
      <c r="A90" s="16" t="str">
        <f t="shared" si="8"/>
        <v>-</v>
      </c>
      <c r="B90" s="2" t="str">
        <f t="shared" si="9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1"/>
        <v>9</v>
      </c>
      <c r="K90" s="2" t="str">
        <f t="shared" si="10"/>
        <v>-</v>
      </c>
    </row>
    <row r="91" spans="1:12" s="2" customFormat="1">
      <c r="A91" s="16" t="str">
        <f t="shared" si="8"/>
        <v>-</v>
      </c>
      <c r="B91" s="2" t="str">
        <f t="shared" si="9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1"/>
        <v>10</v>
      </c>
      <c r="K91" s="2" t="str">
        <f t="shared" si="10"/>
        <v>-</v>
      </c>
    </row>
    <row r="92" spans="1:12" s="2" customFormat="1">
      <c r="A92" s="16" t="str">
        <f t="shared" si="8"/>
        <v>-</v>
      </c>
      <c r="B92" s="2" t="str">
        <f t="shared" si="9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1"/>
        <v>11</v>
      </c>
      <c r="K92" s="2" t="str">
        <f t="shared" si="10"/>
        <v>-</v>
      </c>
    </row>
    <row r="93" spans="1:12" s="2" customFormat="1">
      <c r="A93" s="16" t="str">
        <f t="shared" si="8"/>
        <v>-</v>
      </c>
      <c r="B93" s="2" t="str">
        <f t="shared" si="9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1"/>
        <v>12</v>
      </c>
      <c r="K93" s="2" t="str">
        <f t="shared" si="10"/>
        <v>-</v>
      </c>
    </row>
    <row r="94" spans="1:12" s="2" customFormat="1">
      <c r="A94" s="16" t="str">
        <f t="shared" si="8"/>
        <v>-</v>
      </c>
      <c r="B94" s="2" t="str">
        <f t="shared" si="9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1"/>
        <v>13</v>
      </c>
      <c r="K94" s="2" t="str">
        <f t="shared" si="10"/>
        <v>-</v>
      </c>
    </row>
    <row r="95" spans="1:12" s="2" customFormat="1">
      <c r="A95" s="16" t="str">
        <f t="shared" si="8"/>
        <v>-</v>
      </c>
      <c r="B95" s="2" t="str">
        <f t="shared" si="9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1"/>
        <v>14</v>
      </c>
      <c r="K95" s="2" t="str">
        <f t="shared" si="10"/>
        <v>-</v>
      </c>
    </row>
    <row r="96" spans="1:12" s="2" customFormat="1">
      <c r="A96" s="16" t="str">
        <f t="shared" si="8"/>
        <v>-</v>
      </c>
      <c r="B96" s="2" t="str">
        <f t="shared" si="9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1"/>
        <v>15</v>
      </c>
      <c r="K96" s="2" t="str">
        <f t="shared" si="10"/>
        <v>-</v>
      </c>
    </row>
    <row r="97" spans="1:11" s="2" customFormat="1">
      <c r="A97" s="16" t="str">
        <f t="shared" si="8"/>
        <v>-</v>
      </c>
      <c r="B97" s="2" t="str">
        <f t="shared" si="9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1"/>
        <v>16</v>
      </c>
      <c r="K97" s="2" t="str">
        <f t="shared" si="10"/>
        <v>-</v>
      </c>
    </row>
    <row r="98" spans="1:11" s="2" customFormat="1">
      <c r="A98" s="16" t="str">
        <f t="shared" si="8"/>
        <v>-</v>
      </c>
      <c r="B98" s="2" t="str">
        <f t="shared" si="9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1"/>
        <v>17</v>
      </c>
      <c r="K98" s="2" t="str">
        <f t="shared" si="10"/>
        <v>-</v>
      </c>
    </row>
    <row r="99" spans="1:11" s="2" customFormat="1">
      <c r="A99" s="16" t="str">
        <f t="shared" si="8"/>
        <v>-</v>
      </c>
      <c r="B99" s="2" t="str">
        <f t="shared" si="9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1"/>
        <v>18</v>
      </c>
      <c r="K99" s="2" t="str">
        <f t="shared" si="10"/>
        <v>-</v>
      </c>
    </row>
    <row r="100" spans="1:11" s="2" customFormat="1">
      <c r="A100" s="16" t="str">
        <f t="shared" si="8"/>
        <v>-</v>
      </c>
      <c r="B100" s="2" t="str">
        <f t="shared" si="9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1"/>
        <v>19</v>
      </c>
      <c r="K100" s="2" t="str">
        <f t="shared" si="10"/>
        <v>-</v>
      </c>
    </row>
    <row r="101" spans="1:11" s="2" customFormat="1">
      <c r="A101" s="16" t="str">
        <f t="shared" si="8"/>
        <v>-</v>
      </c>
      <c r="B101" s="2" t="str">
        <f t="shared" si="9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1"/>
        <v>20</v>
      </c>
      <c r="K101" s="2" t="str">
        <f t="shared" si="10"/>
        <v>-</v>
      </c>
    </row>
    <row r="102" spans="1:11" s="2" customFormat="1">
      <c r="A102" s="16" t="str">
        <f t="shared" si="8"/>
        <v>-</v>
      </c>
      <c r="B102" s="2" t="str">
        <f t="shared" si="9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1"/>
        <v>21</v>
      </c>
      <c r="K102" s="2" t="str">
        <f t="shared" si="10"/>
        <v>-</v>
      </c>
    </row>
    <row r="103" spans="1:11" s="2" customFormat="1">
      <c r="A103" s="16" t="str">
        <f t="shared" si="8"/>
        <v>-</v>
      </c>
      <c r="B103" s="2" t="str">
        <f t="shared" si="9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1"/>
        <v>22</v>
      </c>
      <c r="K103" s="2" t="str">
        <f t="shared" si="10"/>
        <v>-</v>
      </c>
    </row>
    <row r="104" spans="1:11" s="2" customFormat="1">
      <c r="A104" s="16" t="str">
        <f t="shared" si="8"/>
        <v>-</v>
      </c>
      <c r="B104" s="2" t="str">
        <f t="shared" si="9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1"/>
        <v>23</v>
      </c>
      <c r="K104" s="2" t="str">
        <f t="shared" si="10"/>
        <v>-</v>
      </c>
    </row>
    <row r="105" spans="1:11" s="2" customFormat="1">
      <c r="A105" s="16" t="str">
        <f t="shared" si="8"/>
        <v>-</v>
      </c>
      <c r="B105" s="2" t="str">
        <f t="shared" si="9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1"/>
        <v>24</v>
      </c>
      <c r="K105" s="2" t="str">
        <f t="shared" si="10"/>
        <v>-</v>
      </c>
    </row>
    <row r="106" spans="1:11" s="2" customFormat="1">
      <c r="A106" s="16" t="str">
        <f t="shared" si="8"/>
        <v>-</v>
      </c>
      <c r="B106" s="2" t="str">
        <f t="shared" si="9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1"/>
        <v>25</v>
      </c>
      <c r="K106" s="2" t="str">
        <f t="shared" si="10"/>
        <v>-</v>
      </c>
    </row>
    <row r="107" spans="1:11" s="2" customFormat="1">
      <c r="A107" s="16" t="str">
        <f t="shared" si="8"/>
        <v>-</v>
      </c>
      <c r="B107" s="2" t="str">
        <f t="shared" si="9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1"/>
        <v>26</v>
      </c>
      <c r="K107" s="2" t="str">
        <f t="shared" si="10"/>
        <v>-</v>
      </c>
    </row>
    <row r="108" spans="1:11" s="2" customFormat="1">
      <c r="A108" s="16" t="str">
        <f t="shared" si="8"/>
        <v>-</v>
      </c>
      <c r="B108" s="2" t="str">
        <f t="shared" si="9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1"/>
        <v>27</v>
      </c>
      <c r="K108" s="2" t="str">
        <f t="shared" si="10"/>
        <v>-</v>
      </c>
    </row>
    <row r="109" spans="1:11" s="2" customFormat="1">
      <c r="A109" s="16" t="str">
        <f t="shared" si="8"/>
        <v>-</v>
      </c>
      <c r="B109" s="2" t="str">
        <f t="shared" si="9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1"/>
        <v>28</v>
      </c>
      <c r="K109" s="2" t="str">
        <f t="shared" si="10"/>
        <v>-</v>
      </c>
    </row>
    <row r="110" spans="1:11" s="2" customFormat="1">
      <c r="A110" s="16" t="str">
        <f t="shared" si="8"/>
        <v>-</v>
      </c>
      <c r="B110" s="2" t="str">
        <f t="shared" si="9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1"/>
        <v>29</v>
      </c>
      <c r="K110" s="2" t="str">
        <f t="shared" si="10"/>
        <v>-</v>
      </c>
    </row>
    <row r="111" spans="1:11" s="2" customFormat="1">
      <c r="A111" s="16" t="str">
        <f t="shared" si="8"/>
        <v>-</v>
      </c>
      <c r="B111" s="2" t="str">
        <f t="shared" si="9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1"/>
        <v>30</v>
      </c>
      <c r="K111" s="2" t="str">
        <f t="shared" si="10"/>
        <v>-</v>
      </c>
    </row>
    <row r="112" spans="1:11" s="2" customFormat="1">
      <c r="A112" s="16" t="str">
        <f t="shared" si="8"/>
        <v>-</v>
      </c>
      <c r="B112" s="2" t="str">
        <f t="shared" si="9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1"/>
        <v>31</v>
      </c>
      <c r="K112" s="2" t="str">
        <f t="shared" si="10"/>
        <v>-</v>
      </c>
    </row>
    <row r="113" spans="1:12" s="2" customFormat="1"/>
    <row r="114" spans="1:12" s="17" customFormat="1"/>
    <row r="115" spans="1:12" s="2" customFormat="1"/>
    <row r="116" spans="1:12" s="2" customFormat="1">
      <c r="A116" s="12" t="s">
        <v>51</v>
      </c>
    </row>
    <row r="117" spans="1:12" s="2" customFormat="1">
      <c r="C117" s="13" t="s">
        <v>39</v>
      </c>
      <c r="D117" s="15">
        <v>3</v>
      </c>
      <c r="J117" s="12" t="s">
        <v>48</v>
      </c>
    </row>
    <row r="118" spans="1:12" s="2" customFormat="1">
      <c r="A118" s="73" t="s">
        <v>40</v>
      </c>
      <c r="J118" s="12"/>
      <c r="K118" s="73" t="s">
        <v>41</v>
      </c>
    </row>
    <row r="119" spans="1:12" s="2" customFormat="1">
      <c r="A119" s="4" t="s">
        <v>52</v>
      </c>
      <c r="B119" s="4" t="s">
        <v>29</v>
      </c>
      <c r="C119" s="4" t="s">
        <v>43</v>
      </c>
      <c r="D119" s="4" t="s">
        <v>44</v>
      </c>
      <c r="E119" s="4" t="s">
        <v>45</v>
      </c>
      <c r="J119" s="4" t="s">
        <v>53</v>
      </c>
      <c r="K119" s="4" t="s">
        <v>29</v>
      </c>
    </row>
    <row r="120" spans="1:12" s="2" customFormat="1">
      <c r="A120" s="16" t="str">
        <f ca="1">IF(C82="Ja","Redan rankad",IF(ISBLANK(E5),"-",TIMEVALUE(IF(D120="förlorare",TEXT(E5+$D$40,"mm:ss.000"),TEXT(E5,"mm:ss.000")))))</f>
        <v>-</v>
      </c>
      <c r="B120" s="2" t="str">
        <f t="shared" ref="B120:B150" si="12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8" t="str">
        <f ca="1">IFERROR(VLOOKUP(SMALL($A$120:$A$150,$J120),$A$120:$B$150,2,FALSE),"-")</f>
        <v>-</v>
      </c>
      <c r="L120" s="73"/>
    </row>
    <row r="121" spans="1:12" s="2" customFormat="1">
      <c r="A121" s="16" t="str">
        <f t="shared" ref="A121:A150" ca="1" si="13">IF(C83="Ja","Redan rankad",IF(ISBLANK(E6),"-",TIMEVALUE(IF(D121="förlorare",TEXT(E6+$D$40,"mm:ss.000"),TEXT(E6,"mm:ss.000")))))</f>
        <v>-</v>
      </c>
      <c r="B121" s="2" t="str">
        <f t="shared" si="12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8" t="str">
        <f t="shared" ref="K121:K150" ca="1" si="14">IFERROR(VLOOKUP(SMALL($A$120:$A$150,$J121),$A$120:$B$150,2,FALSE),"-")</f>
        <v>-</v>
      </c>
    </row>
    <row r="122" spans="1:12" s="2" customFormat="1">
      <c r="A122" s="16" t="str">
        <f t="shared" ca="1" si="13"/>
        <v>-</v>
      </c>
      <c r="B122" s="2" t="str">
        <f t="shared" si="12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5">J121+1</f>
        <v>3</v>
      </c>
      <c r="K122" s="18" t="str">
        <f t="shared" ca="1" si="14"/>
        <v>-</v>
      </c>
    </row>
    <row r="123" spans="1:12" s="2" customFormat="1">
      <c r="A123" s="16" t="str">
        <f t="shared" ca="1" si="13"/>
        <v>-</v>
      </c>
      <c r="B123" s="2" t="str">
        <f t="shared" si="12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5"/>
        <v>4</v>
      </c>
      <c r="K123" s="18" t="str">
        <f t="shared" ca="1" si="14"/>
        <v>-</v>
      </c>
    </row>
    <row r="124" spans="1:12" s="2" customFormat="1">
      <c r="A124" s="16" t="str">
        <f t="shared" ca="1" si="13"/>
        <v>-</v>
      </c>
      <c r="B124" s="2" t="str">
        <f t="shared" si="12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5"/>
        <v>5</v>
      </c>
      <c r="K124" s="18" t="str">
        <f t="shared" ca="1" si="14"/>
        <v>-</v>
      </c>
    </row>
    <row r="125" spans="1:12" s="2" customFormat="1">
      <c r="A125" s="16" t="str">
        <f t="shared" ca="1" si="13"/>
        <v>-</v>
      </c>
      <c r="B125" s="2" t="str">
        <f t="shared" si="12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5"/>
        <v>6</v>
      </c>
      <c r="K125" s="18" t="str">
        <f t="shared" ca="1" si="14"/>
        <v>-</v>
      </c>
    </row>
    <row r="126" spans="1:12" s="2" customFormat="1">
      <c r="A126" s="16" t="str">
        <f t="shared" ca="1" si="13"/>
        <v>-</v>
      </c>
      <c r="B126" s="2" t="str">
        <f t="shared" si="12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5"/>
        <v>7</v>
      </c>
      <c r="K126" s="18" t="str">
        <f t="shared" ca="1" si="14"/>
        <v>-</v>
      </c>
    </row>
    <row r="127" spans="1:12" s="2" customFormat="1">
      <c r="A127" s="16" t="str">
        <f t="shared" ca="1" si="13"/>
        <v>-</v>
      </c>
      <c r="B127" s="2" t="str">
        <f t="shared" si="12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5"/>
        <v>8</v>
      </c>
      <c r="K127" s="18" t="str">
        <f t="shared" ca="1" si="14"/>
        <v>-</v>
      </c>
    </row>
    <row r="128" spans="1:12" s="2" customFormat="1">
      <c r="A128" s="16" t="str">
        <f t="shared" ca="1" si="13"/>
        <v>-</v>
      </c>
      <c r="B128" s="2" t="str">
        <f t="shared" si="12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5"/>
        <v>9</v>
      </c>
      <c r="K128" s="18" t="str">
        <f t="shared" ca="1" si="14"/>
        <v>-</v>
      </c>
    </row>
    <row r="129" spans="1:11" s="2" customFormat="1">
      <c r="A129" s="16" t="str">
        <f t="shared" ca="1" si="13"/>
        <v>-</v>
      </c>
      <c r="B129" s="2" t="str">
        <f t="shared" si="12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5"/>
        <v>10</v>
      </c>
      <c r="K129" s="18" t="str">
        <f t="shared" ca="1" si="14"/>
        <v>-</v>
      </c>
    </row>
    <row r="130" spans="1:11" s="2" customFormat="1">
      <c r="A130" s="16" t="str">
        <f t="shared" ca="1" si="13"/>
        <v>-</v>
      </c>
      <c r="B130" s="2" t="str">
        <f t="shared" si="12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5"/>
        <v>11</v>
      </c>
      <c r="K130" s="18" t="str">
        <f t="shared" ca="1" si="14"/>
        <v>-</v>
      </c>
    </row>
    <row r="131" spans="1:11" s="2" customFormat="1">
      <c r="A131" s="16" t="str">
        <f t="shared" ca="1" si="13"/>
        <v>-</v>
      </c>
      <c r="B131" s="2" t="str">
        <f t="shared" si="12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5"/>
        <v>12</v>
      </c>
      <c r="K131" s="18" t="str">
        <f t="shared" ca="1" si="14"/>
        <v>-</v>
      </c>
    </row>
    <row r="132" spans="1:11" s="2" customFormat="1">
      <c r="A132" s="16" t="str">
        <f t="shared" ca="1" si="13"/>
        <v>-</v>
      </c>
      <c r="B132" s="2" t="str">
        <f t="shared" si="12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5"/>
        <v>13</v>
      </c>
      <c r="K132" s="18" t="str">
        <f t="shared" ca="1" si="14"/>
        <v>-</v>
      </c>
    </row>
    <row r="133" spans="1:11" s="2" customFormat="1">
      <c r="A133" s="16" t="str">
        <f t="shared" ca="1" si="13"/>
        <v>-</v>
      </c>
      <c r="B133" s="2" t="str">
        <f t="shared" si="12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5"/>
        <v>14</v>
      </c>
      <c r="K133" s="18" t="str">
        <f t="shared" ca="1" si="14"/>
        <v>-</v>
      </c>
    </row>
    <row r="134" spans="1:11" s="2" customFormat="1">
      <c r="A134" s="16" t="str">
        <f t="shared" ca="1" si="13"/>
        <v>-</v>
      </c>
      <c r="B134" s="2" t="str">
        <f t="shared" si="12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5"/>
        <v>15</v>
      </c>
      <c r="K134" s="18" t="str">
        <f t="shared" ca="1" si="14"/>
        <v>-</v>
      </c>
    </row>
    <row r="135" spans="1:11" s="2" customFormat="1">
      <c r="A135" s="16" t="str">
        <f t="shared" ca="1" si="13"/>
        <v>-</v>
      </c>
      <c r="B135" s="2" t="str">
        <f t="shared" si="12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5"/>
        <v>16</v>
      </c>
      <c r="K135" s="18" t="str">
        <f t="shared" ca="1" si="14"/>
        <v>-</v>
      </c>
    </row>
    <row r="136" spans="1:11" s="2" customFormat="1">
      <c r="A136" s="16" t="str">
        <f t="shared" ca="1" si="13"/>
        <v>-</v>
      </c>
      <c r="B136" s="2" t="str">
        <f t="shared" si="12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5"/>
        <v>17</v>
      </c>
      <c r="K136" s="18" t="str">
        <f t="shared" ca="1" si="14"/>
        <v>-</v>
      </c>
    </row>
    <row r="137" spans="1:11" s="2" customFormat="1">
      <c r="A137" s="16" t="str">
        <f t="shared" ca="1" si="13"/>
        <v>-</v>
      </c>
      <c r="B137" s="2" t="str">
        <f t="shared" si="12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5"/>
        <v>18</v>
      </c>
      <c r="K137" s="18" t="str">
        <f t="shared" ca="1" si="14"/>
        <v>-</v>
      </c>
    </row>
    <row r="138" spans="1:11" s="2" customFormat="1">
      <c r="A138" s="16" t="str">
        <f t="shared" ca="1" si="13"/>
        <v>-</v>
      </c>
      <c r="B138" s="2" t="str">
        <f t="shared" si="12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5"/>
        <v>19</v>
      </c>
      <c r="K138" s="18" t="str">
        <f t="shared" ca="1" si="14"/>
        <v>-</v>
      </c>
    </row>
    <row r="139" spans="1:11" s="2" customFormat="1">
      <c r="A139" s="16" t="str">
        <f t="shared" ca="1" si="13"/>
        <v>-</v>
      </c>
      <c r="B139" s="2" t="str">
        <f t="shared" si="12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5"/>
        <v>20</v>
      </c>
      <c r="K139" s="18" t="str">
        <f t="shared" ca="1" si="14"/>
        <v>-</v>
      </c>
    </row>
    <row r="140" spans="1:11" s="2" customFormat="1">
      <c r="A140" s="16" t="str">
        <f t="shared" ca="1" si="13"/>
        <v>-</v>
      </c>
      <c r="B140" s="2" t="str">
        <f t="shared" si="12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5"/>
        <v>21</v>
      </c>
      <c r="K140" s="18" t="str">
        <f t="shared" ca="1" si="14"/>
        <v>-</v>
      </c>
    </row>
    <row r="141" spans="1:11" s="2" customFormat="1">
      <c r="A141" s="16" t="str">
        <f t="shared" ca="1" si="13"/>
        <v>-</v>
      </c>
      <c r="B141" s="2" t="str">
        <f t="shared" si="12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5"/>
        <v>22</v>
      </c>
      <c r="K141" s="18" t="str">
        <f t="shared" ca="1" si="14"/>
        <v>-</v>
      </c>
    </row>
    <row r="142" spans="1:11" s="2" customFormat="1">
      <c r="A142" s="16" t="str">
        <f t="shared" ca="1" si="13"/>
        <v>-</v>
      </c>
      <c r="B142" s="2" t="str">
        <f t="shared" si="12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5"/>
        <v>23</v>
      </c>
      <c r="K142" s="18" t="str">
        <f t="shared" ca="1" si="14"/>
        <v>-</v>
      </c>
    </row>
    <row r="143" spans="1:11" s="2" customFormat="1">
      <c r="A143" s="16" t="str">
        <f t="shared" ca="1" si="13"/>
        <v>-</v>
      </c>
      <c r="B143" s="2" t="str">
        <f t="shared" si="12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5"/>
        <v>24</v>
      </c>
      <c r="K143" s="18" t="str">
        <f t="shared" ca="1" si="14"/>
        <v>-</v>
      </c>
    </row>
    <row r="144" spans="1:11" s="2" customFormat="1">
      <c r="A144" s="16" t="str">
        <f t="shared" ca="1" si="13"/>
        <v>-</v>
      </c>
      <c r="B144" s="2" t="str">
        <f t="shared" si="12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5"/>
        <v>25</v>
      </c>
      <c r="K144" s="18" t="str">
        <f t="shared" ca="1" si="14"/>
        <v>-</v>
      </c>
    </row>
    <row r="145" spans="1:11" s="2" customFormat="1">
      <c r="A145" s="16" t="str">
        <f t="shared" ca="1" si="13"/>
        <v>-</v>
      </c>
      <c r="B145" s="2" t="str">
        <f t="shared" si="12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5"/>
        <v>26</v>
      </c>
      <c r="K145" s="18" t="str">
        <f t="shared" ca="1" si="14"/>
        <v>-</v>
      </c>
    </row>
    <row r="146" spans="1:11" s="2" customFormat="1">
      <c r="A146" s="16" t="str">
        <f t="shared" ca="1" si="13"/>
        <v>-</v>
      </c>
      <c r="B146" s="2" t="str">
        <f t="shared" si="12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5"/>
        <v>27</v>
      </c>
      <c r="K146" s="18" t="str">
        <f t="shared" ca="1" si="14"/>
        <v>-</v>
      </c>
    </row>
    <row r="147" spans="1:11" s="2" customFormat="1">
      <c r="A147" s="16" t="str">
        <f t="shared" ca="1" si="13"/>
        <v>-</v>
      </c>
      <c r="B147" s="2" t="str">
        <f t="shared" si="12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5"/>
        <v>28</v>
      </c>
      <c r="K147" s="18" t="str">
        <f t="shared" ca="1" si="14"/>
        <v>-</v>
      </c>
    </row>
    <row r="148" spans="1:11" s="2" customFormat="1">
      <c r="A148" s="16" t="str">
        <f t="shared" ca="1" si="13"/>
        <v>-</v>
      </c>
      <c r="B148" s="2" t="str">
        <f t="shared" si="12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5"/>
        <v>29</v>
      </c>
      <c r="K148" s="18" t="str">
        <f t="shared" ca="1" si="14"/>
        <v>-</v>
      </c>
    </row>
    <row r="149" spans="1:11" s="2" customFormat="1">
      <c r="A149" s="16" t="str">
        <f t="shared" ca="1" si="13"/>
        <v>-</v>
      </c>
      <c r="B149" s="2" t="str">
        <f t="shared" si="12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5"/>
        <v>30</v>
      </c>
      <c r="K149" s="18" t="str">
        <f t="shared" ca="1" si="14"/>
        <v>-</v>
      </c>
    </row>
    <row r="150" spans="1:11" s="2" customFormat="1">
      <c r="A150" s="16" t="str">
        <f t="shared" ca="1" si="13"/>
        <v>-</v>
      </c>
      <c r="B150" s="2" t="str">
        <f t="shared" si="12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5"/>
        <v>31</v>
      </c>
      <c r="K150" s="18" t="str">
        <f t="shared" ca="1" si="14"/>
        <v>-</v>
      </c>
    </row>
    <row r="151" spans="1:11" s="2" customFormat="1"/>
    <row r="152" spans="1:11" s="17" customFormat="1"/>
  </sheetData>
  <conditionalFormatting sqref="K82:K112">
    <cfRule type="duplicateValues" dxfId="126" priority="12"/>
    <cfRule type="expression" dxfId="125" priority="13">
      <formula>(ROW()&lt;(ROW($K$82)+$D$79))</formula>
    </cfRule>
  </conditionalFormatting>
  <conditionalFormatting sqref="K44:K74">
    <cfRule type="duplicateValues" dxfId="124" priority="11"/>
    <cfRule type="expression" dxfId="123" priority="14">
      <formula>(ROW()&lt;(ROW($K$44)+$D$41))</formula>
    </cfRule>
  </conditionalFormatting>
  <conditionalFormatting sqref="A44:A74">
    <cfRule type="duplicateValues" dxfId="122" priority="15"/>
  </conditionalFormatting>
  <conditionalFormatting sqref="A82:A112">
    <cfRule type="containsText" dxfId="121" priority="16" operator="containsText" text="Redan rankad">
      <formula>NOT(ISERROR(SEARCH("Redan rankad",A82)))</formula>
    </cfRule>
    <cfRule type="duplicateValues" dxfId="120" priority="17"/>
  </conditionalFormatting>
  <conditionalFormatting sqref="B82:B112">
    <cfRule type="duplicateValues" dxfId="119" priority="18"/>
  </conditionalFormatting>
  <conditionalFormatting sqref="A120:A150">
    <cfRule type="containsText" dxfId="118" priority="19" operator="containsText" text="Redan rankad">
      <formula>NOT(ISERROR(SEARCH("Redan rankad",A120)))</formula>
    </cfRule>
    <cfRule type="duplicateValues" dxfId="117" priority="20"/>
  </conditionalFormatting>
  <conditionalFormatting sqref="B120:B150">
    <cfRule type="duplicateValues" dxfId="116" priority="21"/>
  </conditionalFormatting>
  <conditionalFormatting sqref="K120:K150">
    <cfRule type="duplicateValues" dxfId="115" priority="22"/>
    <cfRule type="expression" dxfId="114" priority="23">
      <formula>(ROW()&lt;(ROW($K$120)+$D$117))</formula>
    </cfRule>
  </conditionalFormatting>
  <conditionalFormatting sqref="K18:K20">
    <cfRule type="duplicateValues" dxfId="113" priority="10"/>
  </conditionalFormatting>
  <conditionalFormatting sqref="K5:K17">
    <cfRule type="duplicateValues" dxfId="112" priority="9"/>
  </conditionalFormatting>
  <conditionalFormatting sqref="K5:K17">
    <cfRule type="duplicateValues" dxfId="111" priority="8"/>
  </conditionalFormatting>
  <conditionalFormatting sqref="K5:K17">
    <cfRule type="duplicateValues" dxfId="110" priority="7"/>
  </conditionalFormatting>
  <conditionalFormatting sqref="K5:K17">
    <cfRule type="duplicateValues" dxfId="109" priority="6"/>
  </conditionalFormatting>
  <conditionalFormatting sqref="K5:K17">
    <cfRule type="duplicateValues" dxfId="108" priority="5"/>
  </conditionalFormatting>
  <conditionalFormatting sqref="K5:K17">
    <cfRule type="duplicateValues" dxfId="107" priority="4"/>
  </conditionalFormatting>
  <conditionalFormatting sqref="K5:K17">
    <cfRule type="duplicateValues" dxfId="106" priority="3"/>
  </conditionalFormatting>
  <conditionalFormatting sqref="K5:K17">
    <cfRule type="duplicateValues" dxfId="105" priority="2"/>
  </conditionalFormatting>
  <conditionalFormatting sqref="K5:K17">
    <cfRule type="duplicateValues" dxfId="104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zoomScaleNormal="100" zoomScaleSheetLayoutView="90" workbookViewId="0">
      <selection activeCell="F41" sqref="F41"/>
    </sheetView>
  </sheetViews>
  <sheetFormatPr defaultColWidth="10.875" defaultRowHeight="11.25"/>
  <cols>
    <col min="1" max="1" width="3.125" style="20" customWidth="1"/>
    <col min="2" max="2" width="1.375" style="20" bestFit="1" customWidth="1"/>
    <col min="3" max="3" width="3.125" style="20" customWidth="1"/>
    <col min="4" max="4" width="16.5" style="21" customWidth="1"/>
    <col min="5" max="5" width="5" style="20" customWidth="1"/>
    <col min="6" max="7" width="5.375" style="20" bestFit="1" customWidth="1"/>
    <col min="8" max="8" width="1.375" style="21" customWidth="1"/>
    <col min="9" max="9" width="2.375" style="21" customWidth="1"/>
    <col min="10" max="10" width="3.125" style="21" bestFit="1" customWidth="1"/>
    <col min="11" max="11" width="1.375" style="21" bestFit="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bestFit="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bestFit="1" customWidth="1"/>
    <col min="27" max="28" width="3.625" style="21" customWidth="1"/>
    <col min="29" max="29" width="3.125" style="21" customWidth="1"/>
    <col min="30" max="30" width="1.375" style="21" bestFit="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" style="21" customWidth="1"/>
    <col min="36" max="36" width="1.75" style="21" bestFit="1" customWidth="1"/>
    <col min="37" max="37" width="3" style="21" customWidth="1"/>
    <col min="38" max="38" width="3.125" style="21" customWidth="1"/>
    <col min="39" max="39" width="1.375" style="21" bestFit="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bestFit="1" customWidth="1"/>
    <col min="45" max="45" width="1.75" style="21" bestFit="1" customWidth="1"/>
    <col min="46" max="46" width="2.875" style="21" customWidth="1"/>
    <col min="47" max="47" width="25.25" style="21" bestFit="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bestFit="1" customWidth="1"/>
    <col min="55" max="16384" width="10.875" style="21"/>
  </cols>
  <sheetData>
    <row r="1" spans="1:55">
      <c r="D1" s="124" t="str">
        <f ca="1">MID(CELL("filename",C1),FIND("]",CELL("filename",C1))+1,255)</f>
        <v>D11_12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310</v>
      </c>
      <c r="B4" s="182"/>
      <c r="C4" s="182"/>
      <c r="D4" s="25" t="s">
        <v>0</v>
      </c>
      <c r="E4" s="26" t="s">
        <v>1</v>
      </c>
      <c r="F4" s="26" t="s">
        <v>2</v>
      </c>
      <c r="G4" s="26" t="s">
        <v>3</v>
      </c>
      <c r="H4" s="25" t="s">
        <v>4</v>
      </c>
      <c r="J4" s="180" t="s">
        <v>310</v>
      </c>
      <c r="K4" s="182"/>
      <c r="L4" s="182"/>
      <c r="M4" s="25" t="s">
        <v>0</v>
      </c>
      <c r="N4" s="26" t="s">
        <v>1</v>
      </c>
      <c r="O4" s="26" t="s">
        <v>2</v>
      </c>
      <c r="P4" s="26" t="s">
        <v>3</v>
      </c>
      <c r="Q4" s="25" t="s">
        <v>4</v>
      </c>
      <c r="S4" s="180" t="s">
        <v>310</v>
      </c>
      <c r="T4" s="182"/>
      <c r="U4" s="182"/>
      <c r="V4" s="25" t="s">
        <v>0</v>
      </c>
      <c r="W4" s="26" t="s">
        <v>1</v>
      </c>
      <c r="X4" s="26" t="s">
        <v>2</v>
      </c>
      <c r="Y4" s="26" t="s">
        <v>3</v>
      </c>
      <c r="Z4" s="25" t="s">
        <v>4</v>
      </c>
      <c r="AC4" s="180" t="s">
        <v>310</v>
      </c>
      <c r="AD4" s="182"/>
      <c r="AE4" s="182"/>
      <c r="AF4" s="25" t="s">
        <v>0</v>
      </c>
      <c r="AG4" s="26" t="s">
        <v>1</v>
      </c>
      <c r="AH4" s="26" t="s">
        <v>2</v>
      </c>
      <c r="AI4" s="26" t="s">
        <v>3</v>
      </c>
      <c r="AJ4" s="25" t="s">
        <v>4</v>
      </c>
      <c r="AL4" s="180" t="s">
        <v>310</v>
      </c>
      <c r="AM4" s="180"/>
      <c r="AN4" s="180"/>
      <c r="AO4" s="25" t="s">
        <v>0</v>
      </c>
      <c r="AP4" s="26" t="s">
        <v>1</v>
      </c>
      <c r="AQ4" s="26" t="s">
        <v>2</v>
      </c>
      <c r="AR4" s="26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v>11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30 BENGTSSON Linnea Bollnäs AK</v>
      </c>
      <c r="E5" s="154"/>
      <c r="F5" s="152"/>
      <c r="G5" s="76" t="str">
        <f>IF(F5&lt;&gt;"",IF(E5+F5&lt;E6+F6,0,(E5+F5)-(E6+F6)),"")</f>
        <v/>
      </c>
      <c r="H5" s="77" t="str">
        <f>IF(G5&lt;G6,"v",IF(G5=G6,IF(F5&lt;F6,"v",""),""))</f>
        <v/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 xml:space="preserve">Nr   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>IF(H5&lt;&gt;"",D5,IF(H6&lt;&gt;"",D6,""))</f>
        <v/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12</v>
      </c>
      <c r="B7" s="132" t="s">
        <v>102</v>
      </c>
      <c r="C7" s="132">
        <f>H15_16!A36+1</f>
        <v>107</v>
      </c>
      <c r="D7" s="82" t="str">
        <f ca="1">("Nr "&amp;INDIRECT("Ranking" &amp;D1 &amp;"!M21")) &amp;" " &amp;(INDIRECT("Ranking" &amp;D1 &amp;"!K21")) &amp;" " &amp;(INDIRECT("Ranking" &amp;D1 &amp;"!L21"))</f>
        <v>Nr 46 LINDSTRÖM Stella Åre SLK</v>
      </c>
      <c r="E7" s="155"/>
      <c r="F7" s="153"/>
      <c r="G7" s="76" t="str">
        <f t="shared" ref="G7" si="0">IF(F7&lt;&gt;"",IF(E7+F7&lt;E8+F8,0,(E7+F7)-(E8+F8)),"")</f>
        <v/>
      </c>
      <c r="H7" s="77" t="str">
        <f>IF(G7&lt;G8,"v",IF(G7=G8,IF(F7&lt;F8,"v",""),""))</f>
        <v/>
      </c>
      <c r="I7" s="29"/>
      <c r="J7" s="183">
        <f>H9_10!A35+1</f>
        <v>183</v>
      </c>
      <c r="K7" s="185" t="s">
        <v>102</v>
      </c>
      <c r="L7" s="183">
        <f>H9_10!C31+1</f>
        <v>244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33"/>
      <c r="B8" s="133"/>
      <c r="C8" s="133"/>
      <c r="D8" s="82" t="str">
        <f ca="1">("Nr "&amp;INDIRECT("Ranking" &amp;D1 &amp;"!M20")) &amp;" " &amp;(INDIRECT("Ranking" &amp;D1 &amp;"!K20")) &amp;" " &amp;(INDIRECT("Ranking" &amp;D1 &amp;"!L20"))</f>
        <v>Nr 45 ANDERSSON Klara Sundsvalls SLK</v>
      </c>
      <c r="E8" s="153"/>
      <c r="F8" s="155"/>
      <c r="G8" s="76" t="str">
        <f t="shared" ref="G8" si="1">IF(F8&lt;&gt;"",IF(E8+F8&lt;E7+F7,0,(E8+F8)-(E7+F7)),"")</f>
        <v/>
      </c>
      <c r="H8" s="78" t="str">
        <f>IF(G8&lt;G7,"v",IF(G8=G7,IF(F8&lt;F7,"v",""),""))</f>
        <v/>
      </c>
      <c r="I8" s="38"/>
      <c r="J8" s="184"/>
      <c r="K8" s="184"/>
      <c r="L8" s="184"/>
      <c r="M8" s="79" t="str">
        <f>IF(H7&lt;&gt;"",D7,IF(H8&lt;&gt;"",D8,""))</f>
        <v/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13</v>
      </c>
      <c r="B9" s="132" t="s">
        <v>102</v>
      </c>
      <c r="C9" s="142">
        <f>C7+1</f>
        <v>108</v>
      </c>
      <c r="D9" s="75" t="str">
        <f ca="1">("Nr "&amp;INDIRECT("Ranking" &amp;D1 &amp;"!M13")) &amp;" " &amp;(INDIRECT("Ranking" &amp;D1 &amp;"!K13")) &amp;" " &amp;(INDIRECT("Ranking" &amp;D1 &amp;"!L13"))</f>
        <v>Nr 38 HAGMAN Louise Huddinge SK AF</v>
      </c>
      <c r="E9" s="154"/>
      <c r="F9" s="152"/>
      <c r="G9" s="86" t="str">
        <f t="shared" ref="G9" si="2">IF(F9&lt;&gt;"",IF(E9+F9&lt;E10+F10,0,(E9+F9)-(E10+F10)),"")</f>
        <v/>
      </c>
      <c r="H9" s="77" t="str">
        <f>IF(G9&lt;G10,"v",IF(G9=G10,IF(F9&lt;F10,"v",""),""))</f>
        <v/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33"/>
      <c r="B10" s="133"/>
      <c r="C10" s="133"/>
      <c r="D10" s="75" t="str">
        <f ca="1">("Nr "&amp;INDIRECT("Ranking" &amp;D1 &amp;"!M28")) &amp;" " &amp;(INDIRECT("Ranking" &amp;D1 &amp;"!K28")) &amp;" " &amp;(INDIRECT("Ranking" &amp;D1 &amp;"!L28"))</f>
        <v>Nr 53 NÄSHOLM Lina Sundsvalls SLK</v>
      </c>
      <c r="E10" s="152"/>
      <c r="F10" s="154"/>
      <c r="G10" s="86" t="str">
        <f t="shared" ref="G10" si="3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>IF(H9&lt;&gt;"",D9,IF(H10&lt;&gt;"",D10,""))</f>
        <v/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H9_10!J32+1</f>
        <v>300</v>
      </c>
      <c r="T10" s="187" t="s">
        <v>102</v>
      </c>
      <c r="U10" s="186">
        <f>H9_10!L32+1</f>
        <v>332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76">
        <f>A9+1</f>
        <v>14</v>
      </c>
      <c r="B11" s="132" t="s">
        <v>102</v>
      </c>
      <c r="C11" s="162">
        <f>C9+1</f>
        <v>109</v>
      </c>
      <c r="D11" s="82" t="str">
        <f ca="1">("Nr "&amp;INDIRECT("Ranking" &amp;D1 &amp;"!M29")) &amp;" " &amp;(INDIRECT("Ranking" &amp;D1 &amp;"!K29")) &amp;" " &amp;(INDIRECT("Ranking" &amp;D1 &amp;"!L29"))</f>
        <v>Nr 54 LUNDQUIST Louise Saltsjöbadens SLK</v>
      </c>
      <c r="E11" s="155"/>
      <c r="F11" s="153"/>
      <c r="G11" s="86" t="str">
        <f t="shared" ref="G11" si="4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184</v>
      </c>
      <c r="K11" s="185" t="s">
        <v>102</v>
      </c>
      <c r="L11" s="183">
        <f>L7+1</f>
        <v>245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33"/>
      <c r="B12" s="133"/>
      <c r="C12" s="133"/>
      <c r="D12" s="82" t="str">
        <f ca="1">("Nr "&amp;INDIRECT("Ranking" &amp;D1 &amp;"!M12")) &amp;" " &amp;(INDIRECT("Ranking" &amp;D1 &amp;"!K12")) &amp;" " &amp;(INDIRECT("Ranking" &amp;D1 &amp;"!L12"))</f>
        <v>Nr 37 HAGSTRÖM Angelica Klövsjö Alpina</v>
      </c>
      <c r="E12" s="153"/>
      <c r="F12" s="155"/>
      <c r="G12" s="86" t="str">
        <f t="shared" ref="G12" si="5">IF(F12&lt;&gt;"",IF(E12+F12&lt;E11+F11,0,(E12+F12)-(E11+F11)),"")</f>
        <v/>
      </c>
      <c r="H12" s="78" t="str">
        <f>IF(G12&lt;G11,"v",IF(G12=G11,IF(F12&lt;F11,"v",""),""))</f>
        <v/>
      </c>
      <c r="I12" s="38"/>
      <c r="J12" s="184"/>
      <c r="K12" s="184"/>
      <c r="L12" s="184"/>
      <c r="M12" s="94" t="str">
        <f>IF(H11&lt;&gt;"",D11,IF(H12&lt;&gt;"",D12,""))</f>
        <v/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15</v>
      </c>
      <c r="B13" s="132" t="s">
        <v>102</v>
      </c>
      <c r="C13" s="162">
        <f>C11+1</f>
        <v>110</v>
      </c>
      <c r="D13" s="75" t="str">
        <f ca="1">("Nr "&amp;INDIRECT("Ranking" &amp;D1 &amp;"!M9")) &amp;" " &amp;(INDIRECT("Ranking" &amp;D1 &amp;"!K9")) &amp;" " &amp;(INDIRECT("Ranking" &amp;D1 &amp;"!L9"))</f>
        <v>Nr 34 SAHLÉN Moa Sollefteå A K</v>
      </c>
      <c r="E13" s="154"/>
      <c r="F13" s="152"/>
      <c r="G13" s="86" t="str">
        <f t="shared" ref="G13" si="6">IF(F13&lt;&gt;"",IF(E13+F13&lt;E14+F14,0,(E13+F13)-(E14+F14)),"")</f>
        <v/>
      </c>
      <c r="H13" s="77" t="str">
        <f>IF(G13&lt;G14,"v",IF(G13=G14,IF(F13&lt;F14,"v",""),""))</f>
        <v/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33"/>
      <c r="B14" s="133"/>
      <c r="C14" s="133"/>
      <c r="D14" s="75" t="str">
        <f ca="1">("Nr "&amp;INDIRECT("Ranking" &amp;D1 &amp;"!M32")) &amp;" " &amp;(INDIRECT("Ranking" &amp;D1 &amp;"!K32")) &amp;" " &amp;(INDIRECT("Ranking" &amp;D1 &amp;"!L32"))</f>
        <v>Nr 57 WESTLUND Maria Sundsvalls SLK</v>
      </c>
      <c r="E14" s="152"/>
      <c r="F14" s="154"/>
      <c r="G14" s="86" t="str">
        <f t="shared" ref="G14" si="7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>IF(H13&lt;&gt;"",D13,IF(H14&lt;&gt;"",D14,""))</f>
        <v/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H9_10!S28+1</f>
        <v>360</v>
      </c>
      <c r="AD14" s="187" t="s">
        <v>102</v>
      </c>
      <c r="AE14" s="186">
        <f>H9_10!U28+1</f>
        <v>376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16</v>
      </c>
      <c r="B15" s="132" t="s">
        <v>102</v>
      </c>
      <c r="C15" s="162">
        <f>C13+1</f>
        <v>111</v>
      </c>
      <c r="D15" s="82" t="str">
        <f ca="1">("Nr "&amp;INDIRECT("Ranking" &amp;D1 &amp;"!M25")) &amp;" " &amp;(INDIRECT("Ranking" &amp;D1 &amp;"!K25")) &amp;" " &amp;(INDIRECT("Ranking" &amp;D1 &amp;"!L25"))</f>
        <v>Nr 50 BRINGBY Lotta Täby SLK</v>
      </c>
      <c r="E15" s="155"/>
      <c r="F15" s="153"/>
      <c r="G15" s="86" t="str">
        <f t="shared" ref="G15" si="8">IF(F15&lt;&gt;"",IF(E15+F15&lt;E16+F16,0,(E15+F15)-(E16+F16)),"")</f>
        <v/>
      </c>
      <c r="H15" s="77" t="str">
        <f>IF(G15&lt;G16,"v",IF(G15=G16,IF(F15&lt;F16,"v",""),""))</f>
        <v/>
      </c>
      <c r="I15" s="29"/>
      <c r="J15" s="183">
        <f>J11+1</f>
        <v>185</v>
      </c>
      <c r="K15" s="185" t="s">
        <v>102</v>
      </c>
      <c r="L15" s="183">
        <f>L11+1</f>
        <v>246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33"/>
      <c r="B16" s="133"/>
      <c r="C16" s="133"/>
      <c r="D16" s="82" t="str">
        <f ca="1">("Nr "&amp;INDIRECT("Ranking" &amp;D1 &amp;"!M16")) &amp;" " &amp;(INDIRECT("Ranking" &amp;D1 &amp;"!K16")) &amp;" " &amp;(INDIRECT("Ranking" &amp;D1 &amp;"!L16"))</f>
        <v>Nr 41 LUNDSTRÖM Sarah Sundsvalls SLK</v>
      </c>
      <c r="E16" s="153"/>
      <c r="F16" s="155"/>
      <c r="G16" s="86" t="str">
        <f t="shared" ref="G16" si="9">IF(F16&lt;&gt;"",IF(E16+F16&lt;E15+F15,0,(E16+F16)-(E15+F15)),"")</f>
        <v/>
      </c>
      <c r="H16" s="78" t="str">
        <f>IF(G16&lt;G15,"v",IF(G16=G15,IF(F16&lt;F15,"v",""),""))</f>
        <v/>
      </c>
      <c r="I16" s="38"/>
      <c r="J16" s="184"/>
      <c r="K16" s="184"/>
      <c r="L16" s="184"/>
      <c r="M16" s="79" t="str">
        <f>IF(H15&lt;&gt;"",D15,IF(H16&lt;&gt;"",D16,""))</f>
        <v/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17</v>
      </c>
      <c r="B17" s="132" t="s">
        <v>102</v>
      </c>
      <c r="C17" s="162">
        <f>C15+1</f>
        <v>112</v>
      </c>
      <c r="D17" s="75" t="str">
        <f ca="1">("Nr "&amp;INDIRECT("Ranking" &amp;D1 &amp;"!M17")) &amp;" " &amp;(INDIRECT("Ranking" &amp;D1 &amp;"!K17")) &amp;" " &amp;(INDIRECT("Ranking" &amp;D1 &amp;"!L17"))</f>
        <v>Nr 42 ELLQVIST Engla Nolby Alpina SK</v>
      </c>
      <c r="E17" s="154"/>
      <c r="F17" s="152"/>
      <c r="G17" s="86" t="str">
        <f t="shared" ref="G17" si="10">IF(F17&lt;&gt;"",IF(E17+F17&lt;E18+F18,0,(E17+F17)-(E18+F18)),"")</f>
        <v/>
      </c>
      <c r="H17" s="77" t="str">
        <f>IF(G17&lt;G18,"v",IF(G17=G18,IF(F17&lt;F18,"v",""),""))</f>
        <v/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33"/>
      <c r="B18" s="133"/>
      <c r="C18" s="133"/>
      <c r="D18" s="75" t="str">
        <f ca="1">("Nr "&amp;INDIRECT("Ranking" &amp;D1 &amp;"!M24")) &amp;" " &amp;(INDIRECT("Ranking" &amp;D1 &amp;"!K24")) &amp;" " &amp;(INDIRECT("Ranking" &amp;D1 &amp;"!L24"))</f>
        <v>Nr 49 NORDLANDER Moa Getbergets Alpina IF</v>
      </c>
      <c r="E18" s="152"/>
      <c r="F18" s="154"/>
      <c r="G18" s="86" t="str">
        <f t="shared" ref="G18" si="11">IF(F18&lt;&gt;"",IF(E18+F18&lt;E17+F17,0,(E18+F18)-(E17+F17)),"")</f>
        <v/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>IF(H17&lt;&gt;"",D17,IF(H18&lt;&gt;"",D18,""))</f>
        <v/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301</v>
      </c>
      <c r="T18" s="187" t="s">
        <v>102</v>
      </c>
      <c r="U18" s="186">
        <f>U10+1</f>
        <v>333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18</v>
      </c>
      <c r="B19" s="132" t="s">
        <v>102</v>
      </c>
      <c r="C19" s="162">
        <f>C17+1</f>
        <v>113</v>
      </c>
      <c r="D19" s="82" t="str">
        <f ca="1">("Nr "&amp;INDIRECT("Ranking" &amp;D1 &amp;"!M33")) &amp;" " &amp;(INDIRECT("Ranking" &amp;D1 &amp;"!K33")) &amp;" " &amp;(INDIRECT("Ranking" &amp;D1 &amp;"!L33"))</f>
        <v>Nr 58 VIKING Nike Uppsala SLK</v>
      </c>
      <c r="E19" s="155"/>
      <c r="F19" s="153"/>
      <c r="G19" s="86" t="str">
        <f t="shared" ref="G19" si="12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186</v>
      </c>
      <c r="K19" s="185" t="s">
        <v>102</v>
      </c>
      <c r="L19" s="183">
        <f>L15+1</f>
        <v>247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31"/>
      <c r="B20" s="131"/>
      <c r="C20" s="131"/>
      <c r="D20" s="82" t="str">
        <f ca="1">("Nr "&amp;INDIRECT("Ranking" &amp;D1 &amp;"!M8")) &amp;" " &amp;(INDIRECT("Ranking" &amp;D1 &amp;"!K8")) &amp;" " &amp;(INDIRECT("Ranking" &amp;D1 &amp;"!L8"))</f>
        <v>Nr 33 SANDBERG Leia Tunafors SK</v>
      </c>
      <c r="E20" s="153"/>
      <c r="F20" s="155"/>
      <c r="G20" s="86" t="str">
        <f t="shared" ref="G20" si="13">IF(F20&lt;&gt;"",IF(E20+F20&lt;E19+F19,0,(E20+F20)-(E19+F19)),"")</f>
        <v/>
      </c>
      <c r="H20" s="78" t="str">
        <f>IF(G20&lt;G19,"v",IF(G20=G19,IF(F20&lt;F19,"v",""),""))</f>
        <v/>
      </c>
      <c r="I20" s="38"/>
      <c r="J20" s="184"/>
      <c r="K20" s="184"/>
      <c r="L20" s="184"/>
      <c r="M20" s="94" t="str">
        <f>IF(H19&lt;&gt;"",D19,IF(H20&lt;&gt;"",D20,""))</f>
        <v/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H9_10!AB21+1</f>
        <v>398</v>
      </c>
      <c r="AM21" s="187" t="s">
        <v>102</v>
      </c>
      <c r="AN21" s="186">
        <f>H9_10!AD21+1</f>
        <v>414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19</v>
      </c>
      <c r="B22" s="137" t="s">
        <v>102</v>
      </c>
      <c r="C22" s="177" t="s">
        <v>55</v>
      </c>
      <c r="D22" s="75" t="str">
        <f ca="1">("Nr "&amp;INDIRECT("Ranking" &amp;D1 &amp;"!M7")) &amp;" " &amp;(INDIRECT("Ranking" &amp;D1 &amp;"!K7")) &amp;" " &amp;(INDIRECT("Ranking" &amp;D1 &amp;"!L7"))</f>
        <v>Nr 32 FRENGEN Maja Nolby Alpina SK</v>
      </c>
      <c r="E22" s="154"/>
      <c r="F22" s="152"/>
      <c r="G22" s="86" t="str">
        <f t="shared" ref="G22" si="14">IF(F22&lt;&gt;"",IF(E22+F22&lt;E23+F23,0,(E22+F22)-(E23+F23)),"")</f>
        <v/>
      </c>
      <c r="H22" s="77" t="str">
        <f>IF(G22&lt;G23,"v",IF(G22=G23,IF(F22&lt;F23,"v",""),""))</f>
        <v/>
      </c>
      <c r="I22" s="29"/>
      <c r="J22" s="50"/>
      <c r="K22" s="50"/>
      <c r="L22" s="50"/>
      <c r="M22" s="79" t="str">
        <f>IF(H22&lt;&gt;"",D22,IF(H23&lt;&gt;"",D23,""))</f>
        <v/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31"/>
      <c r="B23" s="131"/>
      <c r="C23" s="131"/>
      <c r="D23" s="75" t="str">
        <f ca="1">("Nr "&amp;INDIRECT("Ranking" &amp;D1 &amp;"!M34")) &amp;" " &amp;(INDIRECT("Ranking" &amp;D1 &amp;"!K34")) &amp;" " &amp;(INDIRECT("Ranking" &amp;D1 &amp;"!L34"))</f>
        <v xml:space="preserve">Nr   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187</v>
      </c>
      <c r="K23" s="185" t="s">
        <v>102</v>
      </c>
      <c r="L23" s="183">
        <f>L19+1</f>
        <v>248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20</v>
      </c>
      <c r="B24" s="132" t="s">
        <v>102</v>
      </c>
      <c r="C24" s="132">
        <f>C19+1</f>
        <v>114</v>
      </c>
      <c r="D24" s="82" t="str">
        <f ca="1">("Nr "&amp;INDIRECT("Ranking" &amp;D1 &amp;"!M23")) &amp;" " &amp;(INDIRECT("Ranking" &amp;D1 &amp;"!K23")) &amp;" " &amp;(INDIRECT("Ranking" &amp;D1 &amp;"!L23"))</f>
        <v>Nr 48 ENGLUND Fanny Junsele IF</v>
      </c>
      <c r="E24" s="155"/>
      <c r="F24" s="153"/>
      <c r="G24" s="86" t="str">
        <f t="shared" ref="G24" si="16">IF(F24&lt;&gt;"",IF(E24+F24&lt;E25+F25,0,(E24+F24)-(E25+F25)),"")</f>
        <v/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>IF(H24&lt;&gt;"",D24,IF(H25&lt;&gt;"",D25,""))</f>
        <v/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302</v>
      </c>
      <c r="T24" s="187" t="s">
        <v>102</v>
      </c>
      <c r="U24" s="186">
        <f>U18+1</f>
        <v>334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31"/>
      <c r="B25" s="131"/>
      <c r="C25" s="131"/>
      <c r="D25" s="82" t="str">
        <f ca="1">("Nr "&amp;INDIRECT("Ranking" &amp;D1 &amp;"!M18")) &amp;" " &amp;(INDIRECT("Ranking" &amp;D1 &amp;"!K18")) &amp;" " &amp;(INDIRECT("Ranking" &amp;D1 &amp;"!L18"))</f>
        <v>Nr 43 NYBERG Tine Sundsvalls SLK</v>
      </c>
      <c r="E25" s="153"/>
      <c r="F25" s="155"/>
      <c r="G25" s="86" t="str">
        <f t="shared" ref="G25" si="18">IF(F25&lt;&gt;"",IF(E25+F25&lt;E24+F24,0,(E25+F25)-(E24+F24)),"")</f>
        <v/>
      </c>
      <c r="H25" s="78" t="str">
        <f t="shared" ref="H25" si="19">IF(G25&lt;G24,"v",IF(G25=G24,IF(F25&lt;F24,"v",""),""))</f>
        <v/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21</v>
      </c>
      <c r="B26" s="132" t="s">
        <v>102</v>
      </c>
      <c r="C26" s="142">
        <f>C24+1</f>
        <v>115</v>
      </c>
      <c r="D26" s="75" t="str">
        <f ca="1">("Nr "&amp;INDIRECT("Ranking" &amp;D1 &amp;"!M15")) &amp;" " &amp;(INDIRECT("Ranking" &amp;D1 &amp;"!K15")) &amp;" " &amp;(INDIRECT("Ranking" &amp;D1 &amp;"!L15"))</f>
        <v>Nr 40 DE BRITO Soline Täby SLK</v>
      </c>
      <c r="E26" s="154"/>
      <c r="F26" s="152"/>
      <c r="G26" s="86" t="str">
        <f t="shared" ref="G26" si="20">IF(F26&lt;&gt;"",IF(E26+F26&lt;E27+F27,0,(E26+F26)-(E27+F27)),"")</f>
        <v/>
      </c>
      <c r="H26" s="77" t="str">
        <f t="shared" ref="H26" si="21">IF(G26&lt;G27,"v",IF(G26=G27,IF(F26&lt;F27,"v",""),""))</f>
        <v/>
      </c>
      <c r="I26" s="29"/>
      <c r="J26" s="127"/>
      <c r="K26" s="127"/>
      <c r="L26" s="127"/>
      <c r="M26" s="94" t="str">
        <f>IF(H26&lt;&gt;"",D26,IF(H27&lt;&gt;"",D27,""))</f>
        <v/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31"/>
      <c r="B27" s="131"/>
      <c r="C27" s="143"/>
      <c r="D27" s="75" t="str">
        <f ca="1">("Nr "&amp;INDIRECT("Ranking" &amp;D1 &amp;"!M26")) &amp;" " &amp;(INDIRECT("Ranking" &amp;D1 &amp;"!K26")) &amp;" " &amp;(INDIRECT("Ranking" &amp;D1 &amp;"!L26"))</f>
        <v>Nr 51 LEVIN Olivia Saltsjöbadens SLK</v>
      </c>
      <c r="E27" s="152"/>
      <c r="F27" s="154"/>
      <c r="G27" s="86" t="str">
        <f t="shared" ref="G27" si="22">IF(F27&lt;&gt;"",IF(E27+F27&lt;E26+F26,0,(E27+F27)-(E26+F26)),"")</f>
        <v/>
      </c>
      <c r="H27" s="78" t="str">
        <f t="shared" ref="H27" si="23">IF(G27&lt;G26,"v",IF(G27=G26,IF(F27&lt;F26,"v",""),""))</f>
        <v/>
      </c>
      <c r="I27" s="60"/>
      <c r="J27" s="183">
        <f>J23+1</f>
        <v>188</v>
      </c>
      <c r="K27" s="185" t="s">
        <v>102</v>
      </c>
      <c r="L27" s="183">
        <f>L23+1</f>
        <v>249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22</v>
      </c>
      <c r="B28" s="132" t="s">
        <v>102</v>
      </c>
      <c r="C28" s="162">
        <f>C26+1</f>
        <v>116</v>
      </c>
      <c r="D28" s="82" t="str">
        <f ca="1">("Nr "&amp;INDIRECT("Ranking" &amp;D1 &amp;"!M31")) &amp;" " &amp;(INDIRECT("Ranking" &amp;D1 &amp;"!K31")) &amp;" " &amp;(INDIRECT("Ranking" &amp;D1 &amp;"!L31"))</f>
        <v>Nr 56 PETTERSSON Selma Göteborgs SLK</v>
      </c>
      <c r="E28" s="155"/>
      <c r="F28" s="153"/>
      <c r="G28" s="86" t="str">
        <f t="shared" ref="G28" si="24">IF(F28&lt;&gt;"",IF(E28+F28&lt;E29+F29,0,(E28+F28)-(E29+F29)),"")</f>
        <v/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>IF(H28&lt;&gt;"",D28,IF(H29&lt;&gt;"",D29,""))</f>
        <v/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361</v>
      </c>
      <c r="AD28" s="187" t="s">
        <v>102</v>
      </c>
      <c r="AE28" s="186">
        <f>AE14+1</f>
        <v>377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31"/>
      <c r="B29" s="131"/>
      <c r="C29" s="131"/>
      <c r="D29" s="82" t="str">
        <f ca="1">("Nr "&amp;INDIRECT("Ranking" &amp;D1 &amp;"!M10")) &amp;" " &amp;(INDIRECT("Ranking" &amp;D1 &amp;"!K10")) &amp;" " &amp;(INDIRECT("Ranking" &amp;D1 &amp;"!L10"))</f>
        <v>Nr 35 SJÖSTRÖM-JONSSON Matilda Sundsvalls SLK</v>
      </c>
      <c r="E29" s="153"/>
      <c r="F29" s="155"/>
      <c r="G29" s="86" t="str">
        <f t="shared" ref="G29" si="26">IF(F29&lt;&gt;"",IF(E29+F29&lt;E28+F28,0,(E29+F29)-(E28+F28)),"")</f>
        <v/>
      </c>
      <c r="H29" s="78" t="str">
        <f t="shared" ref="H29" si="27">IF(G29&lt;G28,"v",IF(G29=G28,IF(F29&lt;F28,"v",""),""))</f>
        <v/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23</v>
      </c>
      <c r="B30" s="132" t="s">
        <v>102</v>
      </c>
      <c r="C30" s="162">
        <f>C28+1</f>
        <v>117</v>
      </c>
      <c r="D30" s="75" t="str">
        <f ca="1">("Nr "&amp;INDIRECT("Ranking" &amp;D1 &amp;"!M11")) &amp;" " &amp;(INDIRECT("Ranking" &amp;D1 &amp;"!K11")) &amp;" " &amp;(INDIRECT("Ranking" &amp;D1 &amp;"!L11"))</f>
        <v>Nr 36 KONGSHOLM Sara Sundsvalls SLK</v>
      </c>
      <c r="E30" s="154"/>
      <c r="F30" s="152"/>
      <c r="G30" s="86" t="str">
        <f t="shared" ref="G30" si="28">IF(F30&lt;&gt;"",IF(E30+F30&lt;E31+F31,0,(E30+F30)-(E31+F31)),"")</f>
        <v/>
      </c>
      <c r="H30" s="77" t="str">
        <f t="shared" ref="H30" si="29">IF(G30&lt;G31,"v",IF(G30=G31,IF(F30&lt;F31,"v",""),""))</f>
        <v/>
      </c>
      <c r="I30" s="29"/>
      <c r="J30" s="127"/>
      <c r="K30" s="127"/>
      <c r="L30" s="127"/>
      <c r="M30" s="79" t="str">
        <f>IF(H30&lt;&gt;"",D30,IF(H31&lt;&gt;"",D31,""))</f>
        <v/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31"/>
      <c r="B31" s="131"/>
      <c r="C31" s="131"/>
      <c r="D31" s="75" t="str">
        <f ca="1">("Nr "&amp;INDIRECT("Ranking" &amp;D1 &amp;"!M30")) &amp;" " &amp;(INDIRECT("Ranking" &amp;D1 &amp;"!K30")) &amp;" " &amp;(INDIRECT("Ranking" &amp;D1 &amp;"!L30"))</f>
        <v>Nr 55 PETTERSSON Moa Sundsvalls SLK</v>
      </c>
      <c r="E31" s="152"/>
      <c r="F31" s="154"/>
      <c r="G31" s="86" t="str">
        <f t="shared" ref="G31" si="30">IF(F31&lt;&gt;"",IF(E31+F31&lt;E30+F30,0,(E31+F31)-(E30+F30)),"")</f>
        <v/>
      </c>
      <c r="H31" s="78" t="str">
        <f t="shared" ref="H31" si="31">IF(G31&lt;G30,"v",IF(G31=G30,IF(F31&lt;F30,"v",""),""))</f>
        <v/>
      </c>
      <c r="I31" s="60"/>
      <c r="J31" s="183">
        <f>J27+1</f>
        <v>189</v>
      </c>
      <c r="K31" s="185" t="s">
        <v>102</v>
      </c>
      <c r="L31" s="183">
        <f>L27+1</f>
        <v>250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24</v>
      </c>
      <c r="B32" s="132" t="s">
        <v>102</v>
      </c>
      <c r="C32" s="162">
        <f>C30+1</f>
        <v>118</v>
      </c>
      <c r="D32" s="82" t="str">
        <f ca="1">("Nr "&amp;INDIRECT("Ranking" &amp;D1 &amp;"!M27")) &amp;" " &amp;(INDIRECT("Ranking" &amp;D1 &amp;"!K27")) &amp;" " &amp;(INDIRECT("Ranking" &amp;D1 &amp;"!L27"))</f>
        <v>Nr 52 GRADIN Ester-Kajsa Junsele IF</v>
      </c>
      <c r="E32" s="155"/>
      <c r="F32" s="153"/>
      <c r="G32" s="86" t="str">
        <f t="shared" ref="G32" si="32">IF(F32&lt;&gt;"",IF(E32+F32&lt;E33+F33,0,(E32+F32)-(E33+F33)),"")</f>
        <v/>
      </c>
      <c r="H32" s="77" t="str">
        <f t="shared" ref="H32" si="33">IF(G32&lt;G33,"v",IF(G32=G33,IF(F32&lt;F33,"v",""),""))</f>
        <v/>
      </c>
      <c r="I32" s="38"/>
      <c r="J32" s="184"/>
      <c r="K32" s="184"/>
      <c r="L32" s="184"/>
      <c r="M32" s="79" t="str">
        <f>IF(H32&lt;&gt;"",D32,IF(H33&lt;&gt;"",D33,""))</f>
        <v/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303</v>
      </c>
      <c r="T32" s="187" t="s">
        <v>102</v>
      </c>
      <c r="U32" s="186">
        <f>U24+1</f>
        <v>335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31"/>
      <c r="B33" s="131"/>
      <c r="C33" s="131"/>
      <c r="D33" s="82" t="str">
        <f ca="1">("Nr "&amp;INDIRECT("Ranking" &amp;D1 &amp;"!M14")) &amp;" " &amp;(INDIRECT("Ranking" &amp;D1 &amp;"!K14")) &amp;" " &amp;(INDIRECT("Ranking" &amp;D1 &amp;"!L14"))</f>
        <v>Nr 39 BJÖRKHOLM Madeleine Huddinge SK AF</v>
      </c>
      <c r="E33" s="153"/>
      <c r="F33" s="155"/>
      <c r="G33" s="86" t="str">
        <f t="shared" ref="G33" si="34">IF(F33&lt;&gt;"",IF(E33+F33&lt;E32+F32,0,(E33+F33)-(E32+F32)),"")</f>
        <v/>
      </c>
      <c r="H33" s="78" t="str">
        <f t="shared" ref="H33" si="35">IF(G33&lt;G32,"v",IF(G33=G32,IF(F33&lt;F32,"v",""),""))</f>
        <v/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H9_10!AB33+1</f>
        <v>390</v>
      </c>
      <c r="AM33" s="187" t="s">
        <v>102</v>
      </c>
      <c r="AN33" s="186">
        <f>H9_10!AD33+1</f>
        <v>406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25</v>
      </c>
      <c r="B34" s="132" t="s">
        <v>102</v>
      </c>
      <c r="C34" s="191">
        <f>C32+1</f>
        <v>119</v>
      </c>
      <c r="D34" s="194" t="str">
        <f ca="1">("Nr "&amp;INDIRECT("Ranking" &amp;D1 &amp;"!M19")) &amp;" " &amp;(INDIRECT("Ranking" &amp;D1 &amp;"!K19")) &amp;" " &amp;(INDIRECT("Ranking" &amp;D1 &amp;"!L19"))</f>
        <v>Nr 44 BACKE Maja Nolby Alpina SK</v>
      </c>
      <c r="E34" s="195"/>
      <c r="F34" s="152"/>
      <c r="G34" s="86" t="str">
        <f t="shared" ref="G34" si="36">IF(F34&lt;&gt;"",IF(E34+F34&lt;E35+F35,0,(E34+F34)-(E35+F35)),"")</f>
        <v/>
      </c>
      <c r="H34" s="77" t="str">
        <f t="shared" ref="H34" si="37">IF(G34&lt;G35,"v",IF(G34=G35,IF(F34&lt;F35,"v",""),""))</f>
        <v/>
      </c>
      <c r="I34" s="38"/>
      <c r="J34" s="127"/>
      <c r="K34" s="127"/>
      <c r="L34" s="127"/>
      <c r="M34" s="94" t="str">
        <f>IF(H34&lt;&gt;"",D34,IF(H35&lt;&gt;"",D35,""))</f>
        <v/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31"/>
      <c r="B35" s="131"/>
      <c r="C35" s="131"/>
      <c r="D35" s="75" t="str">
        <f ca="1">("Nr "&amp;INDIRECT("Ranking" &amp;D1 &amp;"!M22")) &amp;" " &amp;(INDIRECT("Ranking" &amp;D1 &amp;"!K22")) &amp;" " &amp;(INDIRECT("Ranking" &amp;D1 &amp;"!L22"))</f>
        <v>Nr 47 ÖHLUND Cornelia Åre SLK</v>
      </c>
      <c r="E35" s="152"/>
      <c r="F35" s="154"/>
      <c r="G35" s="86" t="str">
        <f t="shared" ref="G35" si="38">IF(F35&lt;&gt;"",IF(E35+F35&lt;E34+F34,0,(E35+F35)-(E34+F34)),"")</f>
        <v/>
      </c>
      <c r="H35" s="78" t="str">
        <f t="shared" ref="H35" si="39">IF(G35&lt;G34,"v",IF(G35=G34,IF(F35&lt;F34,"v",""),""))</f>
        <v/>
      </c>
      <c r="I35" s="29"/>
      <c r="J35" s="183">
        <f>J31+1</f>
        <v>190</v>
      </c>
      <c r="K35" s="185" t="s">
        <v>102</v>
      </c>
      <c r="L35" s="183">
        <f>L31+1</f>
        <v>251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26</v>
      </c>
      <c r="B36" s="138" t="s">
        <v>102</v>
      </c>
      <c r="C36" s="130" t="s">
        <v>55</v>
      </c>
      <c r="D36" s="82" t="str">
        <f ca="1">("Nr "&amp;INDIRECT("Ranking" &amp;D1 &amp;"!M35")) &amp;" " &amp;(INDIRECT("Ranking" &amp;D1 &amp;"!K35")) &amp;" " &amp;(INDIRECT("Ranking" &amp;D1 &amp;"!L35"))</f>
        <v xml:space="preserve">Nr   </v>
      </c>
      <c r="E36" s="155"/>
      <c r="F36" s="153"/>
      <c r="G36" s="86" t="str">
        <f t="shared" ref="G36" si="40">IF(F36&lt;&gt;"",IF(E36+F36&lt;E37+F37,0,(E36+F36)-(E37+F37)),"")</f>
        <v/>
      </c>
      <c r="H36" s="77" t="str">
        <f t="shared" ref="H36" si="41">IF(G36&lt;G37,"v",IF(G36=G37,IF(F36&lt;F37,"v",""),""))</f>
        <v/>
      </c>
      <c r="I36" s="38"/>
      <c r="J36" s="184"/>
      <c r="K36" s="184"/>
      <c r="L36" s="184"/>
      <c r="M36" s="94" t="str">
        <f>IF(H36&lt;&gt;"",D36,IF(H37&lt;&gt;"",D37,""))</f>
        <v/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31 BENGTSSON Hilda Bollnäs AK</v>
      </c>
      <c r="E37" s="153"/>
      <c r="F37" s="155"/>
      <c r="G37" s="86" t="str">
        <f t="shared" ref="G37" si="42">IF(F37&lt;&gt;"",IF(E37+F37&lt;E36+F36,0,(E37+F37)-(E36+F36)),"")</f>
        <v/>
      </c>
      <c r="H37" s="78" t="str">
        <f t="shared" ref="H37" si="43">IF(G37&lt;G36,"v",IF(G37=G36,IF(F37&lt;F36,"v",""),""))</f>
        <v/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26"/>
      <c r="F41" s="26"/>
      <c r="G41" s="26"/>
      <c r="H41" s="26"/>
      <c r="N41" s="125" t="s">
        <v>16</v>
      </c>
      <c r="O41" s="26"/>
      <c r="U41" s="26"/>
      <c r="V41" s="26"/>
      <c r="W41" s="26"/>
      <c r="AE41" s="26"/>
      <c r="AF41" s="26"/>
      <c r="AG41" s="26"/>
      <c r="AN41" s="26"/>
      <c r="AO41" s="26"/>
      <c r="AP41" s="26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>IF(AND(H5="",H6=""),"",IF(H5="",D5,IF(H6="",D6)))</f>
        <v/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>IF(AND(H7="",H8=""),"",IF(H7="",D7,IF(H8="",D8)))</f>
        <v/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>IF(AND(H9="",H10=""),"",IF(H9="",D9,IF(H10="",D10)))</f>
        <v/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>IF(AND(H11="",H12=""),"",IF(H11="",D11,IF(H12="",D12)))</f>
        <v/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>IF(AND(H13="",H14=""),"",IF(H13="",D13,IF(H14="",D14)))</f>
        <v/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>IF(AND(H15="",H16=""),"",IF(H15="",D15,IF(H16="",D16)))</f>
        <v/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>IF(AND(H17="",H18=""),"",IF(H17="",D17,IF(H18="",D18)))</f>
        <v/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>IF(AND(H19="",H20=""),"",IF(H19="",D19,IF(H20="",D20)))</f>
        <v/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>IF(AND(H22="",H23=""),"",IF(H22="",D22,IF(H23="",D23)))</f>
        <v/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>IF(AND(H24="",H25=""),"",IF(H24="",D24,IF(H25="",D25)))</f>
        <v/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>IF(AND(H26="",H27=""),"",IF(H26="",D26,IF(H27="",D27)))</f>
        <v/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>IF(AND(H28="",H29=""),"",IF(H28="",D28,IF(H29="",D29)))</f>
        <v/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>IF(AND(H30="",H31=""),"",IF(H30="",D30,IF(H31="",D31)))</f>
        <v/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>IF(AND(H32="",H33=""),"",IF(H32="",D32,IF(H33="",D33)))</f>
        <v/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>IF(AND(H34="",H35=""),"",IF(H34="",D34,IF(H35="",D35)))</f>
        <v/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>IF(AND(H36="",H37=""),"",IF(H36="",D36,IF(H37="",D37)))</f>
        <v/>
      </c>
    </row>
  </sheetData>
  <mergeCells count="53">
    <mergeCell ref="AL4:AN4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0"/>
  <sheetViews>
    <sheetView showRuler="0" topLeftCell="G4" zoomScaleNormal="100" workbookViewId="0">
      <selection activeCell="N27" sqref="N2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RankingD11_12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117</v>
      </c>
      <c r="L5" s="74" t="s">
        <v>105</v>
      </c>
      <c r="M5" s="161">
        <v>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116</v>
      </c>
      <c r="L6" s="74" t="s">
        <v>105</v>
      </c>
      <c r="M6" s="161">
        <f>M5+1</f>
        <v>31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71</v>
      </c>
      <c r="L7" s="74" t="s">
        <v>58</v>
      </c>
      <c r="M7" s="161">
        <f t="shared" ref="M7:M33" si="1">M6+1</f>
        <v>32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158</v>
      </c>
      <c r="L8" s="74" t="s">
        <v>159</v>
      </c>
      <c r="M8" s="161">
        <f t="shared" si="1"/>
        <v>33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157</v>
      </c>
      <c r="L9" s="74" t="s">
        <v>130</v>
      </c>
      <c r="M9" s="161">
        <f t="shared" si="1"/>
        <v>34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69</v>
      </c>
      <c r="L10" s="74" t="s">
        <v>56</v>
      </c>
      <c r="M10" s="161">
        <f t="shared" si="1"/>
        <v>35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148</v>
      </c>
      <c r="L11" s="74" t="s">
        <v>56</v>
      </c>
      <c r="M11" s="161">
        <f t="shared" si="1"/>
        <v>36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146</v>
      </c>
      <c r="L12" s="74" t="s">
        <v>147</v>
      </c>
      <c r="M12" s="161">
        <f t="shared" si="1"/>
        <v>37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145</v>
      </c>
      <c r="L13" s="74" t="s">
        <v>140</v>
      </c>
      <c r="M13" s="161">
        <f t="shared" si="1"/>
        <v>38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139</v>
      </c>
      <c r="L14" s="74" t="s">
        <v>140</v>
      </c>
      <c r="M14" s="161">
        <f t="shared" si="1"/>
        <v>39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141</v>
      </c>
      <c r="L15" s="74" t="s">
        <v>142</v>
      </c>
      <c r="M15" s="161">
        <f t="shared" si="1"/>
        <v>40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4" t="s">
        <v>56</v>
      </c>
      <c r="M16" s="161">
        <f t="shared" si="1"/>
        <v>41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73</v>
      </c>
      <c r="L17" s="74" t="s">
        <v>58</v>
      </c>
      <c r="M17" s="161">
        <f t="shared" si="1"/>
        <v>42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154</v>
      </c>
      <c r="L18" s="74" t="s">
        <v>56</v>
      </c>
      <c r="M18" s="161">
        <f t="shared" si="1"/>
        <v>43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88" t="s">
        <v>75</v>
      </c>
      <c r="L19" s="189" t="s">
        <v>58</v>
      </c>
      <c r="M19" s="193">
        <f t="shared" si="1"/>
        <v>44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74</v>
      </c>
      <c r="L20" s="74" t="s">
        <v>56</v>
      </c>
      <c r="M20" s="161">
        <f t="shared" si="1"/>
        <v>45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151</v>
      </c>
      <c r="L21" s="74" t="s">
        <v>112</v>
      </c>
      <c r="M21" s="161">
        <f t="shared" si="1"/>
        <v>46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118</v>
      </c>
      <c r="L22" s="74" t="s">
        <v>112</v>
      </c>
      <c r="M22" s="161">
        <f t="shared" si="1"/>
        <v>47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143</v>
      </c>
      <c r="L23" s="74" t="s">
        <v>129</v>
      </c>
      <c r="M23" s="161">
        <f t="shared" si="1"/>
        <v>48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153</v>
      </c>
      <c r="L24" s="74" t="s">
        <v>88</v>
      </c>
      <c r="M24" s="161">
        <f t="shared" si="1"/>
        <v>49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276</v>
      </c>
      <c r="L25" s="74" t="s">
        <v>142</v>
      </c>
      <c r="M25" s="161">
        <f t="shared" si="1"/>
        <v>50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149</v>
      </c>
      <c r="L26" s="74" t="s">
        <v>150</v>
      </c>
      <c r="M26" s="161">
        <f t="shared" si="1"/>
        <v>51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144</v>
      </c>
      <c r="L27" s="74" t="s">
        <v>129</v>
      </c>
      <c r="M27" s="161">
        <f t="shared" si="1"/>
        <v>52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59</v>
      </c>
      <c r="L28" s="74" t="s">
        <v>56</v>
      </c>
      <c r="M28" s="161">
        <f t="shared" si="1"/>
        <v>53</v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8" t="s">
        <v>152</v>
      </c>
      <c r="L29" s="74" t="s">
        <v>150</v>
      </c>
      <c r="M29" s="161">
        <f t="shared" si="1"/>
        <v>54</v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8" t="s">
        <v>76</v>
      </c>
      <c r="L30" s="74" t="s">
        <v>56</v>
      </c>
      <c r="M30" s="161">
        <f t="shared" si="1"/>
        <v>55</v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8" t="s">
        <v>155</v>
      </c>
      <c r="L31" s="74" t="s">
        <v>156</v>
      </c>
      <c r="M31" s="161">
        <f t="shared" si="1"/>
        <v>56</v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8" t="s">
        <v>63</v>
      </c>
      <c r="L32" s="74" t="s">
        <v>56</v>
      </c>
      <c r="M32" s="161">
        <f t="shared" si="1"/>
        <v>57</v>
      </c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8" t="s">
        <v>270</v>
      </c>
      <c r="L33" s="74" t="s">
        <v>135</v>
      </c>
      <c r="M33" s="161">
        <f t="shared" si="1"/>
        <v>58</v>
      </c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8"/>
      <c r="L34" s="74"/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8"/>
      <c r="L35" s="74"/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8"/>
      <c r="L36" s="74"/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6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6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6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6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6"/>
        <v>6</v>
      </c>
      <c r="K81" s="2" t="str">
        <f t="shared" si="5"/>
        <v>-</v>
      </c>
      <c r="L81" s="73"/>
    </row>
    <row r="82" spans="1:12" s="2" customFormat="1">
      <c r="A82" s="16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6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6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6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6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6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6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6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6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6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6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6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6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6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6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6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6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6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6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6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6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6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6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6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6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6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6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6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6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6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6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6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6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6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6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6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6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6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6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6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6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6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6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6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6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6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6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6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6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6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6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6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6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6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6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6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6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6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6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6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6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6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6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6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6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6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6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6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6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6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6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6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6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6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6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6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6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6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6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6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6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6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6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6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6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6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6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6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6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6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6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6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6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6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6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6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6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6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6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6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6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6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6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6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6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6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6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6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6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6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6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6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6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6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6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6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6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6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3">IFERROR(VLOOKUP(SMALL($A$216:$A$278,$J217),$A$216:$B$278,2,FALSE),"-")</f>
        <v>-</v>
      </c>
    </row>
    <row r="218" spans="1:12" s="2" customFormat="1">
      <c r="A218" s="16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8" t="str">
        <f t="shared" ca="1" si="13"/>
        <v>-</v>
      </c>
    </row>
    <row r="219" spans="1:12" s="2" customFormat="1">
      <c r="A219" s="16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8" t="str">
        <f t="shared" ca="1" si="13"/>
        <v>-</v>
      </c>
    </row>
    <row r="220" spans="1:12" s="2" customFormat="1">
      <c r="A220" s="16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8" t="str">
        <f t="shared" ca="1" si="13"/>
        <v>-</v>
      </c>
    </row>
    <row r="221" spans="1:12" s="2" customFormat="1">
      <c r="A221" s="16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8" t="str">
        <f t="shared" ca="1" si="13"/>
        <v>-</v>
      </c>
    </row>
    <row r="222" spans="1:12" s="2" customFormat="1">
      <c r="A222" s="16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8" t="str">
        <f t="shared" ca="1" si="13"/>
        <v>-</v>
      </c>
    </row>
    <row r="223" spans="1:12" s="2" customFormat="1">
      <c r="A223" s="16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8" t="str">
        <f t="shared" ca="1" si="13"/>
        <v>-</v>
      </c>
    </row>
    <row r="224" spans="1:12" s="2" customFormat="1">
      <c r="A224" s="16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8" t="str">
        <f t="shared" ca="1" si="13"/>
        <v>-</v>
      </c>
    </row>
    <row r="225" spans="1:11" s="2" customFormat="1">
      <c r="A225" s="16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8" t="str">
        <f t="shared" ca="1" si="13"/>
        <v>-</v>
      </c>
    </row>
    <row r="226" spans="1:11" s="2" customFormat="1">
      <c r="A226" s="16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8" t="str">
        <f t="shared" ca="1" si="13"/>
        <v>-</v>
      </c>
    </row>
    <row r="227" spans="1:11" s="2" customFormat="1">
      <c r="A227" s="16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8" t="str">
        <f t="shared" ca="1" si="13"/>
        <v>-</v>
      </c>
    </row>
    <row r="228" spans="1:11" s="2" customFormat="1">
      <c r="A228" s="16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8" t="str">
        <f t="shared" ca="1" si="13"/>
        <v>-</v>
      </c>
    </row>
    <row r="229" spans="1:11" s="2" customFormat="1">
      <c r="A229" s="16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8" t="str">
        <f t="shared" ca="1" si="13"/>
        <v>-</v>
      </c>
    </row>
    <row r="230" spans="1:11" s="2" customFormat="1">
      <c r="A230" s="16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8" t="str">
        <f t="shared" ca="1" si="13"/>
        <v>-</v>
      </c>
    </row>
    <row r="231" spans="1:11" s="2" customFormat="1">
      <c r="A231" s="16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8" t="str">
        <f t="shared" ca="1" si="13"/>
        <v>-</v>
      </c>
    </row>
    <row r="232" spans="1:11" s="2" customFormat="1">
      <c r="A232" s="16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8" t="str">
        <f t="shared" ca="1" si="13"/>
        <v>-</v>
      </c>
    </row>
    <row r="233" spans="1:11" s="2" customFormat="1">
      <c r="A233" s="16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8" t="str">
        <f t="shared" ca="1" si="13"/>
        <v>-</v>
      </c>
    </row>
    <row r="234" spans="1:11" s="2" customFormat="1">
      <c r="A234" s="16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8" t="str">
        <f t="shared" ca="1" si="13"/>
        <v>-</v>
      </c>
    </row>
    <row r="235" spans="1:11" s="2" customFormat="1">
      <c r="A235" s="16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8" t="str">
        <f t="shared" ca="1" si="13"/>
        <v>-</v>
      </c>
    </row>
    <row r="236" spans="1:11" s="2" customFormat="1">
      <c r="A236" s="16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8" t="str">
        <f t="shared" ca="1" si="13"/>
        <v>-</v>
      </c>
    </row>
    <row r="237" spans="1:11" s="2" customFormat="1">
      <c r="A237" s="16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8" t="str">
        <f t="shared" ca="1" si="13"/>
        <v>-</v>
      </c>
    </row>
    <row r="238" spans="1:11" s="2" customFormat="1">
      <c r="A238" s="16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8" t="str">
        <f t="shared" ca="1" si="13"/>
        <v>-</v>
      </c>
    </row>
    <row r="239" spans="1:11" s="2" customFormat="1">
      <c r="A239" s="16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8" t="str">
        <f t="shared" ca="1" si="13"/>
        <v>-</v>
      </c>
    </row>
    <row r="240" spans="1:11" s="2" customFormat="1">
      <c r="A240" s="16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8" t="str">
        <f t="shared" ca="1" si="13"/>
        <v>-</v>
      </c>
    </row>
    <row r="241" spans="1:11" s="2" customFormat="1">
      <c r="A241" s="16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8" t="str">
        <f t="shared" ca="1" si="13"/>
        <v>-</v>
      </c>
    </row>
    <row r="242" spans="1:11" s="2" customFormat="1">
      <c r="A242" s="16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8" t="str">
        <f t="shared" ca="1" si="13"/>
        <v>-</v>
      </c>
    </row>
    <row r="243" spans="1:11" s="2" customFormat="1">
      <c r="A243" s="16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8" t="str">
        <f t="shared" ca="1" si="13"/>
        <v>-</v>
      </c>
    </row>
    <row r="244" spans="1:11" s="2" customFormat="1">
      <c r="A244" s="16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8" t="str">
        <f t="shared" ca="1" si="13"/>
        <v>-</v>
      </c>
    </row>
    <row r="245" spans="1:11" s="2" customFormat="1">
      <c r="A245" s="16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8" t="str">
        <f t="shared" ca="1" si="13"/>
        <v>-</v>
      </c>
    </row>
    <row r="246" spans="1:11" s="2" customFormat="1">
      <c r="A246" s="16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8" t="str">
        <f t="shared" ca="1" si="13"/>
        <v>-</v>
      </c>
    </row>
    <row r="247" spans="1:11" s="2" customFormat="1">
      <c r="A247" s="16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8" t="str">
        <f t="shared" ca="1" si="13"/>
        <v>-</v>
      </c>
    </row>
    <row r="248" spans="1:11" s="2" customFormat="1">
      <c r="A248" s="16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8" t="str">
        <f t="shared" ca="1" si="13"/>
        <v>-</v>
      </c>
    </row>
    <row r="249" spans="1:11" s="2" customFormat="1">
      <c r="A249" s="16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8" t="str">
        <f t="shared" ca="1" si="13"/>
        <v>-</v>
      </c>
    </row>
    <row r="250" spans="1:11" s="2" customFormat="1">
      <c r="A250" s="16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8" t="str">
        <f t="shared" ca="1" si="13"/>
        <v>-</v>
      </c>
    </row>
    <row r="251" spans="1:11" s="2" customFormat="1">
      <c r="A251" s="16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8" t="str">
        <f t="shared" ca="1" si="13"/>
        <v>-</v>
      </c>
    </row>
    <row r="252" spans="1:11" s="2" customFormat="1">
      <c r="A252" s="16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8" t="str">
        <f t="shared" ca="1" si="13"/>
        <v>-</v>
      </c>
    </row>
    <row r="253" spans="1:11" s="2" customFormat="1">
      <c r="A253" s="16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8" t="str">
        <f t="shared" ca="1" si="13"/>
        <v>-</v>
      </c>
    </row>
    <row r="254" spans="1:11" s="2" customFormat="1">
      <c r="A254" s="16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8" t="str">
        <f t="shared" ca="1" si="13"/>
        <v>-</v>
      </c>
    </row>
    <row r="255" spans="1:11" s="2" customFormat="1">
      <c r="A255" s="16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8" t="str">
        <f t="shared" ca="1" si="13"/>
        <v>-</v>
      </c>
    </row>
    <row r="256" spans="1:11" s="2" customFormat="1">
      <c r="A256" s="16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8" t="str">
        <f t="shared" ca="1" si="13"/>
        <v>-</v>
      </c>
    </row>
    <row r="257" spans="1:11" s="2" customFormat="1">
      <c r="A257" s="16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8" t="str">
        <f t="shared" ca="1" si="13"/>
        <v>-</v>
      </c>
    </row>
    <row r="258" spans="1:11" s="2" customFormat="1">
      <c r="A258" s="16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8" t="str">
        <f t="shared" ca="1" si="13"/>
        <v>-</v>
      </c>
    </row>
    <row r="259" spans="1:11" s="2" customFormat="1">
      <c r="A259" s="16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8" t="str">
        <f t="shared" ca="1" si="13"/>
        <v>-</v>
      </c>
    </row>
    <row r="260" spans="1:11" s="2" customFormat="1">
      <c r="A260" s="16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8" t="str">
        <f t="shared" ca="1" si="13"/>
        <v>-</v>
      </c>
    </row>
    <row r="261" spans="1:11" s="2" customFormat="1">
      <c r="A261" s="16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8" t="str">
        <f t="shared" ca="1" si="13"/>
        <v>-</v>
      </c>
    </row>
    <row r="262" spans="1:11" s="2" customFormat="1">
      <c r="A262" s="16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8" t="str">
        <f t="shared" ca="1" si="13"/>
        <v>-</v>
      </c>
    </row>
    <row r="263" spans="1:11" s="2" customFormat="1">
      <c r="A263" s="16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8" t="str">
        <f t="shared" ca="1" si="13"/>
        <v>-</v>
      </c>
    </row>
    <row r="264" spans="1:11" s="2" customFormat="1">
      <c r="A264" s="16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8" t="str">
        <f t="shared" ca="1" si="13"/>
        <v>-</v>
      </c>
    </row>
    <row r="265" spans="1:11" s="2" customFormat="1">
      <c r="A265" s="16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8" t="str">
        <f t="shared" ca="1" si="13"/>
        <v>-</v>
      </c>
    </row>
    <row r="266" spans="1:11" s="2" customFormat="1">
      <c r="A266" s="16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8" t="str">
        <f t="shared" ca="1" si="13"/>
        <v>-</v>
      </c>
    </row>
    <row r="267" spans="1:11" s="2" customFormat="1">
      <c r="A267" s="16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8" t="str">
        <f t="shared" ca="1" si="13"/>
        <v>-</v>
      </c>
    </row>
    <row r="268" spans="1:11" s="2" customFormat="1">
      <c r="A268" s="16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8" t="str">
        <f t="shared" ca="1" si="13"/>
        <v>-</v>
      </c>
    </row>
    <row r="269" spans="1:11" s="2" customFormat="1">
      <c r="A269" s="16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8" t="str">
        <f t="shared" ca="1" si="13"/>
        <v>-</v>
      </c>
    </row>
    <row r="270" spans="1:11" s="2" customFormat="1">
      <c r="A270" s="16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8" t="str">
        <f t="shared" ca="1" si="13"/>
        <v>-</v>
      </c>
    </row>
    <row r="271" spans="1:11" s="2" customFormat="1">
      <c r="A271" s="16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8" t="str">
        <f t="shared" ca="1" si="13"/>
        <v>-</v>
      </c>
    </row>
    <row r="272" spans="1:11" s="2" customFormat="1">
      <c r="A272" s="16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8" t="str">
        <f t="shared" ca="1" si="13"/>
        <v>-</v>
      </c>
    </row>
    <row r="273" spans="1:11" s="2" customFormat="1">
      <c r="A273" s="16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8" t="str">
        <f t="shared" ca="1" si="13"/>
        <v>-</v>
      </c>
    </row>
    <row r="274" spans="1:11" s="2" customFormat="1">
      <c r="A274" s="16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8" t="str">
        <f t="shared" ca="1" si="13"/>
        <v>-</v>
      </c>
    </row>
    <row r="275" spans="1:11" s="2" customFormat="1">
      <c r="A275" s="16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8" t="str">
        <f t="shared" ca="1" si="13"/>
        <v>-</v>
      </c>
    </row>
    <row r="276" spans="1:11" s="2" customFormat="1">
      <c r="A276" s="16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8" t="str">
        <f t="shared" ca="1" si="13"/>
        <v>-</v>
      </c>
    </row>
    <row r="277" spans="1:11" s="2" customFormat="1">
      <c r="A277" s="16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8" t="str">
        <f t="shared" ca="1" si="13"/>
        <v>-</v>
      </c>
    </row>
    <row r="278" spans="1:11" s="2" customFormat="1">
      <c r="A278" s="16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8" t="str">
        <f t="shared" ca="1" si="13"/>
        <v>-</v>
      </c>
    </row>
    <row r="279" spans="1:11" s="2" customFormat="1"/>
    <row r="280" spans="1:11" s="17" customFormat="1"/>
  </sheetData>
  <sortState ref="J5:M30">
    <sortCondition ref="J5:J30"/>
  </sortState>
  <conditionalFormatting sqref="K146:K208">
    <cfRule type="duplicateValues" dxfId="103" priority="6"/>
    <cfRule type="expression" dxfId="102" priority="7">
      <formula>(ROW()&lt;(ROW($K$146)+$D$143))</formula>
    </cfRule>
  </conditionalFormatting>
  <conditionalFormatting sqref="K76:K138">
    <cfRule type="duplicateValues" dxfId="101" priority="5"/>
    <cfRule type="expression" dxfId="100" priority="9">
      <formula>(ROW()&lt;(ROW($K$76)+$D$73))</formula>
    </cfRule>
  </conditionalFormatting>
  <conditionalFormatting sqref="A76:A138">
    <cfRule type="duplicateValues" dxfId="99" priority="10"/>
  </conditionalFormatting>
  <conditionalFormatting sqref="A146:A208">
    <cfRule type="containsText" dxfId="98" priority="11" operator="containsText" text="Redan rankad">
      <formula>NOT(ISERROR(SEARCH("Redan rankad",A146)))</formula>
    </cfRule>
    <cfRule type="duplicateValues" dxfId="97" priority="12"/>
  </conditionalFormatting>
  <conditionalFormatting sqref="B146:B208">
    <cfRule type="duplicateValues" dxfId="96" priority="13"/>
  </conditionalFormatting>
  <conditionalFormatting sqref="A216:A278">
    <cfRule type="containsText" dxfId="95" priority="14" operator="containsText" text="Redan rankad">
      <formula>NOT(ISERROR(SEARCH("Redan rankad",A216)))</formula>
    </cfRule>
    <cfRule type="duplicateValues" dxfId="94" priority="15"/>
  </conditionalFormatting>
  <conditionalFormatting sqref="B216:B278">
    <cfRule type="duplicateValues" dxfId="93" priority="16"/>
  </conditionalFormatting>
  <conditionalFormatting sqref="K216:K278">
    <cfRule type="duplicateValues" dxfId="92" priority="17"/>
    <cfRule type="expression" dxfId="91" priority="18">
      <formula>(ROW()&lt;(ROW($K$216)+$D$213))</formula>
    </cfRule>
  </conditionalFormatting>
  <conditionalFormatting sqref="K5:K18">
    <cfRule type="duplicateValues" dxfId="90" priority="4"/>
  </conditionalFormatting>
  <conditionalFormatting sqref="K19:K31 K35:K36 K33">
    <cfRule type="duplicateValues" dxfId="89" priority="25"/>
  </conditionalFormatting>
  <conditionalFormatting sqref="K32">
    <cfRule type="duplicateValues" dxfId="88" priority="2"/>
  </conditionalFormatting>
  <conditionalFormatting sqref="K34">
    <cfRule type="duplicateValues" dxfId="87" priority="1"/>
  </conditionalFormatting>
  <pageMargins left="0.75" right="0.75" top="1" bottom="1" header="0.5" footer="0.5"/>
  <pageSetup paperSize="9" scale="15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AN7" sqref="AN7"/>
    </sheetView>
  </sheetViews>
  <sheetFormatPr defaultColWidth="10.875" defaultRowHeight="11.25"/>
  <cols>
    <col min="1" max="1" width="3.125" style="20" customWidth="1"/>
    <col min="2" max="2" width="1.375" style="20" bestFit="1" customWidth="1"/>
    <col min="3" max="3" width="3.125" style="20" customWidth="1"/>
    <col min="4" max="4" width="16.5" style="21" customWidth="1"/>
    <col min="5" max="5" width="5" style="20" customWidth="1"/>
    <col min="6" max="7" width="5.375" style="20" bestFit="1" customWidth="1"/>
    <col min="8" max="8" width="1.375" style="21" customWidth="1"/>
    <col min="9" max="9" width="2.375" style="21" customWidth="1"/>
    <col min="10" max="10" width="3.125" style="21" bestFit="1" customWidth="1"/>
    <col min="11" max="11" width="1.375" style="21" bestFit="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bestFit="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bestFit="1" customWidth="1"/>
    <col min="27" max="28" width="3.625" style="21" customWidth="1"/>
    <col min="29" max="29" width="3.125" style="21" customWidth="1"/>
    <col min="30" max="30" width="1.375" style="21" bestFit="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3.625" style="21" customWidth="1"/>
    <col min="36" max="36" width="1.75" style="21" bestFit="1" customWidth="1"/>
    <col min="37" max="37" width="3" style="21" customWidth="1"/>
    <col min="38" max="38" width="3.125" style="21" customWidth="1"/>
    <col min="39" max="39" width="1.375" style="21" bestFit="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bestFit="1" customWidth="1"/>
    <col min="45" max="45" width="1.75" style="21" bestFit="1" customWidth="1"/>
    <col min="46" max="46" width="2.875" style="21" customWidth="1"/>
    <col min="47" max="47" width="23.625" style="21" bestFit="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bestFit="1" customWidth="1"/>
    <col min="55" max="16384" width="10.875" style="21"/>
  </cols>
  <sheetData>
    <row r="1" spans="1:55">
      <c r="D1" s="124" t="str">
        <f ca="1">MID(CELL("filename",C1),FIND("]",CELL("filename",C1))+1,255)</f>
        <v>H11_12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310</v>
      </c>
      <c r="B4" s="182"/>
      <c r="C4" s="182"/>
      <c r="D4" s="25" t="s">
        <v>0</v>
      </c>
      <c r="E4" s="26" t="s">
        <v>1</v>
      </c>
      <c r="F4" s="26" t="s">
        <v>2</v>
      </c>
      <c r="G4" s="26" t="s">
        <v>3</v>
      </c>
      <c r="H4" s="25" t="s">
        <v>4</v>
      </c>
      <c r="J4" s="180" t="s">
        <v>310</v>
      </c>
      <c r="K4" s="182"/>
      <c r="L4" s="182"/>
      <c r="M4" s="25" t="s">
        <v>0</v>
      </c>
      <c r="N4" s="26" t="s">
        <v>1</v>
      </c>
      <c r="O4" s="26" t="s">
        <v>2</v>
      </c>
      <c r="P4" s="26" t="s">
        <v>3</v>
      </c>
      <c r="Q4" s="25" t="s">
        <v>4</v>
      </c>
      <c r="S4" s="180" t="s">
        <v>310</v>
      </c>
      <c r="T4" s="182"/>
      <c r="U4" s="182"/>
      <c r="V4" s="25" t="s">
        <v>0</v>
      </c>
      <c r="W4" s="26" t="s">
        <v>1</v>
      </c>
      <c r="X4" s="26" t="s">
        <v>2</v>
      </c>
      <c r="Y4" s="26" t="s">
        <v>3</v>
      </c>
      <c r="Z4" s="25" t="s">
        <v>4</v>
      </c>
      <c r="AC4" s="180" t="s">
        <v>310</v>
      </c>
      <c r="AD4" s="182"/>
      <c r="AE4" s="182"/>
      <c r="AF4" s="25" t="s">
        <v>0</v>
      </c>
      <c r="AG4" s="26" t="s">
        <v>1</v>
      </c>
      <c r="AH4" s="26" t="s">
        <v>2</v>
      </c>
      <c r="AI4" s="26" t="s">
        <v>3</v>
      </c>
      <c r="AJ4" s="25" t="s">
        <v>4</v>
      </c>
      <c r="AL4" s="180" t="s">
        <v>310</v>
      </c>
      <c r="AM4" s="182"/>
      <c r="AN4" s="182"/>
      <c r="AO4" s="25" t="s">
        <v>0</v>
      </c>
      <c r="AP4" s="26" t="s">
        <v>1</v>
      </c>
      <c r="AQ4" s="26" t="s">
        <v>2</v>
      </c>
      <c r="AR4" s="26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D11_12!A36+1</f>
        <v>27</v>
      </c>
      <c r="B5" s="135" t="s">
        <v>102</v>
      </c>
      <c r="C5" s="139">
        <f>D11_12!C34+1</f>
        <v>120</v>
      </c>
      <c r="D5" s="75" t="str">
        <f ca="1">("Nr "&amp;INDIRECT("Ranking" &amp;D1 &amp;"!M5")) &amp;" " &amp;(INDIRECT("Ranking" &amp;D1 &amp;"!K5")) &amp;" " &amp;(INDIRECT("Ranking" &amp;D1 &amp;"!L5"))</f>
        <v>Nr 59 WISSTING Gustav Lycksele IF</v>
      </c>
      <c r="E5" s="154"/>
      <c r="F5" s="152"/>
      <c r="G5" s="76" t="str">
        <f>IF(F5&lt;&gt;"",IF(E5+F5&lt;E6+F6,0,(E5+F5)-(E6+F6)),"")</f>
        <v/>
      </c>
      <c r="H5" s="77" t="str">
        <f>IF(G5&lt;G6,"v",IF(G5=G6,IF(F5&lt;F6,"v",""),""))</f>
        <v/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 xml:space="preserve">Nr  VINNARE KVALMATCH 5 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>IF(H5&lt;&gt;"",D5,IF(H6&lt;&gt;"",D6,""))</f>
        <v/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28</v>
      </c>
      <c r="B7" s="132" t="s">
        <v>102</v>
      </c>
      <c r="C7" s="132">
        <f>C5+1</f>
        <v>121</v>
      </c>
      <c r="D7" s="82" t="str">
        <f ca="1">("Nr "&amp;INDIRECT("Ranking" &amp;D1 &amp;"!M21")) &amp;" " &amp;(INDIRECT("Ranking" &amp;D1 &amp;"!K21")) &amp;" " &amp;(INDIRECT("Ranking" &amp;D1 &amp;"!L21"))</f>
        <v>Nr 75 AICHER Maximilian Sundsvalls SLK</v>
      </c>
      <c r="E7" s="155"/>
      <c r="F7" s="153"/>
      <c r="G7" s="76" t="str">
        <f t="shared" ref="G7" si="0">IF(F7&lt;&gt;"",IF(E7+F7&lt;E8+F8,0,(E7+F7)-(E8+F8)),"")</f>
        <v/>
      </c>
      <c r="H7" s="77" t="str">
        <f>IF(G7&lt;G8,"v",IF(G7=G8,IF(F7&lt;F8,"v",""),""))</f>
        <v/>
      </c>
      <c r="I7" s="29"/>
      <c r="J7" s="183">
        <f>D11_12!J35+1</f>
        <v>191</v>
      </c>
      <c r="K7" s="185" t="s">
        <v>102</v>
      </c>
      <c r="L7" s="183">
        <f>D11_12!L35+1</f>
        <v>252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33"/>
      <c r="B8" s="133"/>
      <c r="C8" s="133"/>
      <c r="D8" s="82" t="str">
        <f ca="1">("Nr "&amp;INDIRECT("Ranking" &amp;D1 &amp;"!M20")) &amp;" " &amp;(INDIRECT("Ranking" &amp;D1 &amp;"!K20")) &amp;" " &amp;(INDIRECT("Ranking" &amp;D1 &amp;"!L20"))</f>
        <v>Nr 74 MALKER Elliot Sundsvalls SLK</v>
      </c>
      <c r="E8" s="153"/>
      <c r="F8" s="155"/>
      <c r="G8" s="76" t="str">
        <f t="shared" ref="G8" si="1">IF(F8&lt;&gt;"",IF(E8+F8&lt;E7+F7,0,(E8+F8)-(E7+F7)),"")</f>
        <v/>
      </c>
      <c r="H8" s="78" t="str">
        <f>IF(G8&lt;G7,"v",IF(G8=G7,IF(F8&lt;F7,"v",""),""))</f>
        <v/>
      </c>
      <c r="I8" s="38"/>
      <c r="J8" s="184"/>
      <c r="K8" s="184"/>
      <c r="L8" s="184"/>
      <c r="M8" s="79" t="str">
        <f>IF(H7&lt;&gt;"",D7,IF(H8&lt;&gt;"",D8,""))</f>
        <v/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29</v>
      </c>
      <c r="B9" s="132" t="s">
        <v>102</v>
      </c>
      <c r="C9" s="132">
        <f t="shared" ref="C9" si="2">C7+1</f>
        <v>122</v>
      </c>
      <c r="D9" s="75" t="str">
        <f ca="1">("Nr "&amp;INDIRECT("Ranking" &amp;D1 &amp;"!M13")) &amp;" " &amp;(INDIRECT("Ranking" &amp;D1 &amp;"!K13")) &amp;" " &amp;(INDIRECT("Ranking" &amp;D1 &amp;"!L13"))</f>
        <v>Nr 67 HÄGGLUND Edvin Nolby Alpina SK</v>
      </c>
      <c r="E9" s="154"/>
      <c r="F9" s="152"/>
      <c r="G9" s="86" t="str">
        <f t="shared" ref="G9" si="3">IF(F9&lt;&gt;"",IF(E9+F9&lt;E10+F10,0,(E9+F9)-(E10+F10)),"")</f>
        <v/>
      </c>
      <c r="H9" s="77" t="str">
        <f>IF(G9&lt;G10,"v",IF(G9=G10,IF(F9&lt;F10,"v",""),""))</f>
        <v/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33"/>
      <c r="B10" s="133"/>
      <c r="C10" s="164"/>
      <c r="D10" s="75" t="str">
        <f ca="1">("Nr "&amp;INDIRECT("Ranking" &amp;D1 &amp;"!M28")) &amp;" " &amp;(INDIRECT("Ranking" &amp;D1 &amp;"!K28")) &amp;" " &amp;(INDIRECT("Ranking" &amp;D1 &amp;"!L28"))</f>
        <v>Nr 82 NORÉN Grim Åre SLK</v>
      </c>
      <c r="E10" s="152"/>
      <c r="F10" s="154"/>
      <c r="G10" s="86" t="str">
        <f t="shared" ref="G10" si="4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>IF(H9&lt;&gt;"",D9,IF(H10&lt;&gt;"",D10,""))</f>
        <v/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D11_12!S32+1</f>
        <v>304</v>
      </c>
      <c r="T10" s="187" t="s">
        <v>102</v>
      </c>
      <c r="U10" s="186">
        <f>D11_12!U32+1</f>
        <v>336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30</v>
      </c>
      <c r="B11" s="132" t="s">
        <v>102</v>
      </c>
      <c r="C11" s="132">
        <f t="shared" ref="C11" si="5">C9+1</f>
        <v>123</v>
      </c>
      <c r="D11" s="82" t="str">
        <f ca="1">("Nr "&amp;INDIRECT("Ranking" &amp;D1 &amp;"!M29")) &amp;" " &amp;(INDIRECT("Ranking" &amp;D1 &amp;"!K29")) &amp;" " &amp;(INDIRECT("Ranking" &amp;D1 &amp;"!L29"))</f>
        <v>Nr 83 ISAKSSON Aaron Östersund-Frösö SLK</v>
      </c>
      <c r="E11" s="155"/>
      <c r="F11" s="153"/>
      <c r="G11" s="86" t="str">
        <f t="shared" ref="G11" si="6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192</v>
      </c>
      <c r="K11" s="185" t="s">
        <v>102</v>
      </c>
      <c r="L11" s="183">
        <f>L7+1</f>
        <v>253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33"/>
      <c r="B12" s="133"/>
      <c r="C12" s="164"/>
      <c r="D12" s="82" t="str">
        <f ca="1">("Nr "&amp;INDIRECT("Ranking" &amp;D1 &amp;"!M12")) &amp;" " &amp;(INDIRECT("Ranking" &amp;D1 &amp;"!K12")) &amp;" " &amp;(INDIRECT("Ranking" &amp;D1 &amp;"!L12"))</f>
        <v>Nr 66 MIKELSSON Olle Östersund-Frösö SLK</v>
      </c>
      <c r="E12" s="153"/>
      <c r="F12" s="155"/>
      <c r="G12" s="86" t="str">
        <f t="shared" ref="G12" si="7">IF(F12&lt;&gt;"",IF(E12+F12&lt;E11+F11,0,(E12+F12)-(E11+F11)),"")</f>
        <v/>
      </c>
      <c r="H12" s="78" t="str">
        <f>IF(G12&lt;G11,"v",IF(G12=G11,IF(F12&lt;F11,"v",""),""))</f>
        <v/>
      </c>
      <c r="I12" s="38"/>
      <c r="J12" s="184"/>
      <c r="K12" s="184"/>
      <c r="L12" s="184"/>
      <c r="M12" s="94" t="str">
        <f>IF(H11&lt;&gt;"",D11,IF(H12&lt;&gt;"",D12,""))</f>
        <v/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31</v>
      </c>
      <c r="B13" s="132" t="s">
        <v>102</v>
      </c>
      <c r="C13" s="132">
        <f t="shared" ref="C13" si="8">C11+1</f>
        <v>124</v>
      </c>
      <c r="D13" s="75" t="str">
        <f ca="1">("Nr "&amp;INDIRECT("Ranking" &amp;D1 &amp;"!M9")) &amp;" " &amp;(INDIRECT("Ranking" &amp;D1 &amp;"!K9")) &amp;" " &amp;(INDIRECT("Ranking" &amp;D1 &amp;"!L9"))</f>
        <v>Nr 63 FREDRIKSON Edvin Åre SLK</v>
      </c>
      <c r="E13" s="154"/>
      <c r="F13" s="152"/>
      <c r="G13" s="86" t="str">
        <f t="shared" ref="G13" si="9">IF(F13&lt;&gt;"",IF(E13+F13&lt;E14+F14,0,(E13+F13)-(E14+F14)),"")</f>
        <v/>
      </c>
      <c r="H13" s="77" t="str">
        <f>IF(G13&lt;G14,"v",IF(G13=G14,IF(F13&lt;F14,"v",""),""))</f>
        <v/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33"/>
      <c r="B14" s="133"/>
      <c r="C14" s="164"/>
      <c r="D14" s="75" t="str">
        <f ca="1">("Nr "&amp;INDIRECT("Ranking" &amp;D1 &amp;"!M32")) &amp;" " &amp;(INDIRECT("Ranking" &amp;D1 &amp;"!K32")) &amp;" " &amp;(INDIRECT("Ranking" &amp;D1 &amp;"!L32"))</f>
        <v xml:space="preserve">Nr  VINNARE KVALMATCH 1 </v>
      </c>
      <c r="E14" s="152"/>
      <c r="F14" s="154"/>
      <c r="G14" s="86" t="str">
        <f t="shared" ref="G14" si="10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>IF(H13&lt;&gt;"",D13,IF(H14&lt;&gt;"",D14,""))</f>
        <v/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D11_12!AC28+1</f>
        <v>362</v>
      </c>
      <c r="AD14" s="187" t="s">
        <v>102</v>
      </c>
      <c r="AE14" s="186">
        <f>D11_12!AE28+1</f>
        <v>378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32</v>
      </c>
      <c r="B15" s="132" t="s">
        <v>102</v>
      </c>
      <c r="C15" s="132">
        <f t="shared" ref="C15" si="11">C13+1</f>
        <v>125</v>
      </c>
      <c r="D15" s="82" t="str">
        <f ca="1">("Nr "&amp;INDIRECT("Ranking" &amp;D1 &amp;"!M25")) &amp;" " &amp;(INDIRECT("Ranking" &amp;D1 &amp;"!K25")) &amp;" " &amp;(INDIRECT("Ranking" &amp;D1 &amp;"!L25"))</f>
        <v>Nr 79 BERGLUND Oscar Kramfors AK</v>
      </c>
      <c r="E15" s="155"/>
      <c r="F15" s="153"/>
      <c r="G15" s="86" t="str">
        <f t="shared" ref="G15" si="12">IF(F15&lt;&gt;"",IF(E15+F15&lt;E16+F16,0,(E15+F15)-(E16+F16)),"")</f>
        <v/>
      </c>
      <c r="H15" s="77" t="str">
        <f>IF(G15&lt;G16,"v",IF(G15=G16,IF(F15&lt;F16,"v",""),""))</f>
        <v/>
      </c>
      <c r="I15" s="29"/>
      <c r="J15" s="183">
        <f>J11+1</f>
        <v>193</v>
      </c>
      <c r="K15" s="185" t="s">
        <v>102</v>
      </c>
      <c r="L15" s="183">
        <f>L11+1</f>
        <v>254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33"/>
      <c r="B16" s="133"/>
      <c r="C16" s="164"/>
      <c r="D16" s="82" t="str">
        <f ca="1">("Nr "&amp;INDIRECT("Ranking" &amp;D1 &amp;"!M16")) &amp;" " &amp;(INDIRECT("Ranking" &amp;D1 &amp;"!K16")) &amp;" " &amp;(INDIRECT("Ranking" &amp;D1 &amp;"!L16"))</f>
        <v>Nr 70 LANGER Aston Uppsala SLK</v>
      </c>
      <c r="E16" s="153"/>
      <c r="F16" s="155"/>
      <c r="G16" s="86" t="str">
        <f t="shared" ref="G16" si="13">IF(F16&lt;&gt;"",IF(E16+F16&lt;E15+F15,0,(E16+F16)-(E15+F15)),"")</f>
        <v/>
      </c>
      <c r="H16" s="78" t="str">
        <f>IF(G16&lt;G15,"v",IF(G16=G15,IF(F16&lt;F15,"v",""),""))</f>
        <v/>
      </c>
      <c r="I16" s="38"/>
      <c r="J16" s="184"/>
      <c r="K16" s="184"/>
      <c r="L16" s="184"/>
      <c r="M16" s="79" t="str">
        <f>IF(H15&lt;&gt;"",D15,IF(H16&lt;&gt;"",D16,""))</f>
        <v/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33</v>
      </c>
      <c r="B17" s="132" t="s">
        <v>102</v>
      </c>
      <c r="C17" s="132">
        <f t="shared" ref="C17" si="14">C15+1</f>
        <v>126</v>
      </c>
      <c r="D17" s="75" t="str">
        <f ca="1">("Nr "&amp;INDIRECT("Ranking" &amp;D1 &amp;"!M17")) &amp;" " &amp;(INDIRECT("Ranking" &amp;D1 &amp;"!K17")) &amp;" " &amp;(INDIRECT("Ranking" &amp;D1 &amp;"!L17"))</f>
        <v>Nr 71 LINDQVIST Edwin Sundsvalls SLK</v>
      </c>
      <c r="E17" s="154"/>
      <c r="F17" s="152"/>
      <c r="G17" s="86" t="str">
        <f t="shared" ref="G17" si="15">IF(F17&lt;&gt;"",IF(E17+F17&lt;E18+F18,0,(E17+F17)-(E18+F18)),"")</f>
        <v/>
      </c>
      <c r="H17" s="77" t="str">
        <f>IF(G17&lt;G18,"v",IF(G17=G18,IF(F17&lt;F18,"v",""),""))</f>
        <v/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33"/>
      <c r="B18" s="133"/>
      <c r="C18" s="164"/>
      <c r="D18" s="75" t="str">
        <f ca="1">("Nr "&amp;INDIRECT("Ranking" &amp;D1 &amp;"!M24")) &amp;" " &amp;(INDIRECT("Ranking" &amp;D1 &amp;"!K24")) &amp;" " &amp;(INDIRECT("Ranking" &amp;D1 &amp;"!L24"))</f>
        <v>Nr 78 HEIDORN Elias Sundsvalls SLK</v>
      </c>
      <c r="E18" s="152"/>
      <c r="F18" s="154"/>
      <c r="G18" s="86" t="str">
        <f t="shared" ref="G18" si="16">IF(F18&lt;&gt;"",IF(E18+F18&lt;E17+F17,0,(E18+F18)-(E17+F17)),"")</f>
        <v/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>IF(H17&lt;&gt;"",D17,IF(H18&lt;&gt;"",D18,""))</f>
        <v/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305</v>
      </c>
      <c r="T18" s="187" t="s">
        <v>102</v>
      </c>
      <c r="U18" s="186">
        <f>U10+1</f>
        <v>337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34</v>
      </c>
      <c r="B19" s="132" t="s">
        <v>102</v>
      </c>
      <c r="C19" s="132">
        <f t="shared" ref="C19" si="17">C17+1</f>
        <v>127</v>
      </c>
      <c r="D19" s="82" t="str">
        <f ca="1">("Nr "&amp;INDIRECT("Ranking" &amp;D1 &amp;"!M33")) &amp;" " &amp;(INDIRECT("Ranking" &amp;D1 &amp;"!K33")) &amp;" " &amp;(INDIRECT("Ranking" &amp;D1 &amp;"!L33"))</f>
        <v xml:space="preserve">Nr  VINNARE KVALMATCH 2 </v>
      </c>
      <c r="E19" s="155"/>
      <c r="F19" s="153"/>
      <c r="G19" s="86" t="str">
        <f t="shared" ref="G19" si="18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194</v>
      </c>
      <c r="K19" s="185" t="s">
        <v>102</v>
      </c>
      <c r="L19" s="183">
        <f>L15+1</f>
        <v>255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31"/>
      <c r="B20" s="131"/>
      <c r="C20" s="163"/>
      <c r="D20" s="82" t="str">
        <f ca="1">("Nr "&amp;INDIRECT("Ranking" &amp;D1 &amp;"!M8")) &amp;" " &amp;(INDIRECT("Ranking" &amp;D1 &amp;"!K8")) &amp;" " &amp;(INDIRECT("Ranking" &amp;D1 &amp;"!L8"))</f>
        <v>Nr 62 AX SWARTZ Alexander Åre SLK</v>
      </c>
      <c r="E20" s="153"/>
      <c r="F20" s="155"/>
      <c r="G20" s="86" t="str">
        <f t="shared" ref="G20" si="19">IF(F20&lt;&gt;"",IF(E20+F20&lt;E19+F19,0,(E20+F20)-(E19+F19)),"")</f>
        <v/>
      </c>
      <c r="H20" s="78" t="str">
        <f>IF(G20&lt;G19,"v",IF(G20=G19,IF(F20&lt;F19,"v",""),""))</f>
        <v/>
      </c>
      <c r="I20" s="38"/>
      <c r="J20" s="184"/>
      <c r="K20" s="184"/>
      <c r="L20" s="184"/>
      <c r="M20" s="94" t="str">
        <f>IF(H19&lt;&gt;"",D19,IF(H20&lt;&gt;"",D20,""))</f>
        <v/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D11_12!AL21+1</f>
        <v>399</v>
      </c>
      <c r="AM21" s="187" t="s">
        <v>102</v>
      </c>
      <c r="AN21" s="186">
        <f>D11_12!AN21+1</f>
        <v>415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35</v>
      </c>
      <c r="B22" s="137" t="s">
        <v>102</v>
      </c>
      <c r="C22" s="133">
        <f>C19+1</f>
        <v>128</v>
      </c>
      <c r="D22" s="75" t="str">
        <f ca="1">("Nr "&amp;INDIRECT("Ranking" &amp;D1 &amp;"!M7")) &amp;" " &amp;(INDIRECT("Ranking" &amp;D1 &amp;"!K7")) &amp;" " &amp;(INDIRECT("Ranking" &amp;D1 &amp;"!L7"))</f>
        <v>Nr 61 BERGGREN Tim Sundsvalls SLK</v>
      </c>
      <c r="E22" s="154"/>
      <c r="F22" s="152"/>
      <c r="G22" s="86" t="str">
        <f t="shared" ref="G22" si="20">IF(F22&lt;&gt;"",IF(E22+F22&lt;E23+F23,0,(E22+F22)-(E23+F23)),"")</f>
        <v/>
      </c>
      <c r="H22" s="77" t="str">
        <f>IF(G22&lt;G23,"v",IF(G22=G23,IF(F22&lt;F23,"v",""),""))</f>
        <v/>
      </c>
      <c r="I22" s="29"/>
      <c r="J22" s="50"/>
      <c r="K22" s="50"/>
      <c r="L22" s="50"/>
      <c r="M22" s="79" t="str">
        <f>IF(H22&lt;&gt;"",D22,IF(H23&lt;&gt;"",D23,""))</f>
        <v/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31"/>
      <c r="B23" s="131"/>
      <c r="C23" s="131"/>
      <c r="D23" s="75" t="str">
        <f ca="1">("Nr "&amp;INDIRECT("Ranking" &amp;D1 &amp;"!M34")) &amp;" " &amp;(INDIRECT("Ranking" &amp;D1 &amp;"!K34")) &amp;" " &amp;(INDIRECT("Ranking" &amp;D1 &amp;"!L34"))</f>
        <v xml:space="preserve">Nr  VINNARE KVALMATCH 3 </v>
      </c>
      <c r="E23" s="152"/>
      <c r="F23" s="154"/>
      <c r="G23" s="86" t="str">
        <f t="shared" ref="G23" si="21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195</v>
      </c>
      <c r="K23" s="185" t="s">
        <v>102</v>
      </c>
      <c r="L23" s="183">
        <f>L19+1</f>
        <v>256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36</v>
      </c>
      <c r="B24" s="132" t="s">
        <v>102</v>
      </c>
      <c r="C24" s="132">
        <f>C22+1</f>
        <v>129</v>
      </c>
      <c r="D24" s="82" t="str">
        <f ca="1">("Nr "&amp;INDIRECT("Ranking" &amp;D1 &amp;"!M23")) &amp;" " &amp;(INDIRECT("Ranking" &amp;D1 &amp;"!K23")) &amp;" " &amp;(INDIRECT("Ranking" &amp;D1 &amp;"!L23"))</f>
        <v>Nr 77 LJUNGGREN Oskar SK Vitesse</v>
      </c>
      <c r="E24" s="155"/>
      <c r="F24" s="153"/>
      <c r="G24" s="86" t="str">
        <f t="shared" ref="G24" si="22">IF(F24&lt;&gt;"",IF(E24+F24&lt;E25+F25,0,(E24+F24)-(E25+F25)),"")</f>
        <v/>
      </c>
      <c r="H24" s="77" t="str">
        <f t="shared" ref="H24" si="23">IF(G24&lt;G25,"v",IF(G24=G25,IF(F24&lt;F25,"v",""),""))</f>
        <v/>
      </c>
      <c r="I24" s="29"/>
      <c r="J24" s="184"/>
      <c r="K24" s="184"/>
      <c r="L24" s="184"/>
      <c r="M24" s="79" t="str">
        <f>IF(H24&lt;&gt;"",D24,IF(H25&lt;&gt;"",D25,""))</f>
        <v/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306</v>
      </c>
      <c r="T24" s="187" t="s">
        <v>102</v>
      </c>
      <c r="U24" s="186">
        <f>U18+1</f>
        <v>338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31"/>
      <c r="B25" s="131"/>
      <c r="C25" s="164"/>
      <c r="D25" s="82" t="str">
        <f ca="1">("Nr "&amp;INDIRECT("Ranking" &amp;D1 &amp;"!M18")) &amp;" " &amp;(INDIRECT("Ranking" &amp;D1 &amp;"!K18")) &amp;" " &amp;(INDIRECT("Ranking" &amp;D1 &amp;"!L18"))</f>
        <v>Nr 72 STARROST Viggo Täby SLK</v>
      </c>
      <c r="E25" s="153"/>
      <c r="F25" s="155"/>
      <c r="G25" s="86" t="str">
        <f t="shared" ref="G25" si="24">IF(F25&lt;&gt;"",IF(E25+F25&lt;E24+F24,0,(E25+F25)-(E24+F24)),"")</f>
        <v/>
      </c>
      <c r="H25" s="78" t="str">
        <f t="shared" ref="H25" si="25">IF(G25&lt;G24,"v",IF(G25=G24,IF(F25&lt;F24,"v",""),""))</f>
        <v/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37</v>
      </c>
      <c r="B26" s="132" t="s">
        <v>102</v>
      </c>
      <c r="C26" s="132">
        <f t="shared" ref="C26" si="26">C24+1</f>
        <v>130</v>
      </c>
      <c r="D26" s="75" t="str">
        <f ca="1">("Nr "&amp;INDIRECT("Ranking" &amp;D1 &amp;"!M15")) &amp;" " &amp;(INDIRECT("Ranking" &amp;D1 &amp;"!K15")) &amp;" " &amp;(INDIRECT("Ranking" &amp;D1 &amp;"!L15"))</f>
        <v>Nr 69 NIVFORS Holger Härnösands Alpina Klubb</v>
      </c>
      <c r="E26" s="154"/>
      <c r="F26" s="152"/>
      <c r="G26" s="86" t="str">
        <f t="shared" ref="G26" si="27">IF(F26&lt;&gt;"",IF(E26+F26&lt;E27+F27,0,(E26+F26)-(E27+F27)),"")</f>
        <v/>
      </c>
      <c r="H26" s="77" t="str">
        <f t="shared" ref="H26" si="28">IF(G26&lt;G27,"v",IF(G26=G27,IF(F26&lt;F27,"v",""),""))</f>
        <v/>
      </c>
      <c r="I26" s="29"/>
      <c r="J26" s="127"/>
      <c r="K26" s="127"/>
      <c r="L26" s="127"/>
      <c r="M26" s="94" t="str">
        <f>IF(H26&lt;&gt;"",D26,IF(H27&lt;&gt;"",D27,""))</f>
        <v/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31"/>
      <c r="B27" s="131"/>
      <c r="C27" s="164"/>
      <c r="D27" s="75" t="str">
        <f ca="1">("Nr "&amp;INDIRECT("Ranking" &amp;D1 &amp;"!M26")) &amp;" " &amp;(INDIRECT("Ranking" &amp;D1 &amp;"!K26")) &amp;" " &amp;(INDIRECT("Ranking" &amp;D1 &amp;"!L26"))</f>
        <v>Nr 80 HANNUS-ROHLERTZ Isak Nolby Alpina SK</v>
      </c>
      <c r="E27" s="152"/>
      <c r="F27" s="154"/>
      <c r="G27" s="86" t="str">
        <f t="shared" ref="G27" si="29">IF(F27&lt;&gt;"",IF(E27+F27&lt;E26+F26,0,(E27+F27)-(E26+F26)),"")</f>
        <v/>
      </c>
      <c r="H27" s="78" t="str">
        <f t="shared" ref="H27" si="30">IF(G27&lt;G26,"v",IF(G27=G26,IF(F27&lt;F26,"v",""),""))</f>
        <v/>
      </c>
      <c r="I27" s="60"/>
      <c r="J27" s="183">
        <f>J23+1</f>
        <v>196</v>
      </c>
      <c r="K27" s="185" t="s">
        <v>102</v>
      </c>
      <c r="L27" s="183">
        <f>L23+1</f>
        <v>257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38</v>
      </c>
      <c r="B28" s="132" t="s">
        <v>102</v>
      </c>
      <c r="C28" s="132">
        <f t="shared" ref="C28" si="31">C26+1</f>
        <v>131</v>
      </c>
      <c r="D28" s="82" t="str">
        <f ca="1">("Nr "&amp;INDIRECT("Ranking" &amp;D1 &amp;"!M31")) &amp;" " &amp;(INDIRECT("Ranking" &amp;D1 &amp;"!K31")) &amp;" " &amp;(INDIRECT("Ranking" &amp;D1 &amp;"!L31"))</f>
        <v>Nr 85 STAAF Elliot Nolby Alpina SK</v>
      </c>
      <c r="E28" s="155"/>
      <c r="F28" s="153"/>
      <c r="G28" s="86" t="str">
        <f t="shared" ref="G28" si="32">IF(F28&lt;&gt;"",IF(E28+F28&lt;E29+F29,0,(E28+F28)-(E29+F29)),"")</f>
        <v/>
      </c>
      <c r="H28" s="77" t="str">
        <f t="shared" ref="H28" si="33">IF(G28&lt;G29,"v",IF(G28=G29,IF(F28&lt;F29,"v",""),""))</f>
        <v/>
      </c>
      <c r="I28" s="29"/>
      <c r="J28" s="184"/>
      <c r="K28" s="184"/>
      <c r="L28" s="184"/>
      <c r="M28" s="94" t="str">
        <f>IF(H28&lt;&gt;"",D28,IF(H29&lt;&gt;"",D29,""))</f>
        <v/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363</v>
      </c>
      <c r="AD28" s="187" t="s">
        <v>102</v>
      </c>
      <c r="AE28" s="186">
        <f>AE14+1</f>
        <v>379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31"/>
      <c r="B29" s="131"/>
      <c r="C29" s="164"/>
      <c r="D29" s="82" t="str">
        <f ca="1">("Nr "&amp;INDIRECT("Ranking" &amp;D1 &amp;"!M10")) &amp;" " &amp;(INDIRECT("Ranking" &amp;D1 &amp;"!K10")) &amp;" " &amp;(INDIRECT("Ranking" &amp;D1 &amp;"!L10"))</f>
        <v>Nr 64 SILFER Leopold Sundsvalls SLK</v>
      </c>
      <c r="E29" s="153"/>
      <c r="F29" s="155"/>
      <c r="G29" s="86" t="str">
        <f t="shared" ref="G29" si="34">IF(F29&lt;&gt;"",IF(E29+F29&lt;E28+F28,0,(E29+F29)-(E28+F28)),"")</f>
        <v/>
      </c>
      <c r="H29" s="78" t="str">
        <f t="shared" ref="H29" si="35">IF(G29&lt;G28,"v",IF(G29=G28,IF(F29&lt;F28,"v",""),""))</f>
        <v/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39</v>
      </c>
      <c r="B30" s="132" t="s">
        <v>102</v>
      </c>
      <c r="C30" s="132">
        <f t="shared" ref="C30" si="36">C28+1</f>
        <v>132</v>
      </c>
      <c r="D30" s="75" t="str">
        <f ca="1">("Nr "&amp;INDIRECT("Ranking" &amp;D1 &amp;"!M11")) &amp;" " &amp;(INDIRECT("Ranking" &amp;D1 &amp;"!K11")) &amp;" " &amp;(INDIRECT("Ranking" &amp;D1 &amp;"!L11"))</f>
        <v>Nr 65 SVENSSON Axel Sundsvalls SLK</v>
      </c>
      <c r="E30" s="154"/>
      <c r="F30" s="152"/>
      <c r="G30" s="86" t="str">
        <f t="shared" ref="G30" si="37">IF(F30&lt;&gt;"",IF(E30+F30&lt;E31+F31,0,(E30+F30)-(E31+F31)),"")</f>
        <v/>
      </c>
      <c r="H30" s="77" t="str">
        <f t="shared" ref="H30" si="38">IF(G30&lt;G31,"v",IF(G30=G31,IF(F30&lt;F31,"v",""),""))</f>
        <v/>
      </c>
      <c r="I30" s="29"/>
      <c r="J30" s="127"/>
      <c r="K30" s="127"/>
      <c r="L30" s="127"/>
      <c r="M30" s="79" t="str">
        <f>IF(H30&lt;&gt;"",D30,IF(H31&lt;&gt;"",D31,""))</f>
        <v/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31"/>
      <c r="B31" s="131"/>
      <c r="C31" s="164"/>
      <c r="D31" s="75" t="str">
        <f ca="1">("Nr "&amp;INDIRECT("Ranking" &amp;D1 &amp;"!M30")) &amp;" " &amp;(INDIRECT("Ranking" &amp;D1 &amp;"!K30")) &amp;" " &amp;(INDIRECT("Ranking" &amp;D1 &amp;"!L30"))</f>
        <v>Nr 84 DAMEN-BLAD Victor UHSK Umeå SK</v>
      </c>
      <c r="E31" s="152"/>
      <c r="F31" s="154"/>
      <c r="G31" s="86" t="str">
        <f t="shared" ref="G31" si="39">IF(F31&lt;&gt;"",IF(E31+F31&lt;E30+F30,0,(E31+F31)-(E30+F30)),"")</f>
        <v/>
      </c>
      <c r="H31" s="78" t="str">
        <f t="shared" ref="H31" si="40">IF(G31&lt;G30,"v",IF(G31=G30,IF(F31&lt;F30,"v",""),""))</f>
        <v/>
      </c>
      <c r="I31" s="60"/>
      <c r="J31" s="183">
        <f>J27+1</f>
        <v>197</v>
      </c>
      <c r="K31" s="185" t="s">
        <v>102</v>
      </c>
      <c r="L31" s="183">
        <f>L27+1</f>
        <v>258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40</v>
      </c>
      <c r="B32" s="132" t="s">
        <v>102</v>
      </c>
      <c r="C32" s="132">
        <f t="shared" ref="C32" si="41">C30+1</f>
        <v>133</v>
      </c>
      <c r="D32" s="82" t="str">
        <f ca="1">("Nr "&amp;INDIRECT("Ranking" &amp;D1 &amp;"!M27")) &amp;" " &amp;(INDIRECT("Ranking" &amp;D1 &amp;"!K27")) &amp;" " &amp;(INDIRECT("Ranking" &amp;D1 &amp;"!L27"))</f>
        <v>Nr 81 KJELLBERG Frans Sundsvalls SLK</v>
      </c>
      <c r="E32" s="155"/>
      <c r="F32" s="153"/>
      <c r="G32" s="86" t="str">
        <f t="shared" ref="G32" si="42">IF(F32&lt;&gt;"",IF(E32+F32&lt;E33+F33,0,(E32+F32)-(E33+F33)),"")</f>
        <v/>
      </c>
      <c r="H32" s="77" t="str">
        <f t="shared" ref="H32" si="43">IF(G32&lt;G33,"v",IF(G32=G33,IF(F32&lt;F33,"v",""),""))</f>
        <v/>
      </c>
      <c r="I32" s="38"/>
      <c r="J32" s="184"/>
      <c r="K32" s="184"/>
      <c r="L32" s="184"/>
      <c r="M32" s="79" t="str">
        <f>IF(H32&lt;&gt;"",D32,IF(H33&lt;&gt;"",D33,""))</f>
        <v/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307</v>
      </c>
      <c r="T32" s="187" t="s">
        <v>102</v>
      </c>
      <c r="U32" s="186">
        <f>U24+1</f>
        <v>339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31"/>
      <c r="B33" s="131"/>
      <c r="C33" s="164"/>
      <c r="D33" s="82" t="str">
        <f ca="1">("Nr "&amp;INDIRECT("Ranking" &amp;D1 &amp;"!M14")) &amp;" " &amp;(INDIRECT("Ranking" &amp;D1 &amp;"!K14")) &amp;" " &amp;(INDIRECT("Ranking" &amp;D1 &amp;"!L14"))</f>
        <v>Nr 68 BOHM Adam Huddinge SK AF</v>
      </c>
      <c r="E33" s="153"/>
      <c r="F33" s="155"/>
      <c r="G33" s="86" t="str">
        <f t="shared" ref="G33" si="44">IF(F33&lt;&gt;"",IF(E33+F33&lt;E32+F32,0,(E33+F33)-(E32+F32)),"")</f>
        <v/>
      </c>
      <c r="H33" s="78" t="str">
        <f t="shared" ref="H33" si="45">IF(G33&lt;G32,"v",IF(G33=G32,IF(F33&lt;F32,"v",""),""))</f>
        <v/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D11_12!AL33+1</f>
        <v>391</v>
      </c>
      <c r="AM33" s="187" t="s">
        <v>102</v>
      </c>
      <c r="AN33" s="186">
        <f>D11_12!AN33+1</f>
        <v>407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41</v>
      </c>
      <c r="B34" s="132" t="s">
        <v>102</v>
      </c>
      <c r="C34" s="132">
        <f t="shared" ref="C34" si="46">C32+1</f>
        <v>134</v>
      </c>
      <c r="D34" s="75" t="str">
        <f ca="1">("Nr "&amp;INDIRECT("Ranking" &amp;D1 &amp;"!M19")) &amp;" " &amp;(INDIRECT("Ranking" &amp;D1 &amp;"!K19")) &amp;" " &amp;(INDIRECT("Ranking" &amp;D1 &amp;"!L19"))</f>
        <v>Nr 73 NORDIN William Sundsvalls SLK</v>
      </c>
      <c r="E34" s="154"/>
      <c r="F34" s="152"/>
      <c r="G34" s="86" t="str">
        <f t="shared" ref="G34" si="47">IF(F34&lt;&gt;"",IF(E34+F34&lt;E35+F35,0,(E34+F34)-(E35+F35)),"")</f>
        <v/>
      </c>
      <c r="H34" s="77" t="str">
        <f t="shared" ref="H34" si="48">IF(G34&lt;G35,"v",IF(G34=G35,IF(F34&lt;F35,"v",""),""))</f>
        <v/>
      </c>
      <c r="I34" s="38"/>
      <c r="J34" s="127"/>
      <c r="K34" s="127"/>
      <c r="L34" s="127"/>
      <c r="M34" s="94" t="str">
        <f>IF(H34&lt;&gt;"",D34,IF(H35&lt;&gt;"",D35,""))</f>
        <v/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31"/>
      <c r="B35" s="131"/>
      <c r="C35" s="164"/>
      <c r="D35" s="75" t="str">
        <f ca="1">("Nr "&amp;INDIRECT("Ranking" &amp;D1 &amp;"!M22")) &amp;" " &amp;(INDIRECT("Ranking" &amp;D1 &amp;"!K22")) &amp;" " &amp;(INDIRECT("Ranking" &amp;D1 &amp;"!L22"))</f>
        <v>Nr 76 ABERSTEN Måns Sundsvalls SLK</v>
      </c>
      <c r="E35" s="152"/>
      <c r="F35" s="154"/>
      <c r="G35" s="86" t="str">
        <f t="shared" ref="G35" si="49">IF(F35&lt;&gt;"",IF(E35+F35&lt;E34+F34,0,(E35+F35)-(E34+F34)),"")</f>
        <v/>
      </c>
      <c r="H35" s="78" t="str">
        <f t="shared" ref="H35" si="50">IF(G35&lt;G34,"v",IF(G35=G34,IF(F35&lt;F34,"v",""),""))</f>
        <v/>
      </c>
      <c r="I35" s="29"/>
      <c r="J35" s="183">
        <f>J31+1</f>
        <v>198</v>
      </c>
      <c r="K35" s="185" t="s">
        <v>102</v>
      </c>
      <c r="L35" s="183">
        <f>L31+1</f>
        <v>259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42</v>
      </c>
      <c r="B36" s="138" t="s">
        <v>102</v>
      </c>
      <c r="C36" s="132">
        <f t="shared" ref="C36" si="51">C34+1</f>
        <v>135</v>
      </c>
      <c r="D36" s="82" t="str">
        <f ca="1">("Nr "&amp;INDIRECT("Ranking" &amp;D1 &amp;"!M35")) &amp;" " &amp;(INDIRECT("Ranking" &amp;D1 &amp;"!K35")) &amp;" " &amp;(INDIRECT("Ranking" &amp;D1 &amp;"!L35"))</f>
        <v xml:space="preserve">Nr  VINNARE KVALMATCH 4 </v>
      </c>
      <c r="E36" s="155"/>
      <c r="F36" s="153"/>
      <c r="G36" s="86" t="str">
        <f t="shared" ref="G36" si="52">IF(F36&lt;&gt;"",IF(E36+F36&lt;E37+F37,0,(E36+F36)-(E37+F37)),"")</f>
        <v/>
      </c>
      <c r="H36" s="77" t="str">
        <f t="shared" ref="H36" si="53">IF(G36&lt;G37,"v",IF(G36=G37,IF(F36&lt;F37,"v",""),""))</f>
        <v/>
      </c>
      <c r="I36" s="38"/>
      <c r="J36" s="184"/>
      <c r="K36" s="184"/>
      <c r="L36" s="184"/>
      <c r="M36" s="94" t="str">
        <f>IF(H36&lt;&gt;"",D36,IF(H37&lt;&gt;"",D37,""))</f>
        <v/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64"/>
      <c r="D37" s="82" t="str">
        <f ca="1">("Nr "&amp;INDIRECT("Ranking" &amp;D1 &amp;"!M6")) &amp;" " &amp;(INDIRECT("Ranking" &amp;D1 &amp;"!K6")) &amp;" " &amp;(INDIRECT("Ranking" &amp;D1 &amp;"!L6"))</f>
        <v>Nr 60 MÅNSSON Arthur Täby SLK</v>
      </c>
      <c r="E37" s="153"/>
      <c r="F37" s="155"/>
      <c r="G37" s="86" t="str">
        <f t="shared" ref="G37" si="54">IF(F37&lt;&gt;"",IF(E37+F37&lt;E36+F36,0,(E37+F37)-(E36+F36)),"")</f>
        <v/>
      </c>
      <c r="H37" s="78" t="str">
        <f t="shared" ref="H37" si="55">IF(G37&lt;G36,"v",IF(G37=G36,IF(F37&lt;F36,"v",""),""))</f>
        <v/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26"/>
      <c r="F41" s="26"/>
      <c r="G41" s="26"/>
      <c r="H41" s="26"/>
      <c r="N41" s="125" t="s">
        <v>16</v>
      </c>
      <c r="O41" s="26"/>
      <c r="U41" s="26"/>
      <c r="V41" s="26"/>
      <c r="W41" s="26"/>
      <c r="AE41" s="26"/>
      <c r="AF41" s="26"/>
      <c r="AG41" s="26"/>
      <c r="AN41" s="26"/>
      <c r="AO41" s="26"/>
      <c r="AP41" s="26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>IF(AND(H5="",H6=""),"",IF(H5="",D5,IF(H6="",D6)))</f>
        <v/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>IF(AND(H7="",H8=""),"",IF(H7="",D7,IF(H8="",D8)))</f>
        <v/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>IF(AND(H9="",H10=""),"",IF(H9="",D9,IF(H10="",D10)))</f>
        <v/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>IF(AND(H11="",H12=""),"",IF(H11="",D11,IF(H12="",D12)))</f>
        <v/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>IF(AND(H13="",H14=""),"",IF(H13="",D13,IF(H14="",D14)))</f>
        <v/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>IF(AND(H15="",H16=""),"",IF(H15="",D15,IF(H16="",D16)))</f>
        <v/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>IF(AND(H17="",H18=""),"",IF(H17="",D17,IF(H18="",D18)))</f>
        <v/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>IF(AND(H19="",H20=""),"",IF(H19="",D19,IF(H20="",D20)))</f>
        <v/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>IF(AND(H22="",H23=""),"",IF(H22="",D22,IF(H23="",D23)))</f>
        <v/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>IF(AND(H24="",H25=""),"",IF(H24="",D24,IF(H25="",D25)))</f>
        <v/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>IF(AND(H26="",H27=""),"",IF(H26="",D26,IF(H27="",D27)))</f>
        <v/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>IF(AND(H28="",H29=""),"",IF(H28="",D28,IF(H29="",D29)))</f>
        <v/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>IF(AND(H30="",H31=""),"",IF(H30="",D30,IF(H31="",D31)))</f>
        <v/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>IF(AND(H32="",H33=""),"",IF(H32="",D32,IF(H33="",D33)))</f>
        <v/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>IF(AND(H34="",H35=""),"",IF(H34="",D34,IF(H35="",D35)))</f>
        <v/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>IF(AND(H36="",H37=""),"",IF(H36="",D36,IF(H37="",D37)))</f>
        <v/>
      </c>
    </row>
  </sheetData>
  <mergeCells count="53">
    <mergeCell ref="AL4:AN4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0"/>
  <sheetViews>
    <sheetView showRuler="0" topLeftCell="E22" workbookViewId="0">
      <selection activeCell="K38" sqref="K38:M4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RankingH11_12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277</v>
      </c>
      <c r="L5" s="74" t="s">
        <v>278</v>
      </c>
      <c r="M5" s="160">
        <v>59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175</v>
      </c>
      <c r="L6" s="74" t="s">
        <v>142</v>
      </c>
      <c r="M6" s="160">
        <f>M5+1</f>
        <v>60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81</v>
      </c>
      <c r="L7" s="74" t="s">
        <v>56</v>
      </c>
      <c r="M7" s="160">
        <f t="shared" ref="M7:M31" si="1">M6+1</f>
        <v>61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160</v>
      </c>
      <c r="L8" s="74" t="s">
        <v>112</v>
      </c>
      <c r="M8" s="160">
        <f t="shared" si="1"/>
        <v>62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166</v>
      </c>
      <c r="L9" s="74" t="s">
        <v>112</v>
      </c>
      <c r="M9" s="160">
        <f t="shared" si="1"/>
        <v>63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279</v>
      </c>
      <c r="L10" s="74" t="s">
        <v>56</v>
      </c>
      <c r="M10" s="160">
        <f t="shared" si="1"/>
        <v>64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280</v>
      </c>
      <c r="L11" s="74" t="s">
        <v>56</v>
      </c>
      <c r="M11" s="160">
        <f t="shared" si="1"/>
        <v>65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174</v>
      </c>
      <c r="L12" s="74" t="s">
        <v>131</v>
      </c>
      <c r="M12" s="160">
        <f t="shared" si="1"/>
        <v>66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92</v>
      </c>
      <c r="L13" s="74" t="s">
        <v>58</v>
      </c>
      <c r="M13" s="160">
        <f t="shared" si="1"/>
        <v>67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163</v>
      </c>
      <c r="L14" s="74" t="s">
        <v>140</v>
      </c>
      <c r="M14" s="160">
        <f t="shared" si="1"/>
        <v>68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176</v>
      </c>
      <c r="L15" s="74" t="s">
        <v>132</v>
      </c>
      <c r="M15" s="160">
        <f t="shared" si="1"/>
        <v>69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134</v>
      </c>
      <c r="L16" s="74" t="s">
        <v>135</v>
      </c>
      <c r="M16" s="160">
        <f t="shared" si="1"/>
        <v>70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171</v>
      </c>
      <c r="L17" s="74" t="s">
        <v>56</v>
      </c>
      <c r="M17" s="160">
        <f t="shared" si="1"/>
        <v>71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281</v>
      </c>
      <c r="L18" s="74" t="s">
        <v>142</v>
      </c>
      <c r="M18" s="160">
        <f t="shared" si="1"/>
        <v>72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268</v>
      </c>
      <c r="L19" s="74" t="s">
        <v>56</v>
      </c>
      <c r="M19" s="160">
        <f t="shared" si="1"/>
        <v>73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94</v>
      </c>
      <c r="L20" s="74" t="s">
        <v>56</v>
      </c>
      <c r="M20" s="160">
        <f t="shared" si="1"/>
        <v>74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93</v>
      </c>
      <c r="L21" s="74" t="s">
        <v>56</v>
      </c>
      <c r="M21" s="160">
        <f t="shared" si="1"/>
        <v>75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96</v>
      </c>
      <c r="L22" s="74" t="s">
        <v>56</v>
      </c>
      <c r="M22" s="160">
        <f t="shared" si="1"/>
        <v>76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172</v>
      </c>
      <c r="L23" s="74" t="s">
        <v>173</v>
      </c>
      <c r="M23" s="160">
        <f t="shared" si="1"/>
        <v>77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84</v>
      </c>
      <c r="L24" s="74" t="s">
        <v>56</v>
      </c>
      <c r="M24" s="160">
        <f t="shared" si="1"/>
        <v>78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4" t="s">
        <v>162</v>
      </c>
      <c r="M25" s="160">
        <f t="shared" si="1"/>
        <v>79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167</v>
      </c>
      <c r="L26" s="74" t="s">
        <v>58</v>
      </c>
      <c r="M26" s="160">
        <f t="shared" si="1"/>
        <v>80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97</v>
      </c>
      <c r="L27" s="74" t="s">
        <v>56</v>
      </c>
      <c r="M27" s="160">
        <f t="shared" si="1"/>
        <v>81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272</v>
      </c>
      <c r="L28" s="74" t="s">
        <v>112</v>
      </c>
      <c r="M28" s="160">
        <f t="shared" si="1"/>
        <v>82</v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8" t="s">
        <v>168</v>
      </c>
      <c r="L29" s="74" t="s">
        <v>131</v>
      </c>
      <c r="M29" s="160">
        <f t="shared" si="1"/>
        <v>83</v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8" t="s">
        <v>164</v>
      </c>
      <c r="L30" s="74" t="s">
        <v>165</v>
      </c>
      <c r="M30" s="160">
        <f t="shared" si="1"/>
        <v>84</v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8" t="s">
        <v>282</v>
      </c>
      <c r="L31" s="74" t="s">
        <v>58</v>
      </c>
      <c r="M31" s="160">
        <f t="shared" si="1"/>
        <v>85</v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8" t="s">
        <v>257</v>
      </c>
      <c r="L32" s="74"/>
      <c r="M32" s="160"/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8" t="s">
        <v>258</v>
      </c>
      <c r="L33" s="74"/>
      <c r="M33" s="160"/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8" t="s">
        <v>259</v>
      </c>
      <c r="L34" s="74"/>
      <c r="M34" s="160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8" t="s">
        <v>260</v>
      </c>
      <c r="L35" s="74"/>
      <c r="M35" s="160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8" t="s">
        <v>261</v>
      </c>
      <c r="L36" s="74"/>
      <c r="M36" s="160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  <c r="K38" s="8" t="s">
        <v>283</v>
      </c>
      <c r="L38" s="74" t="s">
        <v>243</v>
      </c>
      <c r="M38" s="160">
        <f>M31+1</f>
        <v>86</v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  <c r="K39" s="8" t="s">
        <v>119</v>
      </c>
      <c r="L39" s="74" t="s">
        <v>56</v>
      </c>
      <c r="M39" s="160">
        <f>M38+1</f>
        <v>87</v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  <c r="K40" s="8" t="s">
        <v>284</v>
      </c>
      <c r="L40" s="74" t="s">
        <v>56</v>
      </c>
      <c r="M40" s="160">
        <f t="shared" ref="M40:M47" si="3">M39+1</f>
        <v>88</v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  <c r="K41" s="8" t="s">
        <v>100</v>
      </c>
      <c r="L41" s="74" t="s">
        <v>56</v>
      </c>
      <c r="M41" s="160">
        <f t="shared" si="3"/>
        <v>89</v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  <c r="K42" s="8" t="s">
        <v>271</v>
      </c>
      <c r="L42" s="74" t="s">
        <v>56</v>
      </c>
      <c r="M42" s="160">
        <f t="shared" si="3"/>
        <v>90</v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  <c r="K43" s="8" t="s">
        <v>285</v>
      </c>
      <c r="L43" s="74" t="s">
        <v>56</v>
      </c>
      <c r="M43" s="160">
        <f t="shared" si="3"/>
        <v>91</v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  <c r="K44" s="8" t="s">
        <v>286</v>
      </c>
      <c r="L44" s="74" t="s">
        <v>243</v>
      </c>
      <c r="M44" s="160">
        <f t="shared" si="3"/>
        <v>92</v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  <c r="K45" s="8" t="s">
        <v>287</v>
      </c>
      <c r="L45" s="74" t="s">
        <v>56</v>
      </c>
      <c r="M45" s="160">
        <f t="shared" si="3"/>
        <v>93</v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  <c r="K46" s="8" t="s">
        <v>169</v>
      </c>
      <c r="L46" s="74" t="s">
        <v>170</v>
      </c>
      <c r="M46" s="160">
        <f t="shared" si="3"/>
        <v>94</v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  <c r="K47" s="8" t="s">
        <v>83</v>
      </c>
      <c r="L47" s="74" t="s">
        <v>56</v>
      </c>
      <c r="M47" s="160">
        <f t="shared" si="3"/>
        <v>95</v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6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6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6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6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7"/>
        <v>6</v>
      </c>
      <c r="K81" s="2" t="str">
        <f t="shared" si="6"/>
        <v>-</v>
      </c>
      <c r="L81" s="73"/>
    </row>
    <row r="82" spans="1:12" s="2" customFormat="1">
      <c r="A82" s="16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6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6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6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6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6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6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6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6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6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6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6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6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6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6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6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6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6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6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6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6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6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6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6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6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6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6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6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6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6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6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6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6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6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6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6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6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6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6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6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6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6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6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6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6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6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6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6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6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6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6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6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6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6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6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6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6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6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6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6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6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6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6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6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6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6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6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6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6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6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6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6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6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6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6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6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6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6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6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6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6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6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6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6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6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6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6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6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6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6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6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6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6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6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6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6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6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6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6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6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6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6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6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6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6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6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6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6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6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6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6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6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6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6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6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6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6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6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4">IFERROR(VLOOKUP(SMALL($A$216:$A$278,$J217),$A$216:$B$278,2,FALSE),"-")</f>
        <v>-</v>
      </c>
    </row>
    <row r="218" spans="1:12" s="2" customFormat="1">
      <c r="A218" s="16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8" t="str">
        <f t="shared" ca="1" si="14"/>
        <v>-</v>
      </c>
    </row>
    <row r="219" spans="1:12" s="2" customFormat="1">
      <c r="A219" s="16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8" t="str">
        <f t="shared" ca="1" si="14"/>
        <v>-</v>
      </c>
    </row>
    <row r="220" spans="1:12" s="2" customFormat="1">
      <c r="A220" s="16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8" t="str">
        <f t="shared" ca="1" si="14"/>
        <v>-</v>
      </c>
    </row>
    <row r="221" spans="1:12" s="2" customFormat="1">
      <c r="A221" s="16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8" t="str">
        <f t="shared" ca="1" si="14"/>
        <v>-</v>
      </c>
    </row>
    <row r="222" spans="1:12" s="2" customFormat="1">
      <c r="A222" s="16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8" t="str">
        <f t="shared" ca="1" si="14"/>
        <v>-</v>
      </c>
    </row>
    <row r="223" spans="1:12" s="2" customFormat="1">
      <c r="A223" s="16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8" t="str">
        <f t="shared" ca="1" si="14"/>
        <v>-</v>
      </c>
    </row>
    <row r="224" spans="1:12" s="2" customFormat="1">
      <c r="A224" s="16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8" t="str">
        <f t="shared" ca="1" si="14"/>
        <v>-</v>
      </c>
    </row>
    <row r="225" spans="1:11" s="2" customFormat="1">
      <c r="A225" s="16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8" t="str">
        <f t="shared" ca="1" si="14"/>
        <v>-</v>
      </c>
    </row>
    <row r="226" spans="1:11" s="2" customFormat="1">
      <c r="A226" s="16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8" t="str">
        <f t="shared" ca="1" si="14"/>
        <v>-</v>
      </c>
    </row>
    <row r="227" spans="1:11" s="2" customFormat="1">
      <c r="A227" s="16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8" t="str">
        <f t="shared" ca="1" si="14"/>
        <v>-</v>
      </c>
    </row>
    <row r="228" spans="1:11" s="2" customFormat="1">
      <c r="A228" s="16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8" t="str">
        <f t="shared" ca="1" si="14"/>
        <v>-</v>
      </c>
    </row>
    <row r="229" spans="1:11" s="2" customFormat="1">
      <c r="A229" s="16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8" t="str">
        <f t="shared" ca="1" si="14"/>
        <v>-</v>
      </c>
    </row>
    <row r="230" spans="1:11" s="2" customFormat="1">
      <c r="A230" s="16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8" t="str">
        <f t="shared" ca="1" si="14"/>
        <v>-</v>
      </c>
    </row>
    <row r="231" spans="1:11" s="2" customFormat="1">
      <c r="A231" s="16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8" t="str">
        <f t="shared" ca="1" si="14"/>
        <v>-</v>
      </c>
    </row>
    <row r="232" spans="1:11" s="2" customFormat="1">
      <c r="A232" s="16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8" t="str">
        <f t="shared" ca="1" si="14"/>
        <v>-</v>
      </c>
    </row>
    <row r="233" spans="1:11" s="2" customFormat="1">
      <c r="A233" s="16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8" t="str">
        <f t="shared" ca="1" si="14"/>
        <v>-</v>
      </c>
    </row>
    <row r="234" spans="1:11" s="2" customFormat="1">
      <c r="A234" s="16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8" t="str">
        <f t="shared" ca="1" si="14"/>
        <v>-</v>
      </c>
    </row>
    <row r="235" spans="1:11" s="2" customFormat="1">
      <c r="A235" s="16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8" t="str">
        <f t="shared" ca="1" si="14"/>
        <v>-</v>
      </c>
    </row>
    <row r="236" spans="1:11" s="2" customFormat="1">
      <c r="A236" s="16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8" t="str">
        <f t="shared" ca="1" si="14"/>
        <v>-</v>
      </c>
    </row>
    <row r="237" spans="1:11" s="2" customFormat="1">
      <c r="A237" s="16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8" t="str">
        <f t="shared" ca="1" si="14"/>
        <v>-</v>
      </c>
    </row>
    <row r="238" spans="1:11" s="2" customFormat="1">
      <c r="A238" s="16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8" t="str">
        <f t="shared" ca="1" si="14"/>
        <v>-</v>
      </c>
    </row>
    <row r="239" spans="1:11" s="2" customFormat="1">
      <c r="A239" s="16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8" t="str">
        <f t="shared" ca="1" si="14"/>
        <v>-</v>
      </c>
    </row>
    <row r="240" spans="1:11" s="2" customFormat="1">
      <c r="A240" s="16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8" t="str">
        <f t="shared" ca="1" si="14"/>
        <v>-</v>
      </c>
    </row>
    <row r="241" spans="1:11" s="2" customFormat="1">
      <c r="A241" s="16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8" t="str">
        <f t="shared" ca="1" si="14"/>
        <v>-</v>
      </c>
    </row>
    <row r="242" spans="1:11" s="2" customFormat="1">
      <c r="A242" s="16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8" t="str">
        <f t="shared" ca="1" si="14"/>
        <v>-</v>
      </c>
    </row>
    <row r="243" spans="1:11" s="2" customFormat="1">
      <c r="A243" s="16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8" t="str">
        <f t="shared" ca="1" si="14"/>
        <v>-</v>
      </c>
    </row>
    <row r="244" spans="1:11" s="2" customFormat="1">
      <c r="A244" s="16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8" t="str">
        <f t="shared" ca="1" si="14"/>
        <v>-</v>
      </c>
    </row>
    <row r="245" spans="1:11" s="2" customFormat="1">
      <c r="A245" s="16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8" t="str">
        <f t="shared" ca="1" si="14"/>
        <v>-</v>
      </c>
    </row>
    <row r="246" spans="1:11" s="2" customFormat="1">
      <c r="A246" s="16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8" t="str">
        <f t="shared" ca="1" si="14"/>
        <v>-</v>
      </c>
    </row>
    <row r="247" spans="1:11" s="2" customFormat="1">
      <c r="A247" s="16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8" t="str">
        <f t="shared" ca="1" si="14"/>
        <v>-</v>
      </c>
    </row>
    <row r="248" spans="1:11" s="2" customFormat="1">
      <c r="A248" s="16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8" t="str">
        <f t="shared" ca="1" si="14"/>
        <v>-</v>
      </c>
    </row>
    <row r="249" spans="1:11" s="2" customFormat="1">
      <c r="A249" s="16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8" t="str">
        <f t="shared" ca="1" si="14"/>
        <v>-</v>
      </c>
    </row>
    <row r="250" spans="1:11" s="2" customFormat="1">
      <c r="A250" s="16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8" t="str">
        <f t="shared" ca="1" si="14"/>
        <v>-</v>
      </c>
    </row>
    <row r="251" spans="1:11" s="2" customFormat="1">
      <c r="A251" s="16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8" t="str">
        <f t="shared" ca="1" si="14"/>
        <v>-</v>
      </c>
    </row>
    <row r="252" spans="1:11" s="2" customFormat="1">
      <c r="A252" s="16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8" t="str">
        <f t="shared" ca="1" si="14"/>
        <v>-</v>
      </c>
    </row>
    <row r="253" spans="1:11" s="2" customFormat="1">
      <c r="A253" s="16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8" t="str">
        <f t="shared" ca="1" si="14"/>
        <v>-</v>
      </c>
    </row>
    <row r="254" spans="1:11" s="2" customFormat="1">
      <c r="A254" s="16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8" t="str">
        <f t="shared" ca="1" si="14"/>
        <v>-</v>
      </c>
    </row>
    <row r="255" spans="1:11" s="2" customFormat="1">
      <c r="A255" s="16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8" t="str">
        <f t="shared" ca="1" si="14"/>
        <v>-</v>
      </c>
    </row>
    <row r="256" spans="1:11" s="2" customFormat="1">
      <c r="A256" s="16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8" t="str">
        <f t="shared" ca="1" si="14"/>
        <v>-</v>
      </c>
    </row>
    <row r="257" spans="1:11" s="2" customFormat="1">
      <c r="A257" s="16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8" t="str">
        <f t="shared" ca="1" si="14"/>
        <v>-</v>
      </c>
    </row>
    <row r="258" spans="1:11" s="2" customFormat="1">
      <c r="A258" s="16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8" t="str">
        <f t="shared" ca="1" si="14"/>
        <v>-</v>
      </c>
    </row>
    <row r="259" spans="1:11" s="2" customFormat="1">
      <c r="A259" s="16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8" t="str">
        <f t="shared" ca="1" si="14"/>
        <v>-</v>
      </c>
    </row>
    <row r="260" spans="1:11" s="2" customFormat="1">
      <c r="A260" s="16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8" t="str">
        <f t="shared" ca="1" si="14"/>
        <v>-</v>
      </c>
    </row>
    <row r="261" spans="1:11" s="2" customFormat="1">
      <c r="A261" s="16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8" t="str">
        <f t="shared" ca="1" si="14"/>
        <v>-</v>
      </c>
    </row>
    <row r="262" spans="1:11" s="2" customFormat="1">
      <c r="A262" s="16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8" t="str">
        <f t="shared" ca="1" si="14"/>
        <v>-</v>
      </c>
    </row>
    <row r="263" spans="1:11" s="2" customFormat="1">
      <c r="A263" s="16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8" t="str">
        <f t="shared" ca="1" si="14"/>
        <v>-</v>
      </c>
    </row>
    <row r="264" spans="1:11" s="2" customFormat="1">
      <c r="A264" s="16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8" t="str">
        <f t="shared" ca="1" si="14"/>
        <v>-</v>
      </c>
    </row>
    <row r="265" spans="1:11" s="2" customFormat="1">
      <c r="A265" s="16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8" t="str">
        <f t="shared" ca="1" si="14"/>
        <v>-</v>
      </c>
    </row>
    <row r="266" spans="1:11" s="2" customFormat="1">
      <c r="A266" s="16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8" t="str">
        <f t="shared" ca="1" si="14"/>
        <v>-</v>
      </c>
    </row>
    <row r="267" spans="1:11" s="2" customFormat="1">
      <c r="A267" s="16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8" t="str">
        <f t="shared" ca="1" si="14"/>
        <v>-</v>
      </c>
    </row>
    <row r="268" spans="1:11" s="2" customFormat="1">
      <c r="A268" s="16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8" t="str">
        <f t="shared" ca="1" si="14"/>
        <v>-</v>
      </c>
    </row>
    <row r="269" spans="1:11" s="2" customFormat="1">
      <c r="A269" s="16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8" t="str">
        <f t="shared" ca="1" si="14"/>
        <v>-</v>
      </c>
    </row>
    <row r="270" spans="1:11" s="2" customFormat="1">
      <c r="A270" s="16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8" t="str">
        <f t="shared" ca="1" si="14"/>
        <v>-</v>
      </c>
    </row>
    <row r="271" spans="1:11" s="2" customFormat="1">
      <c r="A271" s="16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8" t="str">
        <f t="shared" ca="1" si="14"/>
        <v>-</v>
      </c>
    </row>
    <row r="272" spans="1:11" s="2" customFormat="1">
      <c r="A272" s="16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8" t="str">
        <f t="shared" ca="1" si="14"/>
        <v>-</v>
      </c>
    </row>
    <row r="273" spans="1:11" s="2" customFormat="1">
      <c r="A273" s="16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8" t="str">
        <f t="shared" ca="1" si="14"/>
        <v>-</v>
      </c>
    </row>
    <row r="274" spans="1:11" s="2" customFormat="1">
      <c r="A274" s="16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8" t="str">
        <f t="shared" ca="1" si="14"/>
        <v>-</v>
      </c>
    </row>
    <row r="275" spans="1:11" s="2" customFormat="1">
      <c r="A275" s="16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8" t="str">
        <f t="shared" ca="1" si="14"/>
        <v>-</v>
      </c>
    </row>
    <row r="276" spans="1:11" s="2" customFormat="1">
      <c r="A276" s="16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8" t="str">
        <f t="shared" ca="1" si="14"/>
        <v>-</v>
      </c>
    </row>
    <row r="277" spans="1:11" s="2" customFormat="1">
      <c r="A277" s="16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8" t="str">
        <f t="shared" ca="1" si="14"/>
        <v>-</v>
      </c>
    </row>
    <row r="278" spans="1:11" s="2" customFormat="1">
      <c r="A278" s="16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8" t="str">
        <f t="shared" ca="1" si="14"/>
        <v>-</v>
      </c>
    </row>
    <row r="279" spans="1:11" s="2" customFormat="1"/>
    <row r="280" spans="1:11" s="17" customFormat="1"/>
  </sheetData>
  <sortState ref="J5:M26">
    <sortCondition ref="J5:J26"/>
  </sortState>
  <conditionalFormatting sqref="K146:K208">
    <cfRule type="duplicateValues" dxfId="86" priority="8"/>
    <cfRule type="expression" dxfId="85" priority="9">
      <formula>(ROW()&lt;(ROW($K$146)+$D$143))</formula>
    </cfRule>
  </conditionalFormatting>
  <conditionalFormatting sqref="K76:K138">
    <cfRule type="duplicateValues" dxfId="84" priority="7"/>
    <cfRule type="expression" dxfId="83" priority="11">
      <formula>(ROW()&lt;(ROW($K$76)+$D$73))</formula>
    </cfRule>
  </conditionalFormatting>
  <conditionalFormatting sqref="A76:A138">
    <cfRule type="duplicateValues" dxfId="82" priority="12"/>
  </conditionalFormatting>
  <conditionalFormatting sqref="A146:A208">
    <cfRule type="containsText" dxfId="81" priority="13" operator="containsText" text="Redan rankad">
      <formula>NOT(ISERROR(SEARCH("Redan rankad",A146)))</formula>
    </cfRule>
    <cfRule type="duplicateValues" dxfId="80" priority="14"/>
  </conditionalFormatting>
  <conditionalFormatting sqref="B146:B208">
    <cfRule type="duplicateValues" dxfId="79" priority="15"/>
  </conditionalFormatting>
  <conditionalFormatting sqref="A216:A278">
    <cfRule type="containsText" dxfId="78" priority="16" operator="containsText" text="Redan rankad">
      <formula>NOT(ISERROR(SEARCH("Redan rankad",A216)))</formula>
    </cfRule>
    <cfRule type="duplicateValues" dxfId="77" priority="17"/>
  </conditionalFormatting>
  <conditionalFormatting sqref="B216:B278">
    <cfRule type="duplicateValues" dxfId="76" priority="18"/>
  </conditionalFormatting>
  <conditionalFormatting sqref="K216:K278">
    <cfRule type="duplicateValues" dxfId="75" priority="19"/>
    <cfRule type="expression" dxfId="74" priority="20">
      <formula>(ROW()&lt;(ROW($K$216)+$D$213))</formula>
    </cfRule>
  </conditionalFormatting>
  <conditionalFormatting sqref="K5:K18">
    <cfRule type="duplicateValues" dxfId="73" priority="6"/>
  </conditionalFormatting>
  <conditionalFormatting sqref="K32:K36 K19:K28">
    <cfRule type="duplicateValues" dxfId="72" priority="22"/>
  </conditionalFormatting>
  <conditionalFormatting sqref="K29">
    <cfRule type="duplicateValues" dxfId="71" priority="4"/>
  </conditionalFormatting>
  <conditionalFormatting sqref="K30">
    <cfRule type="duplicateValues" dxfId="70" priority="3"/>
  </conditionalFormatting>
  <conditionalFormatting sqref="K31">
    <cfRule type="duplicateValues" dxfId="69" priority="2"/>
  </conditionalFormatting>
  <conditionalFormatting sqref="K38:K47">
    <cfRule type="duplicateValues" dxfId="68" priority="1"/>
  </conditionalFormatting>
  <pageMargins left="0.75" right="0.75" top="1" bottom="1" header="0.5" footer="0.5"/>
  <pageSetup paperSize="9" scale="15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Förkval</vt:lpstr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D15_16</vt:lpstr>
      <vt:lpstr>RankingD15_16</vt:lpstr>
      <vt:lpstr>H15_16</vt:lpstr>
      <vt:lpstr>RankingH15_16</vt:lpstr>
      <vt:lpstr>D9_10!Print_Area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2017-04-15T18:01:45Z</cp:lastPrinted>
  <dcterms:created xsi:type="dcterms:W3CDTF">2012-04-08T08:00:08Z</dcterms:created>
  <dcterms:modified xsi:type="dcterms:W3CDTF">2017-04-16T06:44:41Z</dcterms:modified>
</cp:coreProperties>
</file>