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7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D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D23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D14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D6"/>
  <c r="O43"/>
  <c r="AU21"/>
  <c r="C43"/>
  <c r="D37"/>
  <c r="M3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AI10"/>
  <c r="AI18"/>
  <c r="AJ10"/>
  <c r="AJ18"/>
  <c r="AO31"/>
  <c r="V30"/>
  <c r="D30"/>
  <c r="M30"/>
  <c r="D29"/>
  <c r="AO28"/>
  <c r="M28"/>
  <c r="V26"/>
  <c r="D26"/>
  <c r="M26"/>
  <c r="D25"/>
  <c r="AF24"/>
  <c r="M24"/>
  <c r="V22"/>
  <c r="D22"/>
  <c r="M22"/>
  <c r="V20"/>
  <c r="D20"/>
  <c r="M20"/>
  <c r="AF18"/>
  <c r="D17"/>
  <c r="M18"/>
  <c r="V16"/>
  <c r="D16"/>
  <c r="M16"/>
  <c r="AO14"/>
  <c r="D13"/>
  <c r="M14"/>
  <c r="V12"/>
  <c r="D12"/>
  <c r="M12"/>
  <c r="AF10"/>
  <c r="D9"/>
  <c r="M10"/>
  <c r="V8"/>
  <c r="M8"/>
  <c r="D8"/>
  <c r="D7"/>
  <c r="D5"/>
  <c r="M6"/>
  <c r="G36" i="41"/>
  <c r="G37"/>
  <c r="H36"/>
  <c r="H37"/>
  <c r="D1"/>
  <c r="D36"/>
  <c r="O58"/>
  <c r="P34"/>
  <c r="P36"/>
  <c r="Q34"/>
  <c r="Q36"/>
  <c r="C58"/>
  <c r="G34"/>
  <c r="G35"/>
  <c r="H34"/>
  <c r="H35"/>
  <c r="D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34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K216" i="34"/>
  <c r="K26"/>
  <c r="L26"/>
  <c r="D27" i="41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K220" i="34"/>
  <c r="K34"/>
  <c r="L34"/>
  <c r="D23" i="41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K219" i="34"/>
  <c r="K32"/>
  <c r="L32"/>
  <c r="D14" i="41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34"/>
  <c r="K28"/>
  <c r="L28"/>
  <c r="D10" i="41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34"/>
  <c r="K36"/>
  <c r="L36"/>
  <c r="D6" i="41"/>
  <c r="O43"/>
  <c r="AU21"/>
  <c r="C43"/>
  <c r="D37"/>
  <c r="M36"/>
  <c r="J147" i="34"/>
  <c r="J148"/>
  <c r="J149"/>
  <c r="J150"/>
  <c r="J151"/>
  <c r="A146"/>
  <c r="K151"/>
  <c r="K35"/>
  <c r="L35"/>
  <c r="A7" i="41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V34" i="41"/>
  <c r="D34"/>
  <c r="M34"/>
  <c r="AC28"/>
  <c r="AE28"/>
  <c r="D33"/>
  <c r="AF32"/>
  <c r="U18"/>
  <c r="U24"/>
  <c r="U32"/>
  <c r="S18"/>
  <c r="S24"/>
  <c r="S32"/>
  <c r="M32"/>
  <c r="K147" i="34"/>
  <c r="K27"/>
  <c r="L27"/>
  <c r="AI10" i="41"/>
  <c r="AI18"/>
  <c r="AJ10"/>
  <c r="AJ18"/>
  <c r="AO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K146"/>
  <c r="K148"/>
  <c r="K149"/>
  <c r="K150"/>
  <c r="J217"/>
  <c r="J218"/>
  <c r="V30" i="41"/>
  <c r="D30"/>
  <c r="M30"/>
  <c r="D29"/>
  <c r="AO28"/>
  <c r="M28"/>
  <c r="K31" i="34"/>
  <c r="L31"/>
  <c r="V26" i="41"/>
  <c r="D26"/>
  <c r="M26"/>
  <c r="D25"/>
  <c r="AF24"/>
  <c r="M24"/>
  <c r="K23" i="34"/>
  <c r="L23"/>
  <c r="J219"/>
  <c r="J220"/>
  <c r="V22" i="41"/>
  <c r="D22"/>
  <c r="M22"/>
  <c r="V20"/>
  <c r="D20"/>
  <c r="M20"/>
  <c r="K33" i="34"/>
  <c r="L33"/>
  <c r="AF18" i="41"/>
  <c r="D17"/>
  <c r="M18"/>
  <c r="K24" i="34"/>
  <c r="L24"/>
  <c r="V16" i="41"/>
  <c r="D16"/>
  <c r="M16"/>
  <c r="K25" i="34"/>
  <c r="L25"/>
  <c r="AO14" i="41"/>
  <c r="D13"/>
  <c r="M14"/>
  <c r="V12"/>
  <c r="D12"/>
  <c r="M12"/>
  <c r="K29" i="34"/>
  <c r="L29"/>
  <c r="AF10" i="41"/>
  <c r="D9"/>
  <c r="M10"/>
  <c r="V8"/>
  <c r="M8"/>
  <c r="D8"/>
  <c r="D7"/>
  <c r="D5"/>
  <c r="M6"/>
  <c r="J221" i="34"/>
  <c r="G36" i="40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22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0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K220" i="22"/>
  <c r="K34"/>
  <c r="L34"/>
  <c r="D23" i="40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2"/>
  <c r="K32"/>
  <c r="L32"/>
  <c r="D14" i="40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22"/>
  <c r="K28"/>
  <c r="L28"/>
  <c r="D10" i="4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A146"/>
  <c r="K146"/>
  <c r="J147"/>
  <c r="K147"/>
  <c r="J148"/>
  <c r="K148"/>
  <c r="J149"/>
  <c r="K149"/>
  <c r="J150"/>
  <c r="K150"/>
  <c r="J151"/>
  <c r="K151"/>
  <c r="J217"/>
  <c r="J218"/>
  <c r="J219"/>
  <c r="J220"/>
  <c r="J221"/>
  <c r="K221"/>
  <c r="K36"/>
  <c r="L36"/>
  <c r="D6" i="40"/>
  <c r="O43"/>
  <c r="AU21"/>
  <c r="C43"/>
  <c r="D37"/>
  <c r="M36"/>
  <c r="K35" i="22"/>
  <c r="L35"/>
  <c r="C17" i="40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K27" i="22"/>
  <c r="L27"/>
  <c r="AI10" i="40"/>
  <c r="AI18"/>
  <c r="AJ10"/>
  <c r="AJ18"/>
  <c r="AO31"/>
  <c r="V30"/>
  <c r="D30"/>
  <c r="M30"/>
  <c r="D29"/>
  <c r="AO28"/>
  <c r="M28"/>
  <c r="K31" i="22"/>
  <c r="L31"/>
  <c r="D27" i="40"/>
  <c r="V26"/>
  <c r="M26"/>
  <c r="D26"/>
  <c r="D25"/>
  <c r="AF24"/>
  <c r="M24"/>
  <c r="D24"/>
  <c r="V22"/>
  <c r="D22"/>
  <c r="M22"/>
  <c r="V20"/>
  <c r="D20"/>
  <c r="M20"/>
  <c r="K33" i="22"/>
  <c r="L33"/>
  <c r="AF18" i="40"/>
  <c r="M18"/>
  <c r="D18"/>
  <c r="D17"/>
  <c r="V16"/>
  <c r="M16"/>
  <c r="D16"/>
  <c r="D15"/>
  <c r="AO14"/>
  <c r="D13"/>
  <c r="M14"/>
  <c r="V12"/>
  <c r="D12"/>
  <c r="M12"/>
  <c r="K29" i="22"/>
  <c r="L29"/>
  <c r="AF10" i="40"/>
  <c r="D9"/>
  <c r="M10"/>
  <c r="V8"/>
  <c r="M8"/>
  <c r="D8"/>
  <c r="D7"/>
  <c r="D5"/>
  <c r="M6"/>
  <c r="G36" i="39"/>
  <c r="G37"/>
  <c r="H36"/>
  <c r="H37"/>
  <c r="D1"/>
  <c r="D36"/>
  <c r="O58"/>
  <c r="P34"/>
  <c r="P36"/>
  <c r="Q34"/>
  <c r="Q36"/>
  <c r="C58"/>
  <c r="G34"/>
  <c r="G35"/>
  <c r="H34"/>
  <c r="H35"/>
  <c r="O57"/>
  <c r="P30"/>
  <c r="P32"/>
  <c r="Q30"/>
  <c r="Q32"/>
  <c r="C57"/>
  <c r="G32"/>
  <c r="G33"/>
  <c r="H32"/>
  <c r="H33"/>
  <c r="O56"/>
  <c r="P26"/>
  <c r="P28"/>
  <c r="Q26"/>
  <c r="Q28"/>
  <c r="C56"/>
  <c r="G30"/>
  <c r="G31"/>
  <c r="H30"/>
  <c r="H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O52"/>
  <c r="P10"/>
  <c r="P12"/>
  <c r="Q10"/>
  <c r="Q12"/>
  <c r="C52"/>
  <c r="G22"/>
  <c r="G23"/>
  <c r="H22"/>
  <c r="H23"/>
  <c r="C76" i="2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20"/>
  <c r="K34"/>
  <c r="L34"/>
  <c r="D23" i="39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O49"/>
  <c r="Y22"/>
  <c r="Y26"/>
  <c r="Z22"/>
  <c r="Z26"/>
  <c r="C49"/>
  <c r="G15"/>
  <c r="G16"/>
  <c r="H15"/>
  <c r="H16"/>
  <c r="O48"/>
  <c r="Y16"/>
  <c r="Y20"/>
  <c r="Z16"/>
  <c r="Z20"/>
  <c r="C48"/>
  <c r="G13"/>
  <c r="G14"/>
  <c r="H13"/>
  <c r="H14"/>
  <c r="K219" i="20"/>
  <c r="K32"/>
  <c r="L32"/>
  <c r="D14" i="39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O45"/>
  <c r="AU33"/>
  <c r="C45"/>
  <c r="G7"/>
  <c r="G8"/>
  <c r="H7"/>
  <c r="H8"/>
  <c r="O44"/>
  <c r="AR14"/>
  <c r="AR28"/>
  <c r="AS14"/>
  <c r="AS28"/>
  <c r="AU27"/>
  <c r="C44"/>
  <c r="G5"/>
  <c r="G6"/>
  <c r="H5"/>
  <c r="H6"/>
  <c r="K221" i="20"/>
  <c r="K36"/>
  <c r="L36"/>
  <c r="D6" i="39"/>
  <c r="O43"/>
  <c r="AU21"/>
  <c r="C43"/>
  <c r="D37"/>
  <c r="M36"/>
  <c r="J147" i="20"/>
  <c r="J148"/>
  <c r="J149"/>
  <c r="J150"/>
  <c r="J151"/>
  <c r="A146"/>
  <c r="K151"/>
  <c r="K35"/>
  <c r="L35"/>
  <c r="C9" i="3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D35"/>
  <c r="V34"/>
  <c r="M34"/>
  <c r="D34"/>
  <c r="AC28"/>
  <c r="AE28"/>
  <c r="D33"/>
  <c r="AF32"/>
  <c r="U18"/>
  <c r="U24"/>
  <c r="U32"/>
  <c r="S18"/>
  <c r="S24"/>
  <c r="S32"/>
  <c r="M32"/>
  <c r="D32"/>
  <c r="AI10"/>
  <c r="AI18"/>
  <c r="AJ10"/>
  <c r="AJ18"/>
  <c r="AO31"/>
  <c r="D31"/>
  <c r="V30"/>
  <c r="M30"/>
  <c r="D30"/>
  <c r="D29"/>
  <c r="AO28"/>
  <c r="M28"/>
  <c r="K149" i="20"/>
  <c r="K31"/>
  <c r="L31"/>
  <c r="V26" i="39"/>
  <c r="D26"/>
  <c r="M26"/>
  <c r="D25"/>
  <c r="AF24"/>
  <c r="M24"/>
  <c r="D24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K146"/>
  <c r="K147"/>
  <c r="K148"/>
  <c r="K150"/>
  <c r="J217"/>
  <c r="J218"/>
  <c r="J219"/>
  <c r="J220"/>
  <c r="V22" i="39"/>
  <c r="D22"/>
  <c r="M22"/>
  <c r="V20"/>
  <c r="D20"/>
  <c r="M20"/>
  <c r="K33" i="20"/>
  <c r="L33"/>
  <c r="AF18" i="39"/>
  <c r="M18"/>
  <c r="D18"/>
  <c r="D17"/>
  <c r="V16"/>
  <c r="M16"/>
  <c r="D16"/>
  <c r="D15"/>
  <c r="AO14"/>
  <c r="D13"/>
  <c r="M14"/>
  <c r="V12"/>
  <c r="D12"/>
  <c r="M12"/>
  <c r="AF10"/>
  <c r="M10"/>
  <c r="D10"/>
  <c r="D9"/>
  <c r="V8"/>
  <c r="M8"/>
  <c r="D8"/>
  <c r="D7"/>
  <c r="D5"/>
  <c r="M6"/>
  <c r="J221" i="20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AF18"/>
  <c r="Y22"/>
  <c r="Y26"/>
  <c r="Z22"/>
  <c r="Z26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1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D10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D28"/>
  <c r="O54"/>
  <c r="G30"/>
  <c r="G31"/>
  <c r="H30"/>
  <c r="H31"/>
  <c r="D31"/>
  <c r="O55"/>
  <c r="G32"/>
  <c r="G33"/>
  <c r="H32"/>
  <c r="H33"/>
  <c r="D32"/>
  <c r="O56"/>
  <c r="G34"/>
  <c r="G35"/>
  <c r="H34"/>
  <c r="H35"/>
  <c r="O57"/>
  <c r="G36"/>
  <c r="G37"/>
  <c r="H36"/>
  <c r="H37"/>
  <c r="D36"/>
  <c r="O58"/>
  <c r="M6"/>
  <c r="D8"/>
  <c r="M8"/>
  <c r="D9"/>
  <c r="M10"/>
  <c r="D12"/>
  <c r="M12"/>
  <c r="D13"/>
  <c r="M14"/>
  <c r="D16"/>
  <c r="M16"/>
  <c r="D17"/>
  <c r="M18"/>
  <c r="D20"/>
  <c r="M20"/>
  <c r="D22"/>
  <c r="M22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28"/>
  <c r="L28"/>
  <c r="K30"/>
  <c r="L30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K35"/>
  <c r="L35"/>
  <c r="F35"/>
  <c r="A106"/>
  <c r="F34"/>
  <c r="A105"/>
  <c r="F33"/>
  <c r="A104"/>
  <c r="F32"/>
  <c r="A103"/>
  <c r="K31"/>
  <c r="L31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C46"/>
  <c r="AU33"/>
  <c r="C45"/>
  <c r="Q30"/>
  <c r="C50"/>
  <c r="AF32"/>
  <c r="C57"/>
  <c r="V30"/>
  <c r="P28"/>
  <c r="P26"/>
  <c r="Q28"/>
  <c r="Q26"/>
  <c r="C56"/>
  <c r="V26"/>
  <c r="AI24"/>
  <c r="AJ32"/>
  <c r="P24"/>
  <c r="AJ24"/>
  <c r="AO35"/>
  <c r="AO28"/>
  <c r="P22"/>
  <c r="Q24"/>
  <c r="C49"/>
  <c r="J96" i="38"/>
  <c r="Q22" i="37"/>
  <c r="P20"/>
  <c r="C55"/>
  <c r="V22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V20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V16"/>
  <c r="J104" i="38"/>
  <c r="K103"/>
  <c r="J105"/>
  <c r="K104"/>
  <c r="J106"/>
  <c r="K105"/>
  <c r="J107"/>
  <c r="K106"/>
  <c r="Q10" i="37"/>
  <c r="AO31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D1" i="15"/>
  <c r="Y32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C63"/>
  <c r="G26"/>
  <c r="G28"/>
  <c r="H26"/>
  <c r="G22"/>
  <c r="G24"/>
  <c r="H24"/>
  <c r="H22"/>
  <c r="C61"/>
  <c r="H20"/>
  <c r="D18"/>
  <c r="M20"/>
  <c r="D20"/>
  <c r="C60"/>
  <c r="G14"/>
  <c r="G16"/>
  <c r="H14"/>
  <c r="H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M30"/>
  <c r="Y24"/>
  <c r="Z24"/>
  <c r="Z32"/>
  <c r="C52"/>
  <c r="Z10"/>
  <c r="AI28"/>
  <c r="M2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D30" i="15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AK27" i="15"/>
  <c r="C50"/>
  <c r="Q16"/>
  <c r="V18"/>
  <c r="AE14"/>
  <c r="AK21"/>
  <c r="C49"/>
  <c r="C55"/>
  <c r="V24"/>
  <c r="H34"/>
  <c r="AE31"/>
  <c r="AE35"/>
  <c r="Q12"/>
  <c r="V10"/>
  <c r="C56"/>
  <c r="V32"/>
  <c r="D6"/>
  <c r="M8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D24" i="15"/>
  <c r="B25" i="19"/>
  <c r="B12"/>
  <c r="B27"/>
  <c r="B5"/>
  <c r="D32" i="15"/>
  <c r="B29" i="19"/>
  <c r="D34" i="15"/>
  <c r="D16"/>
  <c r="B35" i="19"/>
  <c r="B20"/>
  <c r="B9"/>
  <c r="D28" i="15"/>
  <c r="B33" i="19"/>
  <c r="B15"/>
  <c r="B18"/>
  <c r="D36" i="15"/>
  <c r="B37" i="19"/>
  <c r="B7"/>
  <c r="B26"/>
  <c r="D22" i="15"/>
  <c r="B16" i="19"/>
  <c r="J115" i="38"/>
  <c r="K114"/>
  <c r="K48" i="16"/>
  <c r="J49"/>
  <c r="L31" i="36"/>
  <c r="J151"/>
  <c r="K150"/>
  <c r="K33"/>
  <c r="J82"/>
  <c r="K81"/>
  <c r="J220"/>
  <c r="P8" i="21"/>
  <c r="I10"/>
  <c r="AD31"/>
  <c r="C64" i="15"/>
  <c r="M34"/>
  <c r="C53"/>
  <c r="I24" i="19"/>
  <c r="B50"/>
  <c r="K57" i="21"/>
  <c r="K56" i="19"/>
  <c r="J125" i="16"/>
  <c r="J87"/>
  <c r="K86"/>
  <c r="M26" i="15"/>
  <c r="C54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<sst xmlns="http://schemas.openxmlformats.org/spreadsheetml/2006/main" count="1754" uniqueCount="249">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</sst>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7" borderId="0" xfId="0" applyFont="1" applyFill="1" applyBorder="1" applyAlignment="1">
      <alignment horizontal="center"/>
    </xf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20" zoomScaleNormal="120" zoomScaleSheetLayoutView="70" zoomScalePageLayoutView="125" workbookViewId="0">
      <selection activeCell="C35" sqref="C35:C36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6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60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85" t="s">
        <v>0</v>
      </c>
      <c r="AC4" s="186"/>
      <c r="AD4" s="186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87">
        <v>101</v>
      </c>
      <c r="B7" s="189" t="s">
        <v>248</v>
      </c>
      <c r="C7" s="187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88"/>
      <c r="B8" s="188"/>
      <c r="C8" s="188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/>
      <c r="P8" s="40" t="str">
        <f>IF(O8&lt;&gt;"",IF(N8+O8&lt;N12+O12,0,(N8+O8)-(N12+O12)),"")</f>
        <v/>
      </c>
      <c r="Q8" s="35" t="str">
        <f>IF(P8&lt;P12,"v",IF(P8=P12,IF(O8&lt;O12,"v",""),""))</f>
        <v/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/>
      <c r="G10" s="34" t="str">
        <f>IF(F10&lt;&gt;"",IF(E10+F10&lt;E12+F12,0,(E10+F10)-(E12+F12)),"")</f>
        <v/>
      </c>
      <c r="H10" s="35" t="str">
        <f>IF(G10&lt;G12,"v",IF(G10=G12,IF(F10&lt;F12,"v",""),""))</f>
        <v/>
      </c>
      <c r="I10" s="31"/>
      <c r="J10" s="184">
        <v>196</v>
      </c>
      <c r="K10" s="183" t="s">
        <v>248</v>
      </c>
      <c r="L10" s="184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>IF(Q8&lt;&gt;"",M8,IF(Q12&lt;&gt;"",M12,""))</f>
        <v/>
      </c>
      <c r="W10" s="33">
        <v>0</v>
      </c>
      <c r="X10" s="33"/>
      <c r="Y10" s="34" t="str">
        <f>IF(X10&lt;&gt;"",IF(W10+X10&lt;W18+X18,0,(W10+X10)-(W18+X18)),"")</f>
        <v/>
      </c>
      <c r="Z10" s="35" t="str">
        <f>IF(Y10&lt;Y18,"v",IF(Y10=Y18,IF(X10&lt;X18,"v",""),""))</f>
        <v/>
      </c>
      <c r="AA10" s="31"/>
      <c r="AB10" s="31"/>
      <c r="AC10" s="31"/>
      <c r="AD10" s="31"/>
    </row>
    <row r="11" spans="1:41" ht="11.25" customHeight="1">
      <c r="A11" s="187">
        <f>A7+1</f>
        <v>102</v>
      </c>
      <c r="B11" s="189" t="s">
        <v>248</v>
      </c>
      <c r="C11" s="187">
        <v>149</v>
      </c>
      <c r="D11" s="55"/>
      <c r="E11" s="37"/>
      <c r="F11" s="37"/>
      <c r="G11" s="37"/>
      <c r="H11" s="38"/>
      <c r="I11" s="31"/>
      <c r="J11" s="184"/>
      <c r="K11" s="184"/>
      <c r="L11" s="184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88"/>
      <c r="B12" s="188"/>
      <c r="C12" s="188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</v>
      </c>
      <c r="F12" s="59"/>
      <c r="G12" s="40" t="str">
        <f>IF(F12&lt;&gt;"",IF(E12+F12&lt;E10+F10,0,(E12+F12)-(E10+F10)),"")</f>
        <v/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>IF(H10&lt;&gt;"",D10,IF(H12&lt;&gt;"",D12,""))</f>
        <v/>
      </c>
      <c r="N12" s="44">
        <v>0</v>
      </c>
      <c r="O12" s="44"/>
      <c r="P12" s="40" t="str">
        <f>IF(O12&lt;&gt;"",IF(N12+O12&lt;N8+O8,0,(N12+O12)-(N8+O8)),"")</f>
        <v/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/>
      <c r="G14" s="34" t="str">
        <f>IF(F14&lt;&gt;"",IF(E14+F14&lt;E16+F16,0,(E14+F14)-(E16+F16)),"")</f>
        <v/>
      </c>
      <c r="H14" s="35" t="str">
        <f>IF(G14&lt;G16,"v",IF(G14=G16,IF(F14&lt;F16,"v",""),""))</f>
        <v/>
      </c>
      <c r="I14" s="31"/>
      <c r="J14" s="31"/>
      <c r="K14" s="31"/>
      <c r="L14" s="60"/>
      <c r="S14" s="184">
        <v>244</v>
      </c>
      <c r="T14" s="183" t="s">
        <v>248</v>
      </c>
      <c r="U14" s="184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>IF(Z10&lt;&gt;"",V10,IF(Z18&lt;&gt;"",V18,""))</f>
        <v/>
      </c>
      <c r="AF14" s="62">
        <v>0</v>
      </c>
      <c r="AG14" s="62"/>
      <c r="AH14" s="34" t="str">
        <f>IF(AG14&lt;&gt;"",IF(AF14+AG14&lt;AF28+AG28,0,(AF14+AG14)-(AF28+AG28)),"")</f>
        <v/>
      </c>
      <c r="AI14" s="89" t="str">
        <f>IF(AH14&lt;AH28,"v",IF(AH14=AH28,IF(AG14&lt;AG28,"v",""),""))</f>
        <v/>
      </c>
    </row>
    <row r="15" spans="1:41" ht="11.1" customHeight="1">
      <c r="A15" s="187">
        <f>A11+1</f>
        <v>103</v>
      </c>
      <c r="B15" s="189" t="s">
        <v>248</v>
      </c>
      <c r="C15" s="187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84"/>
      <c r="T15" s="184"/>
      <c r="U15" s="184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88"/>
      <c r="B16" s="188"/>
      <c r="C16" s="188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</v>
      </c>
      <c r="F16" s="39"/>
      <c r="G16" s="40" t="str">
        <f>IF(F16&lt;&gt;"",IF(E16+F16&lt;E14+F14,0,(E16+F16)-(E14+F14)),"")</f>
        <v/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>IF(H14&lt;&gt;"",D14,IF(H16&lt;&gt;"",D16,""))</f>
        <v/>
      </c>
      <c r="N16" s="64">
        <v>0</v>
      </c>
      <c r="O16" s="64"/>
      <c r="P16" s="40" t="str">
        <f>IF(O16&lt;&gt;"",IF(N16+O16&lt;N20+O20,0,(N16+O16)-(N20+O20)),"")</f>
        <v/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70"/>
      <c r="B18" s="170"/>
      <c r="C18" s="170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</v>
      </c>
      <c r="F18" s="49"/>
      <c r="G18" s="34" t="str">
        <f>IF(F18&lt;&gt;"",IF(E18+F18&lt;E20+F20,0,(E18+F18)-(E20+F20)),"")</f>
        <v/>
      </c>
      <c r="H18" s="35" t="str">
        <f>IF(G18&lt;G20,"v",IF(G18=G20,IF(F18&lt;F20,"v",""),""))</f>
        <v/>
      </c>
      <c r="I18" s="31"/>
      <c r="J18" s="184">
        <f>J10+1</f>
        <v>197</v>
      </c>
      <c r="K18" s="183" t="s">
        <v>248</v>
      </c>
      <c r="L18" s="184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>IF(Q16&lt;&gt;"",M16,IF(Q20&lt;&gt;"",M20,""))</f>
        <v/>
      </c>
      <c r="W18" s="39">
        <v>0</v>
      </c>
      <c r="X18" s="39"/>
      <c r="Y18" s="40" t="str">
        <f>IF(X18&lt;&gt;"",IF(W18+X18&lt;W10+X10,0,(W18+X18)-(W10+X10)),"")</f>
        <v/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87">
        <f>A15+1</f>
        <v>104</v>
      </c>
      <c r="B19" s="189" t="s">
        <v>248</v>
      </c>
      <c r="C19" s="187">
        <f>C15+1</f>
        <v>151</v>
      </c>
      <c r="D19" s="55"/>
      <c r="E19" s="37"/>
      <c r="F19" s="37"/>
      <c r="G19" s="37"/>
      <c r="H19" s="38"/>
      <c r="J19" s="184"/>
      <c r="K19" s="184"/>
      <c r="L19" s="184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88"/>
      <c r="B20" s="188"/>
      <c r="C20" s="188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/>
      <c r="G20" s="40" t="str">
        <f>IF(F20&lt;&gt;"",IF(E20+F20&lt;E18+F18,0,(E20+F20)-(E18+F18)),"")</f>
        <v/>
      </c>
      <c r="H20" s="41" t="str">
        <f>IF(G20&lt;G18,"v",IF(G20=G18,IF(F20&lt;F18,"v",""),""))</f>
        <v/>
      </c>
      <c r="I20" s="42"/>
      <c r="J20" s="42"/>
      <c r="K20" s="42"/>
      <c r="L20" s="42"/>
      <c r="M20" s="63" t="str">
        <f>IF(H18&lt;&gt;"",D18,IF(H20&lt;&gt;"",D20,""))</f>
        <v/>
      </c>
      <c r="N20" s="64">
        <v>0</v>
      </c>
      <c r="O20" s="64"/>
      <c r="P20" s="40" t="str">
        <f>IF(O20&lt;&gt;"",IF(N20+O20&lt;N16+O16,0,(N20+O20)-(N16+O16)),"")</f>
        <v/>
      </c>
      <c r="Q20" s="41" t="str">
        <f>IF(P20&lt;P16,"v",IF(P20=P16,IF(O20&lt;O16,"v",""),""))</f>
        <v/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84">
        <f>AB33+6</f>
        <v>274</v>
      </c>
      <c r="AC21" s="183" t="s">
        <v>248</v>
      </c>
      <c r="AD21" s="184">
        <f>AD33+6</f>
        <v>286</v>
      </c>
      <c r="AE21" s="50" t="s">
        <v>10</v>
      </c>
      <c r="AF21" s="51"/>
      <c r="AG21" s="51"/>
      <c r="AH21" s="51"/>
      <c r="AJ21" s="47"/>
      <c r="AK21" s="68" t="str">
        <f>IF(AI14&lt;&gt;"",AE14,IF(AI28&lt;&gt;"",AE28,""))</f>
        <v/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/>
      <c r="G22" s="34" t="str">
        <f>IF(F22&lt;&gt;"",IF(E22+F22&lt;E24+F24,0,(E22+F22)-(E24+F24)),"")</f>
        <v/>
      </c>
      <c r="H22" s="35" t="str">
        <f>IF(G22&lt;G24,"v",IF(G22=G24,IF(F22&lt;F24,"v",""),""))</f>
        <v/>
      </c>
      <c r="M22" s="61" t="str">
        <f>IF(H22&lt;&gt;"",D22,IF(H24&lt;&gt;"",D24,""))</f>
        <v/>
      </c>
      <c r="N22" s="44">
        <v>0</v>
      </c>
      <c r="O22" s="44"/>
      <c r="P22" s="40" t="str">
        <f>IF(O22&lt;&gt;"",IF(N22+O22&lt;N26+O26,0,(N22+O22)-(N26+O26)),"")</f>
        <v/>
      </c>
      <c r="Q22" s="35" t="str">
        <f>IF(P22&lt;P26,"v",IF(P22=P26,IF(O22&lt;O26,"v",""),""))</f>
        <v/>
      </c>
      <c r="AA22" s="31"/>
      <c r="AB22" s="184"/>
      <c r="AC22" s="184"/>
      <c r="AD22" s="184"/>
      <c r="AJ22" s="69"/>
      <c r="AK22" s="57"/>
    </row>
    <row r="23" spans="1:37" ht="11.1" customHeight="1">
      <c r="A23" s="187">
        <f>A19+1</f>
        <v>105</v>
      </c>
      <c r="B23" s="189" t="s">
        <v>248</v>
      </c>
      <c r="C23" s="187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88"/>
      <c r="B24" s="188"/>
      <c r="C24" s="188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</v>
      </c>
      <c r="F24" s="39"/>
      <c r="G24" s="40" t="str">
        <f>IF(F24&lt;&gt;"",IF(E24+F24&lt;E22+F22,0,(E24+F24)-(E22+F22)),"")</f>
        <v/>
      </c>
      <c r="H24" s="41" t="str">
        <f>IF(G24&lt;G22,"v",IF(G24=G22,IF(F24&lt;F22,"v",""),""))</f>
        <v/>
      </c>
      <c r="J24" s="184">
        <f>J18+1</f>
        <v>198</v>
      </c>
      <c r="K24" s="183" t="s">
        <v>248</v>
      </c>
      <c r="L24" s="184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73" t="str">
        <f>IF(Q22&lt;&gt;"",M22,IF(Q26&lt;&gt;"",M26,""))</f>
        <v/>
      </c>
      <c r="W24" s="49">
        <v>0</v>
      </c>
      <c r="X24" s="49"/>
      <c r="Y24" s="34" t="str">
        <f>IF(X24&lt;&gt;"",IF(W24+X24&lt;W32+X32,0,(W24+X24)-(W32+X32)),"")</f>
        <v/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84"/>
      <c r="K25" s="184"/>
      <c r="L25" s="184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70"/>
      <c r="B26" s="170"/>
      <c r="C26" s="170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</v>
      </c>
      <c r="F26" s="49"/>
      <c r="G26" s="34" t="str">
        <f>IF(F26&lt;&gt;"",IF(E26+F26&lt;E28+F28,0,(E26+F26)-(E28+F28)),"")</f>
        <v/>
      </c>
      <c r="H26" s="35" t="str">
        <f>IF(G26&lt;G28,"v",IF(G26=G28,IF(F26&lt;F28,"v",""),""))</f>
        <v/>
      </c>
      <c r="M26" s="61" t="str">
        <f>IF(H26&lt;&gt;"",D26,IF(H28&lt;&gt;"",D28,""))</f>
        <v/>
      </c>
      <c r="N26" s="44">
        <v>0</v>
      </c>
      <c r="O26" s="44"/>
      <c r="P26" s="40" t="str">
        <f>IF(O26&lt;&gt;"",IF(N26+O26&lt;N22+O22,0,(N26+O26)-(N22+O22)),"")</f>
        <v/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87">
        <f>A23+1</f>
        <v>106</v>
      </c>
      <c r="B27" s="189" t="s">
        <v>248</v>
      </c>
      <c r="C27" s="187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4" t="str">
        <f>IF(AI14&lt;&gt;"",AE28,IF(AI28&lt;&gt;"",AE14,""))</f>
        <v/>
      </c>
    </row>
    <row r="28" spans="1:37" ht="11.1" customHeight="1">
      <c r="A28" s="188"/>
      <c r="B28" s="188"/>
      <c r="C28" s="188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/>
      <c r="G28" s="40" t="str">
        <f>IF(F28&lt;&gt;"",IF(E28+F28&lt;E26+F26,0,(E28+F28)-(E26+F26)),"")</f>
        <v/>
      </c>
      <c r="H28" s="41" t="str">
        <f>IF(G28&lt;G26,"v",IF(G28=G26,IF(F28&lt;F26,"v",""),""))</f>
        <v/>
      </c>
      <c r="M28" s="31"/>
      <c r="P28" s="56"/>
      <c r="Q28" s="31"/>
      <c r="R28" s="31"/>
      <c r="S28" s="184">
        <f>S14+1</f>
        <v>245</v>
      </c>
      <c r="T28" s="183" t="s">
        <v>248</v>
      </c>
      <c r="U28" s="184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>IF(Z24&lt;&gt;"",V24,IF(Z32&lt;&gt;"",V32,""))</f>
        <v/>
      </c>
      <c r="AF28" s="44">
        <v>0</v>
      </c>
      <c r="AG28" s="44"/>
      <c r="AH28" s="40" t="str">
        <f>IF(AG28&lt;&gt;"",IF(AF28+AG28&lt;AF14+AG14,0,(AF28+AG28)-(AF14+AG14)),"")</f>
        <v/>
      </c>
      <c r="AI28" s="41" t="str">
        <f>IF(AH28&lt;AH14,"v",IF(AH28=AH14,IF(AG28&lt;AG14,"v",""),""))</f>
        <v/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84"/>
      <c r="T29" s="184"/>
      <c r="U29" s="184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70"/>
      <c r="B30" s="170"/>
      <c r="C30" s="170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</v>
      </c>
      <c r="F30" s="33"/>
      <c r="G30" s="34" t="str">
        <f>IF(F30&lt;&gt;"",IF(E30+F30&lt;E32+F32,0,(E30+F30)-(E32+F32)),"")</f>
        <v/>
      </c>
      <c r="H30" s="35" t="str">
        <f>IF(G30&lt;G32,"v",IF(G30=G32,IF(F30&lt;F32,"v",""),""))</f>
        <v/>
      </c>
      <c r="M30" s="75" t="str">
        <f>IF(H30&lt;&gt;"",D30,IF(H32&lt;&gt;"",D32,""))</f>
        <v/>
      </c>
      <c r="N30" s="64">
        <v>0</v>
      </c>
      <c r="O30" s="64"/>
      <c r="P30" s="34" t="str">
        <f>IF(O30&lt;&gt;"",IF(N30+O30&lt;N34+O34,0,(N30+O30)-(N34+O34)),"")</f>
        <v/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87">
        <f>A27+1</f>
        <v>107</v>
      </c>
      <c r="B31" s="189" t="s">
        <v>248</v>
      </c>
      <c r="C31" s="187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5" t="str">
        <f>IF(Z10&lt;&gt;"",V18,IF(Z18&lt;&gt;"",V10,""))</f>
        <v/>
      </c>
      <c r="AF31" s="76">
        <v>0</v>
      </c>
      <c r="AG31" s="76"/>
      <c r="AH31" s="34" t="str">
        <f>IF(AG31&lt;&gt;"",IF(AF31+AG31&lt;AF35+AG35,0,(AF31+AG31)-(AF35+AG35)),"")</f>
        <v/>
      </c>
      <c r="AI31" s="35" t="str">
        <f>IF(AH31&lt;AH35,"v",IF(AH31=AH35,IF(AG31&lt;AG35,"v",""),""))</f>
        <v/>
      </c>
    </row>
    <row r="32" spans="1:37" ht="11.1" customHeight="1">
      <c r="A32" s="188"/>
      <c r="B32" s="188"/>
      <c r="C32" s="188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/>
      <c r="G32" s="40" t="str">
        <f>IF(F32&lt;&gt;"",IF(E32+F32&lt;E30+F30,0,(E32+F32)-(E30+F30)),"")</f>
        <v/>
      </c>
      <c r="H32" s="41" t="str">
        <f>IF(G32&lt;G30,"v",IF(G32=G30,IF(F32&lt;F30,"v",""),""))</f>
        <v/>
      </c>
      <c r="J32" s="184">
        <f>J24+1</f>
        <v>199</v>
      </c>
      <c r="K32" s="183" t="s">
        <v>248</v>
      </c>
      <c r="L32" s="184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73" t="str">
        <f>IF(Q30&lt;&gt;"",M30,IF(Q34&lt;&gt;"",M34,""))</f>
        <v/>
      </c>
      <c r="W32" s="59">
        <v>0</v>
      </c>
      <c r="X32" s="59"/>
      <c r="Y32" s="40" t="str">
        <f>IF(X32&lt;&gt;"",IF(W32+X32&lt;W24+X24,0,(W32+X32)-(W24+X24)),"")</f>
        <v/>
      </c>
      <c r="Z32" s="41" t="str">
        <f>IF(Y32&lt;Y24,"v",IF(Y32=Y24,IF(X32&lt;X24,"v",""),""))</f>
        <v/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84"/>
      <c r="K33" s="184"/>
      <c r="L33" s="184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84">
        <v>268</v>
      </c>
      <c r="AC33" s="183" t="s">
        <v>248</v>
      </c>
      <c r="AD33" s="184">
        <v>280</v>
      </c>
      <c r="AE33" s="50" t="s">
        <v>16</v>
      </c>
      <c r="AF33" s="50"/>
      <c r="AG33" s="50"/>
      <c r="AH33" s="50"/>
      <c r="AI33" s="72"/>
      <c r="AK33" s="77" t="str">
        <f>IF(AI31&lt;&gt;"",AE31,IF(AI35&lt;&gt;"",AE35,""))</f>
        <v/>
      </c>
    </row>
    <row r="34" spans="1:37" ht="11.1" customHeight="1">
      <c r="A34" s="170"/>
      <c r="B34" s="170"/>
      <c r="C34" s="170"/>
      <c r="D34" s="193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5" t="str">
        <f ca="1">IF(H34&lt;&gt;"",D34,IF(H36&lt;&gt;"",D36,""))</f>
        <v>Nr 5 FEIL Signe Sundsvalls SLK</v>
      </c>
      <c r="N34" s="64">
        <v>0</v>
      </c>
      <c r="O34" s="64"/>
      <c r="P34" s="40" t="str">
        <f>IF(O34&lt;&gt;"",IF(N34+O34&lt;N30+O30,0,(N34+O34)-(N30+O30)),"")</f>
        <v/>
      </c>
      <c r="Q34" s="41" t="str">
        <f>IF(P34&lt;P30,"v",IF(P34=P30,IF(O34&lt;O30,"v",""),""))</f>
        <v/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84"/>
      <c r="AC34" s="184"/>
      <c r="AD34" s="184"/>
      <c r="AI34" s="72"/>
      <c r="AJ34" s="69"/>
      <c r="AK34" s="57"/>
    </row>
    <row r="35" spans="1:37" ht="11.1" customHeight="1">
      <c r="A35" s="187">
        <f>A31+1</f>
        <v>108</v>
      </c>
      <c r="B35" s="189" t="s">
        <v>248</v>
      </c>
      <c r="C35" s="197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>IF(Z24&lt;&gt;"",V32,IF(Z32&lt;&gt;"",V24,""))</f>
        <v/>
      </c>
      <c r="AF35" s="64">
        <v>0</v>
      </c>
      <c r="AG35" s="64"/>
      <c r="AH35" s="40" t="str">
        <f>IF(AG35&lt;&gt;"",IF(AF35+AG35&lt;AF31+AG31,0,(AF35+AG35)-(AF31+AG31)),"")</f>
        <v/>
      </c>
      <c r="AI35" s="41" t="str">
        <f>IF(AH35&lt;AH31,"v",IF(AH35=AH31,IF(AG35&lt;AG31,"v",""),""))</f>
        <v/>
      </c>
    </row>
    <row r="36" spans="1:37" ht="11.1" customHeight="1">
      <c r="A36" s="188"/>
      <c r="B36" s="188"/>
      <c r="C36" s="198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1" t="s">
        <v>17</v>
      </c>
      <c r="B47" s="171"/>
      <c r="C47" s="171"/>
      <c r="D47" s="79"/>
      <c r="M47" s="78"/>
    </row>
    <row r="48" spans="1:37" ht="23.25">
      <c r="A48" s="171"/>
      <c r="B48" s="171"/>
      <c r="C48" s="171"/>
      <c r="D48" s="79"/>
      <c r="M48" s="78"/>
    </row>
    <row r="49" spans="1:14" ht="18.75">
      <c r="A49" s="172" t="s">
        <v>18</v>
      </c>
      <c r="B49" s="172"/>
      <c r="C49" s="81" t="str">
        <f>AK21</f>
        <v/>
      </c>
      <c r="J49" s="172"/>
      <c r="M49" s="80"/>
      <c r="N49" s="82"/>
    </row>
    <row r="50" spans="1:14" ht="18.75">
      <c r="A50" s="172" t="s">
        <v>19</v>
      </c>
      <c r="B50" s="172"/>
      <c r="C50" s="81" t="str">
        <f>AK27</f>
        <v/>
      </c>
      <c r="J50" s="172"/>
      <c r="M50" s="80"/>
      <c r="N50" s="82"/>
    </row>
    <row r="51" spans="1:14" ht="18.75">
      <c r="A51" s="172" t="s">
        <v>20</v>
      </c>
      <c r="B51" s="172"/>
      <c r="C51" s="81" t="str">
        <f>AK33</f>
        <v/>
      </c>
      <c r="J51" s="172"/>
      <c r="M51" s="80"/>
      <c r="N51" s="82"/>
    </row>
    <row r="52" spans="1:14" ht="18.75">
      <c r="A52" s="172" t="s">
        <v>21</v>
      </c>
      <c r="B52" s="172"/>
      <c r="C52" s="81" t="str">
        <f>IF(AND(AI31="",AI35=""),"",IF(AI31="",AE31,IF(AI35="",AE35)))</f>
        <v/>
      </c>
      <c r="J52" s="172"/>
      <c r="M52" s="80"/>
      <c r="N52" s="82"/>
    </row>
    <row r="53" spans="1:14" ht="18.75">
      <c r="A53" s="172" t="s">
        <v>22</v>
      </c>
      <c r="B53" s="172"/>
      <c r="C53" s="81" t="str">
        <f>IF(AND(Q8="",Q12=""),"",IF(Q8="",M8,IF(Q12="",M12)))</f>
        <v/>
      </c>
      <c r="J53" s="172"/>
      <c r="M53" s="80"/>
      <c r="N53" s="82"/>
    </row>
    <row r="54" spans="1:14" ht="18.75">
      <c r="A54" s="172" t="s">
        <v>22</v>
      </c>
      <c r="B54" s="172"/>
      <c r="C54" s="81" t="str">
        <f>IF(AND(Q16="",Q20=""),"",IF(Q16="",M16,IF(Q20="",M20)))</f>
        <v/>
      </c>
      <c r="J54" s="172"/>
      <c r="M54" s="80"/>
      <c r="N54" s="82"/>
    </row>
    <row r="55" spans="1:14" ht="18.75">
      <c r="A55" s="172" t="s">
        <v>22</v>
      </c>
      <c r="B55" s="172"/>
      <c r="C55" s="81" t="str">
        <f>IF(AND(Q22="",Q26=""),"",IF(Q22="",M22,IF(Q26="",M26)))</f>
        <v/>
      </c>
      <c r="J55" s="172"/>
      <c r="M55" s="80"/>
      <c r="N55" s="82"/>
    </row>
    <row r="56" spans="1:14" ht="18.75">
      <c r="A56" s="172" t="s">
        <v>22</v>
      </c>
      <c r="B56" s="172"/>
      <c r="C56" s="81" t="str">
        <f>IF(AND(Q30="",Q34=""),"",IF(Q30="",M30,IF(Q34="",M34)))</f>
        <v/>
      </c>
      <c r="J56" s="172"/>
      <c r="M56" s="80"/>
      <c r="N56" s="82"/>
    </row>
    <row r="57" spans="1:14" ht="18.75">
      <c r="A57" s="172" t="s">
        <v>23</v>
      </c>
      <c r="B57" s="172"/>
      <c r="C57" s="81" t="str">
        <f ca="1">IF(AND(H6="",H8=""),"",IF(H6="",D6,IF(H8="",D8)))</f>
        <v>Nr  - -</v>
      </c>
      <c r="J57" s="172"/>
      <c r="M57" s="80"/>
      <c r="N57" s="82"/>
    </row>
    <row r="58" spans="1:14" ht="18.75">
      <c r="A58" s="172" t="s">
        <v>23</v>
      </c>
      <c r="B58" s="172"/>
      <c r="C58" s="81" t="str">
        <f>IF(AND(H10="",H12=""),"",IF(H10="",D10,IF(H12="",D12)))</f>
        <v/>
      </c>
      <c r="J58" s="172"/>
      <c r="M58" s="80"/>
      <c r="N58" s="82"/>
    </row>
    <row r="59" spans="1:14" ht="18.75">
      <c r="A59" s="172" t="s">
        <v>23</v>
      </c>
      <c r="B59" s="172"/>
      <c r="C59" s="81" t="str">
        <f>IF(AND(H14="",H16=""),"",IF(H14="",D14,IF(H16="",D16)))</f>
        <v/>
      </c>
      <c r="J59" s="172"/>
      <c r="M59" s="80"/>
      <c r="N59" s="82"/>
    </row>
    <row r="60" spans="1:14" ht="18.75">
      <c r="A60" s="172" t="s">
        <v>23</v>
      </c>
      <c r="B60" s="172"/>
      <c r="C60" s="81" t="str">
        <f>IF(AND(H18="",H20=""),"",IF(H18="",D18,IF(H20="",D20)))</f>
        <v/>
      </c>
      <c r="J60" s="172"/>
      <c r="M60" s="80"/>
      <c r="N60" s="82"/>
    </row>
    <row r="61" spans="1:14" ht="18.75">
      <c r="A61" s="172" t="s">
        <v>23</v>
      </c>
      <c r="B61" s="172"/>
      <c r="C61" s="81" t="str">
        <f>IF(AND(H22="",H24=""),"",IF(H22="",D22,IF(H24="",D24)))</f>
        <v/>
      </c>
      <c r="J61" s="172"/>
      <c r="M61" s="80"/>
      <c r="N61" s="82"/>
    </row>
    <row r="62" spans="1:14" ht="18.75">
      <c r="A62" s="172" t="s">
        <v>23</v>
      </c>
      <c r="B62" s="172"/>
      <c r="C62" s="81" t="str">
        <f>IF(AND(H26="",H28=""),"",IF(H26="",D26,IF(H28="",D28)))</f>
        <v/>
      </c>
      <c r="J62" s="172"/>
      <c r="M62" s="80"/>
      <c r="N62" s="82"/>
    </row>
    <row r="63" spans="1:14" ht="18.75">
      <c r="A63" s="172" t="s">
        <v>23</v>
      </c>
      <c r="B63" s="172"/>
      <c r="C63" s="81" t="str">
        <f>IF(AND(H30="",H32=""),"",IF(H30="",D30,IF(H32="",D32)))</f>
        <v/>
      </c>
      <c r="J63" s="172"/>
      <c r="M63" s="80"/>
      <c r="N63" s="82"/>
    </row>
    <row r="64" spans="1:14" ht="18.75">
      <c r="A64" s="172" t="s">
        <v>23</v>
      </c>
      <c r="B64" s="172"/>
      <c r="C64" s="81" t="str">
        <f ca="1">IF(AND(H34="",H36=""),"",IF(H34="",D34,IF(H36="",D36)))</f>
        <v>Nr 1 BERGMAN Emma Nolby Alpina SK</v>
      </c>
      <c r="J64" s="172"/>
      <c r="M64" s="80"/>
      <c r="N64" s="8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5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5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5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5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5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5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5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5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5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5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5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5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5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5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5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5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5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5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5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5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5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8" t="s">
        <v>191</v>
      </c>
      <c r="L26" s="169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9" sqref="F3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49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113 SCHEDIN Ellen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113 SCHEDIN Ellen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50</v>
      </c>
      <c r="B7" s="175" t="s">
        <v>248</v>
      </c>
      <c r="C7" s="175">
        <v>98</v>
      </c>
      <c r="D7" s="95" t="str">
        <f ca="1">("Nr "&amp;INDIRECT("Ranking" &amp;D1 &amp;"!M21")) &amp;" " &amp;(INDIRECT("Ranking" &amp;D1 &amp;"!K21")) &amp;" " &amp;(INDIRECT("Ranking" &amp;D1 &amp;"!L21"))</f>
        <v>Nr 114 SOLBERG Emma Sundsvalls SLK</v>
      </c>
      <c r="E7" s="96">
        <v>0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133</v>
      </c>
      <c r="K7" s="189" t="s">
        <v>248</v>
      </c>
      <c r="L7" s="187">
        <v>180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51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105 HAGSTRÖM Alicia Klövsjö Alpina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212</v>
      </c>
      <c r="T10" s="183" t="s">
        <v>248</v>
      </c>
      <c r="U10" s="184">
        <v>236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52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134</v>
      </c>
      <c r="K11" s="189" t="s">
        <v>248</v>
      </c>
      <c r="L11" s="187">
        <f>L7+1</f>
        <v>181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107 JANSSON Tova Uppsala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107 JANSSON Tova Uppsala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53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108 JONASSON Astrid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108 JONASSON Astrid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252</v>
      </c>
      <c r="AD14" s="183" t="s">
        <v>248</v>
      </c>
      <c r="AE14" s="184">
        <v>264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54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135</v>
      </c>
      <c r="K15" s="189" t="s">
        <v>248</v>
      </c>
      <c r="L15" s="187">
        <f>L11+1</f>
        <v>182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103 EDLUND Nelly Getbergets Alpina IF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55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116 WESTRIN Ida Nolby Alpina SK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116 WESTRIN Ida Nolby Alpina SK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213</v>
      </c>
      <c r="T18" s="183" t="s">
        <v>248</v>
      </c>
      <c r="U18" s="184">
        <f>U10+1</f>
        <v>237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56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136</v>
      </c>
      <c r="K19" s="189" t="s">
        <v>248</v>
      </c>
      <c r="L19" s="187">
        <f>L15+1</f>
        <v>183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101 AICHER Emma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101 AICHER Emma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278</v>
      </c>
      <c r="AM21" s="183" t="s">
        <v>248</v>
      </c>
      <c r="AN21" s="184">
        <f>AN33+6</f>
        <v>290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57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117 VON REEDTZ Sofia Gävle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137</v>
      </c>
      <c r="K23" s="189" t="s">
        <v>248</v>
      </c>
      <c r="L23" s="187">
        <f>L19+1</f>
        <v>184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58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102 ANDERSSON Kajsa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214</v>
      </c>
      <c r="T24" s="183" t="s">
        <v>248</v>
      </c>
      <c r="U24" s="184">
        <f>U18+1</f>
        <v>238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59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115 SÖDERBERG Saga Getbergets Alpina IF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138</v>
      </c>
      <c r="K27" s="189" t="s">
        <v>248</v>
      </c>
      <c r="L27" s="187">
        <f>L23+1</f>
        <v>185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60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106 HALLBERG Johanna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253</v>
      </c>
      <c r="AD28" s="183" t="s">
        <v>248</v>
      </c>
      <c r="AE28" s="184">
        <f>AE14+1</f>
        <v>265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61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112 PERSSON Ellen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139</v>
      </c>
      <c r="K31" s="189" t="s">
        <v>248</v>
      </c>
      <c r="L31" s="187">
        <f>L27+1</f>
        <v>186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62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109 KREIJ Adina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215</v>
      </c>
      <c r="T32" s="183" t="s">
        <v>248</v>
      </c>
      <c r="U32" s="184">
        <f>U24+1</f>
        <v>239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109 KREIJ Adina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272</v>
      </c>
      <c r="AM33" s="183" t="s">
        <v>248</v>
      </c>
      <c r="AN33" s="184">
        <v>284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63</v>
      </c>
      <c r="B34" s="175" t="s">
        <v>248</v>
      </c>
      <c r="C34" s="173" t="s">
        <v>120</v>
      </c>
      <c r="D34" s="86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7">
        <v>0</v>
      </c>
      <c r="F34" s="87">
        <v>0</v>
      </c>
      <c r="G34" s="103">
        <f t="shared" ref="G34" si="36">IF(F34&lt;&gt;"",IF(E34+F34&lt;E35+F35,0,(E34+F34)-(E35+F35)),"")</f>
        <v>0</v>
      </c>
      <c r="H34" s="89" t="str">
        <f t="shared" ref="H34" si="37">IF(G34&lt;G35,"v",IF(G34=G35,IF(F34&lt;F35,"v",""),""))</f>
        <v>v</v>
      </c>
      <c r="I34" s="42"/>
      <c r="J34" s="170"/>
      <c r="K34" s="170"/>
      <c r="L34" s="170"/>
      <c r="M34" s="112" t="str">
        <f ca="1">IF(H34&lt;&gt;"",D34,IF(H35&lt;&gt;"",D35,""))</f>
        <v>Nr 111 MÅRTENSDOTTER Stina Sundsvalls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140</v>
      </c>
      <c r="K35" s="189" t="s">
        <v>248</v>
      </c>
      <c r="L35" s="187">
        <f>L31+1</f>
        <v>187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64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110 MÅNSSON Astrid Nolby Alpina SK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 - -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D13_14_old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192</v>
      </c>
      <c r="L5" s="153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193</v>
      </c>
      <c r="L6" s="153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194</v>
      </c>
      <c r="L7" s="153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196</v>
      </c>
      <c r="L8" s="153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197</v>
      </c>
      <c r="L9" s="153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198</v>
      </c>
      <c r="L10" s="153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199</v>
      </c>
      <c r="L11" s="153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200</v>
      </c>
      <c r="L12" s="153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202</v>
      </c>
      <c r="L13" s="153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203</v>
      </c>
      <c r="L14" s="153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204</v>
      </c>
      <c r="L15" s="153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206</v>
      </c>
      <c r="L16" s="153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207</v>
      </c>
      <c r="L17" s="153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208</v>
      </c>
      <c r="L18" s="153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209</v>
      </c>
      <c r="L19" s="153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210</v>
      </c>
      <c r="L20" s="153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211</v>
      </c>
      <c r="L21" s="153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D39" sqref="D3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65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130 NYBERG Emil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130 NYBERG Emil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66</v>
      </c>
      <c r="B7" s="175" t="s">
        <v>248</v>
      </c>
      <c r="C7" s="175">
        <v>99</v>
      </c>
      <c r="D7" s="95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6">
        <v>0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141</v>
      </c>
      <c r="K7" s="189" t="s">
        <v>248</v>
      </c>
      <c r="L7" s="187">
        <v>188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131 PERSSON Lukas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67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128 LUNDSTRÖM Jacob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216</v>
      </c>
      <c r="T10" s="183" t="s">
        <v>248</v>
      </c>
      <c r="U10" s="184">
        <v>240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68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142</v>
      </c>
      <c r="K11" s="189" t="s">
        <v>248</v>
      </c>
      <c r="L11" s="187">
        <f>L7+1</f>
        <v>189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136 WESTERLUND Rasmus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69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122 ERIKSSON Rasmus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122 ERIKSSON Rasmus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254</v>
      </c>
      <c r="AD14" s="183" t="s">
        <v>248</v>
      </c>
      <c r="AE14" s="184">
        <v>266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70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143</v>
      </c>
      <c r="K15" s="189" t="s">
        <v>248</v>
      </c>
      <c r="L15" s="187">
        <f>L11+1</f>
        <v>190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123 ERIKSSON Alexander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71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125 HOLMQVIST Hugo Sollentuna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217</v>
      </c>
      <c r="T18" s="183" t="s">
        <v>248</v>
      </c>
      <c r="U18" s="184">
        <f>U10+1</f>
        <v>241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72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144</v>
      </c>
      <c r="K19" s="189" t="s">
        <v>248</v>
      </c>
      <c r="L19" s="187">
        <f>L15+1</f>
        <v>191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134 WALLIN Grim Östersund-Frösö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279</v>
      </c>
      <c r="AM21" s="183" t="s">
        <v>248</v>
      </c>
      <c r="AN21" s="184">
        <f>AN33+6</f>
        <v>291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73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126 KONGSHOLM Lucas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126 KONGSHOLM Lucas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145</v>
      </c>
      <c r="K23" s="189" t="s">
        <v>248</v>
      </c>
      <c r="L23" s="187">
        <f>L19+1</f>
        <v>192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74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124 GRANHAMMAR Nils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218</v>
      </c>
      <c r="T24" s="183" t="s">
        <v>248</v>
      </c>
      <c r="U24" s="184">
        <f>U18+1</f>
        <v>242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75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135 VENNERSTRÖM Hugo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146</v>
      </c>
      <c r="K27" s="189" t="s">
        <v>248</v>
      </c>
      <c r="L27" s="187">
        <f>L23+1</f>
        <v>193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76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121 BROMÉE Adam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255</v>
      </c>
      <c r="AD28" s="183" t="s">
        <v>248</v>
      </c>
      <c r="AE28" s="184">
        <f>AE14+1</f>
        <v>267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121 BROMÉE Adam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77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132 SVENSSON Isac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147</v>
      </c>
      <c r="K31" s="189" t="s">
        <v>248</v>
      </c>
      <c r="L31" s="187">
        <f>L27+1</f>
        <v>194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78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133 THORSANDER Samuel Nolby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219</v>
      </c>
      <c r="T32" s="183" t="s">
        <v>248</v>
      </c>
      <c r="U32" s="184">
        <f>U24+1</f>
        <v>243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273</v>
      </c>
      <c r="AM33" s="183" t="s">
        <v>248</v>
      </c>
      <c r="AN33" s="184">
        <v>285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79</v>
      </c>
      <c r="B34" s="175" t="s">
        <v>248</v>
      </c>
      <c r="C34" s="175">
        <v>100</v>
      </c>
      <c r="D34" s="86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7">
        <v>0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148</v>
      </c>
      <c r="K35" s="189" t="s">
        <v>248</v>
      </c>
      <c r="L35" s="187">
        <f>L31+1</f>
        <v>195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80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127 LUNDQUIST Philip Saltsjöbadens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H13_14_1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str">
        <f ca="1">("Nr "&amp;INDIRECT("Ranking" &amp;B1 &amp;"!M5")) &amp;" " &amp;(INDIRECT("Ranking" &amp;B1 &amp;"!K5")) &amp;" " &amp;(INDIRECT("Ranking" &amp;B1 &amp;"!L5"))</f>
        <v>Nr 130 NYBERG Emil Sundsvalls SLK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str">
        <f ca="1">("Nr "&amp;INDIRECT("Ranking" &amp;B1 &amp;"!M36")) &amp;" " &amp;(INDIRECT("Ranking" &amp;B1 &amp;"!K36")) &amp;" " &amp;(INDIRECT("Ranking" &amp;B1 &amp;"!L36"))</f>
        <v>Nr  - -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str">
        <f ca="1">("Nr "&amp;INDIRECT("Ranking" &amp;B1 &amp;"!M20")) &amp;" " &amp;(INDIRECT("Ranking" &amp;B1 &amp;"!K20")) &amp;" " &amp;(INDIRECT("Ranking" &amp;B1 &amp;"!L20"))</f>
        <v>Nr 131 PERSSON Lukas Sundsvalls SLK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str">
        <f ca="1">("Nr "&amp;INDIRECT("Ranking" &amp;B1 &amp;"!M28")) &amp;" " &amp;(INDIRECT("Ranking" &amp;B1 &amp;"!K28")) &amp;" " &amp;(INDIRECT("Ranking" &amp;B1 &amp;"!L28"))</f>
        <v>Nr  - -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str">
        <f ca="1">("Nr "&amp;INDIRECT("Ranking" &amp;B1 &amp;"!M29")) &amp;" " &amp;(INDIRECT("Ranking" &amp;B1 &amp;"!K29")) &amp;" " &amp;(INDIRECT("Ranking" &amp;B1 &amp;"!L29"))</f>
        <v>Nr  - -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str">
        <f ca="1">("Nr "&amp;INDIRECT("Ranking" &amp;B1 &amp;"!M9")) &amp;" " &amp;(INDIRECT("Ranking" &amp;B1 &amp;"!K9")) &amp;" " &amp;(INDIRECT("Ranking" &amp;B1 &amp;"!L9"))</f>
        <v>Nr 122 ERIKSSON Rasmus Sundsvalls SLK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str">
        <f ca="1">("Nr "&amp;INDIRECT("Ranking" &amp;B1 &amp;"!M32")) &amp;" " &amp;(INDIRECT("Ranking" &amp;B1 &amp;"!K32")) &amp;" " &amp;(INDIRECT("Ranking" &amp;B1 &amp;"!L32"))</f>
        <v>Nr  - -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str">
        <f ca="1">("Nr "&amp;INDIRECT("Ranking" &amp;B1 &amp;"!M25")) &amp;" " &amp;(INDIRECT("Ranking" &amp;B1 &amp;"!K25")) &amp;" " &amp;(INDIRECT("Ranking" &amp;B1 &amp;"!L25"))</f>
        <v>Nr  - -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str">
        <f ca="1">("Nr "&amp;INDIRECT("Ranking" &amp;B1 &amp;"!M24")) &amp;" " &amp;(INDIRECT("Ranking" &amp;B1 &amp;"!K24")) &amp;" " &amp;(INDIRECT("Ranking" &amp;B1 &amp;"!L24"))</f>
        <v>Nr  - -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str">
        <f ca="1">("Nr "&amp;INDIRECT("Ranking" &amp;B1 &amp;"!M33")) &amp;" " &amp;(INDIRECT("Ranking" &amp;B1 &amp;"!K33")) &amp;" " &amp;(INDIRECT("Ranking" &amp;B1 &amp;"!L33"))</f>
        <v>Nr  - -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str">
        <f ca="1">("Nr "&amp;INDIRECT("Ranking" &amp;B1 &amp;"!M7")) &amp;" " &amp;(INDIRECT("Ranking" &amp;B1 &amp;"!K7")) &amp;" " &amp;(INDIRECT("Ranking" &amp;B1 &amp;"!L7"))</f>
        <v>Nr 126 KONGSHOLM Lucas Sundsvalls SLK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str">
        <f ca="1">("Nr "&amp;INDIRECT("Ranking" &amp;B1 &amp;"!M34")) &amp;" " &amp;(INDIRECT("Ranking" &amp;B1 &amp;"!K34")) &amp;" " &amp;(INDIRECT("Ranking" &amp;B1 &amp;"!L34"))</f>
        <v>Nr  - -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str">
        <f ca="1">("Nr "&amp;INDIRECT("Ranking" &amp;B1 &amp;"!M23")) &amp;" " &amp;(INDIRECT("Ranking" &amp;B1 &amp;"!K23")) &amp;" " &amp;(INDIRECT("Ranking" &amp;B1 &amp;"!L23"))</f>
        <v>Nr  - -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str">
        <f ca="1">("Nr "&amp;INDIRECT("Ranking" &amp;B1 &amp;"!M26")) &amp;" " &amp;(INDIRECT("Ranking" &amp;B1 &amp;"!K26")) &amp;" " &amp;(INDIRECT("Ranking" &amp;B1 &amp;"!L26"))</f>
        <v>Nr  - -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str">
        <f ca="1">("Nr "&amp;INDIRECT("Ranking" &amp;B1 &amp;"!M31")) &amp;" " &amp;(INDIRECT("Ranking" &amp;B1 &amp;"!K31")) &amp;" " &amp;(INDIRECT("Ranking" &amp;B1 &amp;"!L31"))</f>
        <v>Nr  - -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str">
        <f ca="1">("Nr "&amp;INDIRECT("Ranking" &amp;B1 &amp;"!M10")) &amp;" " &amp;(INDIRECT("Ranking" &amp;B1 &amp;"!K10")) &amp;" " &amp;(INDIRECT("Ranking" &amp;B1 &amp;"!L10"))</f>
        <v>Nr 121 BROMÉE Adam Sundsvalls SLK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str">
        <f ca="1">("Nr "&amp;INDIRECT("Ranking" &amp;B1 &amp;"!M30")) &amp;" " &amp;(INDIRECT("Ranking" &amp;B1 &amp;"!K30")) &amp;" " &amp;(INDIRECT("Ranking" &amp;B1 &amp;"!L30"))</f>
        <v>Nr  - -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str">
        <f ca="1">("Nr "&amp;INDIRECT("Ranking" &amp;B1 &amp;"!M27")) &amp;" " &amp;(INDIRECT("Ranking" &amp;B1 &amp;"!K27")) &amp;" " &amp;(INDIRECT("Ranking" &amp;B1 &amp;"!L27"))</f>
        <v>Nr  - -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str">
        <f ca="1">("Nr "&amp;INDIRECT("Ranking" &amp;B1 &amp;"!M35")) &amp;" " &amp;(INDIRECT("Ranking" &amp;B1 &amp;"!K35")) &amp;" " &amp;(INDIRECT("Ranking" &amp;B1 &amp;"!L35"))</f>
        <v>Nr  - -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RankingH13_14_1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5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5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5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5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5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5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5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5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5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5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5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5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5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5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136</v>
      </c>
      <c r="L19" s="191" t="s">
        <v>127</v>
      </c>
      <c r="M19" s="192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5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4"/>
    </row>
    <row r="42" spans="1:11" s="2" customFormat="1">
      <c r="A42" s="84" t="s">
        <v>41</v>
      </c>
      <c r="K42" s="8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4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4" t="s">
        <v>41</v>
      </c>
      <c r="J80" s="13"/>
      <c r="K80" s="8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4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4" t="s">
        <v>41</v>
      </c>
      <c r="J118" s="13"/>
      <c r="K118" s="8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4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4" zoomScale="140" zoomScaleNormal="140" zoomScaleSheetLayoutView="90" zoomScalePageLayoutView="125" workbookViewId="0">
      <selection activeCell="A34" sqref="A34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H9_10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27 HÄGGLUND Edvin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27 HÄGGLUND Edvin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2</v>
      </c>
      <c r="B7" s="175" t="s">
        <v>248</v>
      </c>
      <c r="C7" s="196">
        <v>81</v>
      </c>
      <c r="D7" s="194" t="str">
        <f ca="1">("Nr "&amp;INDIRECT("Ranking" &amp;D1 &amp;"!M21")) &amp;" " &amp;(INDIRECT("Ranking" &amp;D1 &amp;"!K21")) &amp;" " &amp;(INDIRECT("Ranking" &amp;D1 &amp;"!L21"))</f>
        <v>Nr 25 FRANKE Gunnar Sundsvalls SLK</v>
      </c>
      <c r="E7" s="96"/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109</v>
      </c>
      <c r="K7" s="189" t="s">
        <v>248</v>
      </c>
      <c r="L7" s="187">
        <v>156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24 DEGERSTEDT Edvin Sundsvalls SLK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36 STRAND Emil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36 STRAND Emil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200</v>
      </c>
      <c r="T10" s="183" t="s">
        <v>248</v>
      </c>
      <c r="U10" s="184">
        <v>224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4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110</v>
      </c>
      <c r="K11" s="189" t="s">
        <v>248</v>
      </c>
      <c r="L11" s="187">
        <f>L7+1</f>
        <v>157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37 UPPLING Ludvig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34 PERSSON Calle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34 PERSSON Calle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246</v>
      </c>
      <c r="AD14" s="183" t="s">
        <v>248</v>
      </c>
      <c r="AE14" s="184">
        <v>258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6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111</v>
      </c>
      <c r="K15" s="189" t="s">
        <v>248</v>
      </c>
      <c r="L15" s="187">
        <f>L11+1</f>
        <v>158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26 HANSSON Robin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26 HANSSON Robin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33 NORDSTEN Oskar Sundsvalls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201</v>
      </c>
      <c r="T18" s="183" t="s">
        <v>248</v>
      </c>
      <c r="U18" s="184">
        <f>U10+1</f>
        <v>225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8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112</v>
      </c>
      <c r="K19" s="189" t="s">
        <v>248</v>
      </c>
      <c r="L19" s="187">
        <f>L15+1</f>
        <v>159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30 MALKER Elliot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30 MALKER Elliot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275</v>
      </c>
      <c r="AM21" s="183" t="s">
        <v>248</v>
      </c>
      <c r="AN21" s="184">
        <f>AN33+6</f>
        <v>287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9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32 NORDIN William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32 NORDIN William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113</v>
      </c>
      <c r="K23" s="189" t="s">
        <v>248</v>
      </c>
      <c r="L23" s="187">
        <f>L19+1</f>
        <v>160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10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23 ALTON Theo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202</v>
      </c>
      <c r="T24" s="183" t="s">
        <v>248</v>
      </c>
      <c r="U24" s="184">
        <f>U18+1</f>
        <v>226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23 ALTON Theo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11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31 MOBERG Axel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31 MOBERG Axel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114</v>
      </c>
      <c r="K27" s="189" t="s">
        <v>248</v>
      </c>
      <c r="L27" s="187">
        <f>L23+1</f>
        <v>161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12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21 ABERSTEN Måns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247</v>
      </c>
      <c r="AD28" s="183" t="s">
        <v>248</v>
      </c>
      <c r="AE28" s="184">
        <f>AE14+1</f>
        <v>259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13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29 KJELLBERG Frans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115</v>
      </c>
      <c r="K31" s="189" t="s">
        <v>248</v>
      </c>
      <c r="L31" s="187">
        <f>L27+1</f>
        <v>162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14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28 JONASSON Malte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203</v>
      </c>
      <c r="T32" s="183" t="s">
        <v>248</v>
      </c>
      <c r="U32" s="184">
        <f>U24+1</f>
        <v>227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269</v>
      </c>
      <c r="AM33" s="183" t="s">
        <v>248</v>
      </c>
      <c r="AN33" s="184">
        <v>281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96">
        <f>A32+1</f>
        <v>15</v>
      </c>
      <c r="B34" s="175" t="s">
        <v>248</v>
      </c>
      <c r="C34" s="173" t="s">
        <v>120</v>
      </c>
      <c r="D34" s="195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7"/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/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 ca="1">IF(Q34&lt;&gt;"",M34,IF(Q36&lt;&gt;"",M36,""))</f>
        <v>Nr 22 AICHER Maximilian Sundsvalls SLK</v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116</v>
      </c>
      <c r="K35" s="189" t="s">
        <v>248</v>
      </c>
      <c r="L35" s="187">
        <f>L31+1</f>
        <v>163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16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22 AICHER Maximilian Sundsvalls SLK</v>
      </c>
      <c r="N36" s="124">
        <v>0</v>
      </c>
      <c r="O36" s="124">
        <v>0</v>
      </c>
      <c r="P36" s="103">
        <f>IF(O36&lt;&gt;"",IF(N36+O36&lt;N34+O34,0,(N36+O36)-(N34+O34)),"")</f>
        <v>0</v>
      </c>
      <c r="Q36" s="104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25 FRANKE Gunnar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  <mergeCell ref="J23:J24"/>
    <mergeCell ref="K23:K24"/>
    <mergeCell ref="L23:L24"/>
    <mergeCell ref="J27:J28"/>
    <mergeCell ref="K27:K28"/>
    <mergeCell ref="L27:L28"/>
    <mergeCell ref="J31:J32"/>
    <mergeCell ref="K31:K32"/>
    <mergeCell ref="L31:L32"/>
    <mergeCell ref="J35:J36"/>
    <mergeCell ref="K35:K36"/>
    <mergeCell ref="L35:L36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5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5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5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5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5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5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5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5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5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5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5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5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5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5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245</v>
      </c>
      <c r="L19" s="191" t="s">
        <v>122</v>
      </c>
      <c r="M19" s="192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5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90" t="s">
        <v>247</v>
      </c>
      <c r="L21" s="191" t="s">
        <v>122</v>
      </c>
      <c r="M21" s="192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C11" sqref="C11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17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52 HÄGGLUND Emma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52 HÄGGLUND Emma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18</v>
      </c>
      <c r="B7" s="175" t="s">
        <v>248</v>
      </c>
      <c r="C7" s="175">
        <v>82</v>
      </c>
      <c r="D7" s="95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6">
        <v>0.67200000000000004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117</v>
      </c>
      <c r="K7" s="189" t="s">
        <v>248</v>
      </c>
      <c r="L7" s="187">
        <v>164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19</v>
      </c>
      <c r="B9" s="175" t="s">
        <v>248</v>
      </c>
      <c r="C9" s="175">
        <f>C7+1</f>
        <v>83</v>
      </c>
      <c r="D9" s="86" t="str">
        <f ca="1">("Nr "&amp;INDIRECT("Ranking" &amp;D1 &amp;"!M13")) &amp;" " &amp;(INDIRECT("Ranking" &amp;D1 &amp;"!K13")) &amp;" " &amp;(INDIRECT("Ranking" &amp;D1 &amp;"!L13"))</f>
        <v>Nr 56 MOBERG Ebba Sundsvalls SLK</v>
      </c>
      <c r="E9" s="87">
        <v>0</v>
      </c>
      <c r="F9" s="87"/>
      <c r="G9" s="103" t="str">
        <f t="shared" ref="G9" si="2">IF(F9&lt;&gt;"",IF(E9+F9&lt;E10+F10,0,(E9+F9)-(E10+F10)),"")</f>
        <v/>
      </c>
      <c r="H9" s="89" t="str">
        <f>IF(G9&lt;G10,"v",IF(G9=G10,IF(F9&lt;F10,"v",""),""))</f>
        <v/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7">
        <v>0.248</v>
      </c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>IF(H9&lt;&gt;"",D9,IF(H10&lt;&gt;"",D10,""))</f>
        <v/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204</v>
      </c>
      <c r="T10" s="183" t="s">
        <v>248</v>
      </c>
      <c r="U10" s="184">
        <v>228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20</v>
      </c>
      <c r="B11" s="175" t="s">
        <v>248</v>
      </c>
      <c r="C11" s="196">
        <f>C9+1</f>
        <v>84</v>
      </c>
      <c r="D11" s="194" t="str">
        <f ca="1">("Nr "&amp;INDIRECT("Ranking" &amp;D1 &amp;"!M29")) &amp;" " &amp;(INDIRECT("Ranking" &amp;D1 &amp;"!K29")) &amp;" " &amp;(INDIRECT("Ranking" &amp;D1 &amp;"!L29"))</f>
        <v>Nr 44 ARAB Cornelia Sundsvalls SLK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118</v>
      </c>
      <c r="K11" s="189" t="s">
        <v>248</v>
      </c>
      <c r="L11" s="187">
        <f>L7+1</f>
        <v>165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64 UPPLING Tilde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64 UPPLING Tilde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21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58 NÄSHOLM Selma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58 NÄSHOLM Selma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248</v>
      </c>
      <c r="AD14" s="183" t="s">
        <v>248</v>
      </c>
      <c r="AE14" s="184">
        <v>260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22</v>
      </c>
      <c r="B15" s="175" t="s">
        <v>248</v>
      </c>
      <c r="C15" s="175">
        <v>85</v>
      </c>
      <c r="D15" s="95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6">
        <v>0.7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119</v>
      </c>
      <c r="K15" s="189" t="s">
        <v>248</v>
      </c>
      <c r="L15" s="187">
        <f>L11+1</f>
        <v>166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23</v>
      </c>
      <c r="B17" s="175" t="s">
        <v>248</v>
      </c>
      <c r="C17" s="175">
        <f>C15+1</f>
        <v>86</v>
      </c>
      <c r="D17" s="86" t="str">
        <f ca="1">("Nr "&amp;INDIRECT("Ranking" &amp;D1 &amp;"!M17")) &amp;" " &amp;(INDIRECT("Ranking" &amp;D1 &amp;"!K17")) &amp;" " &amp;(INDIRECT("Ranking" &amp;D1 &amp;"!L17"))</f>
        <v>Nr 63 ULLENIUS Matilda Täby SLK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7">
        <v>0.7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205</v>
      </c>
      <c r="T18" s="183" t="s">
        <v>248</v>
      </c>
      <c r="U18" s="184">
        <f>U10+1</f>
        <v>229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24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120</v>
      </c>
      <c r="K19" s="189" t="s">
        <v>248</v>
      </c>
      <c r="L19" s="187">
        <f>L15+1</f>
        <v>167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65 WILSBY Lif Järfälla AK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65 WILSBY Lif Järfälla AK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276</v>
      </c>
      <c r="AM21" s="183" t="s">
        <v>248</v>
      </c>
      <c r="AN21" s="184">
        <f>AN33+6</f>
        <v>288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25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47 BRUGGE Hanna Nolby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47 BRUGGE Hanna Nolby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121</v>
      </c>
      <c r="K23" s="189" t="s">
        <v>248</v>
      </c>
      <c r="L23" s="187">
        <f>L19+1</f>
        <v>168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26</v>
      </c>
      <c r="B24" s="175" t="s">
        <v>248</v>
      </c>
      <c r="C24" s="175">
        <v>87</v>
      </c>
      <c r="D24" s="95" t="str">
        <f ca="1">("Nr "&amp;INDIRECT("Ranking" &amp;D1 &amp;"!M23")) &amp;" " &amp;(INDIRECT("Ranking" &amp;D1 &amp;"!K23")) &amp;" " &amp;(INDIRECT("Ranking" &amp;D1 &amp;"!L23"))</f>
        <v>Nr 45 BACKE Maja Nolby Alpina SK</v>
      </c>
      <c r="E24" s="96">
        <v>0.13200000000000001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206</v>
      </c>
      <c r="T24" s="183" t="s">
        <v>248</v>
      </c>
      <c r="U24" s="184">
        <f>U18+1</f>
        <v>230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50 FRENGEN Maja Nolby Alpina SK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27</v>
      </c>
      <c r="B26" s="175" t="s">
        <v>248</v>
      </c>
      <c r="C26" s="196">
        <f>C24+1</f>
        <v>88</v>
      </c>
      <c r="D26" s="86" t="str">
        <f ca="1">("Nr "&amp;INDIRECT("Ranking" &amp;D1 &amp;"!M15")) &amp;" " &amp;(INDIRECT("Ranking" &amp;D1 &amp;"!K15")) &amp;" " &amp;(INDIRECT("Ranking" &amp;D1 &amp;"!L15"))</f>
        <v>Nr 66 ÅBERG Linn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66 ÅBERG Linn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195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122</v>
      </c>
      <c r="K27" s="189" t="s">
        <v>248</v>
      </c>
      <c r="L27" s="187">
        <f>L23+1</f>
        <v>169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28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62 THORSANDER Jonna Nolby Alpina SK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249</v>
      </c>
      <c r="AD28" s="183" t="s">
        <v>248</v>
      </c>
      <c r="AE28" s="184">
        <f>AE14+1</f>
        <v>261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29</v>
      </c>
      <c r="B30" s="175" t="s">
        <v>248</v>
      </c>
      <c r="C30" s="175">
        <v>89</v>
      </c>
      <c r="D30" s="86" t="str">
        <f ca="1">("Nr "&amp;INDIRECT("Ranking" &amp;D1 &amp;"!M11")) &amp;" " &amp;(INDIRECT("Ranking" &amp;D1 &amp;"!K11")) &amp;" " &amp;(INDIRECT("Ranking" &amp;D1 &amp;"!L11"))</f>
        <v>Nr 49 ERIKSSON Lina Sundsvalls SLK</v>
      </c>
      <c r="E30" s="87">
        <v>0.7</v>
      </c>
      <c r="F30" s="87"/>
      <c r="G30" s="103" t="str">
        <f t="shared" ref="G30" si="28">IF(F30&lt;&gt;"",IF(E30+F30&lt;E31+F31,0,(E30+F30)-(E31+F31)),"")</f>
        <v/>
      </c>
      <c r="H30" s="89" t="str">
        <f t="shared" ref="H30" si="29">IF(G30&lt;G31,"v",IF(G30=G31,IF(F30&lt;F31,"v",""),""))</f>
        <v/>
      </c>
      <c r="I30" s="31"/>
      <c r="J30" s="170"/>
      <c r="K30" s="170"/>
      <c r="L30" s="170"/>
      <c r="M30" s="91" t="str">
        <f>IF(H30&lt;&gt;"",D30,IF(H31&lt;&gt;"",D31,""))</f>
        <v/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7">
        <v>0</v>
      </c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123</v>
      </c>
      <c r="K31" s="189" t="s">
        <v>248</v>
      </c>
      <c r="L31" s="187">
        <f>L27+1</f>
        <v>170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30</v>
      </c>
      <c r="B32" s="175" t="s">
        <v>248</v>
      </c>
      <c r="C32" s="175">
        <f>C30+1</f>
        <v>90</v>
      </c>
      <c r="D32" s="95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6">
        <v>0.7</v>
      </c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>IF(H32&lt;&gt;"",D32,IF(H33&lt;&gt;"",D33,""))</f>
        <v/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207</v>
      </c>
      <c r="T32" s="183" t="s">
        <v>248</v>
      </c>
      <c r="U32" s="184">
        <f>U24+1</f>
        <v>231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6">
        <v>0</v>
      </c>
      <c r="F33" s="96"/>
      <c r="G33" s="103" t="str">
        <f t="shared" ref="G33" si="34">IF(F33&lt;&gt;"",IF(E33+F33&lt;E32+F32,0,(E33+F33)-(E32+F32)),"")</f>
        <v/>
      </c>
      <c r="H33" s="90" t="str">
        <f t="shared" ref="H33" si="35">IF(G33&lt;G32,"v",IF(G33=G32,IF(F33&lt;F32,"v",""),""))</f>
        <v/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270</v>
      </c>
      <c r="AM33" s="183" t="s">
        <v>248</v>
      </c>
      <c r="AN33" s="184">
        <v>282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31</v>
      </c>
      <c r="B34" s="175" t="s">
        <v>248</v>
      </c>
      <c r="C34" s="175">
        <f>C32+1</f>
        <v>91</v>
      </c>
      <c r="D34" s="86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7">
        <v>0.39800000000000002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7">
        <v>0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124</v>
      </c>
      <c r="K35" s="189" t="s">
        <v>248</v>
      </c>
      <c r="L35" s="187">
        <f>L31+1</f>
        <v>171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32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46 BACKLUND Liza Sundsvalls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46 BACKLUND Liza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>IF(AND(H9="",H10=""),"",IF(H9="",D9,IF(H10="",D10)))</f>
        <v/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44 ARAB Cornelia Sundsvalls SLK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53 ISAKSSON Amelie Nolby Alpina SK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>IF(AND(H30="",H31=""),"",IF(H30="",D30,IF(H31="",D31)))</f>
        <v/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>IF(AND(H32="",H33=""),"",IF(H32="",D32,IF(H33="",D33)))</f>
        <v/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56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57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58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59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24">
        <v>0</v>
      </c>
      <c r="K10" s="124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60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61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62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63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64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65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66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67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24">
        <v>0</v>
      </c>
      <c r="K18" s="124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68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69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70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71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72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87">
        <v>0</v>
      </c>
      <c r="R22" s="87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73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74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75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76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24">
        <v>0</v>
      </c>
      <c r="K26" s="124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77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78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79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80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96">
        <v>0</v>
      </c>
      <c r="R30" s="96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81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82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83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84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85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24">
        <v>0</v>
      </c>
      <c r="K34" s="124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86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87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C41" s="28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F42" s="22"/>
      <c r="J42" s="161"/>
    </row>
    <row r="43" spans="1:44" ht="18.75">
      <c r="A43" s="162" t="s">
        <v>18</v>
      </c>
      <c r="B43" s="81" t="str">
        <f>AJ21</f>
        <v/>
      </c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5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5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5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5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5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5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5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5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5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5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5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5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5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5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5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5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5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5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5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5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5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90" t="s">
        <v>162</v>
      </c>
      <c r="L26" s="191" t="s">
        <v>127</v>
      </c>
      <c r="M26" s="192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5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5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90" t="s">
        <v>165</v>
      </c>
      <c r="L29" s="191" t="s">
        <v>122</v>
      </c>
      <c r="M29" s="192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8" t="s">
        <v>166</v>
      </c>
      <c r="L30" s="85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="120" zoomScaleNormal="120" zoomScaleSheetLayoutView="90" zoomScalePageLayoutView="125" workbookViewId="0">
      <selection activeCell="E35" sqref="E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33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82 MALKER Filip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82 MALKER Filip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34</v>
      </c>
      <c r="B7" s="175" t="s">
        <v>248</v>
      </c>
      <c r="C7" s="175">
        <v>92</v>
      </c>
      <c r="D7" s="95" t="str">
        <f ca="1">("Nr "&amp;INDIRECT("Ranking" &amp;D1 &amp;"!M21")) &amp;" " &amp;(INDIRECT("Ranking" &amp;D1 &amp;"!K21")) &amp;" " &amp;(INDIRECT("Ranking" &amp;D1 &amp;"!L21"))</f>
        <v>Nr 81 KÅRBERG Joel Sundsvalls SLK</v>
      </c>
      <c r="E7" s="96">
        <v>0.7</v>
      </c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125</v>
      </c>
      <c r="K7" s="189" t="s">
        <v>248</v>
      </c>
      <c r="L7" s="187">
        <v>172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71 ALTON Simon Sundsvalls SLK</v>
      </c>
      <c r="E8" s="96">
        <v>0</v>
      </c>
      <c r="F8" s="96"/>
      <c r="G8" s="88" t="str">
        <f t="shared" ref="G8" si="1">IF(F8&lt;&gt;"",IF(E8+F8&lt;E7+F7,0,(E8+F8)-(E7+F7)),"")</f>
        <v/>
      </c>
      <c r="H8" s="90" t="str">
        <f>IF(G8&lt;G7,"v",IF(G8=G7,IF(F8&lt;F7,"v",""),""))</f>
        <v/>
      </c>
      <c r="I8" s="42"/>
      <c r="J8" s="188"/>
      <c r="K8" s="188"/>
      <c r="L8" s="188"/>
      <c r="M8" s="91" t="str">
        <f>IF(H7&lt;&gt;"",D7,IF(H8&lt;&gt;"",D8,""))</f>
        <v/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35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91 ÅBERG Malte Nolby Alpina SK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91 ÅBERG Malte Nolby Alpina SK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208</v>
      </c>
      <c r="T10" s="183" t="s">
        <v>248</v>
      </c>
      <c r="U10" s="184">
        <v>232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36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126</v>
      </c>
      <c r="K11" s="189" t="s">
        <v>248</v>
      </c>
      <c r="L11" s="187">
        <f>L7+1</f>
        <v>173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73 BERGGREN Tim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73 BERGGREN Tim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37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89 SVENSSON Axel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89 SVENSSON Axel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250</v>
      </c>
      <c r="AD14" s="183" t="s">
        <v>248</v>
      </c>
      <c r="AE14" s="184">
        <v>262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38</v>
      </c>
      <c r="B15" s="175" t="s">
        <v>248</v>
      </c>
      <c r="C15" s="175">
        <v>93</v>
      </c>
      <c r="D15" s="95" t="str">
        <f ca="1">("Nr "&amp;INDIRECT("Ranking" &amp;D1 &amp;"!M25")) &amp;" " &amp;(INDIRECT("Ranking" &amp;D1 &amp;"!K25")) &amp;" " &amp;(INDIRECT("Ranking" &amp;D1 &amp;"!L25"))</f>
        <v>Nr 74 BYLUND Ludvig Sundsvalls SLK</v>
      </c>
      <c r="E15" s="96">
        <v>0.51800000000000002</v>
      </c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127</v>
      </c>
      <c r="K15" s="189" t="s">
        <v>248</v>
      </c>
      <c r="L15" s="187">
        <f>L11+1</f>
        <v>174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6">
        <v>0</v>
      </c>
      <c r="F16" s="96"/>
      <c r="G16" s="103" t="str">
        <f t="shared" ref="G16" si="9">IF(F16&lt;&gt;"",IF(E16+F16&lt;E15+F15,0,(E16+F16)-(E15+F15)),"")</f>
        <v/>
      </c>
      <c r="H16" s="90" t="str">
        <f>IF(G16&lt;G15,"v",IF(G16=G15,IF(F16&lt;F15,"v",""),""))</f>
        <v/>
      </c>
      <c r="I16" s="42"/>
      <c r="J16" s="188"/>
      <c r="K16" s="188"/>
      <c r="L16" s="188"/>
      <c r="M16" s="91" t="str">
        <f>IF(H15&lt;&gt;"",D15,IF(H16&lt;&gt;"",D16,""))</f>
        <v/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39</v>
      </c>
      <c r="B17" s="175" t="s">
        <v>248</v>
      </c>
      <c r="C17" s="175">
        <f>C15+1</f>
        <v>94</v>
      </c>
      <c r="D17" s="86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7">
        <v>0</v>
      </c>
      <c r="F17" s="87"/>
      <c r="G17" s="103" t="str">
        <f t="shared" ref="G17" si="10">IF(F17&lt;&gt;"",IF(E17+F17&lt;E18+F18,0,(E17+F17)-(E18+F18)),"")</f>
        <v/>
      </c>
      <c r="H17" s="89" t="str">
        <f>IF(G17&lt;G18,"v",IF(G17=G18,IF(F17&lt;F18,"v",""),""))</f>
        <v/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7">
        <v>0.124</v>
      </c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>IF(H17&lt;&gt;"",D17,IF(H18&lt;&gt;"",D18,""))</f>
        <v/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209</v>
      </c>
      <c r="T18" s="183" t="s">
        <v>248</v>
      </c>
      <c r="U18" s="184">
        <f>U10+1</f>
        <v>233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40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128</v>
      </c>
      <c r="K19" s="189" t="s">
        <v>248</v>
      </c>
      <c r="L19" s="187">
        <f>L15+1</f>
        <v>175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86 SILFER Leopold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86 SILFER Leopold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277</v>
      </c>
      <c r="AM21" s="183" t="s">
        <v>248</v>
      </c>
      <c r="AN21" s="184">
        <f>AN33+6</f>
        <v>289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41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88 SVELANDER Simon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88 SVELANDER Simon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129</v>
      </c>
      <c r="K23" s="189" t="s">
        <v>248</v>
      </c>
      <c r="L23" s="187">
        <f>L19+1</f>
        <v>176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42</v>
      </c>
      <c r="B24" s="175" t="s">
        <v>248</v>
      </c>
      <c r="C24" s="175">
        <v>95</v>
      </c>
      <c r="D24" s="95" t="str">
        <f ca="1">("Nr "&amp;INDIRECT("Ranking" &amp;D1 &amp;"!M23")) &amp;" " &amp;(INDIRECT("Ranking" &amp;D1 &amp;"!K23")) &amp;" " &amp;(INDIRECT("Ranking" &amp;D1 &amp;"!L23"))</f>
        <v>Nr 78 HEIDORN Elias Sundsvalls SLK</v>
      </c>
      <c r="E24" s="96">
        <v>0.7</v>
      </c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>IF(H24&lt;&gt;"",D24,IF(H25&lt;&gt;"",D25,""))</f>
        <v/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210</v>
      </c>
      <c r="T24" s="183" t="s">
        <v>248</v>
      </c>
      <c r="U24" s="184">
        <f>U18+1</f>
        <v>234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76 HAMLUND Hugo Sundsvalls SLK</v>
      </c>
      <c r="E25" s="96">
        <v>0</v>
      </c>
      <c r="F25" s="96"/>
      <c r="G25" s="103" t="str">
        <f t="shared" ref="G25" si="18">IF(F25&lt;&gt;"",IF(E25+F25&lt;E24+F24,0,(E25+F25)-(E24+F24)),"")</f>
        <v/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43</v>
      </c>
      <c r="B26" s="175" t="s">
        <v>248</v>
      </c>
      <c r="C26" s="175">
        <f>C24+1</f>
        <v>96</v>
      </c>
      <c r="D26" s="86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7">
        <v>0</v>
      </c>
      <c r="F26" s="87"/>
      <c r="G26" s="103" t="str">
        <f t="shared" ref="G26" si="20">IF(F26&lt;&gt;"",IF(E26+F26&lt;E27+F27,0,(E26+F26)-(E27+F27)),"")</f>
        <v/>
      </c>
      <c r="H26" s="89" t="str">
        <f t="shared" ref="H26" si="21">IF(G26&lt;G27,"v",IF(G26=G27,IF(F26&lt;F27,"v",""),""))</f>
        <v/>
      </c>
      <c r="I26" s="31"/>
      <c r="J26" s="170"/>
      <c r="K26" s="170"/>
      <c r="L26" s="170"/>
      <c r="M26" s="112" t="str">
        <f>IF(H26&lt;&gt;"",D26,IF(H27&lt;&gt;"",D27,""))</f>
        <v/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7">
        <v>7.8E-2</v>
      </c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130</v>
      </c>
      <c r="K27" s="189" t="s">
        <v>248</v>
      </c>
      <c r="L27" s="187">
        <f>L23+1</f>
        <v>177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44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83 MIKELSSON Olle Östersund-Frösö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251</v>
      </c>
      <c r="AD28" s="183" t="s">
        <v>248</v>
      </c>
      <c r="AE28" s="184">
        <f>AE14+1</f>
        <v>263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45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80 JONASSON Viktor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131</v>
      </c>
      <c r="K31" s="189" t="s">
        <v>248</v>
      </c>
      <c r="L31" s="187">
        <f>L27+1</f>
        <v>178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46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72 AXELHED Pontus Mälaröarnas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211</v>
      </c>
      <c r="T32" s="183" t="s">
        <v>248</v>
      </c>
      <c r="U32" s="184">
        <f>U24+1</f>
        <v>235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271</v>
      </c>
      <c r="AM33" s="183" t="s">
        <v>248</v>
      </c>
      <c r="AN33" s="184">
        <v>283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47</v>
      </c>
      <c r="B34" s="175" t="s">
        <v>248</v>
      </c>
      <c r="C34" s="175">
        <v>97</v>
      </c>
      <c r="D34" s="86" t="str">
        <f ca="1">("Nr "&amp;INDIRECT("Ranking" &amp;D1 &amp;"!M19")) &amp;" " &amp;(INDIRECT("Ranking" &amp;D1 &amp;"!K19")) &amp;" " &amp;(INDIRECT("Ranking" &amp;D1 &amp;"!L19"))</f>
        <v>Nr 87 STYRMAN Kalle Sundsvalls SLK</v>
      </c>
      <c r="E34" s="87">
        <v>0</v>
      </c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7">
        <v>0.7</v>
      </c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132</v>
      </c>
      <c r="K35" s="189" t="s">
        <v>248</v>
      </c>
      <c r="L35" s="187">
        <f>L31+1</f>
        <v>179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48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92 ÖHMAN Lowe Sollentuna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92 ÖHMAN Lowe Sollentuna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>IF(AND(H7="",H8=""),"",IF(H7="",D7,IF(H8="",D8)))</f>
        <v/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>IF(AND(H15="",H16=""),"",IF(H15="",D15,IF(H16="",D16)))</f>
        <v/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>IF(AND(H17="",H18=""),"",IF(H17="",D17,IF(H18="",D18)))</f>
        <v/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>IF(AND(H24="",H25=""),"",IF(H24="",D24,IF(H25="",D25)))</f>
        <v/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>IF(AND(H26="",H27=""),"",IF(H26="",D26,IF(H27="",D27)))</f>
        <v/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94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102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2016-02-28T09:01:06Z</cp:lastPrinted>
  <dcterms:created xsi:type="dcterms:W3CDTF">2012-04-08T08:00:08Z</dcterms:created>
  <dcterms:modified xsi:type="dcterms:W3CDTF">2016-02-28T09:12:18Z</dcterms:modified>
</cp:coreProperties>
</file>