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15390" windowHeight="8130" tabRatio="748" activeTab="4"/>
  </bookViews>
  <sheets>
    <sheet name="D9_10" sheetId="15" r:id="rId1"/>
    <sheet name="RankingD9_10" sheetId="16" state="hidden" r:id="rId2"/>
    <sheet name="H9_10" sheetId="37" r:id="rId3"/>
    <sheet name="RankingH9_10" sheetId="38" state="hidden" r:id="rId4"/>
    <sheet name="D11_12" sheetId="39" r:id="rId5"/>
    <sheet name="D11_12_old" sheetId="19" state="hidden" r:id="rId6"/>
    <sheet name="RankingD11_12" sheetId="20" state="hidden" r:id="rId7"/>
    <sheet name="H11_12" sheetId="40" r:id="rId8"/>
    <sheet name="H11_12_old" sheetId="21" state="hidden" r:id="rId9"/>
    <sheet name="RankingH11_12" sheetId="22" state="hidden" r:id="rId10"/>
    <sheet name="D13_14" sheetId="41" r:id="rId11"/>
    <sheet name="D13_14_old" sheetId="33" state="hidden" r:id="rId12"/>
    <sheet name="RankingD13_14" sheetId="34" state="hidden" r:id="rId13"/>
    <sheet name="H13_14" sheetId="42" r:id="rId14"/>
    <sheet name="RankingH13_14" sheetId="43" state="hidden" r:id="rId15"/>
    <sheet name="H13_14_1" sheetId="35" state="hidden" r:id="rId16"/>
    <sheet name="RankingH13_14_1" sheetId="36" state="hidden" r:id="rId17"/>
  </sheets>
  <definedNames>
    <definedName name="_xlnm.Print_Area" localSheetId="0">D9_10!$A$1:$AK$67</definedName>
  </definedNames>
  <calcPr calcId="125725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1" i="41"/>
  <c r="AN21" i="39"/>
  <c r="AL21" i="41"/>
  <c r="AL21" i="39"/>
  <c r="AN21" i="42"/>
  <c r="AL21"/>
  <c r="AN21" i="40"/>
  <c r="AL21"/>
  <c r="AN21" i="37"/>
  <c r="AL21"/>
  <c r="AD21" i="15"/>
  <c r="AB21"/>
  <c r="AH14"/>
  <c r="AH28"/>
  <c r="AI14"/>
  <c r="Y18"/>
  <c r="Y10"/>
  <c r="Z18"/>
  <c r="P20"/>
  <c r="P16"/>
  <c r="Q20"/>
  <c r="G18"/>
  <c r="G20"/>
  <c r="H18"/>
  <c r="G5" i="37"/>
  <c r="G6"/>
  <c r="H5"/>
  <c r="G8"/>
  <c r="G7"/>
  <c r="H8"/>
  <c r="G12"/>
  <c r="G11"/>
  <c r="H12"/>
  <c r="G16"/>
  <c r="G15"/>
  <c r="H16"/>
  <c r="G17"/>
  <c r="G18"/>
  <c r="H17"/>
  <c r="G20"/>
  <c r="G19"/>
  <c r="H20"/>
  <c r="P6"/>
  <c r="P8"/>
  <c r="Q6"/>
  <c r="P12"/>
  <c r="P10"/>
  <c r="Q12"/>
  <c r="Y8"/>
  <c r="Y12"/>
  <c r="Z8"/>
  <c r="AI10"/>
  <c r="AI18"/>
  <c r="AJ10"/>
  <c r="AR14"/>
  <c r="AR28"/>
  <c r="AS14"/>
  <c r="H6"/>
  <c r="J217" i="43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B76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B14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K146"/>
  <c r="J147"/>
  <c r="K147"/>
  <c r="J148"/>
  <c r="K148"/>
  <c r="J149"/>
  <c r="K149"/>
  <c r="J150"/>
  <c r="K150"/>
  <c r="J151"/>
  <c r="K151"/>
  <c r="C146"/>
  <c r="A216"/>
  <c r="B77"/>
  <c r="C77"/>
  <c r="B147"/>
  <c r="C147"/>
  <c r="A217"/>
  <c r="B78"/>
  <c r="C78"/>
  <c r="B148"/>
  <c r="C148"/>
  <c r="A218"/>
  <c r="B79"/>
  <c r="C79"/>
  <c r="B149"/>
  <c r="C149"/>
  <c r="A219"/>
  <c r="B80"/>
  <c r="C80"/>
  <c r="B150"/>
  <c r="C150"/>
  <c r="A220"/>
  <c r="B81"/>
  <c r="C81"/>
  <c r="B151"/>
  <c r="C151"/>
  <c r="A221"/>
  <c r="B82"/>
  <c r="C82"/>
  <c r="B152"/>
  <c r="C152"/>
  <c r="A222"/>
  <c r="B83"/>
  <c r="C83"/>
  <c r="B153"/>
  <c r="C153"/>
  <c r="A223"/>
  <c r="B84"/>
  <c r="C84"/>
  <c r="B154"/>
  <c r="C154"/>
  <c r="A224"/>
  <c r="B85"/>
  <c r="C85"/>
  <c r="B155"/>
  <c r="C155"/>
  <c r="A225"/>
  <c r="B86"/>
  <c r="C86"/>
  <c r="B156"/>
  <c r="C156"/>
  <c r="A226"/>
  <c r="B87"/>
  <c r="C87"/>
  <c r="B157"/>
  <c r="C157"/>
  <c r="A227"/>
  <c r="B88"/>
  <c r="C88"/>
  <c r="B158"/>
  <c r="C158"/>
  <c r="A228"/>
  <c r="B89"/>
  <c r="C89"/>
  <c r="B159"/>
  <c r="C159"/>
  <c r="A229"/>
  <c r="B90"/>
  <c r="C90"/>
  <c r="B160"/>
  <c r="C160"/>
  <c r="A230"/>
  <c r="B91"/>
  <c r="C91"/>
  <c r="B161"/>
  <c r="C161"/>
  <c r="A231"/>
  <c r="B92"/>
  <c r="C92"/>
  <c r="B162"/>
  <c r="C162"/>
  <c r="A232"/>
  <c r="B93"/>
  <c r="C93"/>
  <c r="B163"/>
  <c r="C163"/>
  <c r="A233"/>
  <c r="B94"/>
  <c r="C94"/>
  <c r="B164"/>
  <c r="C164"/>
  <c r="A234"/>
  <c r="B95"/>
  <c r="C95"/>
  <c r="B165"/>
  <c r="C165"/>
  <c r="A235"/>
  <c r="B96"/>
  <c r="C96"/>
  <c r="B166"/>
  <c r="C166"/>
  <c r="A236"/>
  <c r="B97"/>
  <c r="C97"/>
  <c r="B167"/>
  <c r="C167"/>
  <c r="A237"/>
  <c r="B98"/>
  <c r="C98"/>
  <c r="B168"/>
  <c r="C168"/>
  <c r="A238"/>
  <c r="B99"/>
  <c r="C99"/>
  <c r="B169"/>
  <c r="C169"/>
  <c r="A239"/>
  <c r="B100"/>
  <c r="C100"/>
  <c r="B170"/>
  <c r="C170"/>
  <c r="A240"/>
  <c r="B101"/>
  <c r="C101"/>
  <c r="B171"/>
  <c r="C171"/>
  <c r="A241"/>
  <c r="B102"/>
  <c r="C102"/>
  <c r="B172"/>
  <c r="C172"/>
  <c r="A242"/>
  <c r="B103"/>
  <c r="C103"/>
  <c r="B173"/>
  <c r="C173"/>
  <c r="A243"/>
  <c r="B104"/>
  <c r="C104"/>
  <c r="B174"/>
  <c r="C174"/>
  <c r="A244"/>
  <c r="B105"/>
  <c r="C105"/>
  <c r="B175"/>
  <c r="C175"/>
  <c r="A245"/>
  <c r="B106"/>
  <c r="C106"/>
  <c r="B176"/>
  <c r="C176"/>
  <c r="A246"/>
  <c r="B107"/>
  <c r="C107"/>
  <c r="B177"/>
  <c r="C177"/>
  <c r="A247"/>
  <c r="B108"/>
  <c r="C108"/>
  <c r="B178"/>
  <c r="C178"/>
  <c r="A248"/>
  <c r="B109"/>
  <c r="C109"/>
  <c r="B179"/>
  <c r="C179"/>
  <c r="A249"/>
  <c r="B110"/>
  <c r="C110"/>
  <c r="B180"/>
  <c r="C180"/>
  <c r="A250"/>
  <c r="B111"/>
  <c r="C111"/>
  <c r="B181"/>
  <c r="C181"/>
  <c r="A251"/>
  <c r="B112"/>
  <c r="C112"/>
  <c r="B182"/>
  <c r="C182"/>
  <c r="A252"/>
  <c r="B113"/>
  <c r="C113"/>
  <c r="B183"/>
  <c r="C183"/>
  <c r="A253"/>
  <c r="B114"/>
  <c r="C114"/>
  <c r="B184"/>
  <c r="C184"/>
  <c r="A254"/>
  <c r="B115"/>
  <c r="C115"/>
  <c r="B185"/>
  <c r="C185"/>
  <c r="A255"/>
  <c r="B116"/>
  <c r="C116"/>
  <c r="B186"/>
  <c r="C186"/>
  <c r="A256"/>
  <c r="B117"/>
  <c r="C117"/>
  <c r="B187"/>
  <c r="C187"/>
  <c r="A257"/>
  <c r="B118"/>
  <c r="C118"/>
  <c r="B188"/>
  <c r="C188"/>
  <c r="A258"/>
  <c r="B119"/>
  <c r="C119"/>
  <c r="B189"/>
  <c r="C189"/>
  <c r="A259"/>
  <c r="B120"/>
  <c r="C120"/>
  <c r="B190"/>
  <c r="C190"/>
  <c r="A260"/>
  <c r="B121"/>
  <c r="C121"/>
  <c r="B191"/>
  <c r="C191"/>
  <c r="A261"/>
  <c r="B122"/>
  <c r="C122"/>
  <c r="B192"/>
  <c r="C192"/>
  <c r="A262"/>
  <c r="B123"/>
  <c r="C123"/>
  <c r="B193"/>
  <c r="C193"/>
  <c r="A263"/>
  <c r="B124"/>
  <c r="C124"/>
  <c r="B194"/>
  <c r="C194"/>
  <c r="A264"/>
  <c r="B125"/>
  <c r="C125"/>
  <c r="B195"/>
  <c r="C195"/>
  <c r="A265"/>
  <c r="B126"/>
  <c r="C126"/>
  <c r="B196"/>
  <c r="C196"/>
  <c r="A266"/>
  <c r="B127"/>
  <c r="C127"/>
  <c r="B197"/>
  <c r="C197"/>
  <c r="A267"/>
  <c r="B128"/>
  <c r="C128"/>
  <c r="B198"/>
  <c r="C198"/>
  <c r="A268"/>
  <c r="B129"/>
  <c r="C129"/>
  <c r="B199"/>
  <c r="C199"/>
  <c r="A269"/>
  <c r="B130"/>
  <c r="C130"/>
  <c r="B200"/>
  <c r="C200"/>
  <c r="A270"/>
  <c r="B131"/>
  <c r="C131"/>
  <c r="B201"/>
  <c r="C201"/>
  <c r="A271"/>
  <c r="B132"/>
  <c r="C132"/>
  <c r="B202"/>
  <c r="C202"/>
  <c r="A272"/>
  <c r="B133"/>
  <c r="C133"/>
  <c r="B203"/>
  <c r="C203"/>
  <c r="A273"/>
  <c r="B134"/>
  <c r="C134"/>
  <c r="B204"/>
  <c r="C204"/>
  <c r="A274"/>
  <c r="B135"/>
  <c r="C135"/>
  <c r="B205"/>
  <c r="C205"/>
  <c r="A275"/>
  <c r="B136"/>
  <c r="C136"/>
  <c r="B206"/>
  <c r="C206"/>
  <c r="A276"/>
  <c r="B137"/>
  <c r="C137"/>
  <c r="B207"/>
  <c r="C207"/>
  <c r="A277"/>
  <c r="B138"/>
  <c r="C138"/>
  <c r="B208"/>
  <c r="C208"/>
  <c r="A278"/>
  <c r="K278"/>
  <c r="B278"/>
  <c r="K216"/>
  <c r="K217"/>
  <c r="K218"/>
  <c r="K219"/>
  <c r="K220"/>
  <c r="K221"/>
  <c r="C278"/>
  <c r="K277"/>
  <c r="B277"/>
  <c r="C277"/>
  <c r="K276"/>
  <c r="B276"/>
  <c r="C276"/>
  <c r="K275"/>
  <c r="B275"/>
  <c r="C275"/>
  <c r="K274"/>
  <c r="B274"/>
  <c r="C274"/>
  <c r="K273"/>
  <c r="B273"/>
  <c r="C273"/>
  <c r="K272"/>
  <c r="B272"/>
  <c r="C272"/>
  <c r="K271"/>
  <c r="B271"/>
  <c r="C271"/>
  <c r="K270"/>
  <c r="B270"/>
  <c r="C270"/>
  <c r="K269"/>
  <c r="B269"/>
  <c r="C269"/>
  <c r="K268"/>
  <c r="B268"/>
  <c r="C268"/>
  <c r="K267"/>
  <c r="B267"/>
  <c r="C267"/>
  <c r="K266"/>
  <c r="B266"/>
  <c r="C266"/>
  <c r="K265"/>
  <c r="B265"/>
  <c r="C265"/>
  <c r="K264"/>
  <c r="B264"/>
  <c r="C264"/>
  <c r="K263"/>
  <c r="B263"/>
  <c r="C263"/>
  <c r="K262"/>
  <c r="B262"/>
  <c r="C262"/>
  <c r="K261"/>
  <c r="B261"/>
  <c r="C261"/>
  <c r="K260"/>
  <c r="B260"/>
  <c r="C260"/>
  <c r="K259"/>
  <c r="B259"/>
  <c r="C259"/>
  <c r="K258"/>
  <c r="B258"/>
  <c r="C258"/>
  <c r="K257"/>
  <c r="B257"/>
  <c r="C257"/>
  <c r="K256"/>
  <c r="B256"/>
  <c r="C256"/>
  <c r="K255"/>
  <c r="B255"/>
  <c r="C255"/>
  <c r="K254"/>
  <c r="B254"/>
  <c r="C254"/>
  <c r="K253"/>
  <c r="B253"/>
  <c r="C253"/>
  <c r="K252"/>
  <c r="B252"/>
  <c r="C252"/>
  <c r="K251"/>
  <c r="B251"/>
  <c r="C251"/>
  <c r="K250"/>
  <c r="B250"/>
  <c r="C250"/>
  <c r="K249"/>
  <c r="B249"/>
  <c r="C249"/>
  <c r="K248"/>
  <c r="B248"/>
  <c r="C248"/>
  <c r="K247"/>
  <c r="B247"/>
  <c r="C247"/>
  <c r="K246"/>
  <c r="B246"/>
  <c r="C246"/>
  <c r="K245"/>
  <c r="B245"/>
  <c r="C245"/>
  <c r="K244"/>
  <c r="B244"/>
  <c r="C244"/>
  <c r="K243"/>
  <c r="B243"/>
  <c r="C243"/>
  <c r="K242"/>
  <c r="B242"/>
  <c r="C242"/>
  <c r="K241"/>
  <c r="B241"/>
  <c r="C241"/>
  <c r="K240"/>
  <c r="B240"/>
  <c r="C240"/>
  <c r="K239"/>
  <c r="B239"/>
  <c r="C239"/>
  <c r="K238"/>
  <c r="B238"/>
  <c r="C238"/>
  <c r="K237"/>
  <c r="B237"/>
  <c r="C237"/>
  <c r="K236"/>
  <c r="B236"/>
  <c r="C236"/>
  <c r="K235"/>
  <c r="B235"/>
  <c r="C235"/>
  <c r="K234"/>
  <c r="B234"/>
  <c r="C234"/>
  <c r="K233"/>
  <c r="B233"/>
  <c r="C233"/>
  <c r="K232"/>
  <c r="B232"/>
  <c r="C232"/>
  <c r="K231"/>
  <c r="B231"/>
  <c r="C231"/>
  <c r="K230"/>
  <c r="B230"/>
  <c r="C230"/>
  <c r="K229"/>
  <c r="B229"/>
  <c r="C229"/>
  <c r="K228"/>
  <c r="B228"/>
  <c r="C228"/>
  <c r="K227"/>
  <c r="B227"/>
  <c r="C227"/>
  <c r="K226"/>
  <c r="B226"/>
  <c r="C226"/>
  <c r="K225"/>
  <c r="B225"/>
  <c r="C225"/>
  <c r="K224"/>
  <c r="B224"/>
  <c r="C224"/>
  <c r="K223"/>
  <c r="B223"/>
  <c r="C223"/>
  <c r="K222"/>
  <c r="B222"/>
  <c r="C222"/>
  <c r="B221"/>
  <c r="C221"/>
  <c r="B220"/>
  <c r="C220"/>
  <c r="B219"/>
  <c r="C219"/>
  <c r="B218"/>
  <c r="C218"/>
  <c r="B217"/>
  <c r="C217"/>
  <c r="B216"/>
  <c r="C216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K36"/>
  <c r="L36"/>
  <c r="K35"/>
  <c r="L35"/>
  <c r="K34"/>
  <c r="L34"/>
  <c r="K33"/>
  <c r="L33"/>
  <c r="K32"/>
  <c r="L32"/>
  <c r="K31"/>
  <c r="L31"/>
  <c r="K30"/>
  <c r="L30"/>
  <c r="K29"/>
  <c r="L29"/>
  <c r="K28"/>
  <c r="L28"/>
  <c r="K27"/>
  <c r="L27"/>
  <c r="K26"/>
  <c r="L26"/>
  <c r="K25"/>
  <c r="L25"/>
  <c r="K24"/>
  <c r="L24"/>
  <c r="K23"/>
  <c r="L23"/>
  <c r="A1"/>
  <c r="G36" i="42"/>
  <c r="G37"/>
  <c r="H36"/>
  <c r="H37"/>
  <c r="D1"/>
  <c r="D36"/>
  <c r="O58"/>
  <c r="P34"/>
  <c r="P36"/>
  <c r="Q34"/>
  <c r="Q36"/>
  <c r="D35"/>
  <c r="M34"/>
  <c r="C58"/>
  <c r="G34"/>
  <c r="G35"/>
  <c r="H34"/>
  <c r="H35"/>
  <c r="D34"/>
  <c r="O57"/>
  <c r="P30"/>
  <c r="P32"/>
  <c r="Q30"/>
  <c r="Q32"/>
  <c r="D30"/>
  <c r="M30"/>
  <c r="D33"/>
  <c r="M32"/>
  <c r="C57"/>
  <c r="G32"/>
  <c r="G33"/>
  <c r="H32"/>
  <c r="H33"/>
  <c r="D32"/>
  <c r="O56"/>
  <c r="P26"/>
  <c r="P28"/>
  <c r="Q26"/>
  <c r="Q28"/>
  <c r="D29"/>
  <c r="M28"/>
  <c r="C56"/>
  <c r="G30"/>
  <c r="G31"/>
  <c r="H30"/>
  <c r="H31"/>
  <c r="D31"/>
  <c r="O55"/>
  <c r="P22"/>
  <c r="P24"/>
  <c r="Q22"/>
  <c r="Q24"/>
  <c r="D25"/>
  <c r="M24"/>
  <c r="C55"/>
  <c r="G28"/>
  <c r="G29"/>
  <c r="H28"/>
  <c r="H29"/>
  <c r="D28"/>
  <c r="O54"/>
  <c r="P18"/>
  <c r="P20"/>
  <c r="Q18"/>
  <c r="Q20"/>
  <c r="D17"/>
  <c r="M18"/>
  <c r="C54"/>
  <c r="G26"/>
  <c r="G27"/>
  <c r="H26"/>
  <c r="H27"/>
  <c r="D27"/>
  <c r="O53"/>
  <c r="P14"/>
  <c r="P16"/>
  <c r="Q14"/>
  <c r="Q16"/>
  <c r="D16"/>
  <c r="M16"/>
  <c r="C53"/>
  <c r="G24"/>
  <c r="G25"/>
  <c r="H24"/>
  <c r="H25"/>
  <c r="D24"/>
  <c r="O52"/>
  <c r="P10"/>
  <c r="P12"/>
  <c r="Q10"/>
  <c r="Q12"/>
  <c r="D12"/>
  <c r="M12"/>
  <c r="C52"/>
  <c r="G22"/>
  <c r="G23"/>
  <c r="H22"/>
  <c r="H23"/>
  <c r="D23"/>
  <c r="O51"/>
  <c r="P6"/>
  <c r="P8"/>
  <c r="Q6"/>
  <c r="Q8"/>
  <c r="D7"/>
  <c r="M8"/>
  <c r="C51"/>
  <c r="G19"/>
  <c r="G20"/>
  <c r="H19"/>
  <c r="H20"/>
  <c r="D19"/>
  <c r="O50"/>
  <c r="Y30"/>
  <c r="Y34"/>
  <c r="Z30"/>
  <c r="Z34"/>
  <c r="V30"/>
  <c r="C50"/>
  <c r="G17"/>
  <c r="G18"/>
  <c r="H17"/>
  <c r="H18"/>
  <c r="D18"/>
  <c r="O49"/>
  <c r="Y22"/>
  <c r="Y26"/>
  <c r="Z22"/>
  <c r="Z26"/>
  <c r="D26"/>
  <c r="M26"/>
  <c r="V26"/>
  <c r="D22"/>
  <c r="M22"/>
  <c r="V22"/>
  <c r="C49"/>
  <c r="G15"/>
  <c r="G16"/>
  <c r="H15"/>
  <c r="H16"/>
  <c r="D15"/>
  <c r="O48"/>
  <c r="Y16"/>
  <c r="Y20"/>
  <c r="Z16"/>
  <c r="Z20"/>
  <c r="D20"/>
  <c r="M20"/>
  <c r="V20"/>
  <c r="C48"/>
  <c r="G13"/>
  <c r="G14"/>
  <c r="H13"/>
  <c r="H14"/>
  <c r="D14"/>
  <c r="O47"/>
  <c r="Y8"/>
  <c r="Y12"/>
  <c r="Z8"/>
  <c r="Z12"/>
  <c r="D9"/>
  <c r="M10"/>
  <c r="V12"/>
  <c r="D5"/>
  <c r="M6"/>
  <c r="V8"/>
  <c r="C47"/>
  <c r="G11"/>
  <c r="G12"/>
  <c r="H11"/>
  <c r="H12"/>
  <c r="D11"/>
  <c r="O46"/>
  <c r="AR31"/>
  <c r="AR35"/>
  <c r="AS31"/>
  <c r="AS35"/>
  <c r="AF24"/>
  <c r="AO35"/>
  <c r="C46"/>
  <c r="G9"/>
  <c r="G10"/>
  <c r="H9"/>
  <c r="H10"/>
  <c r="D10"/>
  <c r="O45"/>
  <c r="D13"/>
  <c r="M14"/>
  <c r="V16"/>
  <c r="AF18"/>
  <c r="AO31"/>
  <c r="AU33"/>
  <c r="C45"/>
  <c r="G7"/>
  <c r="G8"/>
  <c r="H7"/>
  <c r="H8"/>
  <c r="D8"/>
  <c r="O44"/>
  <c r="AR14"/>
  <c r="AR28"/>
  <c r="AS14"/>
  <c r="AS28"/>
  <c r="D37"/>
  <c r="M36"/>
  <c r="V34"/>
  <c r="AF32"/>
  <c r="AO28"/>
  <c r="AF10"/>
  <c r="AO14"/>
  <c r="AU27"/>
  <c r="C44"/>
  <c r="G5"/>
  <c r="G6"/>
  <c r="H5"/>
  <c r="H6"/>
  <c r="D6"/>
  <c r="O43"/>
  <c r="AU21"/>
  <c r="C43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L11"/>
  <c r="L15"/>
  <c r="L19"/>
  <c r="L23"/>
  <c r="L27"/>
  <c r="L31"/>
  <c r="L35"/>
  <c r="J11"/>
  <c r="J15"/>
  <c r="J19"/>
  <c r="J23"/>
  <c r="J27"/>
  <c r="J31"/>
  <c r="J35"/>
  <c r="AC28"/>
  <c r="AE28"/>
  <c r="U18"/>
  <c r="U24"/>
  <c r="U32"/>
  <c r="S18"/>
  <c r="S24"/>
  <c r="S32"/>
  <c r="AI10"/>
  <c r="AI18"/>
  <c r="AJ10"/>
  <c r="AJ18"/>
  <c r="G36" i="41"/>
  <c r="G37"/>
  <c r="H36"/>
  <c r="H37"/>
  <c r="D1"/>
  <c r="J147" i="34"/>
  <c r="J148"/>
  <c r="J149"/>
  <c r="J150"/>
  <c r="J151"/>
  <c r="A146"/>
  <c r="K151"/>
  <c r="K35"/>
  <c r="L35"/>
  <c r="D36" i="41"/>
  <c r="O58"/>
  <c r="P34"/>
  <c r="P36"/>
  <c r="Q34"/>
  <c r="Q36"/>
  <c r="D34"/>
  <c r="M34"/>
  <c r="C58"/>
  <c r="G34"/>
  <c r="G35"/>
  <c r="H34"/>
  <c r="H35"/>
  <c r="J77" i="34"/>
  <c r="J78"/>
  <c r="J79"/>
  <c r="J80"/>
  <c r="J81"/>
  <c r="J82"/>
  <c r="J83"/>
  <c r="J84"/>
  <c r="J85"/>
  <c r="J86"/>
  <c r="J87"/>
  <c r="J88"/>
  <c r="J89"/>
  <c r="J90"/>
  <c r="J91"/>
  <c r="J92"/>
  <c r="J93"/>
  <c r="K93"/>
  <c r="K22"/>
  <c r="L22"/>
  <c r="D35" i="41"/>
  <c r="O57"/>
  <c r="P30"/>
  <c r="P32"/>
  <c r="Q30"/>
  <c r="Q32"/>
  <c r="D33"/>
  <c r="M32"/>
  <c r="C57"/>
  <c r="G32"/>
  <c r="G33"/>
  <c r="H32"/>
  <c r="H33"/>
  <c r="K147" i="34"/>
  <c r="K27"/>
  <c r="L27"/>
  <c r="D32" i="41"/>
  <c r="O56"/>
  <c r="P26"/>
  <c r="P28"/>
  <c r="Q26"/>
  <c r="Q28"/>
  <c r="D29"/>
  <c r="M28"/>
  <c r="C56"/>
  <c r="G30"/>
  <c r="G31"/>
  <c r="H30"/>
  <c r="H31"/>
  <c r="K76" i="34"/>
  <c r="K77"/>
  <c r="K78"/>
  <c r="K79"/>
  <c r="K80"/>
  <c r="K81"/>
  <c r="K82"/>
  <c r="K83"/>
  <c r="K84"/>
  <c r="K85"/>
  <c r="K86"/>
  <c r="K87"/>
  <c r="K88"/>
  <c r="K89"/>
  <c r="K90"/>
  <c r="K91"/>
  <c r="K92"/>
  <c r="J94"/>
  <c r="K94"/>
  <c r="J95"/>
  <c r="K95"/>
  <c r="C76"/>
  <c r="K146"/>
  <c r="K148"/>
  <c r="K149"/>
  <c r="K150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J217"/>
  <c r="J218"/>
  <c r="K218"/>
  <c r="K30"/>
  <c r="L30"/>
  <c r="D31" i="41"/>
  <c r="O55"/>
  <c r="P22"/>
  <c r="P24"/>
  <c r="Q22"/>
  <c r="Q24"/>
  <c r="D25"/>
  <c r="M24"/>
  <c r="C55"/>
  <c r="G28"/>
  <c r="G29"/>
  <c r="H28"/>
  <c r="H29"/>
  <c r="K31" i="34"/>
  <c r="L31"/>
  <c r="D28" i="41"/>
  <c r="O54"/>
  <c r="P18"/>
  <c r="P20"/>
  <c r="Q18"/>
  <c r="Q20"/>
  <c r="D17"/>
  <c r="M18"/>
  <c r="C54"/>
  <c r="G26"/>
  <c r="G27"/>
  <c r="H26"/>
  <c r="H27"/>
  <c r="K216" i="34"/>
  <c r="K26"/>
  <c r="L26"/>
  <c r="D27" i="41"/>
  <c r="O53"/>
  <c r="P14"/>
  <c r="P16"/>
  <c r="Q14"/>
  <c r="Q16"/>
  <c r="D16"/>
  <c r="M16"/>
  <c r="C53"/>
  <c r="G24"/>
  <c r="G25"/>
  <c r="H24"/>
  <c r="H25"/>
  <c r="K23" i="34"/>
  <c r="L23"/>
  <c r="D24" i="41"/>
  <c r="O52"/>
  <c r="P10"/>
  <c r="P12"/>
  <c r="Q10"/>
  <c r="Q12"/>
  <c r="D9"/>
  <c r="M10"/>
  <c r="C52"/>
  <c r="G22"/>
  <c r="G23"/>
  <c r="H22"/>
  <c r="H23"/>
  <c r="J219" i="34"/>
  <c r="J220"/>
  <c r="K220"/>
  <c r="K34"/>
  <c r="L34"/>
  <c r="D23" i="41"/>
  <c r="O51"/>
  <c r="P6"/>
  <c r="P8"/>
  <c r="Q6"/>
  <c r="Q8"/>
  <c r="D8"/>
  <c r="M8"/>
  <c r="C51"/>
  <c r="G19"/>
  <c r="G20"/>
  <c r="H19"/>
  <c r="H20"/>
  <c r="K33" i="34"/>
  <c r="L33"/>
  <c r="D19" i="41"/>
  <c r="O50"/>
  <c r="Y30"/>
  <c r="Y34"/>
  <c r="Z30"/>
  <c r="Z34"/>
  <c r="D30"/>
  <c r="M30"/>
  <c r="V30"/>
  <c r="C50"/>
  <c r="G17"/>
  <c r="G18"/>
  <c r="H17"/>
  <c r="H18"/>
  <c r="K24" i="34"/>
  <c r="L24"/>
  <c r="D18" i="41"/>
  <c r="O49"/>
  <c r="Y22"/>
  <c r="Y26"/>
  <c r="Z22"/>
  <c r="Z26"/>
  <c r="D26"/>
  <c r="M26"/>
  <c r="V26"/>
  <c r="C49"/>
  <c r="G15"/>
  <c r="G16"/>
  <c r="H15"/>
  <c r="H16"/>
  <c r="K25" i="34"/>
  <c r="L25"/>
  <c r="D15" i="41"/>
  <c r="O48"/>
  <c r="Y16"/>
  <c r="Y20"/>
  <c r="Z16"/>
  <c r="Z20"/>
  <c r="D20"/>
  <c r="M20"/>
  <c r="V20"/>
  <c r="C48"/>
  <c r="G13"/>
  <c r="G14"/>
  <c r="H13"/>
  <c r="H14"/>
  <c r="K219" i="34"/>
  <c r="K32"/>
  <c r="L32"/>
  <c r="D14" i="41"/>
  <c r="O47"/>
  <c r="Y8"/>
  <c r="Y12"/>
  <c r="Z8"/>
  <c r="Z12"/>
  <c r="D5"/>
  <c r="M6"/>
  <c r="V8"/>
  <c r="C47"/>
  <c r="G11"/>
  <c r="G12"/>
  <c r="H11"/>
  <c r="H12"/>
  <c r="K29" i="34"/>
  <c r="L29"/>
  <c r="D11" i="41"/>
  <c r="O46"/>
  <c r="AR31"/>
  <c r="AR35"/>
  <c r="AS31"/>
  <c r="AS35"/>
  <c r="D37"/>
  <c r="M36"/>
  <c r="V34"/>
  <c r="AF32"/>
  <c r="AO35"/>
  <c r="C46"/>
  <c r="G9"/>
  <c r="G10"/>
  <c r="H9"/>
  <c r="H10"/>
  <c r="K217" i="34"/>
  <c r="K28"/>
  <c r="L28"/>
  <c r="D10" i="41"/>
  <c r="O45"/>
  <c r="D12"/>
  <c r="M12"/>
  <c r="V12"/>
  <c r="AF10"/>
  <c r="AO31"/>
  <c r="AU33"/>
  <c r="C45"/>
  <c r="G7"/>
  <c r="G8"/>
  <c r="H7"/>
  <c r="H8"/>
  <c r="D7"/>
  <c r="O44"/>
  <c r="AR14"/>
  <c r="AR28"/>
  <c r="AS14"/>
  <c r="AS28"/>
  <c r="D13"/>
  <c r="M14"/>
  <c r="V16"/>
  <c r="AF18"/>
  <c r="AO14"/>
  <c r="AU27"/>
  <c r="C44"/>
  <c r="G5"/>
  <c r="G6"/>
  <c r="H5"/>
  <c r="H6"/>
  <c r="J221" i="34"/>
  <c r="K221"/>
  <c r="K36"/>
  <c r="L36"/>
  <c r="D6" i="41"/>
  <c r="O43"/>
  <c r="D22"/>
  <c r="M22"/>
  <c r="V22"/>
  <c r="AF24"/>
  <c r="AO28"/>
  <c r="AU21"/>
  <c r="C43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L11"/>
  <c r="L15"/>
  <c r="L19"/>
  <c r="L23"/>
  <c r="L27"/>
  <c r="L31"/>
  <c r="L35"/>
  <c r="J11"/>
  <c r="J15"/>
  <c r="J19"/>
  <c r="J23"/>
  <c r="J27"/>
  <c r="J31"/>
  <c r="J35"/>
  <c r="AC28"/>
  <c r="AE28"/>
  <c r="U18"/>
  <c r="U24"/>
  <c r="U32"/>
  <c r="S18"/>
  <c r="S24"/>
  <c r="S32"/>
  <c r="AI10"/>
  <c r="AI18"/>
  <c r="AJ10"/>
  <c r="AJ18"/>
  <c r="G36" i="40"/>
  <c r="G37"/>
  <c r="H36"/>
  <c r="H37"/>
  <c r="D1"/>
  <c r="J147" i="22"/>
  <c r="J148"/>
  <c r="J149"/>
  <c r="J150"/>
  <c r="J151"/>
  <c r="A146"/>
  <c r="K151"/>
  <c r="K35"/>
  <c r="L35"/>
  <c r="D36" i="40"/>
  <c r="O58"/>
  <c r="P34"/>
  <c r="P36"/>
  <c r="Q34"/>
  <c r="Q36"/>
  <c r="D34"/>
  <c r="M34"/>
  <c r="C58"/>
  <c r="G34"/>
  <c r="G35"/>
  <c r="H34"/>
  <c r="H35"/>
  <c r="D35"/>
  <c r="O57"/>
  <c r="P30"/>
  <c r="P32"/>
  <c r="Q30"/>
  <c r="Q32"/>
  <c r="D30"/>
  <c r="M30"/>
  <c r="C57"/>
  <c r="G32"/>
  <c r="G33"/>
  <c r="H32"/>
  <c r="H33"/>
  <c r="K147" i="22"/>
  <c r="K27"/>
  <c r="L27"/>
  <c r="D32" i="40"/>
  <c r="O56"/>
  <c r="P26"/>
  <c r="P28"/>
  <c r="Q26"/>
  <c r="Q28"/>
  <c r="D26"/>
  <c r="M26"/>
  <c r="C56"/>
  <c r="G30"/>
  <c r="G31"/>
  <c r="H30"/>
  <c r="H31"/>
  <c r="K76" i="22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K146"/>
  <c r="K148"/>
  <c r="K149"/>
  <c r="K150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J217"/>
  <c r="J218"/>
  <c r="K218"/>
  <c r="K30"/>
  <c r="L30"/>
  <c r="D31" i="40"/>
  <c r="O55"/>
  <c r="P22"/>
  <c r="P24"/>
  <c r="Q22"/>
  <c r="Q24"/>
  <c r="D25"/>
  <c r="M24"/>
  <c r="C55"/>
  <c r="G28"/>
  <c r="G29"/>
  <c r="H28"/>
  <c r="H29"/>
  <c r="K31" i="22"/>
  <c r="L31"/>
  <c r="D28" i="40"/>
  <c r="O54"/>
  <c r="P18"/>
  <c r="P20"/>
  <c r="Q18"/>
  <c r="Q20"/>
  <c r="D17"/>
  <c r="M18"/>
  <c r="C54"/>
  <c r="G26"/>
  <c r="G27"/>
  <c r="H26"/>
  <c r="H27"/>
  <c r="D27"/>
  <c r="O53"/>
  <c r="P14"/>
  <c r="P16"/>
  <c r="Q14"/>
  <c r="Q16"/>
  <c r="D16"/>
  <c r="M16"/>
  <c r="C53"/>
  <c r="G24"/>
  <c r="G25"/>
  <c r="H24"/>
  <c r="H25"/>
  <c r="D24"/>
  <c r="O52"/>
  <c r="P10"/>
  <c r="P12"/>
  <c r="Q10"/>
  <c r="Q12"/>
  <c r="D12"/>
  <c r="M12"/>
  <c r="D9"/>
  <c r="M10"/>
  <c r="C52"/>
  <c r="G22"/>
  <c r="G23"/>
  <c r="H22"/>
  <c r="H23"/>
  <c r="J219" i="22"/>
  <c r="J220"/>
  <c r="K220"/>
  <c r="K34"/>
  <c r="L34"/>
  <c r="D23" i="40"/>
  <c r="O51"/>
  <c r="P6"/>
  <c r="P8"/>
  <c r="Q6"/>
  <c r="Q8"/>
  <c r="D8"/>
  <c r="M8"/>
  <c r="C51"/>
  <c r="G19"/>
  <c r="G20"/>
  <c r="H19"/>
  <c r="H20"/>
  <c r="K33" i="22"/>
  <c r="L33"/>
  <c r="D19" i="40"/>
  <c r="O50"/>
  <c r="Y30"/>
  <c r="Y34"/>
  <c r="Z30"/>
  <c r="Z34"/>
  <c r="D37"/>
  <c r="M36"/>
  <c r="V34"/>
  <c r="D33"/>
  <c r="M32"/>
  <c r="V30"/>
  <c r="C50"/>
  <c r="G17"/>
  <c r="G18"/>
  <c r="H17"/>
  <c r="H18"/>
  <c r="D18"/>
  <c r="O49"/>
  <c r="Y22"/>
  <c r="Y26"/>
  <c r="Z22"/>
  <c r="Z26"/>
  <c r="D29"/>
  <c r="M28"/>
  <c r="V26"/>
  <c r="C49"/>
  <c r="G15"/>
  <c r="G16"/>
  <c r="H15"/>
  <c r="H16"/>
  <c r="D15"/>
  <c r="O48"/>
  <c r="Y16"/>
  <c r="Y20"/>
  <c r="Z16"/>
  <c r="Z20"/>
  <c r="D13"/>
  <c r="M14"/>
  <c r="V16"/>
  <c r="C48"/>
  <c r="G13"/>
  <c r="G14"/>
  <c r="H13"/>
  <c r="H14"/>
  <c r="K219" i="22"/>
  <c r="K32"/>
  <c r="L32"/>
  <c r="D14" i="40"/>
  <c r="O47"/>
  <c r="Y8"/>
  <c r="Y12"/>
  <c r="Z8"/>
  <c r="Z12"/>
  <c r="V12"/>
  <c r="D5"/>
  <c r="M6"/>
  <c r="V8"/>
  <c r="C47"/>
  <c r="G11"/>
  <c r="G12"/>
  <c r="H11"/>
  <c r="H12"/>
  <c r="K29" i="22"/>
  <c r="L29"/>
  <c r="D11" i="40"/>
  <c r="O46"/>
  <c r="AR31"/>
  <c r="AR35"/>
  <c r="AS31"/>
  <c r="AS35"/>
  <c r="AF32"/>
  <c r="AO35"/>
  <c r="C46"/>
  <c r="G9"/>
  <c r="G10"/>
  <c r="H9"/>
  <c r="H10"/>
  <c r="K217" i="22"/>
  <c r="K28"/>
  <c r="L28"/>
  <c r="D10" i="40"/>
  <c r="O45"/>
  <c r="AF10"/>
  <c r="AO31"/>
  <c r="AU33"/>
  <c r="C45"/>
  <c r="G7"/>
  <c r="G8"/>
  <c r="H7"/>
  <c r="H8"/>
  <c r="D7"/>
  <c r="O44"/>
  <c r="AR14"/>
  <c r="AR28"/>
  <c r="AS14"/>
  <c r="AS28"/>
  <c r="D22"/>
  <c r="M22"/>
  <c r="V22"/>
  <c r="AF24"/>
  <c r="AO28"/>
  <c r="D20"/>
  <c r="M20"/>
  <c r="V20"/>
  <c r="AF18"/>
  <c r="AO14"/>
  <c r="AU27"/>
  <c r="C44"/>
  <c r="G5"/>
  <c r="G6"/>
  <c r="H5"/>
  <c r="H6"/>
  <c r="J221" i="22"/>
  <c r="K221"/>
  <c r="K36"/>
  <c r="L36"/>
  <c r="D6" i="40"/>
  <c r="O43"/>
  <c r="AU21"/>
  <c r="C43"/>
  <c r="C17"/>
  <c r="C26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L11"/>
  <c r="L15"/>
  <c r="L19"/>
  <c r="L23"/>
  <c r="L27"/>
  <c r="L31"/>
  <c r="L35"/>
  <c r="J11"/>
  <c r="J15"/>
  <c r="J19"/>
  <c r="J23"/>
  <c r="J27"/>
  <c r="J31"/>
  <c r="J35"/>
  <c r="AC28"/>
  <c r="AE28"/>
  <c r="U18"/>
  <c r="U24"/>
  <c r="U32"/>
  <c r="S18"/>
  <c r="S24"/>
  <c r="S32"/>
  <c r="AI10"/>
  <c r="AI18"/>
  <c r="AJ10"/>
  <c r="AJ18"/>
  <c r="G36" i="39"/>
  <c r="G37"/>
  <c r="H36"/>
  <c r="H37"/>
  <c r="D1"/>
  <c r="J147" i="20"/>
  <c r="J148"/>
  <c r="J149"/>
  <c r="J150"/>
  <c r="J151"/>
  <c r="A146"/>
  <c r="K151"/>
  <c r="K35"/>
  <c r="L35"/>
  <c r="D36" i="39"/>
  <c r="O58"/>
  <c r="P34"/>
  <c r="P36"/>
  <c r="Q34"/>
  <c r="Q36"/>
  <c r="D35"/>
  <c r="M34"/>
  <c r="C58"/>
  <c r="G34"/>
  <c r="G35"/>
  <c r="H34"/>
  <c r="H35"/>
  <c r="D34"/>
  <c r="O57"/>
  <c r="P30"/>
  <c r="P32"/>
  <c r="Q30"/>
  <c r="Q32"/>
  <c r="D33"/>
  <c r="M32"/>
  <c r="C57"/>
  <c r="G32"/>
  <c r="G33"/>
  <c r="H32"/>
  <c r="H33"/>
  <c r="D32"/>
  <c r="O56"/>
  <c r="P26"/>
  <c r="P28"/>
  <c r="Q26"/>
  <c r="Q28"/>
  <c r="D26"/>
  <c r="M26"/>
  <c r="C56"/>
  <c r="G30"/>
  <c r="G31"/>
  <c r="H30"/>
  <c r="H31"/>
  <c r="D30"/>
  <c r="O55"/>
  <c r="P22"/>
  <c r="P24"/>
  <c r="Q22"/>
  <c r="Q24"/>
  <c r="D24"/>
  <c r="M24"/>
  <c r="C55"/>
  <c r="G28"/>
  <c r="G29"/>
  <c r="H28"/>
  <c r="H29"/>
  <c r="K149" i="20"/>
  <c r="K31"/>
  <c r="L31"/>
  <c r="D28" i="39"/>
  <c r="O54"/>
  <c r="P18"/>
  <c r="P20"/>
  <c r="Q18"/>
  <c r="Q20"/>
  <c r="D20"/>
  <c r="M20"/>
  <c r="D17"/>
  <c r="M18"/>
  <c r="C54"/>
  <c r="G26"/>
  <c r="G27"/>
  <c r="H26"/>
  <c r="H27"/>
  <c r="D27"/>
  <c r="O53"/>
  <c r="P14"/>
  <c r="P16"/>
  <c r="Q14"/>
  <c r="Q16"/>
  <c r="D16"/>
  <c r="M16"/>
  <c r="C53"/>
  <c r="G24"/>
  <c r="G25"/>
  <c r="H24"/>
  <c r="H25"/>
  <c r="D25"/>
  <c r="O52"/>
  <c r="P10"/>
  <c r="P12"/>
  <c r="Q10"/>
  <c r="Q12"/>
  <c r="D12"/>
  <c r="M12"/>
  <c r="C52"/>
  <c r="G22"/>
  <c r="G23"/>
  <c r="H22"/>
  <c r="H23"/>
  <c r="K76" i="20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K146"/>
  <c r="K147"/>
  <c r="K148"/>
  <c r="K150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J217"/>
  <c r="J218"/>
  <c r="J219"/>
  <c r="J220"/>
  <c r="K220"/>
  <c r="K34"/>
  <c r="L34"/>
  <c r="D23" i="39"/>
  <c r="O51"/>
  <c r="P6"/>
  <c r="P8"/>
  <c r="Q6"/>
  <c r="Q8"/>
  <c r="D8"/>
  <c r="M8"/>
  <c r="C51"/>
  <c r="G19"/>
  <c r="G20"/>
  <c r="H19"/>
  <c r="H20"/>
  <c r="K33" i="20"/>
  <c r="L33"/>
  <c r="D19" i="39"/>
  <c r="O50"/>
  <c r="Y30"/>
  <c r="Y34"/>
  <c r="Z30"/>
  <c r="Z34"/>
  <c r="D37"/>
  <c r="M36"/>
  <c r="V34"/>
  <c r="C50"/>
  <c r="G17"/>
  <c r="G18"/>
  <c r="H17"/>
  <c r="H18"/>
  <c r="D18"/>
  <c r="O49"/>
  <c r="Y22"/>
  <c r="Y26"/>
  <c r="Z22"/>
  <c r="Z26"/>
  <c r="D29"/>
  <c r="M28"/>
  <c r="V26"/>
  <c r="C49"/>
  <c r="G15"/>
  <c r="G16"/>
  <c r="H15"/>
  <c r="H16"/>
  <c r="D15"/>
  <c r="O48"/>
  <c r="Y16"/>
  <c r="Y20"/>
  <c r="Z16"/>
  <c r="Z20"/>
  <c r="V20"/>
  <c r="D13"/>
  <c r="M14"/>
  <c r="V16"/>
  <c r="C48"/>
  <c r="G13"/>
  <c r="G14"/>
  <c r="H13"/>
  <c r="H14"/>
  <c r="K219" i="20"/>
  <c r="K32"/>
  <c r="L32"/>
  <c r="D14" i="39"/>
  <c r="O47"/>
  <c r="Y8"/>
  <c r="Y12"/>
  <c r="Z8"/>
  <c r="Z12"/>
  <c r="D9"/>
  <c r="M10"/>
  <c r="V12"/>
  <c r="C47"/>
  <c r="G11"/>
  <c r="G12"/>
  <c r="H11"/>
  <c r="H12"/>
  <c r="D11"/>
  <c r="O46"/>
  <c r="AR31"/>
  <c r="AR35"/>
  <c r="AS31"/>
  <c r="AS35"/>
  <c r="D22"/>
  <c r="M22"/>
  <c r="V22"/>
  <c r="AF24"/>
  <c r="AO35"/>
  <c r="AF18"/>
  <c r="AO31"/>
  <c r="C46"/>
  <c r="G9"/>
  <c r="G10"/>
  <c r="H9"/>
  <c r="H10"/>
  <c r="D10"/>
  <c r="O45"/>
  <c r="AU33"/>
  <c r="C45"/>
  <c r="G7"/>
  <c r="G8"/>
  <c r="H7"/>
  <c r="H8"/>
  <c r="D7"/>
  <c r="O44"/>
  <c r="AR14"/>
  <c r="AR28"/>
  <c r="AS14"/>
  <c r="AS28"/>
  <c r="D31"/>
  <c r="M30"/>
  <c r="V30"/>
  <c r="AF32"/>
  <c r="AO28"/>
  <c r="D5"/>
  <c r="M6"/>
  <c r="V8"/>
  <c r="AF10"/>
  <c r="AO14"/>
  <c r="AU27"/>
  <c r="C44"/>
  <c r="G5"/>
  <c r="G6"/>
  <c r="H5"/>
  <c r="H6"/>
  <c r="J221" i="20"/>
  <c r="K221"/>
  <c r="K36"/>
  <c r="L36"/>
  <c r="D6" i="39"/>
  <c r="O43"/>
  <c r="AU21"/>
  <c r="C43"/>
  <c r="C9"/>
  <c r="C11"/>
  <c r="C17"/>
  <c r="C26"/>
  <c r="C32"/>
  <c r="C34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L11"/>
  <c r="L15"/>
  <c r="L19"/>
  <c r="L23"/>
  <c r="L27"/>
  <c r="L31"/>
  <c r="L35"/>
  <c r="J11"/>
  <c r="J15"/>
  <c r="J19"/>
  <c r="J23"/>
  <c r="J27"/>
  <c r="J31"/>
  <c r="J35"/>
  <c r="AC28"/>
  <c r="AE28"/>
  <c r="U18"/>
  <c r="U24"/>
  <c r="U32"/>
  <c r="S18"/>
  <c r="S24"/>
  <c r="S32"/>
  <c r="AI10"/>
  <c r="AI18"/>
  <c r="AJ10"/>
  <c r="AJ18"/>
  <c r="A7" i="37"/>
  <c r="A9"/>
  <c r="A11"/>
  <c r="A13"/>
  <c r="A15"/>
  <c r="A17"/>
  <c r="A19"/>
  <c r="A22"/>
  <c r="A24"/>
  <c r="A26"/>
  <c r="A28"/>
  <c r="A30"/>
  <c r="A32"/>
  <c r="A34"/>
  <c r="A36"/>
  <c r="AC28"/>
  <c r="AE28"/>
  <c r="Y16"/>
  <c r="Y20"/>
  <c r="Z16"/>
  <c r="Z20"/>
  <c r="D1"/>
  <c r="D13"/>
  <c r="M14"/>
  <c r="V16"/>
  <c r="D20"/>
  <c r="M20"/>
  <c r="V20"/>
  <c r="AF18"/>
  <c r="Y22"/>
  <c r="Y26"/>
  <c r="Z22"/>
  <c r="Z26"/>
  <c r="D22"/>
  <c r="M22"/>
  <c r="V22"/>
  <c r="AF24"/>
  <c r="S18"/>
  <c r="S24"/>
  <c r="S32"/>
  <c r="U18"/>
  <c r="U24"/>
  <c r="U32"/>
  <c r="J11"/>
  <c r="J15"/>
  <c r="J19"/>
  <c r="J23"/>
  <c r="J27"/>
  <c r="J31"/>
  <c r="J35"/>
  <c r="L11"/>
  <c r="L15"/>
  <c r="L19"/>
  <c r="L23"/>
  <c r="L27"/>
  <c r="L31"/>
  <c r="L35"/>
  <c r="D5"/>
  <c r="K76" i="38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A146"/>
  <c r="K146"/>
  <c r="J147"/>
  <c r="K147"/>
  <c r="J148"/>
  <c r="K148"/>
  <c r="J149"/>
  <c r="K149"/>
  <c r="J150"/>
  <c r="K150"/>
  <c r="J151"/>
  <c r="K151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J217"/>
  <c r="J218"/>
  <c r="J219"/>
  <c r="J220"/>
  <c r="J221"/>
  <c r="K221"/>
  <c r="K36"/>
  <c r="L36"/>
  <c r="D6" i="37"/>
  <c r="O43"/>
  <c r="H7"/>
  <c r="D7"/>
  <c r="O44"/>
  <c r="G9"/>
  <c r="G10"/>
  <c r="H9"/>
  <c r="H10"/>
  <c r="K28" i="38"/>
  <c r="L28"/>
  <c r="D10" i="37"/>
  <c r="O45"/>
  <c r="H11"/>
  <c r="K29" i="38"/>
  <c r="L29"/>
  <c r="D11" i="37"/>
  <c r="O46"/>
  <c r="G13"/>
  <c r="G14"/>
  <c r="H13"/>
  <c r="H14"/>
  <c r="K219" i="38"/>
  <c r="K32"/>
  <c r="L32"/>
  <c r="D14" i="37"/>
  <c r="O47"/>
  <c r="H15"/>
  <c r="D15"/>
  <c r="O48"/>
  <c r="H18"/>
  <c r="D18"/>
  <c r="O49"/>
  <c r="H19"/>
  <c r="K33" i="38"/>
  <c r="L33"/>
  <c r="D19" i="37"/>
  <c r="O50"/>
  <c r="G22"/>
  <c r="G23"/>
  <c r="H22"/>
  <c r="H23"/>
  <c r="K220" i="38"/>
  <c r="K34"/>
  <c r="L34"/>
  <c r="D23" i="37"/>
  <c r="O51"/>
  <c r="G24"/>
  <c r="G25"/>
  <c r="H24"/>
  <c r="H25"/>
  <c r="D24"/>
  <c r="O52"/>
  <c r="G26"/>
  <c r="G27"/>
  <c r="H26"/>
  <c r="H27"/>
  <c r="D27"/>
  <c r="O53"/>
  <c r="G28"/>
  <c r="G29"/>
  <c r="H28"/>
  <c r="H29"/>
  <c r="K31" i="38"/>
  <c r="L31"/>
  <c r="D28" i="37"/>
  <c r="O54"/>
  <c r="G30"/>
  <c r="G31"/>
  <c r="H30"/>
  <c r="H31"/>
  <c r="K30" i="38"/>
  <c r="L30"/>
  <c r="D31" i="37"/>
  <c r="O55"/>
  <c r="G32"/>
  <c r="G33"/>
  <c r="H32"/>
  <c r="H33"/>
  <c r="D32"/>
  <c r="O56"/>
  <c r="G34"/>
  <c r="G35"/>
  <c r="H34"/>
  <c r="H35"/>
  <c r="O57"/>
  <c r="G36"/>
  <c r="G37"/>
  <c r="H36"/>
  <c r="H37"/>
  <c r="K35" i="38"/>
  <c r="L35"/>
  <c r="D36" i="37"/>
  <c r="O58"/>
  <c r="M6"/>
  <c r="D8"/>
  <c r="M8"/>
  <c r="D9"/>
  <c r="M10"/>
  <c r="D12"/>
  <c r="M12"/>
  <c r="D16"/>
  <c r="M16"/>
  <c r="D17"/>
  <c r="M18"/>
  <c r="D25"/>
  <c r="M24"/>
  <c r="D26"/>
  <c r="M26"/>
  <c r="D29"/>
  <c r="M28"/>
  <c r="D30"/>
  <c r="M30"/>
  <c r="D33"/>
  <c r="M32"/>
  <c r="M34"/>
  <c r="D37"/>
  <c r="M36"/>
  <c r="A11" i="15"/>
  <c r="A15"/>
  <c r="A19"/>
  <c r="A23"/>
  <c r="A27"/>
  <c r="A31"/>
  <c r="A35"/>
  <c r="C15"/>
  <c r="C19"/>
  <c r="C23"/>
  <c r="C27"/>
  <c r="C31"/>
  <c r="C35"/>
  <c r="J18"/>
  <c r="J24"/>
  <c r="J32"/>
  <c r="L18"/>
  <c r="L24"/>
  <c r="L32"/>
  <c r="S28"/>
  <c r="U28"/>
  <c r="AH31"/>
  <c r="AH35"/>
  <c r="AI31"/>
  <c r="AI35"/>
  <c r="D1"/>
  <c r="D20"/>
  <c r="M20"/>
  <c r="V18"/>
  <c r="AE31"/>
  <c r="AK33"/>
  <c r="C51"/>
  <c r="L22" i="38"/>
  <c r="L23"/>
  <c r="L24"/>
  <c r="L25"/>
  <c r="L26"/>
  <c r="L27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J222"/>
  <c r="B207"/>
  <c r="J223"/>
  <c r="B206"/>
  <c r="J224"/>
  <c r="B205"/>
  <c r="J225"/>
  <c r="B204"/>
  <c r="J226"/>
  <c r="B203"/>
  <c r="J227"/>
  <c r="B202"/>
  <c r="J228"/>
  <c r="B201"/>
  <c r="J229"/>
  <c r="B200"/>
  <c r="J230"/>
  <c r="B199"/>
  <c r="J231"/>
  <c r="B198"/>
  <c r="J232"/>
  <c r="B197"/>
  <c r="J233"/>
  <c r="B196"/>
  <c r="J234"/>
  <c r="B195"/>
  <c r="J235"/>
  <c r="B194"/>
  <c r="J236"/>
  <c r="B193"/>
  <c r="J237"/>
  <c r="B192"/>
  <c r="J238"/>
  <c r="B191"/>
  <c r="J239"/>
  <c r="B190"/>
  <c r="J240"/>
  <c r="B189"/>
  <c r="J241"/>
  <c r="B188"/>
  <c r="J242"/>
  <c r="B187"/>
  <c r="J243"/>
  <c r="B186"/>
  <c r="J244"/>
  <c r="B185"/>
  <c r="J245"/>
  <c r="B184"/>
  <c r="J246"/>
  <c r="B183"/>
  <c r="J247"/>
  <c r="B182"/>
  <c r="J248"/>
  <c r="B181"/>
  <c r="J249"/>
  <c r="B180"/>
  <c r="J250"/>
  <c r="B179"/>
  <c r="J251"/>
  <c r="B178"/>
  <c r="J252"/>
  <c r="B177"/>
  <c r="J253"/>
  <c r="B176"/>
  <c r="J254"/>
  <c r="B175"/>
  <c r="J255"/>
  <c r="B174"/>
  <c r="J256"/>
  <c r="B173"/>
  <c r="J257"/>
  <c r="B172"/>
  <c r="J258"/>
  <c r="B171"/>
  <c r="J259"/>
  <c r="B170"/>
  <c r="J260"/>
  <c r="B169"/>
  <c r="J261"/>
  <c r="B168"/>
  <c r="J262"/>
  <c r="B167"/>
  <c r="J263"/>
  <c r="B166"/>
  <c r="J264"/>
  <c r="B165"/>
  <c r="J265"/>
  <c r="B164"/>
  <c r="J266"/>
  <c r="B163"/>
  <c r="J267"/>
  <c r="B162"/>
  <c r="J268"/>
  <c r="B161"/>
  <c r="J269"/>
  <c r="B160"/>
  <c r="J270"/>
  <c r="B159"/>
  <c r="J271"/>
  <c r="B158"/>
  <c r="J272"/>
  <c r="B157"/>
  <c r="J273"/>
  <c r="B156"/>
  <c r="J274"/>
  <c r="B155"/>
  <c r="J275"/>
  <c r="B154"/>
  <c r="J276"/>
  <c r="B153"/>
  <c r="J277"/>
  <c r="B152"/>
  <c r="J278"/>
  <c r="B151"/>
  <c r="B150"/>
  <c r="B149"/>
  <c r="B148"/>
  <c r="B147"/>
  <c r="B146"/>
  <c r="B138"/>
  <c r="J152"/>
  <c r="B137"/>
  <c r="J153"/>
  <c r="K152"/>
  <c r="B136"/>
  <c r="J154"/>
  <c r="K153"/>
  <c r="B135"/>
  <c r="J155"/>
  <c r="K154"/>
  <c r="B134"/>
  <c r="J156"/>
  <c r="K155"/>
  <c r="B133"/>
  <c r="J157"/>
  <c r="K156"/>
  <c r="B132"/>
  <c r="J158"/>
  <c r="K157"/>
  <c r="B131"/>
  <c r="J159"/>
  <c r="K158"/>
  <c r="B130"/>
  <c r="J160"/>
  <c r="K159"/>
  <c r="B129"/>
  <c r="J161"/>
  <c r="K160"/>
  <c r="B128"/>
  <c r="J162"/>
  <c r="K161"/>
  <c r="B127"/>
  <c r="J163"/>
  <c r="K162"/>
  <c r="B126"/>
  <c r="J164"/>
  <c r="K163"/>
  <c r="B125"/>
  <c r="J165"/>
  <c r="K164"/>
  <c r="B124"/>
  <c r="J166"/>
  <c r="K165"/>
  <c r="B123"/>
  <c r="J167"/>
  <c r="K166"/>
  <c r="B122"/>
  <c r="J168"/>
  <c r="K167"/>
  <c r="B121"/>
  <c r="J169"/>
  <c r="K168"/>
  <c r="B120"/>
  <c r="J170"/>
  <c r="K169"/>
  <c r="B119"/>
  <c r="J171"/>
  <c r="K170"/>
  <c r="B118"/>
  <c r="J172"/>
  <c r="K171"/>
  <c r="B117"/>
  <c r="J173"/>
  <c r="K172"/>
  <c r="B116"/>
  <c r="J174"/>
  <c r="K173"/>
  <c r="B115"/>
  <c r="J175"/>
  <c r="K174"/>
  <c r="B114"/>
  <c r="J176"/>
  <c r="K175"/>
  <c r="B113"/>
  <c r="J177"/>
  <c r="K176"/>
  <c r="B112"/>
  <c r="J178"/>
  <c r="K177"/>
  <c r="B111"/>
  <c r="J179"/>
  <c r="K178"/>
  <c r="B110"/>
  <c r="J180"/>
  <c r="K179"/>
  <c r="B109"/>
  <c r="J181"/>
  <c r="K180"/>
  <c r="B108"/>
  <c r="J182"/>
  <c r="K181"/>
  <c r="B107"/>
  <c r="J183"/>
  <c r="K182"/>
  <c r="B106"/>
  <c r="J184"/>
  <c r="K183"/>
  <c r="B105"/>
  <c r="J185"/>
  <c r="K184"/>
  <c r="B104"/>
  <c r="J186"/>
  <c r="K185"/>
  <c r="B103"/>
  <c r="J187"/>
  <c r="K186"/>
  <c r="B102"/>
  <c r="J188"/>
  <c r="K187"/>
  <c r="B101"/>
  <c r="J189"/>
  <c r="K188"/>
  <c r="B100"/>
  <c r="J190"/>
  <c r="K189"/>
  <c r="B99"/>
  <c r="J191"/>
  <c r="K190"/>
  <c r="B98"/>
  <c r="J192"/>
  <c r="K191"/>
  <c r="B97"/>
  <c r="J193"/>
  <c r="K192"/>
  <c r="B96"/>
  <c r="J194"/>
  <c r="K193"/>
  <c r="B95"/>
  <c r="J195"/>
  <c r="K194"/>
  <c r="B94"/>
  <c r="J196"/>
  <c r="K195"/>
  <c r="B93"/>
  <c r="J197"/>
  <c r="K196"/>
  <c r="B92"/>
  <c r="J198"/>
  <c r="K197"/>
  <c r="B91"/>
  <c r="J199"/>
  <c r="K198"/>
  <c r="B90"/>
  <c r="J200"/>
  <c r="K199"/>
  <c r="B89"/>
  <c r="J201"/>
  <c r="K200"/>
  <c r="B88"/>
  <c r="J202"/>
  <c r="K201"/>
  <c r="B87"/>
  <c r="J203"/>
  <c r="K202"/>
  <c r="B86"/>
  <c r="J204"/>
  <c r="K203"/>
  <c r="B85"/>
  <c r="J205"/>
  <c r="K204"/>
  <c r="B84"/>
  <c r="J206"/>
  <c r="K205"/>
  <c r="B83"/>
  <c r="J207"/>
  <c r="K206"/>
  <c r="B82"/>
  <c r="J208"/>
  <c r="K208"/>
  <c r="K207"/>
  <c r="B81"/>
  <c r="B80"/>
  <c r="B79"/>
  <c r="B78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F35"/>
  <c r="A106"/>
  <c r="F34"/>
  <c r="A105"/>
  <c r="F33"/>
  <c r="A104"/>
  <c r="F32"/>
  <c r="A103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P36" i="37"/>
  <c r="AR35"/>
  <c r="Y34"/>
  <c r="P34"/>
  <c r="Q36"/>
  <c r="Q34"/>
  <c r="C58"/>
  <c r="V34"/>
  <c r="AI32"/>
  <c r="P32"/>
  <c r="AR31"/>
  <c r="AS35"/>
  <c r="AS31"/>
  <c r="Y30"/>
  <c r="Z30"/>
  <c r="Z34"/>
  <c r="P30"/>
  <c r="Q32"/>
  <c r="AO31"/>
  <c r="C46"/>
  <c r="AO35"/>
  <c r="AU33"/>
  <c r="C45"/>
  <c r="Q30"/>
  <c r="V30"/>
  <c r="C50"/>
  <c r="AF32"/>
  <c r="C57"/>
  <c r="P28"/>
  <c r="P26"/>
  <c r="Q28"/>
  <c r="Q26"/>
  <c r="C56"/>
  <c r="V26"/>
  <c r="AI24"/>
  <c r="AJ32"/>
  <c r="P24"/>
  <c r="AJ24"/>
  <c r="AO28"/>
  <c r="P22"/>
  <c r="Q24"/>
  <c r="C49"/>
  <c r="J96" i="38"/>
  <c r="Q22" i="37"/>
  <c r="P20"/>
  <c r="C55"/>
  <c r="J97" i="38"/>
  <c r="K96"/>
  <c r="J98"/>
  <c r="K97"/>
  <c r="K217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P18" i="37"/>
  <c r="Q20"/>
  <c r="C216" i="38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J99"/>
  <c r="K98"/>
  <c r="Q18" i="37"/>
  <c r="C54"/>
  <c r="J100" i="38"/>
  <c r="K99"/>
  <c r="P16" i="37"/>
  <c r="J101" i="38"/>
  <c r="K100"/>
  <c r="C48" i="37"/>
  <c r="J102" i="38"/>
  <c r="K101"/>
  <c r="AS28" i="37"/>
  <c r="P14"/>
  <c r="Q16"/>
  <c r="J103" i="38"/>
  <c r="K102"/>
  <c r="Q14" i="37"/>
  <c r="AU27"/>
  <c r="C44"/>
  <c r="Q8"/>
  <c r="V8"/>
  <c r="Z12"/>
  <c r="AF10"/>
  <c r="AJ18"/>
  <c r="AO14"/>
  <c r="AU21"/>
  <c r="C43"/>
  <c r="C53"/>
  <c r="J104" i="38"/>
  <c r="K103"/>
  <c r="J105"/>
  <c r="K104"/>
  <c r="J106"/>
  <c r="K105"/>
  <c r="J107"/>
  <c r="K106"/>
  <c r="Q10" i="37"/>
  <c r="C52"/>
  <c r="V12"/>
  <c r="J108" i="38"/>
  <c r="K107"/>
  <c r="J109"/>
  <c r="K108"/>
  <c r="C47" i="37"/>
  <c r="J110" i="38"/>
  <c r="K109"/>
  <c r="J111"/>
  <c r="K110"/>
  <c r="C51" i="37"/>
  <c r="J112" i="38"/>
  <c r="K111"/>
  <c r="B278" i="36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J148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/>
  <c r="J79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F35"/>
  <c r="A106"/>
  <c r="F34"/>
  <c r="A105"/>
  <c r="F33"/>
  <c r="A104"/>
  <c r="F32"/>
  <c r="A103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5"/>
  <c r="E36"/>
  <c r="F37"/>
  <c r="L36"/>
  <c r="L34"/>
  <c r="M36"/>
  <c r="F36"/>
  <c r="K58"/>
  <c r="AG35"/>
  <c r="AG31"/>
  <c r="AH35"/>
  <c r="E35"/>
  <c r="S34"/>
  <c r="S30"/>
  <c r="T34"/>
  <c r="M34"/>
  <c r="B58"/>
  <c r="E34"/>
  <c r="F35"/>
  <c r="E33"/>
  <c r="E32"/>
  <c r="F33"/>
  <c r="Z32"/>
  <c r="L32"/>
  <c r="L30"/>
  <c r="M32"/>
  <c r="F32"/>
  <c r="AH31"/>
  <c r="E31"/>
  <c r="T30"/>
  <c r="M30"/>
  <c r="B57"/>
  <c r="E30"/>
  <c r="F31"/>
  <c r="E29"/>
  <c r="AG28"/>
  <c r="AG14"/>
  <c r="AH28"/>
  <c r="L28"/>
  <c r="E28"/>
  <c r="F29"/>
  <c r="E27"/>
  <c r="E26"/>
  <c r="F27"/>
  <c r="S26"/>
  <c r="L26"/>
  <c r="M28"/>
  <c r="F26"/>
  <c r="K53"/>
  <c r="E25"/>
  <c r="E24"/>
  <c r="F25"/>
  <c r="Z24"/>
  <c r="AA24"/>
  <c r="AA32"/>
  <c r="L24"/>
  <c r="L22"/>
  <c r="M24"/>
  <c r="F24"/>
  <c r="K52"/>
  <c r="E23"/>
  <c r="E22"/>
  <c r="F23"/>
  <c r="S22"/>
  <c r="T22"/>
  <c r="T26"/>
  <c r="M22"/>
  <c r="F22"/>
  <c r="K51"/>
  <c r="S20"/>
  <c r="L20"/>
  <c r="L18"/>
  <c r="M20"/>
  <c r="E20"/>
  <c r="E19"/>
  <c r="F20"/>
  <c r="Z18"/>
  <c r="M18"/>
  <c r="E18"/>
  <c r="E17"/>
  <c r="F18"/>
  <c r="S16"/>
  <c r="T16"/>
  <c r="T20"/>
  <c r="W18"/>
  <c r="L16"/>
  <c r="L14"/>
  <c r="M16"/>
  <c r="E16"/>
  <c r="E15"/>
  <c r="F16"/>
  <c r="AH14"/>
  <c r="M14"/>
  <c r="E14"/>
  <c r="E13"/>
  <c r="F14"/>
  <c r="S12"/>
  <c r="L12"/>
  <c r="L10"/>
  <c r="M12"/>
  <c r="E12"/>
  <c r="E11"/>
  <c r="F12"/>
  <c r="Z10"/>
  <c r="AA10"/>
  <c r="AA18"/>
  <c r="AD14"/>
  <c r="M10"/>
  <c r="E10"/>
  <c r="E9"/>
  <c r="F10"/>
  <c r="S8"/>
  <c r="T8"/>
  <c r="T12"/>
  <c r="L8"/>
  <c r="L6"/>
  <c r="M8"/>
  <c r="E8"/>
  <c r="E7"/>
  <c r="F8"/>
  <c r="M6"/>
  <c r="P8"/>
  <c r="E6"/>
  <c r="E5"/>
  <c r="F6"/>
  <c r="F5"/>
  <c r="B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B138"/>
  <c r="F67"/>
  <c r="A138"/>
  <c r="B137"/>
  <c r="B136"/>
  <c r="F65"/>
  <c r="A136"/>
  <c r="B135"/>
  <c r="B134"/>
  <c r="F63"/>
  <c r="A134"/>
  <c r="B133"/>
  <c r="B132"/>
  <c r="F61"/>
  <c r="A132"/>
  <c r="B131"/>
  <c r="B130"/>
  <c r="F59"/>
  <c r="A130"/>
  <c r="B129"/>
  <c r="B128"/>
  <c r="F57"/>
  <c r="A128"/>
  <c r="B127"/>
  <c r="B126"/>
  <c r="F55"/>
  <c r="A126"/>
  <c r="B125"/>
  <c r="B124"/>
  <c r="F53"/>
  <c r="A124"/>
  <c r="B123"/>
  <c r="B122"/>
  <c r="F51"/>
  <c r="A122"/>
  <c r="B121"/>
  <c r="B120"/>
  <c r="F49"/>
  <c r="A120"/>
  <c r="B119"/>
  <c r="B118"/>
  <c r="F47"/>
  <c r="A118"/>
  <c r="B117"/>
  <c r="B116"/>
  <c r="F45"/>
  <c r="A116"/>
  <c r="B115"/>
  <c r="B114"/>
  <c r="F43"/>
  <c r="A114"/>
  <c r="B113"/>
  <c r="B112"/>
  <c r="F41"/>
  <c r="A112"/>
  <c r="B111"/>
  <c r="B110"/>
  <c r="F39"/>
  <c r="A110"/>
  <c r="B109"/>
  <c r="B108"/>
  <c r="F37"/>
  <c r="A108"/>
  <c r="B107"/>
  <c r="B106"/>
  <c r="F35"/>
  <c r="A106"/>
  <c r="B105"/>
  <c r="B104"/>
  <c r="F33"/>
  <c r="A104"/>
  <c r="B103"/>
  <c r="B102"/>
  <c r="F31"/>
  <c r="A102"/>
  <c r="B101"/>
  <c r="B100"/>
  <c r="F29"/>
  <c r="A100"/>
  <c r="B99"/>
  <c r="B98"/>
  <c r="F27"/>
  <c r="A98"/>
  <c r="B97"/>
  <c r="B96"/>
  <c r="F25"/>
  <c r="A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F66"/>
  <c r="A137"/>
  <c r="F64"/>
  <c r="A135"/>
  <c r="F62"/>
  <c r="A133"/>
  <c r="F60"/>
  <c r="A131"/>
  <c r="F58"/>
  <c r="A129"/>
  <c r="F56"/>
  <c r="A127"/>
  <c r="F54"/>
  <c r="A125"/>
  <c r="F52"/>
  <c r="A123"/>
  <c r="F50"/>
  <c r="A121"/>
  <c r="F48"/>
  <c r="A119"/>
  <c r="F46"/>
  <c r="A117"/>
  <c r="F44"/>
  <c r="A115"/>
  <c r="F42"/>
  <c r="A113"/>
  <c r="F40"/>
  <c r="A111"/>
  <c r="F38"/>
  <c r="A109"/>
  <c r="F36"/>
  <c r="A107"/>
  <c r="F34"/>
  <c r="A105"/>
  <c r="F32"/>
  <c r="A103"/>
  <c r="F30"/>
  <c r="A101"/>
  <c r="F28"/>
  <c r="A99"/>
  <c r="F26"/>
  <c r="A97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3"/>
  <c r="E36"/>
  <c r="F37"/>
  <c r="L36"/>
  <c r="L34"/>
  <c r="M36"/>
  <c r="F36"/>
  <c r="I36"/>
  <c r="AG35"/>
  <c r="E35"/>
  <c r="S34"/>
  <c r="E34"/>
  <c r="F34"/>
  <c r="E33"/>
  <c r="E32"/>
  <c r="F33"/>
  <c r="Z32"/>
  <c r="Z24"/>
  <c r="AA32"/>
  <c r="L32"/>
  <c r="L30"/>
  <c r="M32"/>
  <c r="AG31"/>
  <c r="AH31"/>
  <c r="E31"/>
  <c r="S30"/>
  <c r="T30"/>
  <c r="E30"/>
  <c r="F30"/>
  <c r="E29"/>
  <c r="AG28"/>
  <c r="L28"/>
  <c r="E28"/>
  <c r="F28"/>
  <c r="E27"/>
  <c r="E26"/>
  <c r="F27"/>
  <c r="S26"/>
  <c r="S22"/>
  <c r="T26"/>
  <c r="L26"/>
  <c r="M26"/>
  <c r="E25"/>
  <c r="E24"/>
  <c r="F25"/>
  <c r="AA24"/>
  <c r="L24"/>
  <c r="E23"/>
  <c r="E22"/>
  <c r="F23"/>
  <c r="T22"/>
  <c r="B49"/>
  <c r="L22"/>
  <c r="M22"/>
  <c r="S20"/>
  <c r="L20"/>
  <c r="E20"/>
  <c r="E19"/>
  <c r="F20"/>
  <c r="F19"/>
  <c r="Z18"/>
  <c r="Z10"/>
  <c r="AA18"/>
  <c r="L18"/>
  <c r="M18"/>
  <c r="E18"/>
  <c r="E17"/>
  <c r="F18"/>
  <c r="F17"/>
  <c r="S16"/>
  <c r="T16"/>
  <c r="L16"/>
  <c r="L14"/>
  <c r="M16"/>
  <c r="E16"/>
  <c r="E15"/>
  <c r="F16"/>
  <c r="F15"/>
  <c r="AG14"/>
  <c r="AH14"/>
  <c r="M14"/>
  <c r="B53"/>
  <c r="E14"/>
  <c r="E13"/>
  <c r="F14"/>
  <c r="F13"/>
  <c r="S12"/>
  <c r="S8"/>
  <c r="T12"/>
  <c r="L12"/>
  <c r="L10"/>
  <c r="M12"/>
  <c r="E12"/>
  <c r="E11"/>
  <c r="F12"/>
  <c r="F11"/>
  <c r="AA10"/>
  <c r="M10"/>
  <c r="B52"/>
  <c r="E10"/>
  <c r="E9"/>
  <c r="F10"/>
  <c r="F9"/>
  <c r="T8"/>
  <c r="L8"/>
  <c r="E8"/>
  <c r="E7"/>
  <c r="F8"/>
  <c r="F7"/>
  <c r="K44"/>
  <c r="L6"/>
  <c r="M6"/>
  <c r="E6"/>
  <c r="E5"/>
  <c r="F5"/>
  <c r="B1"/>
  <c r="D34" i="37"/>
  <c r="D35"/>
  <c r="B37" i="35"/>
  <c r="J113" i="38"/>
  <c r="K112"/>
  <c r="K147" i="36"/>
  <c r="K27"/>
  <c r="L27"/>
  <c r="K43" i="35"/>
  <c r="W10"/>
  <c r="P16"/>
  <c r="B53"/>
  <c r="AJ27"/>
  <c r="B44"/>
  <c r="P20"/>
  <c r="B54"/>
  <c r="P22"/>
  <c r="B55"/>
  <c r="W24"/>
  <c r="AD35"/>
  <c r="W32"/>
  <c r="B50"/>
  <c r="AJ33"/>
  <c r="B45"/>
  <c r="B46"/>
  <c r="K56"/>
  <c r="P12"/>
  <c r="B52"/>
  <c r="F7"/>
  <c r="F9"/>
  <c r="F11"/>
  <c r="F13"/>
  <c r="F15"/>
  <c r="F17"/>
  <c r="F19"/>
  <c r="AJ21"/>
  <c r="B43"/>
  <c r="I22"/>
  <c r="I24"/>
  <c r="I26"/>
  <c r="M26"/>
  <c r="F28"/>
  <c r="AD28"/>
  <c r="F30"/>
  <c r="P30"/>
  <c r="AD31"/>
  <c r="I32"/>
  <c r="F34"/>
  <c r="P34"/>
  <c r="I36"/>
  <c r="B47"/>
  <c r="B48"/>
  <c r="B49"/>
  <c r="B51"/>
  <c r="K76" i="36"/>
  <c r="K77"/>
  <c r="I6" i="35"/>
  <c r="J80" i="36"/>
  <c r="K79"/>
  <c r="J218"/>
  <c r="K78"/>
  <c r="K146"/>
  <c r="K25"/>
  <c r="L25"/>
  <c r="J149"/>
  <c r="K148"/>
  <c r="K29"/>
  <c r="L29"/>
  <c r="F6" i="33"/>
  <c r="K43"/>
  <c r="B47"/>
  <c r="W10"/>
  <c r="K45"/>
  <c r="AD31"/>
  <c r="AD14"/>
  <c r="K46"/>
  <c r="K47"/>
  <c r="AH28"/>
  <c r="AJ27"/>
  <c r="B44"/>
  <c r="K48"/>
  <c r="T20"/>
  <c r="B48"/>
  <c r="K49"/>
  <c r="K50"/>
  <c r="I6"/>
  <c r="I8"/>
  <c r="M8"/>
  <c r="B51"/>
  <c r="I10"/>
  <c r="I12"/>
  <c r="I14"/>
  <c r="I16"/>
  <c r="I18"/>
  <c r="I20"/>
  <c r="W18"/>
  <c r="M24"/>
  <c r="B55"/>
  <c r="M28"/>
  <c r="B56"/>
  <c r="AJ21"/>
  <c r="B43"/>
  <c r="T34"/>
  <c r="W32"/>
  <c r="AH35"/>
  <c r="B46"/>
  <c r="P12"/>
  <c r="P16"/>
  <c r="M20"/>
  <c r="B54"/>
  <c r="F22"/>
  <c r="P22"/>
  <c r="F24"/>
  <c r="W24"/>
  <c r="AD35"/>
  <c r="AD28"/>
  <c r="F26"/>
  <c r="F29"/>
  <c r="I28"/>
  <c r="P26"/>
  <c r="K54"/>
  <c r="M30"/>
  <c r="F31"/>
  <c r="I30"/>
  <c r="F32"/>
  <c r="AJ33"/>
  <c r="B45"/>
  <c r="M34"/>
  <c r="F35"/>
  <c r="I34"/>
  <c r="K58"/>
  <c r="B1" i="21"/>
  <c r="Y32" i="15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J46"/>
  <c r="J47"/>
  <c r="B44"/>
  <c r="A82"/>
  <c r="A83"/>
  <c r="J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J84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/>
  <c r="J123"/>
  <c r="B76" i="22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21"/>
  <c r="E37"/>
  <c r="F37"/>
  <c r="F36"/>
  <c r="L34"/>
  <c r="L36"/>
  <c r="M36"/>
  <c r="M34"/>
  <c r="E34"/>
  <c r="E35"/>
  <c r="F34"/>
  <c r="B58"/>
  <c r="L30"/>
  <c r="L32"/>
  <c r="M30"/>
  <c r="M32"/>
  <c r="E32"/>
  <c r="E33"/>
  <c r="F33"/>
  <c r="F32"/>
  <c r="K56"/>
  <c r="I32"/>
  <c r="L26"/>
  <c r="L28"/>
  <c r="M28"/>
  <c r="M26"/>
  <c r="B56"/>
  <c r="E28"/>
  <c r="E29"/>
  <c r="F28"/>
  <c r="F29"/>
  <c r="E26"/>
  <c r="E27"/>
  <c r="F26"/>
  <c r="F27"/>
  <c r="E30"/>
  <c r="E31"/>
  <c r="F30"/>
  <c r="F31"/>
  <c r="K55"/>
  <c r="L22"/>
  <c r="L24"/>
  <c r="M22"/>
  <c r="M24"/>
  <c r="E24"/>
  <c r="E25"/>
  <c r="F25"/>
  <c r="F24"/>
  <c r="K52"/>
  <c r="L18"/>
  <c r="L20"/>
  <c r="M20"/>
  <c r="M18"/>
  <c r="P20"/>
  <c r="E19"/>
  <c r="E20"/>
  <c r="F19"/>
  <c r="E17"/>
  <c r="E18"/>
  <c r="F17"/>
  <c r="B54"/>
  <c r="K53"/>
  <c r="L14"/>
  <c r="L16"/>
  <c r="M14"/>
  <c r="M16"/>
  <c r="E15"/>
  <c r="E16"/>
  <c r="F16"/>
  <c r="F15"/>
  <c r="K48"/>
  <c r="I16"/>
  <c r="L10"/>
  <c r="L12"/>
  <c r="M12"/>
  <c r="M10"/>
  <c r="B52"/>
  <c r="E11"/>
  <c r="E12"/>
  <c r="F11"/>
  <c r="F12"/>
  <c r="E22"/>
  <c r="E23"/>
  <c r="F22"/>
  <c r="F23"/>
  <c r="I22"/>
  <c r="K51"/>
  <c r="L6"/>
  <c r="L8"/>
  <c r="M6"/>
  <c r="E7"/>
  <c r="E8"/>
  <c r="F8"/>
  <c r="F7"/>
  <c r="I8"/>
  <c r="S30"/>
  <c r="S34"/>
  <c r="T34"/>
  <c r="T30"/>
  <c r="P30"/>
  <c r="S22"/>
  <c r="S26"/>
  <c r="T26"/>
  <c r="T22"/>
  <c r="P26"/>
  <c r="S16"/>
  <c r="S20"/>
  <c r="T20"/>
  <c r="T16"/>
  <c r="B48"/>
  <c r="E13"/>
  <c r="E14"/>
  <c r="F13"/>
  <c r="F14"/>
  <c r="P16"/>
  <c r="S8"/>
  <c r="S12"/>
  <c r="T12"/>
  <c r="T8"/>
  <c r="B47"/>
  <c r="E9"/>
  <c r="E10"/>
  <c r="F9"/>
  <c r="P12"/>
  <c r="AG31"/>
  <c r="AG35"/>
  <c r="AH35"/>
  <c r="AH31"/>
  <c r="AJ33"/>
  <c r="P34"/>
  <c r="Z24"/>
  <c r="Z32"/>
  <c r="AA32"/>
  <c r="AA24"/>
  <c r="AD35"/>
  <c r="W18"/>
  <c r="Z10"/>
  <c r="Z18"/>
  <c r="AA10"/>
  <c r="B46"/>
  <c r="B45"/>
  <c r="K44"/>
  <c r="AG14"/>
  <c r="AG28"/>
  <c r="AH14"/>
  <c r="AH28"/>
  <c r="E5"/>
  <c r="E6"/>
  <c r="F6"/>
  <c r="F5"/>
  <c r="K43"/>
  <c r="I6"/>
  <c r="W10"/>
  <c r="AJ27"/>
  <c r="B44"/>
  <c r="P22"/>
  <c r="AD28"/>
  <c r="B76" i="20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19"/>
  <c r="E37"/>
  <c r="F37"/>
  <c r="F36"/>
  <c r="B1"/>
  <c r="K58"/>
  <c r="L34"/>
  <c r="L36"/>
  <c r="M34"/>
  <c r="M36"/>
  <c r="I36"/>
  <c r="E34"/>
  <c r="E35"/>
  <c r="F35"/>
  <c r="F34"/>
  <c r="K57"/>
  <c r="L30"/>
  <c r="L32"/>
  <c r="M32"/>
  <c r="M30"/>
  <c r="E32"/>
  <c r="E33"/>
  <c r="F32"/>
  <c r="B57"/>
  <c r="L26"/>
  <c r="L28"/>
  <c r="M26"/>
  <c r="M28"/>
  <c r="E28"/>
  <c r="E29"/>
  <c r="F29"/>
  <c r="F28"/>
  <c r="I28"/>
  <c r="E26"/>
  <c r="E27"/>
  <c r="F27"/>
  <c r="F26"/>
  <c r="K53"/>
  <c r="I26"/>
  <c r="E30"/>
  <c r="E31"/>
  <c r="F31"/>
  <c r="F30"/>
  <c r="L22"/>
  <c r="L24"/>
  <c r="M24"/>
  <c r="M22"/>
  <c r="E24"/>
  <c r="E25"/>
  <c r="F24"/>
  <c r="B55"/>
  <c r="K54"/>
  <c r="L18"/>
  <c r="L20"/>
  <c r="M18"/>
  <c r="M20"/>
  <c r="P20"/>
  <c r="E19"/>
  <c r="E20"/>
  <c r="F20"/>
  <c r="F19"/>
  <c r="I20"/>
  <c r="E17"/>
  <c r="E18"/>
  <c r="F18"/>
  <c r="F17"/>
  <c r="K49"/>
  <c r="I18"/>
  <c r="L14"/>
  <c r="L16"/>
  <c r="M16"/>
  <c r="M14"/>
  <c r="B53"/>
  <c r="E15"/>
  <c r="E16"/>
  <c r="F15"/>
  <c r="F16"/>
  <c r="L10"/>
  <c r="L12"/>
  <c r="M10"/>
  <c r="E11"/>
  <c r="E12"/>
  <c r="F12"/>
  <c r="F11"/>
  <c r="K46"/>
  <c r="E9"/>
  <c r="E10"/>
  <c r="F10"/>
  <c r="F9"/>
  <c r="K45"/>
  <c r="E22"/>
  <c r="E23"/>
  <c r="F23"/>
  <c r="F22"/>
  <c r="L6"/>
  <c r="L8"/>
  <c r="M8"/>
  <c r="M6"/>
  <c r="P8"/>
  <c r="E7"/>
  <c r="E8"/>
  <c r="F7"/>
  <c r="F8"/>
  <c r="K50"/>
  <c r="S30"/>
  <c r="S34"/>
  <c r="T30"/>
  <c r="P30"/>
  <c r="S22"/>
  <c r="S26"/>
  <c r="T26"/>
  <c r="T22"/>
  <c r="P26"/>
  <c r="S16"/>
  <c r="S20"/>
  <c r="T20"/>
  <c r="T16"/>
  <c r="E13"/>
  <c r="E14"/>
  <c r="F14"/>
  <c r="F13"/>
  <c r="S8"/>
  <c r="S12"/>
  <c r="T12"/>
  <c r="T8"/>
  <c r="B47"/>
  <c r="AG31"/>
  <c r="AG35"/>
  <c r="AH35"/>
  <c r="AH31"/>
  <c r="B46"/>
  <c r="Z10"/>
  <c r="Z18"/>
  <c r="AA18"/>
  <c r="AA10"/>
  <c r="AD14"/>
  <c r="Z24"/>
  <c r="Z32"/>
  <c r="AA24"/>
  <c r="AA32"/>
  <c r="AJ33"/>
  <c r="B45"/>
  <c r="AG14"/>
  <c r="AG28"/>
  <c r="AH28"/>
  <c r="AH14"/>
  <c r="AJ27"/>
  <c r="P22"/>
  <c r="AD28"/>
  <c r="B44"/>
  <c r="E5"/>
  <c r="E6"/>
  <c r="F5"/>
  <c r="F6"/>
  <c r="K43"/>
  <c r="I6"/>
  <c r="AJ21"/>
  <c r="B43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G34" i="15"/>
  <c r="G36"/>
  <c r="H36"/>
  <c r="G30"/>
  <c r="G32"/>
  <c r="H32"/>
  <c r="H30"/>
  <c r="D30"/>
  <c r="C63"/>
  <c r="G26"/>
  <c r="G28"/>
  <c r="H26"/>
  <c r="G22"/>
  <c r="G24"/>
  <c r="H24"/>
  <c r="H22"/>
  <c r="D24"/>
  <c r="C61"/>
  <c r="H20"/>
  <c r="D18"/>
  <c r="C60"/>
  <c r="G14"/>
  <c r="G16"/>
  <c r="H14"/>
  <c r="H16"/>
  <c r="D16"/>
  <c r="C59"/>
  <c r="G10"/>
  <c r="G12"/>
  <c r="H10"/>
  <c r="H12"/>
  <c r="D12"/>
  <c r="D10"/>
  <c r="C58"/>
  <c r="G6"/>
  <c r="G8"/>
  <c r="H6"/>
  <c r="H8"/>
  <c r="D8"/>
  <c r="C57"/>
  <c r="P30"/>
  <c r="P34"/>
  <c r="Q30"/>
  <c r="Q34"/>
  <c r="P22"/>
  <c r="P26"/>
  <c r="Q26"/>
  <c r="Q22"/>
  <c r="P8"/>
  <c r="P12"/>
  <c r="Q8"/>
  <c r="M12"/>
  <c r="D32"/>
  <c r="M30"/>
  <c r="Y24"/>
  <c r="Z24"/>
  <c r="Z32"/>
  <c r="D22"/>
  <c r="M22"/>
  <c r="V24"/>
  <c r="AE35"/>
  <c r="C52"/>
  <c r="Z10"/>
  <c r="AI28"/>
  <c r="D36"/>
  <c r="M34"/>
  <c r="V32"/>
  <c r="AE28"/>
  <c r="B30" i="35"/>
  <c r="B17"/>
  <c r="B26" i="33"/>
  <c r="B11" i="35"/>
  <c r="B20" i="33"/>
  <c r="B17"/>
  <c r="B22"/>
  <c r="B34" i="35"/>
  <c r="B37" i="33"/>
  <c r="B9" i="35"/>
  <c r="B8" i="33"/>
  <c r="B5" i="35"/>
  <c r="B30" i="19"/>
  <c r="B13" i="35"/>
  <c r="B22"/>
  <c r="D14" i="15"/>
  <c r="B12" i="33"/>
  <c r="B32" i="19"/>
  <c r="B29" i="35"/>
  <c r="B35"/>
  <c r="B29" i="33"/>
  <c r="B26" i="35"/>
  <c r="B16" i="33"/>
  <c r="B32" i="35"/>
  <c r="B8" i="19"/>
  <c r="B20" i="35"/>
  <c r="B12"/>
  <c r="B33"/>
  <c r="B5" i="33"/>
  <c r="B32" i="21"/>
  <c r="B25" i="35"/>
  <c r="B33" i="33"/>
  <c r="B15" i="35"/>
  <c r="B8"/>
  <c r="B15" i="33"/>
  <c r="B17" i="19"/>
  <c r="B32" i="33"/>
  <c r="B13" i="19"/>
  <c r="B22"/>
  <c r="B10"/>
  <c r="B34" i="33"/>
  <c r="B30"/>
  <c r="B13"/>
  <c r="B7"/>
  <c r="B25"/>
  <c r="B16" i="35"/>
  <c r="B9" i="33"/>
  <c r="B24" i="19"/>
  <c r="D26" i="15"/>
  <c r="B34" i="19"/>
  <c r="B7" i="35"/>
  <c r="B11" i="19"/>
  <c r="J114" i="38"/>
  <c r="K113"/>
  <c r="K82" i="16"/>
  <c r="K46"/>
  <c r="K45"/>
  <c r="K84"/>
  <c r="J85"/>
  <c r="J86"/>
  <c r="J48"/>
  <c r="K47"/>
  <c r="K149" i="36"/>
  <c r="K31"/>
  <c r="J150"/>
  <c r="J219"/>
  <c r="J81"/>
  <c r="K80"/>
  <c r="K57" i="35"/>
  <c r="I34"/>
  <c r="K55"/>
  <c r="I30"/>
  <c r="P26"/>
  <c r="B56"/>
  <c r="K54"/>
  <c r="I28"/>
  <c r="K50"/>
  <c r="I20"/>
  <c r="K49"/>
  <c r="I18"/>
  <c r="K48"/>
  <c r="I16"/>
  <c r="K47"/>
  <c r="I14"/>
  <c r="K46"/>
  <c r="I12"/>
  <c r="K45"/>
  <c r="I10"/>
  <c r="K44"/>
  <c r="I8"/>
  <c r="I32" i="33"/>
  <c r="K56"/>
  <c r="B57"/>
  <c r="P30"/>
  <c r="I26"/>
  <c r="K53"/>
  <c r="I22"/>
  <c r="K51"/>
  <c r="K55"/>
  <c r="B50"/>
  <c r="P20"/>
  <c r="P8"/>
  <c r="B58"/>
  <c r="P34"/>
  <c r="I24"/>
  <c r="K52"/>
  <c r="K57"/>
  <c r="K47" i="19"/>
  <c r="I14"/>
  <c r="B48"/>
  <c r="W18"/>
  <c r="K51"/>
  <c r="I22"/>
  <c r="D6" i="15"/>
  <c r="M8"/>
  <c r="V10"/>
  <c r="AE14"/>
  <c r="AK27"/>
  <c r="C50"/>
  <c r="Q16"/>
  <c r="AK21"/>
  <c r="C49"/>
  <c r="D28"/>
  <c r="M26"/>
  <c r="C55"/>
  <c r="H34"/>
  <c r="Q12"/>
  <c r="C56"/>
  <c r="M16"/>
  <c r="H28"/>
  <c r="C62"/>
  <c r="K85" i="16"/>
  <c r="J124"/>
  <c r="W10" i="19"/>
  <c r="AD35"/>
  <c r="AD31"/>
  <c r="P16"/>
  <c r="M12"/>
  <c r="P12"/>
  <c r="B49"/>
  <c r="W24"/>
  <c r="T34"/>
  <c r="W32"/>
  <c r="B51"/>
  <c r="I8"/>
  <c r="K44"/>
  <c r="I10"/>
  <c r="I12"/>
  <c r="B52"/>
  <c r="I16"/>
  <c r="K48"/>
  <c r="B54"/>
  <c r="F25"/>
  <c r="K52"/>
  <c r="K55"/>
  <c r="I30"/>
  <c r="B56"/>
  <c r="F33"/>
  <c r="I32"/>
  <c r="I34"/>
  <c r="B58"/>
  <c r="P34"/>
  <c r="I12" i="21"/>
  <c r="K46"/>
  <c r="B53"/>
  <c r="F18"/>
  <c r="F20"/>
  <c r="I24"/>
  <c r="K58"/>
  <c r="I36"/>
  <c r="AJ21"/>
  <c r="B43"/>
  <c r="AA18"/>
  <c r="AD14"/>
  <c r="F10"/>
  <c r="K45"/>
  <c r="I14"/>
  <c r="K47"/>
  <c r="B49"/>
  <c r="W24"/>
  <c r="B50"/>
  <c r="W32"/>
  <c r="M8"/>
  <c r="B51"/>
  <c r="I18"/>
  <c r="K49"/>
  <c r="I20"/>
  <c r="K50"/>
  <c r="B55"/>
  <c r="I30"/>
  <c r="I26"/>
  <c r="I28"/>
  <c r="K54"/>
  <c r="B57"/>
  <c r="F35"/>
  <c r="I34"/>
  <c r="B25" i="19"/>
  <c r="B12"/>
  <c r="B27"/>
  <c r="B5"/>
  <c r="B29"/>
  <c r="D34" i="15"/>
  <c r="B35" i="19"/>
  <c r="B20"/>
  <c r="B9"/>
  <c r="B33"/>
  <c r="B15"/>
  <c r="B18"/>
  <c r="B37"/>
  <c r="B7"/>
  <c r="B26"/>
  <c r="B16"/>
  <c r="J115" i="38"/>
  <c r="K114"/>
  <c r="K48" i="16"/>
  <c r="J49"/>
  <c r="L31" i="36"/>
  <c r="J151"/>
  <c r="K150"/>
  <c r="K33"/>
  <c r="J82"/>
  <c r="K81"/>
  <c r="J220"/>
  <c r="P8" i="21"/>
  <c r="I10"/>
  <c r="AD31"/>
  <c r="C64" i="15"/>
  <c r="C53"/>
  <c r="I24" i="19"/>
  <c r="B50"/>
  <c r="K57" i="21"/>
  <c r="K56" i="19"/>
  <c r="J125" i="16"/>
  <c r="J87"/>
  <c r="K86"/>
  <c r="C54" i="15"/>
  <c r="B11" i="21"/>
  <c r="B11" i="33"/>
  <c r="B28" i="35"/>
  <c r="J116" i="38"/>
  <c r="K115"/>
  <c r="L33" i="36"/>
  <c r="J50" i="16"/>
  <c r="K49"/>
  <c r="J221" i="36"/>
  <c r="J83"/>
  <c r="K82"/>
  <c r="J152"/>
  <c r="K151"/>
  <c r="K35"/>
  <c r="J88" i="16"/>
  <c r="K87"/>
  <c r="J126"/>
  <c r="B28" i="21"/>
  <c r="B28" i="33"/>
  <c r="B19" i="35"/>
  <c r="J117" i="38"/>
  <c r="K116"/>
  <c r="L35" i="36"/>
  <c r="K50" i="16"/>
  <c r="J51"/>
  <c r="J152" i="22"/>
  <c r="J153" i="36"/>
  <c r="K152"/>
  <c r="J84"/>
  <c r="K83"/>
  <c r="J222"/>
  <c r="J152" i="34"/>
  <c r="J222"/>
  <c r="J222" i="22"/>
  <c r="J222" i="20"/>
  <c r="J127" i="16"/>
  <c r="J89"/>
  <c r="K88"/>
  <c r="B36" i="35"/>
  <c r="B31" i="19"/>
  <c r="B19" i="33"/>
  <c r="B19" i="21"/>
  <c r="B28" i="19"/>
  <c r="J118" i="38"/>
  <c r="K117"/>
  <c r="K152" i="22"/>
  <c r="J153"/>
  <c r="J52" i="16"/>
  <c r="K51"/>
  <c r="J152" i="20"/>
  <c r="J223" i="36"/>
  <c r="J85"/>
  <c r="K84"/>
  <c r="K153"/>
  <c r="J154"/>
  <c r="J223" i="34"/>
  <c r="J153"/>
  <c r="K152"/>
  <c r="J90" i="16"/>
  <c r="K89"/>
  <c r="J128"/>
  <c r="J223" i="20"/>
  <c r="J223" i="22"/>
  <c r="B36" i="21"/>
  <c r="B36" i="33"/>
  <c r="B19" i="19"/>
  <c r="J119" i="38"/>
  <c r="K118"/>
  <c r="J53" i="16"/>
  <c r="K52"/>
  <c r="J154" i="22"/>
  <c r="K153"/>
  <c r="K152" i="20"/>
  <c r="J153"/>
  <c r="J155" i="36"/>
  <c r="K154"/>
  <c r="J86"/>
  <c r="K85"/>
  <c r="J224"/>
  <c r="J154" i="34"/>
  <c r="K153"/>
  <c r="J224"/>
  <c r="J224" i="22"/>
  <c r="J224" i="20"/>
  <c r="J129" i="16"/>
  <c r="J91"/>
  <c r="K90"/>
  <c r="B36" i="19"/>
  <c r="J120" i="38"/>
  <c r="K119"/>
  <c r="K53" i="16"/>
  <c r="J54"/>
  <c r="J155" i="22"/>
  <c r="K154"/>
  <c r="J154" i="20"/>
  <c r="K153"/>
  <c r="J225" i="36"/>
  <c r="J87"/>
  <c r="K86"/>
  <c r="J156"/>
  <c r="K155"/>
  <c r="J225" i="34"/>
  <c r="K154"/>
  <c r="J155"/>
  <c r="J92" i="16"/>
  <c r="K91"/>
  <c r="J130"/>
  <c r="J225" i="20"/>
  <c r="J225" i="22"/>
  <c r="C68" i="16"/>
  <c r="C67"/>
  <c r="C69"/>
  <c r="C44"/>
  <c r="C56"/>
  <c r="C50"/>
  <c r="C70"/>
  <c r="C51"/>
  <c r="C57"/>
  <c r="C47"/>
  <c r="C49"/>
  <c r="C59"/>
  <c r="C62"/>
  <c r="C58"/>
  <c r="C72"/>
  <c r="C66"/>
  <c r="C64"/>
  <c r="C65"/>
  <c r="C73"/>
  <c r="C71"/>
  <c r="C54"/>
  <c r="C48"/>
  <c r="C52"/>
  <c r="C45"/>
  <c r="C63"/>
  <c r="C53"/>
  <c r="C61"/>
  <c r="C55"/>
  <c r="C46"/>
  <c r="C74"/>
  <c r="C60"/>
  <c r="J121" i="38"/>
  <c r="K120"/>
  <c r="K54" i="16"/>
  <c r="J55"/>
  <c r="J156" i="22"/>
  <c r="K155"/>
  <c r="J155" i="20"/>
  <c r="K154"/>
  <c r="J157" i="36"/>
  <c r="K156"/>
  <c r="J88"/>
  <c r="K87"/>
  <c r="J226"/>
  <c r="J156" i="34"/>
  <c r="K155"/>
  <c r="J226"/>
  <c r="J226" i="22"/>
  <c r="J226" i="20"/>
  <c r="J131" i="16"/>
  <c r="J93"/>
  <c r="K92"/>
  <c r="C91"/>
  <c r="C86"/>
  <c r="C108"/>
  <c r="C111"/>
  <c r="C101"/>
  <c r="C98"/>
  <c r="C105"/>
  <c r="C112"/>
  <c r="C94"/>
  <c r="C93"/>
  <c r="C83"/>
  <c r="C96"/>
  <c r="C107"/>
  <c r="C97"/>
  <c r="C99"/>
  <c r="C90"/>
  <c r="C104"/>
  <c r="C95"/>
  <c r="C82"/>
  <c r="C92"/>
  <c r="C100"/>
  <c r="C89"/>
  <c r="C87"/>
  <c r="C106"/>
  <c r="C85"/>
  <c r="C84"/>
  <c r="C109"/>
  <c r="C88"/>
  <c r="C102"/>
  <c r="C103"/>
  <c r="C110"/>
  <c r="J122" i="38"/>
  <c r="K121"/>
  <c r="A127" i="16"/>
  <c r="A123"/>
  <c r="A150"/>
  <c r="A135"/>
  <c r="A138"/>
  <c r="A148"/>
  <c r="A140"/>
  <c r="A149"/>
  <c r="A130"/>
  <c r="A144"/>
  <c r="A143"/>
  <c r="A145"/>
  <c r="A120"/>
  <c r="A132"/>
  <c r="A126"/>
  <c r="A146"/>
  <c r="A133"/>
  <c r="A125"/>
  <c r="A136"/>
  <c r="A134"/>
  <c r="A142"/>
  <c r="A141"/>
  <c r="A147"/>
  <c r="A124"/>
  <c r="A128"/>
  <c r="A121"/>
  <c r="A139"/>
  <c r="A129"/>
  <c r="A137"/>
  <c r="A131"/>
  <c r="A122"/>
  <c r="K155" i="20"/>
  <c r="J156"/>
  <c r="K55" i="16"/>
  <c r="J56"/>
  <c r="K156" i="22"/>
  <c r="J157"/>
  <c r="J227" i="36"/>
  <c r="J89"/>
  <c r="K88"/>
  <c r="K157"/>
  <c r="J158"/>
  <c r="J227" i="34"/>
  <c r="J157"/>
  <c r="K156"/>
  <c r="J94" i="16"/>
  <c r="K93"/>
  <c r="J132"/>
  <c r="J227" i="20"/>
  <c r="J227" i="22"/>
  <c r="J123" i="38"/>
  <c r="K122"/>
  <c r="K131" i="16"/>
  <c r="J158" i="22"/>
  <c r="K157"/>
  <c r="J57" i="16"/>
  <c r="K56"/>
  <c r="J157" i="20"/>
  <c r="K156"/>
  <c r="K124" i="16"/>
  <c r="K125"/>
  <c r="K123"/>
  <c r="K122"/>
  <c r="K120"/>
  <c r="K121"/>
  <c r="K126"/>
  <c r="K127"/>
  <c r="K128"/>
  <c r="K129"/>
  <c r="K130"/>
  <c r="J159" i="36"/>
  <c r="K158"/>
  <c r="J90"/>
  <c r="K89"/>
  <c r="J228"/>
  <c r="J158" i="34"/>
  <c r="K157"/>
  <c r="J228"/>
  <c r="J228" i="22"/>
  <c r="J228" i="20"/>
  <c r="J133" i="16"/>
  <c r="K132"/>
  <c r="J95"/>
  <c r="K94"/>
  <c r="C139"/>
  <c r="C120"/>
  <c r="C131"/>
  <c r="C141"/>
  <c r="C132"/>
  <c r="C148"/>
  <c r="C128"/>
  <c r="C138"/>
  <c r="C136"/>
  <c r="C147"/>
  <c r="C130"/>
  <c r="C129"/>
  <c r="C134"/>
  <c r="C145"/>
  <c r="C137"/>
  <c r="C133"/>
  <c r="C124"/>
  <c r="C149"/>
  <c r="C142"/>
  <c r="C140"/>
  <c r="C121"/>
  <c r="C125"/>
  <c r="C144"/>
  <c r="C123"/>
  <c r="C126"/>
  <c r="C135"/>
  <c r="C127"/>
  <c r="C122"/>
  <c r="C150"/>
  <c r="C146"/>
  <c r="C143"/>
  <c r="J124" i="38"/>
  <c r="K123"/>
  <c r="K157" i="20"/>
  <c r="J158"/>
  <c r="K158" i="22"/>
  <c r="J159"/>
  <c r="J58" i="16"/>
  <c r="K57"/>
  <c r="J229" i="36"/>
  <c r="J91"/>
  <c r="K90"/>
  <c r="J160"/>
  <c r="K159"/>
  <c r="J229" i="34"/>
  <c r="K158"/>
  <c r="J159"/>
  <c r="J96" i="16"/>
  <c r="K95"/>
  <c r="J134"/>
  <c r="K133"/>
  <c r="J229" i="20"/>
  <c r="J229" i="22"/>
  <c r="J125" i="38"/>
  <c r="K124"/>
  <c r="J160" i="22"/>
  <c r="K159"/>
  <c r="K158" i="20"/>
  <c r="J159"/>
  <c r="J59" i="16"/>
  <c r="K58"/>
  <c r="J161" i="36"/>
  <c r="K160"/>
  <c r="J92"/>
  <c r="K91"/>
  <c r="J230"/>
  <c r="J160" i="34"/>
  <c r="K159"/>
  <c r="J230"/>
  <c r="J230" i="22"/>
  <c r="J230" i="20"/>
  <c r="J135" i="16"/>
  <c r="K134"/>
  <c r="J97"/>
  <c r="K96"/>
  <c r="J126" i="38"/>
  <c r="K125"/>
  <c r="K159" i="20"/>
  <c r="J160"/>
  <c r="K59" i="16"/>
  <c r="J60"/>
  <c r="J161" i="22"/>
  <c r="K160"/>
  <c r="J231" i="36"/>
  <c r="J93"/>
  <c r="K92"/>
  <c r="K161"/>
  <c r="J162"/>
  <c r="J231" i="34"/>
  <c r="J161"/>
  <c r="K160"/>
  <c r="J98" i="16"/>
  <c r="K97"/>
  <c r="J136"/>
  <c r="K135"/>
  <c r="J231" i="20"/>
  <c r="J231" i="22"/>
  <c r="J127" i="38"/>
  <c r="K126"/>
  <c r="K60" i="16"/>
  <c r="J61"/>
  <c r="J161" i="20"/>
  <c r="K160"/>
  <c r="K161" i="22"/>
  <c r="J162"/>
  <c r="J163" i="36"/>
  <c r="K162"/>
  <c r="J94"/>
  <c r="K93"/>
  <c r="J232"/>
  <c r="J162" i="34"/>
  <c r="K161"/>
  <c r="J232"/>
  <c r="J232" i="22"/>
  <c r="J232" i="20"/>
  <c r="K136" i="16"/>
  <c r="J137"/>
  <c r="K98"/>
  <c r="J99"/>
  <c r="J128" i="38"/>
  <c r="K127"/>
  <c r="J62" i="16"/>
  <c r="K61"/>
  <c r="J163" i="22"/>
  <c r="K162"/>
  <c r="J162" i="20"/>
  <c r="K161"/>
  <c r="J233" i="36"/>
  <c r="J95"/>
  <c r="K94"/>
  <c r="K23"/>
  <c r="J164"/>
  <c r="K163"/>
  <c r="J233" i="34"/>
  <c r="K162"/>
  <c r="J163"/>
  <c r="J100" i="16"/>
  <c r="K99"/>
  <c r="J138"/>
  <c r="K137"/>
  <c r="J233" i="20"/>
  <c r="J233" i="22"/>
  <c r="J129" i="38"/>
  <c r="K128"/>
  <c r="L23" i="36"/>
  <c r="K163" i="22"/>
  <c r="J164"/>
  <c r="K62" i="16"/>
  <c r="J63"/>
  <c r="K162" i="20"/>
  <c r="J163"/>
  <c r="J165" i="36"/>
  <c r="K164"/>
  <c r="J96"/>
  <c r="K95"/>
  <c r="J234"/>
  <c r="J164" i="34"/>
  <c r="K163"/>
  <c r="J234"/>
  <c r="J234" i="22"/>
  <c r="J234" i="20"/>
  <c r="J139" i="16"/>
  <c r="K138"/>
  <c r="J101"/>
  <c r="K100"/>
  <c r="B24" i="35"/>
  <c r="C79" i="36"/>
  <c r="C105"/>
  <c r="C121"/>
  <c r="C137"/>
  <c r="C108"/>
  <c r="C90"/>
  <c r="C97"/>
  <c r="C114"/>
  <c r="C130"/>
  <c r="C93"/>
  <c r="C84"/>
  <c r="C91"/>
  <c r="C111"/>
  <c r="C127"/>
  <c r="C85"/>
  <c r="C80"/>
  <c r="C87"/>
  <c r="C109"/>
  <c r="C125"/>
  <c r="C78"/>
  <c r="C116"/>
  <c r="C98"/>
  <c r="C102"/>
  <c r="C118"/>
  <c r="C134"/>
  <c r="C112"/>
  <c r="C92"/>
  <c r="C99"/>
  <c r="C115"/>
  <c r="C131"/>
  <c r="C104"/>
  <c r="C107"/>
  <c r="C94"/>
  <c r="C88"/>
  <c r="C95"/>
  <c r="C113"/>
  <c r="C129"/>
  <c r="C77"/>
  <c r="C128"/>
  <c r="C81"/>
  <c r="C106"/>
  <c r="C122"/>
  <c r="C138"/>
  <c r="C120"/>
  <c r="C76"/>
  <c r="C103"/>
  <c r="C119"/>
  <c r="C135"/>
  <c r="C124"/>
  <c r="C96"/>
  <c r="C101"/>
  <c r="C117"/>
  <c r="C133"/>
  <c r="C100"/>
  <c r="C82"/>
  <c r="C89"/>
  <c r="C110"/>
  <c r="C126"/>
  <c r="C86"/>
  <c r="C132"/>
  <c r="C83"/>
  <c r="C123"/>
  <c r="C136"/>
  <c r="J130" i="38"/>
  <c r="K129"/>
  <c r="K63" i="16"/>
  <c r="J64"/>
  <c r="J96" i="22"/>
  <c r="K163" i="20"/>
  <c r="J164"/>
  <c r="J165" i="22"/>
  <c r="K164"/>
  <c r="K24" i="36"/>
  <c r="J235"/>
  <c r="J97"/>
  <c r="K96"/>
  <c r="K165"/>
  <c r="J166"/>
  <c r="J235" i="34"/>
  <c r="J165"/>
  <c r="K164"/>
  <c r="J102" i="16"/>
  <c r="K101"/>
  <c r="J140"/>
  <c r="K139"/>
  <c r="J235" i="20"/>
  <c r="J235" i="22"/>
  <c r="C192" i="36"/>
  <c r="C151"/>
  <c r="C191"/>
  <c r="C149"/>
  <c r="C156"/>
  <c r="C154"/>
  <c r="C201"/>
  <c r="C190"/>
  <c r="C189"/>
  <c r="C178"/>
  <c r="C204"/>
  <c r="C172"/>
  <c r="C203"/>
  <c r="C166"/>
  <c r="B35" i="33"/>
  <c r="C184" i="36"/>
  <c r="C160"/>
  <c r="C183"/>
  <c r="C158"/>
  <c r="C197"/>
  <c r="C194"/>
  <c r="C177"/>
  <c r="C173"/>
  <c r="C196"/>
  <c r="C195"/>
  <c r="C148"/>
  <c r="C208"/>
  <c r="C176"/>
  <c r="C207"/>
  <c r="C175"/>
  <c r="C182"/>
  <c r="C181"/>
  <c r="C186"/>
  <c r="C162"/>
  <c r="C206"/>
  <c r="C147"/>
  <c r="C146"/>
  <c r="C193"/>
  <c r="C188"/>
  <c r="C168"/>
  <c r="C187"/>
  <c r="C185"/>
  <c r="C200"/>
  <c r="C167"/>
  <c r="C199"/>
  <c r="C165"/>
  <c r="C163"/>
  <c r="C161"/>
  <c r="C155"/>
  <c r="C198"/>
  <c r="C205"/>
  <c r="C202"/>
  <c r="C169"/>
  <c r="C180"/>
  <c r="C152"/>
  <c r="C179"/>
  <c r="C150"/>
  <c r="C153"/>
  <c r="C170"/>
  <c r="C174"/>
  <c r="C164"/>
  <c r="C159"/>
  <c r="C157"/>
  <c r="C171"/>
  <c r="J131" i="38"/>
  <c r="K130"/>
  <c r="K165" i="22"/>
  <c r="J166"/>
  <c r="K64" i="16"/>
  <c r="J65"/>
  <c r="K164" i="20"/>
  <c r="J165"/>
  <c r="K96" i="22"/>
  <c r="J97"/>
  <c r="L24" i="36"/>
  <c r="J96" i="20"/>
  <c r="A220" i="36"/>
  <c r="A224"/>
  <c r="A228"/>
  <c r="A232"/>
  <c r="A236"/>
  <c r="A216"/>
  <c r="A219"/>
  <c r="A223"/>
  <c r="A227"/>
  <c r="A231"/>
  <c r="A235"/>
  <c r="A239"/>
  <c r="A241"/>
  <c r="A243"/>
  <c r="A245"/>
  <c r="A247"/>
  <c r="A249"/>
  <c r="A251"/>
  <c r="A253"/>
  <c r="A255"/>
  <c r="A257"/>
  <c r="A259"/>
  <c r="A261"/>
  <c r="A263"/>
  <c r="A265"/>
  <c r="A267"/>
  <c r="A269"/>
  <c r="A271"/>
  <c r="A273"/>
  <c r="A275"/>
  <c r="A277"/>
  <c r="A218"/>
  <c r="A222"/>
  <c r="A226"/>
  <c r="A230"/>
  <c r="A234"/>
  <c r="A238"/>
  <c r="A217"/>
  <c r="A221"/>
  <c r="A225"/>
  <c r="A229"/>
  <c r="A233"/>
  <c r="A237"/>
  <c r="A240"/>
  <c r="A242"/>
  <c r="A244"/>
  <c r="A246"/>
  <c r="A248"/>
  <c r="A250"/>
  <c r="A252"/>
  <c r="A254"/>
  <c r="A256"/>
  <c r="A258"/>
  <c r="A260"/>
  <c r="A262"/>
  <c r="A264"/>
  <c r="A266"/>
  <c r="A268"/>
  <c r="A270"/>
  <c r="A272"/>
  <c r="A274"/>
  <c r="A276"/>
  <c r="A278"/>
  <c r="J167"/>
  <c r="K166"/>
  <c r="J98"/>
  <c r="K97"/>
  <c r="J236"/>
  <c r="J166" i="34"/>
  <c r="K165"/>
  <c r="J96"/>
  <c r="J236"/>
  <c r="J236" i="22"/>
  <c r="J236" i="20"/>
  <c r="J141" i="16"/>
  <c r="K140"/>
  <c r="J103"/>
  <c r="K102"/>
  <c r="B18" i="35"/>
  <c r="B24" i="33"/>
  <c r="J132" i="38"/>
  <c r="K131"/>
  <c r="K97" i="22"/>
  <c r="J98"/>
  <c r="J66" i="16"/>
  <c r="K65"/>
  <c r="J97" i="20"/>
  <c r="K96"/>
  <c r="J166"/>
  <c r="K165"/>
  <c r="J167" i="22"/>
  <c r="K166"/>
  <c r="K235" i="36"/>
  <c r="K216"/>
  <c r="K217"/>
  <c r="K28"/>
  <c r="K218"/>
  <c r="K30"/>
  <c r="K219"/>
  <c r="K32"/>
  <c r="K220"/>
  <c r="K34"/>
  <c r="K221"/>
  <c r="K36"/>
  <c r="K222"/>
  <c r="K223"/>
  <c r="K224"/>
  <c r="K225"/>
  <c r="K226"/>
  <c r="K227"/>
  <c r="K228"/>
  <c r="K229"/>
  <c r="K230"/>
  <c r="K231"/>
  <c r="K232"/>
  <c r="K233"/>
  <c r="K234"/>
  <c r="J237"/>
  <c r="K236"/>
  <c r="J99"/>
  <c r="K98"/>
  <c r="J168"/>
  <c r="K167"/>
  <c r="J237" i="34"/>
  <c r="J97"/>
  <c r="K96"/>
  <c r="K166"/>
  <c r="J167"/>
  <c r="J104" i="16"/>
  <c r="K103"/>
  <c r="J142"/>
  <c r="K141"/>
  <c r="J237" i="20"/>
  <c r="J237" i="22"/>
  <c r="C272" i="36"/>
  <c r="C240"/>
  <c r="C271"/>
  <c r="C239"/>
  <c r="C273"/>
  <c r="C278"/>
  <c r="C246"/>
  <c r="C277"/>
  <c r="C245"/>
  <c r="C222"/>
  <c r="C276"/>
  <c r="C244"/>
  <c r="C275"/>
  <c r="C243"/>
  <c r="C242"/>
  <c r="C248"/>
  <c r="C218"/>
  <c r="C247"/>
  <c r="C229"/>
  <c r="C220"/>
  <c r="C254"/>
  <c r="C230"/>
  <c r="C253"/>
  <c r="C228"/>
  <c r="C250"/>
  <c r="C252"/>
  <c r="C226"/>
  <c r="C251"/>
  <c r="C224"/>
  <c r="C266"/>
  <c r="C241"/>
  <c r="C256"/>
  <c r="C234"/>
  <c r="C255"/>
  <c r="C232"/>
  <c r="C258"/>
  <c r="C227"/>
  <c r="C262"/>
  <c r="C221"/>
  <c r="C261"/>
  <c r="C219"/>
  <c r="C236"/>
  <c r="C260"/>
  <c r="C217"/>
  <c r="C259"/>
  <c r="C216"/>
  <c r="C265"/>
  <c r="C264"/>
  <c r="C225"/>
  <c r="C263"/>
  <c r="C223"/>
  <c r="C274"/>
  <c r="C257"/>
  <c r="C270"/>
  <c r="C237"/>
  <c r="C269"/>
  <c r="C235"/>
  <c r="C249"/>
  <c r="C268"/>
  <c r="C233"/>
  <c r="C267"/>
  <c r="C231"/>
  <c r="C238"/>
  <c r="J133" i="38"/>
  <c r="K132"/>
  <c r="K236" i="22"/>
  <c r="J168"/>
  <c r="K167"/>
  <c r="K216"/>
  <c r="K222"/>
  <c r="K223"/>
  <c r="K224"/>
  <c r="K225"/>
  <c r="K226"/>
  <c r="K227"/>
  <c r="K228"/>
  <c r="K229"/>
  <c r="K230"/>
  <c r="K231"/>
  <c r="K232"/>
  <c r="K233"/>
  <c r="K234"/>
  <c r="K235"/>
  <c r="J167" i="20"/>
  <c r="K166"/>
  <c r="J67" i="16"/>
  <c r="K66"/>
  <c r="K97" i="20"/>
  <c r="J98"/>
  <c r="J99" i="22"/>
  <c r="K98"/>
  <c r="L36" i="36"/>
  <c r="L32"/>
  <c r="L28"/>
  <c r="L34"/>
  <c r="L30"/>
  <c r="J169"/>
  <c r="K168"/>
  <c r="J100"/>
  <c r="K99"/>
  <c r="J238"/>
  <c r="K237"/>
  <c r="K26"/>
  <c r="J168" i="34"/>
  <c r="K167"/>
  <c r="J98"/>
  <c r="K97"/>
  <c r="J238"/>
  <c r="J238" i="22"/>
  <c r="K237"/>
  <c r="J238" i="20"/>
  <c r="J143" i="16"/>
  <c r="K142"/>
  <c r="J105"/>
  <c r="K104"/>
  <c r="C258" i="22"/>
  <c r="C225"/>
  <c r="C235"/>
  <c r="C253"/>
  <c r="C245"/>
  <c r="C229"/>
  <c r="C266"/>
  <c r="C248"/>
  <c r="C243"/>
  <c r="C228"/>
  <c r="C217"/>
  <c r="C273"/>
  <c r="C267"/>
  <c r="C241"/>
  <c r="C272"/>
  <c r="C239"/>
  <c r="C222"/>
  <c r="C265"/>
  <c r="C264"/>
  <c r="C250"/>
  <c r="C234"/>
  <c r="C268"/>
  <c r="C263"/>
  <c r="C261"/>
  <c r="C230"/>
  <c r="C242"/>
  <c r="C260"/>
  <c r="C262"/>
  <c r="C278"/>
  <c r="B14" i="35"/>
  <c r="C247" i="22"/>
  <c r="C271"/>
  <c r="C246"/>
  <c r="C277"/>
  <c r="C254"/>
  <c r="C244"/>
  <c r="C256"/>
  <c r="C233"/>
  <c r="C255"/>
  <c r="C224"/>
  <c r="C240"/>
  <c r="C276"/>
  <c r="C220"/>
  <c r="C231"/>
  <c r="C218"/>
  <c r="B31" i="35"/>
  <c r="C216" i="22"/>
  <c r="C274"/>
  <c r="C221"/>
  <c r="C251"/>
  <c r="C270"/>
  <c r="C227"/>
  <c r="C257"/>
  <c r="C237"/>
  <c r="C236"/>
  <c r="C219"/>
  <c r="C275"/>
  <c r="C232"/>
  <c r="C252"/>
  <c r="C223"/>
  <c r="C249"/>
  <c r="C259"/>
  <c r="B23" i="35"/>
  <c r="C226" i="22"/>
  <c r="B18" i="33"/>
  <c r="C238" i="22"/>
  <c r="C269"/>
  <c r="B6" i="35"/>
  <c r="B10"/>
  <c r="J134" i="38"/>
  <c r="K133"/>
  <c r="K237" i="20"/>
  <c r="K167"/>
  <c r="J168"/>
  <c r="J169" i="22"/>
  <c r="K168"/>
  <c r="K99"/>
  <c r="J100"/>
  <c r="J99" i="20"/>
  <c r="K98"/>
  <c r="K67" i="16"/>
  <c r="J68"/>
  <c r="K217" i="20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L26" i="36"/>
  <c r="K237" i="34"/>
  <c r="J239" i="36"/>
  <c r="K238"/>
  <c r="J101"/>
  <c r="K100"/>
  <c r="K169"/>
  <c r="J170"/>
  <c r="K222" i="34"/>
  <c r="K223"/>
  <c r="K224"/>
  <c r="K225"/>
  <c r="K226"/>
  <c r="K227"/>
  <c r="K228"/>
  <c r="K229"/>
  <c r="K230"/>
  <c r="K231"/>
  <c r="K232"/>
  <c r="K233"/>
  <c r="K234"/>
  <c r="K235"/>
  <c r="K236"/>
  <c r="J239"/>
  <c r="K238"/>
  <c r="J99"/>
  <c r="K98"/>
  <c r="J169"/>
  <c r="K168"/>
  <c r="J106" i="16"/>
  <c r="K105"/>
  <c r="J144"/>
  <c r="K143"/>
  <c r="J239" i="20"/>
  <c r="K238"/>
  <c r="J239" i="22"/>
  <c r="K238"/>
  <c r="B23" i="21"/>
  <c r="C252" i="34"/>
  <c r="C220"/>
  <c r="C251"/>
  <c r="C219"/>
  <c r="C230"/>
  <c r="B10" i="21"/>
  <c r="C240" i="20"/>
  <c r="C233"/>
  <c r="C249"/>
  <c r="C241"/>
  <c r="C227"/>
  <c r="C228"/>
  <c r="C217"/>
  <c r="C219"/>
  <c r="C247"/>
  <c r="C261"/>
  <c r="C256"/>
  <c r="C248"/>
  <c r="C251"/>
  <c r="C218"/>
  <c r="C258"/>
  <c r="C274" i="34"/>
  <c r="C242"/>
  <c r="C273"/>
  <c r="C241"/>
  <c r="C262"/>
  <c r="C221"/>
  <c r="C272"/>
  <c r="C240"/>
  <c r="C271"/>
  <c r="C239"/>
  <c r="C246"/>
  <c r="C237"/>
  <c r="C260"/>
  <c r="C228"/>
  <c r="C259"/>
  <c r="C227"/>
  <c r="C254"/>
  <c r="C229"/>
  <c r="C235" i="20"/>
  <c r="C226"/>
  <c r="C236"/>
  <c r="C253"/>
  <c r="C260"/>
  <c r="C275"/>
  <c r="C264"/>
  <c r="C229"/>
  <c r="C274"/>
  <c r="C225"/>
  <c r="C242"/>
  <c r="C234"/>
  <c r="C216"/>
  <c r="C273"/>
  <c r="C237"/>
  <c r="C238"/>
  <c r="C250" i="34"/>
  <c r="C218"/>
  <c r="C249"/>
  <c r="C270"/>
  <c r="C245"/>
  <c r="B27" i="35"/>
  <c r="C248" i="34"/>
  <c r="C216"/>
  <c r="C247"/>
  <c r="C278"/>
  <c r="C263"/>
  <c r="C222"/>
  <c r="C268"/>
  <c r="C236"/>
  <c r="C267"/>
  <c r="C235"/>
  <c r="C217"/>
  <c r="C253"/>
  <c r="C262" i="20"/>
  <c r="C268"/>
  <c r="C224"/>
  <c r="C222"/>
  <c r="C232"/>
  <c r="C220"/>
  <c r="C254"/>
  <c r="C250"/>
  <c r="C278"/>
  <c r="C272"/>
  <c r="C245"/>
  <c r="C223"/>
  <c r="C265"/>
  <c r="C231"/>
  <c r="C259"/>
  <c r="C255"/>
  <c r="C258" i="34"/>
  <c r="C226"/>
  <c r="C257"/>
  <c r="C223"/>
  <c r="C277"/>
  <c r="B6" i="21"/>
  <c r="C256" i="34"/>
  <c r="C224"/>
  <c r="C255"/>
  <c r="B31" i="21"/>
  <c r="C261" i="34"/>
  <c r="C276"/>
  <c r="C244"/>
  <c r="C275"/>
  <c r="C243"/>
  <c r="C233"/>
  <c r="C269"/>
  <c r="C271" i="20"/>
  <c r="C276"/>
  <c r="C277"/>
  <c r="C269"/>
  <c r="C221"/>
  <c r="C257"/>
  <c r="C239"/>
  <c r="C230"/>
  <c r="C243"/>
  <c r="C266"/>
  <c r="C270"/>
  <c r="C244"/>
  <c r="C267"/>
  <c r="C252"/>
  <c r="C246"/>
  <c r="C263"/>
  <c r="C266" i="34"/>
  <c r="C234"/>
  <c r="C265"/>
  <c r="C225"/>
  <c r="C238"/>
  <c r="B14" i="21"/>
  <c r="C264" i="34"/>
  <c r="C232"/>
  <c r="C231"/>
  <c r="J135" i="38"/>
  <c r="K134"/>
  <c r="J100" i="20"/>
  <c r="K99"/>
  <c r="J169"/>
  <c r="K168"/>
  <c r="J69" i="16"/>
  <c r="K68"/>
  <c r="J101" i="22"/>
  <c r="K100"/>
  <c r="K169"/>
  <c r="J170"/>
  <c r="J102" i="36"/>
  <c r="K101"/>
  <c r="J240"/>
  <c r="K239"/>
  <c r="J171"/>
  <c r="K170"/>
  <c r="J170" i="34"/>
  <c r="K169"/>
  <c r="J100"/>
  <c r="K99"/>
  <c r="J240"/>
  <c r="K239"/>
  <c r="J240" i="22"/>
  <c r="K239"/>
  <c r="J240" i="20"/>
  <c r="K239"/>
  <c r="J145" i="16"/>
  <c r="K144"/>
  <c r="K106"/>
  <c r="J107"/>
  <c r="B10" i="33"/>
  <c r="B23" i="19"/>
  <c r="B31" i="33"/>
  <c r="B14" i="19"/>
  <c r="B6" i="33"/>
  <c r="B6" i="19"/>
  <c r="B23" i="33"/>
  <c r="B14"/>
  <c r="J136" i="38"/>
  <c r="K135"/>
  <c r="J171" i="22"/>
  <c r="K170"/>
  <c r="J170" i="20"/>
  <c r="K169"/>
  <c r="K69" i="16"/>
  <c r="J70"/>
  <c r="K100" i="20"/>
  <c r="J101"/>
  <c r="J102" i="22"/>
  <c r="K101"/>
  <c r="J172" i="36"/>
  <c r="K171"/>
  <c r="J241"/>
  <c r="K240"/>
  <c r="J103"/>
  <c r="K102"/>
  <c r="J241" i="34"/>
  <c r="K240"/>
  <c r="J101"/>
  <c r="K100"/>
  <c r="K170"/>
  <c r="J171"/>
  <c r="J108" i="16"/>
  <c r="K107"/>
  <c r="J146"/>
  <c r="K145"/>
  <c r="J241" i="20"/>
  <c r="K240"/>
  <c r="J241" i="22"/>
  <c r="K240"/>
  <c r="B27" i="33"/>
  <c r="J137" i="38"/>
  <c r="K136"/>
  <c r="J103" i="22"/>
  <c r="K102"/>
  <c r="J171" i="20"/>
  <c r="K170"/>
  <c r="J102"/>
  <c r="K101"/>
  <c r="J71" i="16"/>
  <c r="K70"/>
  <c r="J172" i="22"/>
  <c r="K171"/>
  <c r="J104" i="36"/>
  <c r="K103"/>
  <c r="J242"/>
  <c r="K241"/>
  <c r="J173"/>
  <c r="K172"/>
  <c r="J172" i="34"/>
  <c r="K171"/>
  <c r="J102"/>
  <c r="K101"/>
  <c r="J242"/>
  <c r="K241"/>
  <c r="J242" i="22"/>
  <c r="K241"/>
  <c r="J242" i="20"/>
  <c r="K241"/>
  <c r="J147" i="16"/>
  <c r="K146"/>
  <c r="J109"/>
  <c r="K108"/>
  <c r="J138" i="38"/>
  <c r="K138"/>
  <c r="K137"/>
  <c r="J173" i="22"/>
  <c r="K172"/>
  <c r="K71" i="16"/>
  <c r="J72"/>
  <c r="K171" i="20"/>
  <c r="J172"/>
  <c r="K102"/>
  <c r="J103"/>
  <c r="K103" i="22"/>
  <c r="J104"/>
  <c r="K173" i="36"/>
  <c r="J174"/>
  <c r="J243"/>
  <c r="K242"/>
  <c r="J105"/>
  <c r="K104"/>
  <c r="J243" i="34"/>
  <c r="K242"/>
  <c r="J103"/>
  <c r="K102"/>
  <c r="J173"/>
  <c r="K172"/>
  <c r="J110" i="16"/>
  <c r="K109"/>
  <c r="J148"/>
  <c r="K147"/>
  <c r="J243" i="20"/>
  <c r="K242"/>
  <c r="J243" i="22"/>
  <c r="K242"/>
  <c r="J104" i="20"/>
  <c r="K103"/>
  <c r="J173"/>
  <c r="K172"/>
  <c r="K104" i="22"/>
  <c r="J105"/>
  <c r="K72" i="16"/>
  <c r="J73"/>
  <c r="J174" i="22"/>
  <c r="K173"/>
  <c r="J175" i="36"/>
  <c r="K174"/>
  <c r="J106"/>
  <c r="K105"/>
  <c r="J244"/>
  <c r="K243"/>
  <c r="J174" i="34"/>
  <c r="K173"/>
  <c r="J104"/>
  <c r="K103"/>
  <c r="J244"/>
  <c r="K243"/>
  <c r="J244" i="22"/>
  <c r="K243"/>
  <c r="J244" i="20"/>
  <c r="K243"/>
  <c r="K148" i="16"/>
  <c r="J149"/>
  <c r="J111"/>
  <c r="K110"/>
  <c r="J106" i="22"/>
  <c r="K105"/>
  <c r="K174"/>
  <c r="J175"/>
  <c r="J105" i="20"/>
  <c r="K104"/>
  <c r="K73" i="16"/>
  <c r="J74"/>
  <c r="K74"/>
  <c r="J174" i="20"/>
  <c r="K173"/>
  <c r="J245" i="36"/>
  <c r="K244"/>
  <c r="J107"/>
  <c r="K106"/>
  <c r="J176"/>
  <c r="K175"/>
  <c r="J245" i="34"/>
  <c r="K244"/>
  <c r="J105"/>
  <c r="K104"/>
  <c r="K174"/>
  <c r="J175"/>
  <c r="J150" i="16"/>
  <c r="K150"/>
  <c r="K149"/>
  <c r="J112"/>
  <c r="K112"/>
  <c r="K111"/>
  <c r="J245" i="20"/>
  <c r="K244"/>
  <c r="J245" i="22"/>
  <c r="K244"/>
  <c r="J176"/>
  <c r="K175"/>
  <c r="K174" i="20"/>
  <c r="J175"/>
  <c r="K105"/>
  <c r="J106"/>
  <c r="J107" i="22"/>
  <c r="K106"/>
  <c r="J177" i="36"/>
  <c r="K176"/>
  <c r="J108"/>
  <c r="K107"/>
  <c r="J246"/>
  <c r="K245"/>
  <c r="J176" i="34"/>
  <c r="K175"/>
  <c r="J106"/>
  <c r="K105"/>
  <c r="J246"/>
  <c r="K245"/>
  <c r="J246" i="22"/>
  <c r="K245"/>
  <c r="J246" i="20"/>
  <c r="K245"/>
  <c r="J107"/>
  <c r="K106"/>
  <c r="J177" i="22"/>
  <c r="K176"/>
  <c r="K175" i="20"/>
  <c r="J176"/>
  <c r="J108" i="22"/>
  <c r="K107"/>
  <c r="J247" i="36"/>
  <c r="K246"/>
  <c r="J109"/>
  <c r="K108"/>
  <c r="K177"/>
  <c r="J178"/>
  <c r="J247" i="34"/>
  <c r="K246"/>
  <c r="J107"/>
  <c r="K106"/>
  <c r="J177"/>
  <c r="K176"/>
  <c r="J247" i="20"/>
  <c r="K246"/>
  <c r="J247" i="22"/>
  <c r="K246"/>
  <c r="J178"/>
  <c r="K177"/>
  <c r="J177" i="20"/>
  <c r="K176"/>
  <c r="J109" i="22"/>
  <c r="K108"/>
  <c r="K107" i="20"/>
  <c r="J108"/>
  <c r="J179" i="36"/>
  <c r="K178"/>
  <c r="J110"/>
  <c r="K109"/>
  <c r="J248"/>
  <c r="K247"/>
  <c r="J178" i="34"/>
  <c r="K177"/>
  <c r="J108"/>
  <c r="K107"/>
  <c r="J248"/>
  <c r="K247"/>
  <c r="J248" i="22"/>
  <c r="K247"/>
  <c r="J248" i="20"/>
  <c r="K247"/>
  <c r="K108"/>
  <c r="J109"/>
  <c r="J178"/>
  <c r="K177"/>
  <c r="J110" i="22"/>
  <c r="K109"/>
  <c r="J179"/>
  <c r="K178"/>
  <c r="J249" i="36"/>
  <c r="K248"/>
  <c r="J111"/>
  <c r="K110"/>
  <c r="J180"/>
  <c r="K179"/>
  <c r="J249" i="34"/>
  <c r="K248"/>
  <c r="J109"/>
  <c r="K108"/>
  <c r="K178"/>
  <c r="J179"/>
  <c r="J249" i="20"/>
  <c r="K248"/>
  <c r="J249" i="22"/>
  <c r="K248"/>
  <c r="J180"/>
  <c r="K179"/>
  <c r="J179" i="20"/>
  <c r="K178"/>
  <c r="K109"/>
  <c r="J110"/>
  <c r="J111" i="22"/>
  <c r="K110"/>
  <c r="J181" i="36"/>
  <c r="K180"/>
  <c r="J112"/>
  <c r="K111"/>
  <c r="J250"/>
  <c r="K249"/>
  <c r="J180" i="34"/>
  <c r="K179"/>
  <c r="J110"/>
  <c r="K109"/>
  <c r="J250"/>
  <c r="K249"/>
  <c r="J250" i="22"/>
  <c r="K249"/>
  <c r="J250" i="20"/>
  <c r="K249"/>
  <c r="J112" i="22"/>
  <c r="K111"/>
  <c r="K179" i="20"/>
  <c r="J180"/>
  <c r="J111"/>
  <c r="K110"/>
  <c r="J181" i="22"/>
  <c r="K180"/>
  <c r="J251" i="36"/>
  <c r="K250"/>
  <c r="J113"/>
  <c r="K112"/>
  <c r="J182"/>
  <c r="K181"/>
  <c r="J251" i="34"/>
  <c r="K250"/>
  <c r="J111"/>
  <c r="K110"/>
  <c r="J181"/>
  <c r="K180"/>
  <c r="J251" i="20"/>
  <c r="K250"/>
  <c r="J251" i="22"/>
  <c r="K250"/>
  <c r="K180" i="20"/>
  <c r="J181"/>
  <c r="K181" i="22"/>
  <c r="J182"/>
  <c r="J112" i="20"/>
  <c r="K111"/>
  <c r="J113" i="22"/>
  <c r="K112"/>
  <c r="K182" i="36"/>
  <c r="J183"/>
  <c r="J114"/>
  <c r="K113"/>
  <c r="J252"/>
  <c r="K251"/>
  <c r="J182" i="34"/>
  <c r="K181"/>
  <c r="J112"/>
  <c r="K111"/>
  <c r="J252"/>
  <c r="K251"/>
  <c r="J252" i="22"/>
  <c r="K251"/>
  <c r="J252" i="20"/>
  <c r="K251"/>
  <c r="K113" i="22"/>
  <c r="J114"/>
  <c r="J183"/>
  <c r="K182"/>
  <c r="K181" i="20"/>
  <c r="J182"/>
  <c r="J113"/>
  <c r="K112"/>
  <c r="J184" i="36"/>
  <c r="K183"/>
  <c r="J253"/>
  <c r="K252"/>
  <c r="J115"/>
  <c r="K114"/>
  <c r="J253" i="34"/>
  <c r="K252"/>
  <c r="J113"/>
  <c r="K112"/>
  <c r="K182"/>
  <c r="J183"/>
  <c r="J253" i="20"/>
  <c r="K252"/>
  <c r="J253" i="22"/>
  <c r="K252"/>
  <c r="K113" i="20"/>
  <c r="J114"/>
  <c r="K183" i="22"/>
  <c r="J184"/>
  <c r="J183" i="20"/>
  <c r="K182"/>
  <c r="K114" i="22"/>
  <c r="J115"/>
  <c r="J116" i="36"/>
  <c r="K115"/>
  <c r="J254"/>
  <c r="K253"/>
  <c r="J185"/>
  <c r="K184"/>
  <c r="J184" i="34"/>
  <c r="K183"/>
  <c r="J114"/>
  <c r="K113"/>
  <c r="J254"/>
  <c r="K253"/>
  <c r="J254" i="22"/>
  <c r="K253"/>
  <c r="J254" i="20"/>
  <c r="K253"/>
  <c r="J116" i="22"/>
  <c r="K115"/>
  <c r="J185"/>
  <c r="K184"/>
  <c r="J115" i="20"/>
  <c r="K114"/>
  <c r="J184"/>
  <c r="K183"/>
  <c r="J186" i="36"/>
  <c r="K185"/>
  <c r="J255"/>
  <c r="K254"/>
  <c r="J117"/>
  <c r="K116"/>
  <c r="J255" i="34"/>
  <c r="K254"/>
  <c r="J115"/>
  <c r="K114"/>
  <c r="J185"/>
  <c r="K184"/>
  <c r="J255" i="20"/>
  <c r="K254"/>
  <c r="J255" i="22"/>
  <c r="K254"/>
  <c r="J185" i="20"/>
  <c r="K184"/>
  <c r="K185" i="22"/>
  <c r="J186"/>
  <c r="J116" i="20"/>
  <c r="K115"/>
  <c r="J117" i="22"/>
  <c r="K116"/>
  <c r="J118" i="36"/>
  <c r="K117"/>
  <c r="J256"/>
  <c r="K255"/>
  <c r="K186"/>
  <c r="J187"/>
  <c r="J186" i="34"/>
  <c r="K185"/>
  <c r="J116"/>
  <c r="K115"/>
  <c r="J256"/>
  <c r="K255"/>
  <c r="J256" i="22"/>
  <c r="K255"/>
  <c r="J256" i="20"/>
  <c r="K255"/>
  <c r="K186" i="22"/>
  <c r="J187"/>
  <c r="K117"/>
  <c r="J118"/>
  <c r="K116" i="20"/>
  <c r="J117"/>
  <c r="K185"/>
  <c r="J186"/>
  <c r="J188" i="36"/>
  <c r="K187"/>
  <c r="J257"/>
  <c r="K256"/>
  <c r="J119"/>
  <c r="K118"/>
  <c r="J257" i="34"/>
  <c r="K256"/>
  <c r="J117"/>
  <c r="K116"/>
  <c r="K186"/>
  <c r="J187"/>
  <c r="J257" i="20"/>
  <c r="K256"/>
  <c r="J257" i="22"/>
  <c r="K256"/>
  <c r="J187" i="20"/>
  <c r="K186"/>
  <c r="J119" i="22"/>
  <c r="K118"/>
  <c r="K117" i="20"/>
  <c r="J118"/>
  <c r="J188" i="22"/>
  <c r="K187"/>
  <c r="J120" i="36"/>
  <c r="K119"/>
  <c r="J258"/>
  <c r="K257"/>
  <c r="J189"/>
  <c r="K188"/>
  <c r="J188" i="34"/>
  <c r="K187"/>
  <c r="J118"/>
  <c r="K117"/>
  <c r="J258"/>
  <c r="K257"/>
  <c r="J258" i="22"/>
  <c r="K257"/>
  <c r="J258" i="20"/>
  <c r="K257"/>
  <c r="J189" i="22"/>
  <c r="K188"/>
  <c r="K119"/>
  <c r="J120"/>
  <c r="J119" i="20"/>
  <c r="K118"/>
  <c r="J188"/>
  <c r="K187"/>
  <c r="J190" i="36"/>
  <c r="K189"/>
  <c r="J259"/>
  <c r="K258"/>
  <c r="J121"/>
  <c r="K120"/>
  <c r="J259" i="34"/>
  <c r="K258"/>
  <c r="J119"/>
  <c r="K118"/>
  <c r="J189"/>
  <c r="K188"/>
  <c r="J259" i="20"/>
  <c r="K258"/>
  <c r="J259" i="22"/>
  <c r="K258"/>
  <c r="K120"/>
  <c r="J121"/>
  <c r="K188" i="20"/>
  <c r="J189"/>
  <c r="J120"/>
  <c r="K119"/>
  <c r="K189" i="22"/>
  <c r="J190"/>
  <c r="J122" i="36"/>
  <c r="K121"/>
  <c r="J260"/>
  <c r="K259"/>
  <c r="K190"/>
  <c r="J191"/>
  <c r="J190" i="34"/>
  <c r="K189"/>
  <c r="J120"/>
  <c r="K119"/>
  <c r="J260"/>
  <c r="K259"/>
  <c r="J260" i="22"/>
  <c r="K259"/>
  <c r="J260" i="20"/>
  <c r="K259"/>
  <c r="J191" i="22"/>
  <c r="K190"/>
  <c r="J190" i="20"/>
  <c r="K189"/>
  <c r="K121" i="22"/>
  <c r="J122"/>
  <c r="J121" i="20"/>
  <c r="K120"/>
  <c r="J192" i="36"/>
  <c r="K191"/>
  <c r="J261"/>
  <c r="K260"/>
  <c r="J123"/>
  <c r="K122"/>
  <c r="J261" i="34"/>
  <c r="K260"/>
  <c r="J121"/>
  <c r="K120"/>
  <c r="K190"/>
  <c r="J191"/>
  <c r="J261" i="20"/>
  <c r="K260"/>
  <c r="J261" i="22"/>
  <c r="K260"/>
  <c r="K121" i="20"/>
  <c r="J122"/>
  <c r="J191"/>
  <c r="K190"/>
  <c r="J123" i="22"/>
  <c r="K122"/>
  <c r="K191"/>
  <c r="J192"/>
  <c r="J124" i="36"/>
  <c r="K123"/>
  <c r="J262"/>
  <c r="K261"/>
  <c r="J193"/>
  <c r="K192"/>
  <c r="J192" i="34"/>
  <c r="K191"/>
  <c r="J122"/>
  <c r="K121"/>
  <c r="J262"/>
  <c r="K261"/>
  <c r="J262" i="22"/>
  <c r="K261"/>
  <c r="J262" i="20"/>
  <c r="K261"/>
  <c r="J193" i="22"/>
  <c r="K192"/>
  <c r="K191" i="20"/>
  <c r="J192"/>
  <c r="J123"/>
  <c r="K122"/>
  <c r="K123" i="22"/>
  <c r="J124"/>
  <c r="J194" i="36"/>
  <c r="K193"/>
  <c r="J263"/>
  <c r="K262"/>
  <c r="J125"/>
  <c r="K124"/>
  <c r="J263" i="34"/>
  <c r="K262"/>
  <c r="J123"/>
  <c r="K122"/>
  <c r="J193"/>
  <c r="K192"/>
  <c r="J263" i="20"/>
  <c r="K262"/>
  <c r="J263" i="22"/>
  <c r="K262"/>
  <c r="J125"/>
  <c r="K124"/>
  <c r="K192" i="20"/>
  <c r="J193"/>
  <c r="J124"/>
  <c r="K123"/>
  <c r="J194" i="22"/>
  <c r="K193"/>
  <c r="J126" i="36"/>
  <c r="K125"/>
  <c r="J264"/>
  <c r="K263"/>
  <c r="K194"/>
  <c r="J195"/>
  <c r="J194" i="34"/>
  <c r="K193"/>
  <c r="J124"/>
  <c r="K123"/>
  <c r="J264"/>
  <c r="K263"/>
  <c r="J264" i="22"/>
  <c r="K263"/>
  <c r="J264" i="20"/>
  <c r="K263"/>
  <c r="J194"/>
  <c r="K193"/>
  <c r="J195" i="22"/>
  <c r="K194"/>
  <c r="K124" i="20"/>
  <c r="J125"/>
  <c r="J126" i="22"/>
  <c r="K125"/>
  <c r="J196" i="36"/>
  <c r="K195"/>
  <c r="J265"/>
  <c r="K264"/>
  <c r="J127"/>
  <c r="K126"/>
  <c r="J265" i="34"/>
  <c r="K264"/>
  <c r="J125"/>
  <c r="K124"/>
  <c r="K194"/>
  <c r="J195"/>
  <c r="J265" i="20"/>
  <c r="K264"/>
  <c r="J265" i="22"/>
  <c r="K264"/>
  <c r="K126"/>
  <c r="J127"/>
  <c r="J196"/>
  <c r="K195"/>
  <c r="J126" i="20"/>
  <c r="K125"/>
  <c r="K194"/>
  <c r="J195"/>
  <c r="J128" i="36"/>
  <c r="K127"/>
  <c r="J266"/>
  <c r="K265"/>
  <c r="J197"/>
  <c r="K196"/>
  <c r="J196" i="34"/>
  <c r="K195"/>
  <c r="J126"/>
  <c r="K125"/>
  <c r="J266"/>
  <c r="K265"/>
  <c r="J266" i="22"/>
  <c r="K265"/>
  <c r="J266" i="20"/>
  <c r="K265"/>
  <c r="K195"/>
  <c r="J196"/>
  <c r="K196" i="22"/>
  <c r="J197"/>
  <c r="K127"/>
  <c r="J128"/>
  <c r="J127" i="20"/>
  <c r="K126"/>
  <c r="J198" i="36"/>
  <c r="K197"/>
  <c r="J267"/>
  <c r="K266"/>
  <c r="J129"/>
  <c r="K128"/>
  <c r="J267" i="34"/>
  <c r="K266"/>
  <c r="J127"/>
  <c r="K126"/>
  <c r="J197"/>
  <c r="K196"/>
  <c r="J267" i="20"/>
  <c r="K266"/>
  <c r="J267" i="22"/>
  <c r="K266"/>
  <c r="K197"/>
  <c r="J198"/>
  <c r="J128" i="20"/>
  <c r="K127"/>
  <c r="J129" i="22"/>
  <c r="K128"/>
  <c r="J197" i="20"/>
  <c r="K196"/>
  <c r="J130" i="36"/>
  <c r="K129"/>
  <c r="J268"/>
  <c r="K267"/>
  <c r="K198"/>
  <c r="J199"/>
  <c r="J198" i="34"/>
  <c r="K197"/>
  <c r="J128"/>
  <c r="K127"/>
  <c r="J268"/>
  <c r="K267"/>
  <c r="J268" i="22"/>
  <c r="K267"/>
  <c r="J268" i="20"/>
  <c r="K267"/>
  <c r="K197"/>
  <c r="J198"/>
  <c r="J129"/>
  <c r="K128"/>
  <c r="J199" i="22"/>
  <c r="K198"/>
  <c r="J130"/>
  <c r="K129"/>
  <c r="J200" i="36"/>
  <c r="K199"/>
  <c r="J269"/>
  <c r="K268"/>
  <c r="J131"/>
  <c r="K130"/>
  <c r="J269" i="34"/>
  <c r="K268"/>
  <c r="J129"/>
  <c r="K128"/>
  <c r="K198"/>
  <c r="J199"/>
  <c r="J269" i="20"/>
  <c r="K268"/>
  <c r="J269" i="22"/>
  <c r="K268"/>
  <c r="K130"/>
  <c r="J131"/>
  <c r="K129" i="20"/>
  <c r="J130"/>
  <c r="K198"/>
  <c r="J199"/>
  <c r="J200" i="22"/>
  <c r="K199"/>
  <c r="J132" i="36"/>
  <c r="K131"/>
  <c r="J270"/>
  <c r="K269"/>
  <c r="J201"/>
  <c r="K200"/>
  <c r="J200" i="34"/>
  <c r="K199"/>
  <c r="J130"/>
  <c r="K129"/>
  <c r="J270"/>
  <c r="K269"/>
  <c r="J270" i="22"/>
  <c r="K269"/>
  <c r="J270" i="20"/>
  <c r="K269"/>
  <c r="J131"/>
  <c r="K130"/>
  <c r="K200" i="22"/>
  <c r="J201"/>
  <c r="K199" i="20"/>
  <c r="J200"/>
  <c r="K131" i="22"/>
  <c r="J132"/>
  <c r="J202" i="36"/>
  <c r="K201"/>
  <c r="J271"/>
  <c r="K270"/>
  <c r="J133"/>
  <c r="K132"/>
  <c r="J271" i="34"/>
  <c r="K270"/>
  <c r="J131"/>
  <c r="K130"/>
  <c r="J201"/>
  <c r="K200"/>
  <c r="J271" i="20"/>
  <c r="K270"/>
  <c r="J271" i="22"/>
  <c r="K270"/>
  <c r="J133"/>
  <c r="K132"/>
  <c r="K201"/>
  <c r="J202"/>
  <c r="J201" i="20"/>
  <c r="K200"/>
  <c r="K131"/>
  <c r="J132"/>
  <c r="J134" i="36"/>
  <c r="K133"/>
  <c r="J272"/>
  <c r="K271"/>
  <c r="K202"/>
  <c r="J203"/>
  <c r="J202" i="34"/>
  <c r="K201"/>
  <c r="J132"/>
  <c r="K131"/>
  <c r="J272"/>
  <c r="K271"/>
  <c r="J272" i="22"/>
  <c r="K271"/>
  <c r="J272" i="20"/>
  <c r="K271"/>
  <c r="J133"/>
  <c r="K132"/>
  <c r="J203" i="22"/>
  <c r="K202"/>
  <c r="K201" i="20"/>
  <c r="J202"/>
  <c r="J134" i="22"/>
  <c r="K133"/>
  <c r="J204" i="36"/>
  <c r="K203"/>
  <c r="J273"/>
  <c r="K272"/>
  <c r="J135"/>
  <c r="K134"/>
  <c r="J273" i="34"/>
  <c r="K272"/>
  <c r="J133"/>
  <c r="K132"/>
  <c r="K202"/>
  <c r="J203"/>
  <c r="J273" i="20"/>
  <c r="K272"/>
  <c r="J273" i="22"/>
  <c r="K272"/>
  <c r="J135"/>
  <c r="K134"/>
  <c r="K203"/>
  <c r="J204"/>
  <c r="K202" i="20"/>
  <c r="J203"/>
  <c r="K133"/>
  <c r="J134"/>
  <c r="J136" i="36"/>
  <c r="K135"/>
  <c r="J274"/>
  <c r="K273"/>
  <c r="J205"/>
  <c r="K204"/>
  <c r="J204" i="34"/>
  <c r="K203"/>
  <c r="J134"/>
  <c r="K133"/>
  <c r="J274"/>
  <c r="K273"/>
  <c r="J274" i="22"/>
  <c r="K273"/>
  <c r="J274" i="20"/>
  <c r="K273"/>
  <c r="J135"/>
  <c r="K134"/>
  <c r="J205" i="22"/>
  <c r="K204"/>
  <c r="K203" i="20"/>
  <c r="J204"/>
  <c r="J136" i="22"/>
  <c r="K135"/>
  <c r="J206" i="36"/>
  <c r="K205"/>
  <c r="J275"/>
  <c r="K274"/>
  <c r="J137"/>
  <c r="K136"/>
  <c r="J275" i="34"/>
  <c r="K274"/>
  <c r="J135"/>
  <c r="K134"/>
  <c r="J205"/>
  <c r="K204"/>
  <c r="J275" i="20"/>
  <c r="K274"/>
  <c r="J275" i="22"/>
  <c r="K274"/>
  <c r="J137"/>
  <c r="K136"/>
  <c r="K205"/>
  <c r="J206"/>
  <c r="J205" i="20"/>
  <c r="K204"/>
  <c r="J136"/>
  <c r="K135"/>
  <c r="J138" i="36"/>
  <c r="K138"/>
  <c r="K137"/>
  <c r="J276"/>
  <c r="K275"/>
  <c r="K206"/>
  <c r="J207"/>
  <c r="J206" i="34"/>
  <c r="K205"/>
  <c r="J136"/>
  <c r="K135"/>
  <c r="J276"/>
  <c r="K275"/>
  <c r="J276" i="22"/>
  <c r="K275"/>
  <c r="J276" i="20"/>
  <c r="K275"/>
  <c r="J207" i="22"/>
  <c r="K206"/>
  <c r="K136" i="20"/>
  <c r="J137"/>
  <c r="K205"/>
  <c r="J206"/>
  <c r="K137" i="22"/>
  <c r="J138"/>
  <c r="K138"/>
  <c r="J208" i="36"/>
  <c r="K208"/>
  <c r="K207"/>
  <c r="J277"/>
  <c r="K276"/>
  <c r="J277" i="34"/>
  <c r="K276"/>
  <c r="J137"/>
  <c r="K136"/>
  <c r="K206"/>
  <c r="J207"/>
  <c r="J277" i="20"/>
  <c r="K276"/>
  <c r="J277" i="22"/>
  <c r="K276"/>
  <c r="K137" i="20"/>
  <c r="J138"/>
  <c r="K138"/>
  <c r="K206"/>
  <c r="J207"/>
  <c r="K207" i="22"/>
  <c r="J208"/>
  <c r="K208"/>
  <c r="J278" i="36"/>
  <c r="K278"/>
  <c r="K277"/>
  <c r="J208" i="34"/>
  <c r="K208"/>
  <c r="K207"/>
  <c r="J138"/>
  <c r="K138"/>
  <c r="K137"/>
  <c r="J278"/>
  <c r="K278"/>
  <c r="K277"/>
  <c r="J278" i="22"/>
  <c r="K278"/>
  <c r="K277"/>
  <c r="J278" i="20"/>
  <c r="K278"/>
  <c r="K277"/>
  <c r="K207"/>
  <c r="J208"/>
  <c r="K208"/>
  <c r="B37" i="21"/>
  <c r="B22"/>
  <c r="B5"/>
  <c r="B20"/>
  <c r="B13"/>
  <c r="B29"/>
  <c r="B30"/>
  <c r="B12"/>
  <c r="B9"/>
  <c r="B33"/>
  <c r="B26"/>
  <c r="B16"/>
  <c r="B17"/>
  <c r="B25"/>
  <c r="B34"/>
  <c r="B8"/>
  <c r="B7"/>
  <c r="B35"/>
  <c r="B24"/>
  <c r="B18"/>
  <c r="B15"/>
  <c r="B27"/>
</calcChain>
</file>

<file path=xl/sharedStrings.xml><?xml version="1.0" encoding="utf-8"?>
<sst xmlns="http://schemas.openxmlformats.org/spreadsheetml/2006/main" count="1754" uniqueCount="249">
  <si>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</si>
  <si>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</si>
  <si>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</si>
  <si>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</si>
  <si>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</si>
  <si>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</si>
  <si>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</si>
  <si>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</si>
  <si>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</si>
  <si>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</si>
  <si>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</si>
  <si>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</si>
  <si>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</si>
  <si>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</si>
  <si>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</si>
  <si>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</si>
  <si>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</si>
  <si>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</si>
  <si>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</si>
  <si>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</si>
  <si>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</si>
  <si>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</si>
  <si>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</si>
  <si>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</si>
  <si>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</si>
  <si>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</si>
  <si>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</si>
  <si>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</si>
  <si>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</si>
  <si>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</si>
  <si>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</si>
  <si>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</si>
  <si>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</si>
  <si>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</si>
  <si>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</si>
  <si>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</si>
  <si>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</si>
  <si>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</si>
  <si>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</si>
  <si>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</si>
  <si>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</si>
  <si>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</si>
  <si>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</si>
  <si>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</si>
  <si>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</si>
  <si>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</si>
  <si>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</si>
  <si>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</si>
  <si>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</si>
  <si>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</si>
  <si>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</si>
  <si>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</si>
  <si>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</si>
  <si>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</si>
  <si>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</si>
  <si>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</si>
  <si>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17(-)</t>
  </si>
  <si>
    <t>18(68)</t>
  </si>
  <si>
    <t>97(144)</t>
  </si>
  <si>
    <t>19(-)</t>
  </si>
  <si>
    <t>182(206)</t>
  </si>
  <si>
    <t>20(-)</t>
  </si>
  <si>
    <t>98(145)</t>
  </si>
  <si>
    <t>21(-)</t>
  </si>
  <si>
    <t>226(238)</t>
  </si>
  <si>
    <t>22(69)</t>
  </si>
  <si>
    <t>99(146)</t>
  </si>
  <si>
    <t>23(70)</t>
  </si>
  <si>
    <t>183(207)</t>
  </si>
  <si>
    <t>24(-)</t>
  </si>
  <si>
    <t>100(147)</t>
  </si>
  <si>
    <t>254(266)</t>
  </si>
  <si>
    <t>25(-)</t>
  </si>
  <si>
    <t>101(148)</t>
  </si>
  <si>
    <t>26(71)</t>
  </si>
  <si>
    <t>184(208)</t>
  </si>
  <si>
    <t>27(72)</t>
  </si>
  <si>
    <t>102(149)</t>
  </si>
  <si>
    <t>28(-)</t>
  </si>
  <si>
    <t>227(239)</t>
  </si>
  <si>
    <t>29(-)</t>
  </si>
  <si>
    <t>103(150)</t>
  </si>
  <si>
    <t>30(73)</t>
  </si>
  <si>
    <t>185(209)</t>
  </si>
  <si>
    <t>248(260)</t>
  </si>
  <si>
    <t>31(74)</t>
  </si>
  <si>
    <t>104(151)</t>
  </si>
  <si>
    <t>32(-)</t>
  </si>
  <si>
    <t>33(-)</t>
  </si>
  <si>
    <t>34(75)</t>
  </si>
  <si>
    <t>105(152)</t>
  </si>
  <si>
    <t>35(-)</t>
  </si>
  <si>
    <t>186(210)</t>
  </si>
  <si>
    <t>36(-)</t>
  </si>
  <si>
    <t>106(153)</t>
  </si>
  <si>
    <t>37(-)</t>
  </si>
  <si>
    <t>228(240)</t>
  </si>
  <si>
    <t>38(-)</t>
  </si>
  <si>
    <t>107(154)</t>
  </si>
  <si>
    <t>39(-)</t>
  </si>
  <si>
    <t>187(211)</t>
  </si>
  <si>
    <t>40(-)</t>
  </si>
  <si>
    <t>108(155)</t>
  </si>
  <si>
    <t>255(267)</t>
  </si>
  <si>
    <t>41(-)</t>
  </si>
  <si>
    <t>109(156)</t>
  </si>
  <si>
    <t>42(-)</t>
  </si>
  <si>
    <t>188(212)</t>
  </si>
  <si>
    <t>43(-)</t>
  </si>
  <si>
    <t>110(157)</t>
  </si>
  <si>
    <t>44(-)</t>
  </si>
  <si>
    <t>229(241)</t>
  </si>
  <si>
    <t>45(-)</t>
  </si>
  <si>
    <t>111(158)</t>
  </si>
  <si>
    <t>46(-)</t>
  </si>
  <si>
    <t>189(213)</t>
  </si>
  <si>
    <t>249(261)</t>
  </si>
  <si>
    <t>47(76)</t>
  </si>
  <si>
    <t>112(159)</t>
  </si>
  <si>
    <t>48(-)</t>
  </si>
  <si>
    <t>-</t>
  </si>
  <si>
    <t>KONGSHOLM Sara</t>
  </si>
  <si>
    <t>Sundsvalls SLK</t>
  </si>
  <si>
    <t>FEIL Signe</t>
  </si>
  <si>
    <t>BJÖRS Sandra</t>
  </si>
  <si>
    <t>NYBERG Tine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</si>
  <si>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</si>
  <si>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</si>
  <si>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</si>
  <si>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</si>
  <si>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</si>
  <si>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</si>
  <si>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</si>
  <si>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</si>
  <si>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</si>
  <si>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DÜBBEL HELLBERG Elvira</t>
  </si>
  <si>
    <t>BERGMAN Emma</t>
  </si>
  <si>
    <t>BYSTRÖM Estelle</t>
  </si>
  <si>
    <t>HÄGGLUND Emma</t>
  </si>
  <si>
    <t>BACKLUND Liza</t>
  </si>
  <si>
    <t>BRUGGE Hanna</t>
  </si>
  <si>
    <t>WILSBY Lif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</si>
  <si>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</si>
  <si>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</si>
  <si>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</si>
  <si>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</si>
  <si>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</si>
  <si>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</si>
  <si>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</si>
  <si>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</si>
  <si>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</si>
  <si>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ULLENIUS Matilda</t>
  </si>
  <si>
    <t>Täby SLK</t>
  </si>
  <si>
    <t>FRENGEN Maja</t>
  </si>
  <si>
    <t>LUNDSTRÖM Sarah</t>
  </si>
  <si>
    <t>ELLQVIST Engla</t>
  </si>
  <si>
    <t>ANDERSSON Klara</t>
  </si>
  <si>
    <t>HAGSTRÖM Angelica</t>
  </si>
  <si>
    <t>Klövsjö Alpina</t>
  </si>
  <si>
    <t>BACKE Maja</t>
  </si>
  <si>
    <t>RASTEBY Filippa</t>
  </si>
  <si>
    <t>PETTERSSON Moa</t>
  </si>
  <si>
    <t>ISAKSSON Amelie</t>
  </si>
  <si>
    <t>AIKIO Stephanié</t>
  </si>
  <si>
    <t>MÅRTENSDOTTER Kajsa</t>
  </si>
  <si>
    <t>ARAB Cornelia</t>
  </si>
  <si>
    <t>ADSTEN Amber</t>
  </si>
  <si>
    <t>Östersund-Frösö SLK</t>
  </si>
  <si>
    <t>MALKER Filip</t>
  </si>
  <si>
    <t>ÖHMAN Lowe</t>
  </si>
  <si>
    <t>Sollentuna SLK</t>
  </si>
  <si>
    <t>SVELANDER Simon</t>
  </si>
  <si>
    <t>SILFER Leopold</t>
  </si>
  <si>
    <t>SVENSSON Axel</t>
  </si>
  <si>
    <t>MIKELSSON Olle</t>
  </si>
  <si>
    <t>JONASSON Viktor</t>
  </si>
  <si>
    <t>BERGGREN Tim</t>
  </si>
  <si>
    <t>ÅBERG Malte</t>
  </si>
  <si>
    <t>AXELHED Pontus</t>
  </si>
  <si>
    <t>Mälaröarnas Alpina SK</t>
  </si>
  <si>
    <t>SCHEDIN Vilmer</t>
  </si>
  <si>
    <t>GRETZER Leo</t>
  </si>
  <si>
    <t>HANNUS-ROHLERTZ Isak</t>
  </si>
  <si>
    <t>HAMLUND Hugo</t>
  </si>
  <si>
    <t>STYRMAN Kalle</t>
  </si>
  <si>
    <t>ALTON Simon</t>
  </si>
  <si>
    <t>KÅRBERG Joel</t>
  </si>
  <si>
    <t>NORDENBERG Arvid</t>
  </si>
  <si>
    <t>HEIDORN Elias</t>
  </si>
  <si>
    <t>WESTLUND Wilhelm</t>
  </si>
  <si>
    <t>BYLUND Ludvig</t>
  </si>
  <si>
    <t xml:space="preserve">ISAKSSON Rasmus </t>
  </si>
  <si>
    <t>SCHEDIN Ellen</t>
  </si>
  <si>
    <t>MÅNSSON Astrid</t>
  </si>
  <si>
    <t>VON REEDTZ Sofia</t>
  </si>
  <si>
    <t>Gävle Alpina SK</t>
  </si>
  <si>
    <t>AICHER Emma</t>
  </si>
  <si>
    <t>JONASSON Astrid</t>
  </si>
  <si>
    <t>HALLBERG Johanna</t>
  </si>
  <si>
    <t>PERSSON Ellen</t>
  </si>
  <si>
    <t>JANSSON Tova</t>
  </si>
  <si>
    <t>Uppsala SLK</t>
  </si>
  <si>
    <t>HAGSTRÖM Alicia</t>
  </si>
  <si>
    <t>KREIJ Adina</t>
  </si>
  <si>
    <t>SÖDERBERG Saga</t>
  </si>
  <si>
    <t>Getbergets Alpina IF</t>
  </si>
  <si>
    <t>EDLUND Nelly</t>
  </si>
  <si>
    <t>WESTRIN Ida</t>
  </si>
  <si>
    <t>ANDERSSON Kajsa</t>
  </si>
  <si>
    <t>MÅRTENSDOTTER Stina</t>
  </si>
  <si>
    <t>EKMAN Isabelle</t>
  </si>
  <si>
    <t>SOLBERG Emma</t>
  </si>
  <si>
    <t>NYBERG Emil</t>
  </si>
  <si>
    <t>LUNDQUIST Philip</t>
  </si>
  <si>
    <t>Saltsjöbadens SLK</t>
  </si>
  <si>
    <t>KONGSHOLM Lucas</t>
  </si>
  <si>
    <t>WALLIN Grim</t>
  </si>
  <si>
    <t>ERIKSSON Rasmus</t>
  </si>
  <si>
    <t>BROMÉE Adam</t>
  </si>
  <si>
    <t>SVENSSON Isac</t>
  </si>
  <si>
    <t>WESTERLUND Rasmus</t>
  </si>
  <si>
    <t>LUNDSTRÖM Jacob</t>
  </si>
  <si>
    <t>THORSANDER Samuel</t>
  </si>
  <si>
    <t>VENNERSTRÖM Hugo</t>
  </si>
  <si>
    <t>ERIKSSON Alexander</t>
  </si>
  <si>
    <t>HOLMQVIST Hugo</t>
  </si>
  <si>
    <t>GRANHAMMAR Nils</t>
  </si>
  <si>
    <t>ÖMAN Jonathan</t>
  </si>
  <si>
    <t>PERSSON Lukas</t>
  </si>
  <si>
    <t>ÖMAN William</t>
  </si>
  <si>
    <t>MIKELSSON Bosse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</si>
  <si>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</si>
  <si>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</si>
  <si>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</si>
  <si>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</si>
  <si>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</si>
  <si>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</si>
  <si>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</si>
  <si>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</si>
  <si>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</si>
  <si>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</si>
  <si>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</si>
  <si>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</si>
  <si>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</si>
  <si>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ALTON Theo</t>
  </si>
  <si>
    <t>RYDBERG Theodor</t>
  </si>
  <si>
    <t>DEGERSTEDT Edvin</t>
  </si>
  <si>
    <t>FRANKE Gunnar</t>
  </si>
  <si>
    <t>/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</si>
</sst>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Protection="1">
      <protection locked="0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6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6" borderId="1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4" borderId="1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7" fillId="7" borderId="0" xfId="0" applyFont="1" applyFill="1" applyBorder="1" applyAlignment="1" applyProtection="1">
      <alignment horizontal="center"/>
      <protection locked="0"/>
    </xf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7" borderId="1" xfId="0" applyFont="1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4" borderId="0" xfId="0" applyFont="1" applyFill="1" applyBorder="1" applyAlignment="1" applyProtection="1">
      <alignment horizontal="center"/>
      <protection locked="0"/>
    </xf>
    <xf numFmtId="0" fontId="7" fillId="5" borderId="1" xfId="0" applyFont="1" applyFill="1" applyBorder="1"/>
    <xf numFmtId="0" fontId="7" fillId="5" borderId="1" xfId="0" applyFont="1" applyFill="1" applyBorder="1" applyAlignment="1" applyProtection="1">
      <alignment horizontal="center"/>
      <protection locked="0"/>
    </xf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5" borderId="0" xfId="0" applyFont="1" applyFill="1" applyBorder="1" applyAlignment="1" applyProtection="1">
      <alignment horizontal="center"/>
      <protection locked="0"/>
    </xf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2" borderId="0" xfId="0" applyFont="1" applyFill="1" applyBorder="1" applyAlignment="1" applyProtection="1">
      <alignment horizontal="right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Protection="1">
      <protection locked="0"/>
    </xf>
    <xf numFmtId="0" fontId="7" fillId="7" borderId="1" xfId="0" applyFont="1" applyFill="1" applyBorder="1" applyAlignment="1">
      <alignment vertical="center"/>
    </xf>
    <xf numFmtId="0" fontId="7" fillId="7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7" fillId="0" borderId="5" xfId="0" applyFont="1" applyBorder="1" applyProtection="1"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6" fillId="0" borderId="0" xfId="0" applyFont="1" applyProtection="1">
      <protection locked="0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4" fillId="0" borderId="0" xfId="0" applyFont="1" applyProtection="1"/>
    <xf numFmtId="0" fontId="15" fillId="0" borderId="0" xfId="0" applyFont="1" applyProtection="1"/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22" fillId="0" borderId="0" xfId="0" applyFont="1" applyFill="1" applyProtection="1">
      <protection locked="0"/>
    </xf>
    <xf numFmtId="0" fontId="23" fillId="7" borderId="1" xfId="0" applyFont="1" applyFill="1" applyBorder="1"/>
    <xf numFmtId="0" fontId="23" fillId="5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vertical="center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5" xfId="0" quotePrefix="1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8"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AB4" zoomScale="140" zoomScaleNormal="140" zoomScaleSheetLayoutView="70" zoomScalePageLayoutView="125" workbookViewId="0">
      <selection activeCell="AG29" sqref="AG29"/>
    </sheetView>
  </sheetViews>
  <sheetFormatPr defaultColWidth="10.875" defaultRowHeight="11.25"/>
  <cols>
    <col min="1" max="1" width="3.125" style="22" customWidth="1"/>
    <col min="2" max="2" width="1.375" style="22" customWidth="1"/>
    <col min="3" max="3" width="3.125" style="22" customWidth="1"/>
    <col min="4" max="4" width="26.75" style="23" bestFit="1" customWidth="1"/>
    <col min="5" max="5" width="4.625" style="22" customWidth="1"/>
    <col min="6" max="7" width="5.375" style="22" bestFit="1" customWidth="1"/>
    <col min="8" max="8" width="1.75" style="23" bestFit="1" customWidth="1"/>
    <col min="9" max="9" width="4.375" style="23" customWidth="1"/>
    <col min="10" max="10" width="3.125" style="23" bestFit="1" customWidth="1"/>
    <col min="11" max="11" width="1.375" style="23" bestFit="1" customWidth="1"/>
    <col min="12" max="12" width="3.125" style="23" bestFit="1" customWidth="1"/>
    <col min="13" max="13" width="26.75" style="23" bestFit="1" customWidth="1"/>
    <col min="14" max="16" width="4.625" style="22" customWidth="1"/>
    <col min="17" max="17" width="1.75" style="23" bestFit="1" customWidth="1"/>
    <col min="18" max="18" width="4.375" style="23" customWidth="1"/>
    <col min="19" max="19" width="2.75" style="23" customWidth="1"/>
    <col min="20" max="20" width="1.375" style="23" bestFit="1" customWidth="1"/>
    <col min="21" max="21" width="2.75" style="23" customWidth="1"/>
    <col min="22" max="22" width="22.75" style="23" bestFit="1" customWidth="1"/>
    <col min="23" max="25" width="5.375" style="22" bestFit="1" customWidth="1"/>
    <col min="26" max="26" width="1.75" style="23" bestFit="1" customWidth="1"/>
    <col min="27" max="27" width="3" style="23" customWidth="1"/>
    <col min="28" max="28" width="3.125" style="23" bestFit="1" customWidth="1"/>
    <col min="29" max="29" width="1.375" style="23" bestFit="1" customWidth="1"/>
    <col min="30" max="30" width="3.125" style="23" customWidth="1"/>
    <col min="31" max="31" width="26.75" style="23" bestFit="1" customWidth="1"/>
    <col min="32" max="33" width="5.375" style="22" bestFit="1" customWidth="1"/>
    <col min="34" max="34" width="4.5" style="22" bestFit="1" customWidth="1"/>
    <col min="35" max="35" width="1.125" style="23" customWidth="1"/>
    <col min="36" max="36" width="2.125" style="23" customWidth="1"/>
    <col min="37" max="37" width="26.75" style="23" bestFit="1" customWidth="1"/>
    <col min="38" max="16384" width="10.875" style="23"/>
  </cols>
  <sheetData>
    <row r="1" spans="1:41">
      <c r="D1" s="159" t="str">
        <f ca="1">MID(CELL("filename",C1),FIND("]",CELL("filename",C1))+1,255)</f>
        <v>D9_10</v>
      </c>
    </row>
    <row r="2" spans="1:41" ht="28.5">
      <c r="N2" s="24"/>
      <c r="U2" s="20"/>
      <c r="W2" s="26"/>
      <c r="X2" s="26"/>
      <c r="Y2" s="26"/>
      <c r="AF2" s="24"/>
      <c r="AG2" s="25"/>
      <c r="AO2" s="20"/>
    </row>
    <row r="4" spans="1:41" s="27" customFormat="1" ht="11.25" customHeight="1">
      <c r="A4" s="197" t="s">
        <v>0</v>
      </c>
      <c r="B4" s="198"/>
      <c r="C4" s="198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97" t="s">
        <v>0</v>
      </c>
      <c r="K4" s="198"/>
      <c r="L4" s="198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97" t="s">
        <v>0</v>
      </c>
      <c r="T4" s="198"/>
      <c r="U4" s="198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B4" s="197" t="s">
        <v>0</v>
      </c>
      <c r="AC4" s="198"/>
      <c r="AD4" s="198"/>
      <c r="AE4" s="27" t="s">
        <v>1</v>
      </c>
      <c r="AF4" s="28" t="s">
        <v>2</v>
      </c>
      <c r="AG4" s="28" t="s">
        <v>3</v>
      </c>
      <c r="AH4" s="28" t="s">
        <v>4</v>
      </c>
      <c r="AI4" s="27" t="s">
        <v>5</v>
      </c>
      <c r="AK4" s="27" t="s">
        <v>1</v>
      </c>
    </row>
    <row r="5" spans="1:41" ht="11.25" customHeight="1">
      <c r="D5" s="29"/>
      <c r="E5" s="30"/>
      <c r="F5" s="30"/>
      <c r="G5" s="30"/>
    </row>
    <row r="6" spans="1:41" ht="11.25" customHeight="1">
      <c r="A6" s="56"/>
      <c r="B6" s="56"/>
      <c r="C6" s="56"/>
      <c r="D6" s="32" t="str">
        <f ca="1">("Nr "&amp;INDIRECT("Ranking" &amp;D1 &amp;"!M5")) &amp;" " &amp;(INDIRECT("Ranking" &amp;D1 &amp;"!K5")) &amp;" " &amp;(INDIRECT("Ranking" &amp;D1 &amp;"!L5"))</f>
        <v>Nr 9 KONGSHOLM Sara Sundsvalls SLK</v>
      </c>
      <c r="E6" s="33">
        <v>0</v>
      </c>
      <c r="F6" s="33">
        <v>0</v>
      </c>
      <c r="G6" s="34">
        <f>IF(F6&lt;&gt;"",IF(E6+F6&lt;E8+F8,0,(E6+F6)-(E8+F8)),"")</f>
        <v>0</v>
      </c>
      <c r="H6" s="35" t="str">
        <f>IF(G6&lt;G8,"v",IF(G6=G8,IF(F6&lt;F8,"v",""),""))</f>
        <v>v</v>
      </c>
      <c r="I6" s="31"/>
      <c r="J6" s="31"/>
      <c r="K6" s="31"/>
      <c r="L6" s="31"/>
    </row>
    <row r="7" spans="1:41" ht="11.25" customHeight="1">
      <c r="A7" s="191">
        <v>101</v>
      </c>
      <c r="B7" s="199" t="s">
        <v>248</v>
      </c>
      <c r="C7" s="191" t="s">
        <v>120</v>
      </c>
      <c r="D7" s="36"/>
      <c r="E7" s="37"/>
      <c r="F7" s="37"/>
      <c r="G7" s="37"/>
      <c r="H7" s="38"/>
      <c r="I7" s="31"/>
      <c r="J7" s="31"/>
      <c r="K7" s="31"/>
      <c r="L7" s="31"/>
      <c r="Q7" s="31"/>
      <c r="R7" s="31"/>
      <c r="S7" s="31"/>
      <c r="T7" s="31"/>
      <c r="U7" s="31"/>
    </row>
    <row r="8" spans="1:41" ht="11.25" customHeight="1">
      <c r="A8" s="192"/>
      <c r="B8" s="192"/>
      <c r="C8" s="192"/>
      <c r="D8" s="32" t="str">
        <f ca="1">("Nr "&amp;INDIRECT("Ranking" &amp;D1 &amp;"!M20")) &amp;" " &amp;(INDIRECT("Ranking" &amp;D1 &amp;"!K20")) &amp;" " &amp;(INDIRECT("Ranking" &amp;D1 &amp;"!L20"))</f>
        <v>Nr  - -</v>
      </c>
      <c r="E8" s="39"/>
      <c r="F8" s="39"/>
      <c r="G8" s="40" t="str">
        <f>IF(F8&lt;&gt;"",IF(E8+F8&lt;E6+F6,0,(E8+F8)-(E6+F6)),"")</f>
        <v/>
      </c>
      <c r="H8" s="41" t="str">
        <f>IF(G8&lt;G6,"v",IF(G8=G6,IF(F8&lt;F6,"v",""),""))</f>
        <v/>
      </c>
      <c r="I8" s="42"/>
      <c r="J8" s="42"/>
      <c r="K8" s="42"/>
      <c r="L8" s="42"/>
      <c r="M8" s="43" t="str">
        <f ca="1">IF(H6&lt;&gt;"",D6,IF(H8&lt;&gt;"",D8,""))</f>
        <v>Nr 9 KONGSHOLM Sara Sundsvalls SLK</v>
      </c>
      <c r="N8" s="44">
        <v>0</v>
      </c>
      <c r="O8" s="44">
        <v>0</v>
      </c>
      <c r="P8" s="40">
        <f>IF(O8&lt;&gt;"",IF(N8+O8&lt;N12+O12,0,(N8+O8)-(N12+O12)),"")</f>
        <v>0</v>
      </c>
      <c r="Q8" s="35" t="str">
        <f>IF(P8&lt;P12,"v",IF(P8=P12,IF(O8&lt;O12,"v",""),""))</f>
        <v>v</v>
      </c>
      <c r="R8" s="31"/>
      <c r="S8" s="31"/>
      <c r="T8" s="31"/>
      <c r="U8" s="31"/>
    </row>
    <row r="9" spans="1:41" ht="11.25" customHeight="1">
      <c r="D9" s="36"/>
      <c r="E9" s="45"/>
      <c r="F9" s="45"/>
      <c r="G9" s="45"/>
      <c r="Q9" s="46"/>
      <c r="R9" s="47"/>
      <c r="S9" s="31"/>
      <c r="T9" s="31"/>
      <c r="U9" s="31"/>
      <c r="Z9" s="31"/>
      <c r="AA9" s="31"/>
      <c r="AB9" s="31"/>
      <c r="AC9" s="31"/>
      <c r="AD9" s="31"/>
    </row>
    <row r="10" spans="1:41" ht="11.25" customHeight="1">
      <c r="A10" s="56"/>
      <c r="B10" s="56"/>
      <c r="C10" s="56"/>
      <c r="D10" s="48" t="str">
        <f ca="1">("Nr "&amp;INDIRECT("Ranking" &amp;D1 &amp;"!M13")) &amp;" " &amp;(INDIRECT("Ranking" &amp;D1 &amp;"!K13")) &amp;" " &amp;(INDIRECT("Ranking" &amp;D1 &amp;"!L13"))</f>
        <v>Nr 13 TURSTEDT Freja Sundsvalls SLK</v>
      </c>
      <c r="E10" s="49">
        <v>0</v>
      </c>
      <c r="F10" s="49">
        <v>0</v>
      </c>
      <c r="G10" s="34">
        <f>IF(F10&lt;&gt;"",IF(E10+F10&lt;E12+F12,0,(E10+F10)-(E12+F12)),"")</f>
        <v>0</v>
      </c>
      <c r="H10" s="35" t="str">
        <f>IF(G10&lt;G12,"v",IF(G10=G12,IF(F10&lt;F12,"v",""),""))</f>
        <v>v</v>
      </c>
      <c r="I10" s="31"/>
      <c r="J10" s="193">
        <v>196</v>
      </c>
      <c r="K10" s="196" t="s">
        <v>248</v>
      </c>
      <c r="L10" s="193">
        <v>220</v>
      </c>
      <c r="M10" s="50" t="s">
        <v>6</v>
      </c>
      <c r="N10" s="51"/>
      <c r="O10" s="51"/>
      <c r="P10" s="51"/>
      <c r="R10" s="52">
        <v>1</v>
      </c>
      <c r="S10" s="42">
        <v>1</v>
      </c>
      <c r="T10" s="42"/>
      <c r="U10" s="53"/>
      <c r="V10" s="54" t="str">
        <f ca="1">IF(Q8&lt;&gt;"",M8,IF(Q12&lt;&gt;"",M12,""))</f>
        <v>Nr 9 KONGSHOLM Sara Sundsvalls SLK</v>
      </c>
      <c r="W10" s="33">
        <v>0</v>
      </c>
      <c r="X10" s="33">
        <v>4.2999999999999997E-2</v>
      </c>
      <c r="Y10" s="34">
        <f>IF(X10&lt;&gt;"",IF(W10+X10&lt;W18+X18,0,(W10+X10)-(W18+X18)),"")</f>
        <v>0</v>
      </c>
      <c r="Z10" s="35" t="str">
        <f>IF(Y10&lt;Y18,"v",IF(Y10=Y18,IF(X10&lt;X18,"v",""),""))</f>
        <v>v</v>
      </c>
      <c r="AA10" s="31"/>
      <c r="AB10" s="31"/>
      <c r="AC10" s="31"/>
      <c r="AD10" s="31"/>
    </row>
    <row r="11" spans="1:41" ht="11.25" customHeight="1">
      <c r="A11" s="191">
        <f>A7+1</f>
        <v>102</v>
      </c>
      <c r="B11" s="199" t="s">
        <v>248</v>
      </c>
      <c r="C11" s="191">
        <v>149</v>
      </c>
      <c r="D11" s="55"/>
      <c r="E11" s="37"/>
      <c r="F11" s="37"/>
      <c r="G11" s="37"/>
      <c r="H11" s="38"/>
      <c r="I11" s="31"/>
      <c r="J11" s="193"/>
      <c r="K11" s="193"/>
      <c r="L11" s="193"/>
      <c r="M11" s="31"/>
      <c r="N11" s="56"/>
      <c r="O11" s="56"/>
      <c r="P11" s="56"/>
      <c r="Q11" s="31"/>
      <c r="R11" s="47"/>
      <c r="S11" s="31"/>
      <c r="T11" s="31"/>
      <c r="U11" s="31"/>
      <c r="V11" s="57"/>
      <c r="W11" s="58"/>
      <c r="X11" s="58"/>
      <c r="Y11" s="58"/>
      <c r="Z11" s="46"/>
      <c r="AA11" s="47"/>
      <c r="AB11" s="31"/>
      <c r="AC11" s="31"/>
      <c r="AD11" s="31"/>
      <c r="AE11" s="31"/>
      <c r="AF11" s="56"/>
      <c r="AG11" s="56"/>
      <c r="AH11" s="56"/>
      <c r="AI11" s="31"/>
    </row>
    <row r="12" spans="1:41" ht="11.25" customHeight="1">
      <c r="A12" s="192"/>
      <c r="B12" s="192"/>
      <c r="C12" s="192"/>
      <c r="D12" s="48" t="str">
        <f ca="1">("Nr "&amp;INDIRECT("Ranking" &amp;D1 &amp;"!M12")) &amp;" " &amp;(INDIRECT("Ranking" &amp;D1 &amp;"!K12")) &amp;" " &amp;(INDIRECT("Ranking" &amp;D1 &amp;"!L12"))</f>
        <v>Nr 6 FORSSBECK Emma Nolby Alpina SK</v>
      </c>
      <c r="E12" s="59">
        <v>0.7</v>
      </c>
      <c r="F12" s="59">
        <v>0.7</v>
      </c>
      <c r="G12" s="40">
        <f>IF(F12&lt;&gt;"",IF(E12+F12&lt;E10+F10,0,(E12+F12)-(E10+F10)),"")</f>
        <v>1.4</v>
      </c>
      <c r="H12" s="41" t="str">
        <f>IF(G12&lt;G10,"v",IF(G12=G10,IF(F12&lt;F10,"v",""),""))</f>
        <v/>
      </c>
      <c r="I12" s="42"/>
      <c r="J12" s="42"/>
      <c r="K12" s="42"/>
      <c r="L12" s="42"/>
      <c r="M12" s="43" t="str">
        <f ca="1">IF(H10&lt;&gt;"",D10,IF(H12&lt;&gt;"",D12,""))</f>
        <v>Nr 13 TURSTEDT Freja Sundsvalls SLK</v>
      </c>
      <c r="N12" s="44">
        <v>0.55600000000000005</v>
      </c>
      <c r="O12" s="44">
        <v>0.154</v>
      </c>
      <c r="P12" s="40">
        <f>IF(O12&lt;&gt;"",IF(N12+O12&lt;N8+O8,0,(N12+O12)-(N8+O8)),"")</f>
        <v>0.71000000000000008</v>
      </c>
      <c r="Q12" s="41" t="str">
        <f>IF(P12&lt;P8,"v",IF(P12=P8,IF(O12&lt;O8,"v",""),""))</f>
        <v/>
      </c>
      <c r="R12" s="47"/>
      <c r="S12" s="31"/>
      <c r="T12" s="31"/>
      <c r="U12" s="31"/>
      <c r="V12" s="31"/>
      <c r="W12" s="56"/>
      <c r="X12" s="56"/>
      <c r="Y12" s="56"/>
      <c r="Z12" s="31"/>
      <c r="AA12" s="47"/>
      <c r="AB12" s="31"/>
      <c r="AC12" s="31"/>
      <c r="AD12" s="31"/>
      <c r="AE12" s="31"/>
      <c r="AF12" s="56"/>
      <c r="AG12" s="56"/>
      <c r="AH12" s="56"/>
      <c r="AI12" s="31"/>
    </row>
    <row r="13" spans="1:41" ht="11.25" customHeight="1">
      <c r="D13" s="29"/>
      <c r="E13" s="30"/>
      <c r="F13" s="30"/>
      <c r="G13" s="30"/>
      <c r="AA13" s="47"/>
      <c r="AB13" s="31"/>
      <c r="AC13" s="31"/>
      <c r="AD13" s="31"/>
      <c r="AI13" s="31"/>
    </row>
    <row r="14" spans="1:41">
      <c r="A14" s="56"/>
      <c r="B14" s="56"/>
      <c r="C14" s="56"/>
      <c r="D14" s="32" t="str">
        <f ca="1">("Nr "&amp;INDIRECT("Ranking" &amp;D1 &amp;"!M9")) &amp;" " &amp;(INDIRECT("Ranking" &amp;D1 &amp;"!K9")) &amp;" " &amp;(INDIRECT("Ranking" &amp;D1 &amp;"!L9"))</f>
        <v>Nr 7 HEDIN Astrid Nolby Alpina SK</v>
      </c>
      <c r="E14" s="33">
        <v>0</v>
      </c>
      <c r="F14" s="33">
        <v>0</v>
      </c>
      <c r="G14" s="34">
        <f>IF(F14&lt;&gt;"",IF(E14+F14&lt;E16+F16,0,(E14+F14)-(E16+F16)),"")</f>
        <v>0</v>
      </c>
      <c r="H14" s="35" t="str">
        <f>IF(G14&lt;G16,"v",IF(G14=G16,IF(F14&lt;F16,"v",""),""))</f>
        <v>v</v>
      </c>
      <c r="I14" s="31"/>
      <c r="J14" s="31"/>
      <c r="K14" s="31"/>
      <c r="L14" s="60"/>
      <c r="S14" s="193">
        <v>244</v>
      </c>
      <c r="T14" s="196" t="s">
        <v>248</v>
      </c>
      <c r="U14" s="193">
        <v>256</v>
      </c>
      <c r="V14" s="50" t="s">
        <v>7</v>
      </c>
      <c r="W14" s="51"/>
      <c r="X14" s="51"/>
      <c r="Y14" s="51"/>
      <c r="AA14" s="52"/>
      <c r="AB14" s="42"/>
      <c r="AC14" s="42"/>
      <c r="AD14" s="53"/>
      <c r="AE14" s="61" t="str">
        <f ca="1">IF(Z10&lt;&gt;"",V10,IF(Z18&lt;&gt;"",V18,""))</f>
        <v>Nr 9 KONGSHOLM Sara Sundsvalls SLK</v>
      </c>
      <c r="AF14" s="62">
        <v>0.153</v>
      </c>
      <c r="AG14" s="62">
        <v>0</v>
      </c>
      <c r="AH14" s="34">
        <f>IF(AG14&lt;&gt;"",IF(AF14+AG14&lt;AF28+AG28,0,(AF14+AG14)-(AF28+AG28)),"")</f>
        <v>1.6999999999999987E-2</v>
      </c>
      <c r="AI14" s="88" t="str">
        <f>IF(AH14&lt;AH28,"v",IF(AH14=AH28,IF(AG14&lt;AG28,"v",""),""))</f>
        <v/>
      </c>
    </row>
    <row r="15" spans="1:41" ht="11.1" customHeight="1">
      <c r="A15" s="191">
        <f>A11+1</f>
        <v>103</v>
      </c>
      <c r="B15" s="199" t="s">
        <v>248</v>
      </c>
      <c r="C15" s="191">
        <f>C11+1</f>
        <v>150</v>
      </c>
      <c r="D15" s="36"/>
      <c r="E15" s="37"/>
      <c r="F15" s="37"/>
      <c r="G15" s="37"/>
      <c r="H15" s="38"/>
      <c r="I15" s="31"/>
      <c r="J15" s="31"/>
      <c r="K15" s="31"/>
      <c r="L15" s="60"/>
      <c r="Q15" s="31"/>
      <c r="R15" s="31"/>
      <c r="S15" s="193"/>
      <c r="T15" s="193"/>
      <c r="U15" s="193"/>
      <c r="AA15" s="47"/>
      <c r="AB15" s="31"/>
      <c r="AC15" s="31"/>
      <c r="AD15" s="31"/>
      <c r="AE15" s="57"/>
      <c r="AF15" s="58"/>
      <c r="AG15" s="58"/>
      <c r="AH15" s="58"/>
      <c r="AI15" s="46"/>
      <c r="AJ15" s="47"/>
      <c r="AK15" s="31"/>
    </row>
    <row r="16" spans="1:41" ht="11.1" customHeight="1">
      <c r="A16" s="192"/>
      <c r="B16" s="192"/>
      <c r="C16" s="192"/>
      <c r="D16" s="32" t="str">
        <f ca="1">("Nr "&amp;INDIRECT("Ranking" &amp;D1 &amp;"!M16")) &amp;" " &amp;(INDIRECT("Ranking" &amp;D1 &amp;"!K16")) &amp;" " &amp;(INDIRECT("Ranking" &amp;D1 &amp;"!L16"))</f>
        <v>Nr 12 PERSSON Clara Sundsvalls SLK</v>
      </c>
      <c r="E16" s="39">
        <v>0.7</v>
      </c>
      <c r="F16" s="39">
        <v>3.028</v>
      </c>
      <c r="G16" s="40">
        <f>IF(F16&lt;&gt;"",IF(E16+F16&lt;E14+F14,0,(E16+F16)-(E14+F14)),"")</f>
        <v>3.7279999999999998</v>
      </c>
      <c r="H16" s="41" t="str">
        <f>IF(G16&lt;G14,"v",IF(G16=G14,IF(F16&lt;F14,"v",""),""))</f>
        <v/>
      </c>
      <c r="I16" s="42"/>
      <c r="J16" s="42"/>
      <c r="K16" s="42"/>
      <c r="L16" s="42"/>
      <c r="M16" s="63" t="str">
        <f ca="1">IF(H14&lt;&gt;"",D14,IF(H16&lt;&gt;"",D16,""))</f>
        <v>Nr 7 HEDIN Astrid Nolby Alpina SK</v>
      </c>
      <c r="N16" s="64">
        <v>0.7</v>
      </c>
      <c r="O16" s="64">
        <v>1.012</v>
      </c>
      <c r="P16" s="40">
        <f>IF(O16&lt;&gt;"",IF(N16+O16&lt;N20+O20,0,(N16+O16)-(N20+O20)),"")</f>
        <v>1.712</v>
      </c>
      <c r="Q16" s="35" t="str">
        <f>IF(P16&lt;P20,"v",IF(P16=P20,IF(O16&lt;O20,"v",""),""))</f>
        <v/>
      </c>
      <c r="R16" s="31"/>
      <c r="S16" s="31"/>
      <c r="T16" s="31"/>
      <c r="U16" s="31"/>
      <c r="AA16" s="47"/>
      <c r="AB16" s="31"/>
      <c r="AC16" s="31"/>
      <c r="AD16" s="31"/>
      <c r="AE16" s="31"/>
      <c r="AF16" s="56"/>
      <c r="AG16" s="56"/>
      <c r="AH16" s="56"/>
      <c r="AI16" s="31"/>
      <c r="AJ16" s="47"/>
      <c r="AK16" s="31"/>
    </row>
    <row r="17" spans="1:37" ht="11.25" customHeight="1">
      <c r="A17" s="56"/>
      <c r="B17" s="56"/>
      <c r="C17" s="56"/>
      <c r="D17" s="36"/>
      <c r="E17" s="45"/>
      <c r="F17" s="45"/>
      <c r="G17" s="45"/>
      <c r="Q17" s="46"/>
      <c r="R17" s="47"/>
      <c r="S17" s="31"/>
      <c r="T17" s="31"/>
      <c r="U17" s="31"/>
      <c r="V17" s="31"/>
      <c r="W17" s="56"/>
      <c r="X17" s="56"/>
      <c r="Y17" s="56"/>
      <c r="Z17" s="31"/>
      <c r="AA17" s="47"/>
      <c r="AB17" s="31"/>
      <c r="AC17" s="31"/>
      <c r="AD17" s="31"/>
      <c r="AE17" s="31"/>
      <c r="AF17" s="56"/>
      <c r="AG17" s="56"/>
      <c r="AH17" s="56"/>
      <c r="AI17" s="31"/>
      <c r="AJ17" s="47"/>
      <c r="AK17" s="31"/>
    </row>
    <row r="18" spans="1:37" ht="11.1" customHeight="1">
      <c r="A18" s="169"/>
      <c r="B18" s="169"/>
      <c r="C18" s="169"/>
      <c r="D18" s="48" t="str">
        <f ca="1">("Nr "&amp;INDIRECT("Ranking" &amp;D1 &amp;"!M17")) &amp;" " &amp;(INDIRECT("Ranking" &amp;D1 &amp;"!K17")) &amp;" " &amp;(INDIRECT("Ranking" &amp;D1 &amp;"!L17"))</f>
        <v>Nr 4 DÜBBEL HELLBERG Elvira Sundsvalls SLK</v>
      </c>
      <c r="E18" s="49">
        <v>0.7</v>
      </c>
      <c r="F18" s="49">
        <v>7.7169999999999996</v>
      </c>
      <c r="G18" s="34">
        <f>IF(F18&lt;&gt;"",IF(E18+F18&lt;E20+F20,0,(E18+F18)-(E20+F20)),"")</f>
        <v>8.4169999999999998</v>
      </c>
      <c r="H18" s="35" t="str">
        <f>IF(G18&lt;G20,"v",IF(G18=G20,IF(F18&lt;F20,"v",""),""))</f>
        <v/>
      </c>
      <c r="I18" s="31"/>
      <c r="J18" s="193">
        <f>J10+1</f>
        <v>197</v>
      </c>
      <c r="K18" s="196" t="s">
        <v>248</v>
      </c>
      <c r="L18" s="193">
        <f>L10+1</f>
        <v>221</v>
      </c>
      <c r="M18" s="50" t="s">
        <v>8</v>
      </c>
      <c r="N18" s="51"/>
      <c r="O18" s="51"/>
      <c r="P18" s="51"/>
      <c r="R18" s="52">
        <v>2</v>
      </c>
      <c r="S18" s="42">
        <v>2</v>
      </c>
      <c r="T18" s="42"/>
      <c r="U18" s="53"/>
      <c r="V18" s="54" t="str">
        <f ca="1">IF(Q16&lt;&gt;"",M16,IF(Q20&lt;&gt;"",M20,""))</f>
        <v>Nr 10 NYBERG Tine Sundsvalls SLK</v>
      </c>
      <c r="W18" s="39">
        <v>0.7</v>
      </c>
      <c r="X18" s="39">
        <v>0</v>
      </c>
      <c r="Y18" s="40">
        <f>IF(X18&lt;&gt;"",IF(W18+X18&lt;W10+X10,0,(W18+X18)-(W10+X10)),"")</f>
        <v>0.65699999999999992</v>
      </c>
      <c r="Z18" s="41" t="str">
        <f>IF(Y18&lt;Y10,"v",IF(Y18=Y10,IF(X18&lt;X10,"v",""),""))</f>
        <v/>
      </c>
      <c r="AA18" s="47"/>
      <c r="AB18" s="31"/>
      <c r="AC18" s="31"/>
      <c r="AD18" s="31"/>
      <c r="AE18" s="31"/>
      <c r="AF18" s="56"/>
      <c r="AG18" s="56"/>
      <c r="AH18" s="56"/>
      <c r="AI18" s="31"/>
      <c r="AJ18" s="47"/>
      <c r="AK18" s="31"/>
    </row>
    <row r="19" spans="1:37" ht="11.1" customHeight="1">
      <c r="A19" s="191">
        <f>A15+1</f>
        <v>104</v>
      </c>
      <c r="B19" s="199" t="s">
        <v>248</v>
      </c>
      <c r="C19" s="191">
        <f>C15+1</f>
        <v>151</v>
      </c>
      <c r="D19" s="55"/>
      <c r="E19" s="37"/>
      <c r="F19" s="37"/>
      <c r="G19" s="37"/>
      <c r="H19" s="38"/>
      <c r="J19" s="193"/>
      <c r="K19" s="193"/>
      <c r="L19" s="193"/>
      <c r="M19" s="31"/>
      <c r="N19" s="56"/>
      <c r="O19" s="56"/>
      <c r="P19" s="56"/>
      <c r="Q19" s="31"/>
      <c r="R19" s="47"/>
      <c r="S19" s="31"/>
      <c r="T19" s="31"/>
      <c r="U19" s="31"/>
      <c r="V19" s="57"/>
      <c r="W19" s="56"/>
      <c r="X19" s="56"/>
      <c r="Y19" s="56"/>
      <c r="Z19" s="31"/>
      <c r="AA19" s="31"/>
      <c r="AB19" s="31"/>
      <c r="AC19" s="31"/>
      <c r="AD19" s="31"/>
      <c r="AJ19" s="47"/>
      <c r="AK19" s="31"/>
    </row>
    <row r="20" spans="1:37" ht="11.1" customHeight="1">
      <c r="A20" s="192"/>
      <c r="B20" s="192"/>
      <c r="C20" s="192"/>
      <c r="D20" s="48" t="str">
        <f ca="1">("Nr "&amp;INDIRECT("Ranking" &amp;D1 &amp;"!M8")) &amp;" " &amp;(INDIRECT("Ranking" &amp;D1 &amp;"!K8")) &amp;" " &amp;(INDIRECT("Ranking" &amp;D1 &amp;"!L8"))</f>
        <v>Nr 10 NYBERG Tine Sundsvalls SLK</v>
      </c>
      <c r="E20" s="59">
        <v>0</v>
      </c>
      <c r="F20" s="59">
        <v>0</v>
      </c>
      <c r="G20" s="40">
        <f>IF(F20&lt;&gt;"",IF(E20+F20&lt;E18+F18,0,(E20+F20)-(E18+F18)),"")</f>
        <v>0</v>
      </c>
      <c r="H20" s="41" t="str">
        <f>IF(G20&lt;G18,"v",IF(G20=G18,IF(F20&lt;F18,"v",""),""))</f>
        <v>v</v>
      </c>
      <c r="I20" s="42"/>
      <c r="J20" s="42"/>
      <c r="K20" s="42"/>
      <c r="L20" s="42"/>
      <c r="M20" s="63" t="str">
        <f ca="1">IF(H18&lt;&gt;"",D18,IF(H20&lt;&gt;"",D20,""))</f>
        <v>Nr 10 NYBERG Tine Sundsvalls SLK</v>
      </c>
      <c r="N20" s="64">
        <v>0</v>
      </c>
      <c r="O20" s="64">
        <v>0</v>
      </c>
      <c r="P20" s="40">
        <f>IF(O20&lt;&gt;"",IF(N20+O20&lt;N16+O16,0,(N20+O20)-(N16+O16)),"")</f>
        <v>0</v>
      </c>
      <c r="Q20" s="41" t="str">
        <f>IF(P20&lt;P16,"v",IF(P20=P16,IF(O20&lt;O16,"v",""),""))</f>
        <v>v</v>
      </c>
      <c r="R20" s="47"/>
      <c r="S20" s="31"/>
      <c r="T20" s="31"/>
      <c r="U20" s="31"/>
      <c r="V20" s="31"/>
      <c r="W20" s="56"/>
      <c r="X20" s="56"/>
      <c r="Y20" s="56"/>
      <c r="Z20" s="31"/>
      <c r="AA20" s="31"/>
      <c r="AB20" s="31"/>
      <c r="AC20" s="31"/>
      <c r="AD20" s="31"/>
      <c r="AJ20" s="47"/>
      <c r="AK20" s="65" t="s">
        <v>9</v>
      </c>
    </row>
    <row r="21" spans="1:37" ht="11.25" customHeight="1">
      <c r="A21" s="56"/>
      <c r="B21" s="56"/>
      <c r="C21" s="56"/>
      <c r="D21" s="29"/>
      <c r="E21" s="30"/>
      <c r="F21" s="30"/>
      <c r="G21" s="30"/>
      <c r="M21" s="66"/>
      <c r="N21" s="67"/>
      <c r="O21" s="67"/>
      <c r="P21" s="67"/>
      <c r="AA21" s="31"/>
      <c r="AB21" s="193">
        <f>AB33+6</f>
        <v>274</v>
      </c>
      <c r="AC21" s="196" t="s">
        <v>248</v>
      </c>
      <c r="AD21" s="193">
        <f>AD33+6</f>
        <v>286</v>
      </c>
      <c r="AE21" s="50" t="s">
        <v>10</v>
      </c>
      <c r="AF21" s="51"/>
      <c r="AG21" s="51"/>
      <c r="AH21" s="51"/>
      <c r="AJ21" s="47"/>
      <c r="AK21" s="68" t="str">
        <f ca="1">IF(AI14&lt;&gt;"",AE14,IF(AI28&lt;&gt;"",AE28,""))</f>
        <v>Nr 5 FEIL Signe Sundsvalls SLK</v>
      </c>
    </row>
    <row r="22" spans="1:37" ht="11.1" customHeight="1">
      <c r="A22" s="56"/>
      <c r="B22" s="56"/>
      <c r="C22" s="56"/>
      <c r="D22" s="32" t="str">
        <f ca="1">("Nr "&amp;INDIRECT("Ranking" &amp;D1 &amp;"!M7")) &amp;" " &amp;(INDIRECT("Ranking" &amp;D1 &amp;"!K7")) &amp;" " &amp;(INDIRECT("Ranking" &amp;D1 &amp;"!L7"))</f>
        <v>Nr 2 BJÖRS Sandra Sundsvalls SLK</v>
      </c>
      <c r="E22" s="33">
        <v>0</v>
      </c>
      <c r="F22" s="33">
        <v>0</v>
      </c>
      <c r="G22" s="34">
        <f>IF(F22&lt;&gt;"",IF(E22+F22&lt;E24+F24,0,(E22+F22)-(E24+F24)),"")</f>
        <v>0</v>
      </c>
      <c r="H22" s="35" t="str">
        <f>IF(G22&lt;G24,"v",IF(G22=G24,IF(F22&lt;F24,"v",""),""))</f>
        <v>v</v>
      </c>
      <c r="M22" s="61" t="str">
        <f ca="1">IF(H22&lt;&gt;"",D22,IF(H24&lt;&gt;"",D24,""))</f>
        <v>Nr 2 BJÖRS Sandra Sundsvalls SLK</v>
      </c>
      <c r="N22" s="44">
        <v>0</v>
      </c>
      <c r="O22" s="44">
        <v>0</v>
      </c>
      <c r="P22" s="40">
        <f>IF(O22&lt;&gt;"",IF(N22+O22&lt;N26+O26,0,(N22+O22)-(N26+O26)),"")</f>
        <v>0</v>
      </c>
      <c r="Q22" s="35" t="str">
        <f>IF(P22&lt;P26,"v",IF(P22=P26,IF(O22&lt;O26,"v",""),""))</f>
        <v>v</v>
      </c>
      <c r="AA22" s="31"/>
      <c r="AB22" s="193"/>
      <c r="AC22" s="193"/>
      <c r="AD22" s="193"/>
      <c r="AJ22" s="69"/>
      <c r="AK22" s="57"/>
    </row>
    <row r="23" spans="1:37" ht="11.1" customHeight="1">
      <c r="A23" s="191">
        <f>A19+1</f>
        <v>105</v>
      </c>
      <c r="B23" s="199" t="s">
        <v>248</v>
      </c>
      <c r="C23" s="191">
        <f>C19+1</f>
        <v>152</v>
      </c>
      <c r="D23" s="36"/>
      <c r="E23" s="37"/>
      <c r="F23" s="37"/>
      <c r="G23" s="37"/>
      <c r="H23" s="38"/>
      <c r="I23" s="57"/>
      <c r="J23" s="57"/>
      <c r="K23" s="57"/>
      <c r="L23" s="57"/>
      <c r="M23" s="57"/>
      <c r="P23" s="58"/>
      <c r="Q23" s="46"/>
      <c r="R23" s="31"/>
      <c r="S23" s="31"/>
      <c r="T23" s="31"/>
      <c r="U23" s="31"/>
      <c r="Z23" s="31"/>
      <c r="AA23" s="31"/>
      <c r="AB23" s="31"/>
      <c r="AC23" s="31"/>
      <c r="AD23" s="31"/>
      <c r="AJ23" s="47"/>
      <c r="AK23" s="31"/>
    </row>
    <row r="24" spans="1:37" ht="11.1" customHeight="1">
      <c r="A24" s="192"/>
      <c r="B24" s="192"/>
      <c r="C24" s="192"/>
      <c r="D24" s="32" t="str">
        <f ca="1">("Nr "&amp;INDIRECT("Ranking" &amp;D1 &amp;"!M18")) &amp;" " &amp;(INDIRECT("Ranking" &amp;D1 &amp;"!K18")) &amp;" " &amp;(INDIRECT("Ranking" &amp;D1 &amp;"!L18"))</f>
        <v>Nr 3 BYSTRÖM Estelle Sundsvalls SLK</v>
      </c>
      <c r="E24" s="39">
        <v>0.7</v>
      </c>
      <c r="F24" s="39">
        <v>5.96</v>
      </c>
      <c r="G24" s="40">
        <f>IF(F24&lt;&gt;"",IF(E24+F24&lt;E22+F22,0,(E24+F24)-(E22+F22)),"")</f>
        <v>6.66</v>
      </c>
      <c r="H24" s="41" t="str">
        <f>IF(G24&lt;G22,"v",IF(G24=G22,IF(F24&lt;F22,"v",""),""))</f>
        <v/>
      </c>
      <c r="J24" s="193">
        <f>J18+1</f>
        <v>198</v>
      </c>
      <c r="K24" s="196" t="s">
        <v>248</v>
      </c>
      <c r="L24" s="193">
        <f>L18+1</f>
        <v>222</v>
      </c>
      <c r="M24" s="70" t="s">
        <v>11</v>
      </c>
      <c r="N24" s="51"/>
      <c r="O24" s="51"/>
      <c r="P24" s="71"/>
      <c r="Q24" s="72"/>
      <c r="R24" s="42">
        <v>3</v>
      </c>
      <c r="S24" s="42">
        <v>3</v>
      </c>
      <c r="T24" s="42"/>
      <c r="U24" s="53"/>
      <c r="V24" s="190" t="str">
        <f ca="1">IF(Q22&lt;&gt;"",M22,IF(Q26&lt;&gt;"",M26,""))</f>
        <v>Nr 2 BJÖRS Sandra Sundsvalls SLK</v>
      </c>
      <c r="W24" s="49">
        <v>0</v>
      </c>
      <c r="X24" s="49">
        <v>0.7</v>
      </c>
      <c r="Y24" s="34">
        <f>IF(X24&lt;&gt;"",IF(W24+X24&lt;W32+X32,0,(W24+X24)-(W32+X32)),"")</f>
        <v>0</v>
      </c>
      <c r="Z24" s="35" t="str">
        <f>IF(Y24&lt;Y32,"v",IF(Y24=Y32,IF(X24&lt;X32,"v",""),""))</f>
        <v/>
      </c>
      <c r="AA24" s="31"/>
      <c r="AB24" s="31"/>
      <c r="AC24" s="31"/>
      <c r="AD24" s="31"/>
      <c r="AJ24" s="47"/>
    </row>
    <row r="25" spans="1:37" ht="11.1" customHeight="1">
      <c r="A25" s="58"/>
      <c r="B25" s="58"/>
      <c r="C25" s="58"/>
      <c r="D25" s="36"/>
      <c r="E25" s="45"/>
      <c r="F25" s="45"/>
      <c r="G25" s="45"/>
      <c r="H25" s="31"/>
      <c r="I25" s="31"/>
      <c r="J25" s="193"/>
      <c r="K25" s="193"/>
      <c r="L25" s="193"/>
      <c r="N25" s="56"/>
      <c r="O25" s="56"/>
      <c r="R25" s="47"/>
      <c r="S25" s="31"/>
      <c r="T25" s="31"/>
      <c r="U25" s="31"/>
      <c r="V25" s="57"/>
      <c r="W25" s="58"/>
      <c r="X25" s="58"/>
      <c r="Y25" s="58"/>
      <c r="Z25" s="46"/>
      <c r="AA25" s="47"/>
      <c r="AB25" s="31"/>
      <c r="AC25" s="31"/>
      <c r="AD25" s="31"/>
      <c r="AE25" s="31"/>
      <c r="AF25" s="56"/>
      <c r="AG25" s="56"/>
      <c r="AH25" s="56"/>
      <c r="AI25" s="31"/>
      <c r="AJ25" s="47"/>
    </row>
    <row r="26" spans="1:37" ht="11.1" customHeight="1">
      <c r="A26" s="169"/>
      <c r="B26" s="169"/>
      <c r="C26" s="169"/>
      <c r="D26" s="48" t="str">
        <f ca="1">("Nr "&amp;INDIRECT("Ranking" &amp;D1 &amp;"!M15")) &amp;" " &amp;(INDIRECT("Ranking" &amp;D1 &amp;"!K15")) &amp;" " &amp;(INDIRECT("Ranking" &amp;D1 &amp;"!L15"))</f>
        <v>Nr 14 WESTLUND Maria Sundsvalls SLK</v>
      </c>
      <c r="E26" s="49">
        <v>0.7</v>
      </c>
      <c r="F26" s="49">
        <v>2.895</v>
      </c>
      <c r="G26" s="34">
        <f>IF(F26&lt;&gt;"",IF(E26+F26&lt;E28+F28,0,(E26+F26)-(E28+F28)),"")</f>
        <v>3.5949999999999998</v>
      </c>
      <c r="H26" s="35" t="str">
        <f>IF(G26&lt;G28,"v",IF(G26=G28,IF(F26&lt;F28,"v",""),""))</f>
        <v/>
      </c>
      <c r="M26" s="61" t="str">
        <f ca="1">IF(H26&lt;&gt;"",D26,IF(H28&lt;&gt;"",D28,""))</f>
        <v>Nr 11 NÄSHOLM Lina Sundsvalls SLK</v>
      </c>
      <c r="N26" s="44">
        <v>0.7</v>
      </c>
      <c r="O26" s="44">
        <v>1.3440000000000001</v>
      </c>
      <c r="P26" s="40">
        <f>IF(O26&lt;&gt;"",IF(N26+O26&lt;N22+O22,0,(N26+O26)-(N22+O22)),"")</f>
        <v>2.044</v>
      </c>
      <c r="Q26" s="41" t="str">
        <f>IF(P26&lt;P22,"v",IF(P26=P22,IF(O26&lt;O22,"v",""),""))</f>
        <v/>
      </c>
      <c r="R26" s="47"/>
      <c r="S26" s="31"/>
      <c r="T26" s="31"/>
      <c r="U26" s="31"/>
      <c r="V26" s="31"/>
      <c r="W26" s="56"/>
      <c r="X26" s="56"/>
      <c r="Y26" s="56"/>
      <c r="Z26" s="31"/>
      <c r="AA26" s="47"/>
      <c r="AB26" s="31"/>
      <c r="AC26" s="31"/>
      <c r="AD26" s="31"/>
      <c r="AE26" s="31"/>
      <c r="AF26" s="56"/>
      <c r="AG26" s="56"/>
      <c r="AH26" s="56"/>
      <c r="AI26" s="31"/>
      <c r="AJ26" s="47"/>
      <c r="AK26" s="65" t="s">
        <v>12</v>
      </c>
    </row>
    <row r="27" spans="1:37" ht="11.1" customHeight="1">
      <c r="A27" s="191">
        <f>A23+1</f>
        <v>106</v>
      </c>
      <c r="B27" s="199" t="s">
        <v>248</v>
      </c>
      <c r="C27" s="191">
        <f>C23+1</f>
        <v>153</v>
      </c>
      <c r="D27" s="55"/>
      <c r="E27" s="37"/>
      <c r="F27" s="37"/>
      <c r="G27" s="37"/>
      <c r="H27" s="38"/>
      <c r="I27" s="57"/>
      <c r="J27" s="57"/>
      <c r="K27" s="57"/>
      <c r="L27" s="57"/>
      <c r="M27" s="57"/>
      <c r="P27" s="56"/>
      <c r="Q27" s="31"/>
      <c r="R27" s="31"/>
      <c r="S27" s="31"/>
      <c r="T27" s="31"/>
      <c r="U27" s="31"/>
      <c r="AA27" s="47"/>
      <c r="AB27" s="31"/>
      <c r="AC27" s="31"/>
      <c r="AD27" s="31"/>
      <c r="AE27" s="31"/>
      <c r="AF27" s="56"/>
      <c r="AG27" s="56"/>
      <c r="AH27" s="56"/>
      <c r="AI27" s="31"/>
      <c r="AJ27" s="52"/>
      <c r="AK27" s="73" t="str">
        <f ca="1">IF(AI14&lt;&gt;"",AE28,IF(AI28&lt;&gt;"",AE14,""))</f>
        <v>Nr 9 KONGSHOLM Sara Sundsvalls SLK</v>
      </c>
    </row>
    <row r="28" spans="1:37" ht="11.1" customHeight="1">
      <c r="A28" s="192"/>
      <c r="B28" s="192"/>
      <c r="C28" s="192"/>
      <c r="D28" s="48" t="str">
        <f ca="1">("Nr "&amp;INDIRECT("Ranking" &amp;D1 &amp;"!M10")) &amp;" " &amp;(INDIRECT("Ranking" &amp;D1 &amp;"!K10")) &amp;" " &amp;(INDIRECT("Ranking" &amp;D1 &amp;"!L10"))</f>
        <v>Nr 11 NÄSHOLM Lina Sundsvalls SLK</v>
      </c>
      <c r="E28" s="59">
        <v>0</v>
      </c>
      <c r="F28" s="59">
        <v>0</v>
      </c>
      <c r="G28" s="40">
        <f>IF(F28&lt;&gt;"",IF(E28+F28&lt;E26+F26,0,(E28+F28)-(E26+F26)),"")</f>
        <v>0</v>
      </c>
      <c r="H28" s="41" t="str">
        <f>IF(G28&lt;G26,"v",IF(G28=G26,IF(F28&lt;F26,"v",""),""))</f>
        <v>v</v>
      </c>
      <c r="M28" s="31"/>
      <c r="P28" s="56"/>
      <c r="Q28" s="31"/>
      <c r="R28" s="31"/>
      <c r="S28" s="193">
        <f>S14+1</f>
        <v>245</v>
      </c>
      <c r="T28" s="196" t="s">
        <v>248</v>
      </c>
      <c r="U28" s="193">
        <f>U14+1</f>
        <v>257</v>
      </c>
      <c r="V28" s="50" t="s">
        <v>13</v>
      </c>
      <c r="W28" s="51"/>
      <c r="X28" s="51"/>
      <c r="Y28" s="51"/>
      <c r="AA28" s="52"/>
      <c r="AB28" s="42"/>
      <c r="AC28" s="42"/>
      <c r="AD28" s="53"/>
      <c r="AE28" s="61" t="str">
        <f ca="1">IF(Z24&lt;&gt;"",V24,IF(Z32&lt;&gt;"",V32,""))</f>
        <v>Nr 5 FEIL Signe Sundsvalls SLK</v>
      </c>
      <c r="AF28" s="44">
        <v>0</v>
      </c>
      <c r="AG28" s="44">
        <v>0.13600000000000001</v>
      </c>
      <c r="AH28" s="40">
        <f>IF(AG28&lt;&gt;"",IF(AF28+AG28&lt;AF14+AG14,0,(AF28+AG28)-(AF14+AG14)),"")</f>
        <v>0</v>
      </c>
      <c r="AI28" s="41" t="str">
        <f>IF(AH28&lt;AH14,"v",IF(AH28=AH14,IF(AG28&lt;AG14,"v",""),""))</f>
        <v>v</v>
      </c>
      <c r="AJ28" s="47"/>
      <c r="AK28" s="31"/>
    </row>
    <row r="29" spans="1:37" ht="11.1" customHeight="1">
      <c r="A29" s="58"/>
      <c r="B29" s="58"/>
      <c r="C29" s="58"/>
      <c r="D29" s="29"/>
      <c r="E29" s="30"/>
      <c r="F29" s="30"/>
      <c r="G29" s="30"/>
      <c r="H29" s="31"/>
      <c r="I29" s="31"/>
      <c r="J29" s="31"/>
      <c r="K29" s="31"/>
      <c r="L29" s="31"/>
      <c r="S29" s="193"/>
      <c r="T29" s="193"/>
      <c r="U29" s="193"/>
      <c r="AA29" s="47"/>
      <c r="AB29" s="31"/>
      <c r="AC29" s="31"/>
      <c r="AD29" s="31"/>
      <c r="AE29" s="57"/>
      <c r="AF29" s="56"/>
      <c r="AG29" s="56"/>
      <c r="AH29" s="56"/>
      <c r="AI29" s="31"/>
    </row>
    <row r="30" spans="1:37" ht="11.1" customHeight="1">
      <c r="A30" s="169"/>
      <c r="B30" s="169"/>
      <c r="C30" s="169"/>
      <c r="D30" s="32" t="str">
        <f ca="1">("Nr "&amp;INDIRECT("Ranking" &amp;D1 &amp;"!M11")) &amp;" " &amp;(INDIRECT("Ranking" &amp;D1 &amp;"!K11")) &amp;" " &amp;(INDIRECT("Ranking" &amp;D1 &amp;"!L11"))</f>
        <v>Nr 15 ÅBERG Nora Sundsvalls SLK</v>
      </c>
      <c r="E30" s="33">
        <v>0.7</v>
      </c>
      <c r="F30" s="33">
        <v>0.53500000000000003</v>
      </c>
      <c r="G30" s="34">
        <f>IF(F30&lt;&gt;"",IF(E30+F30&lt;E32+F32,0,(E30+F30)-(E32+F32)),"")</f>
        <v>1.2349999999999999</v>
      </c>
      <c r="H30" s="35" t="str">
        <f>IF(G30&lt;G32,"v",IF(G30=G32,IF(F30&lt;F32,"v",""),""))</f>
        <v/>
      </c>
      <c r="M30" s="74" t="str">
        <f ca="1">IF(H30&lt;&gt;"",D30,IF(H32&lt;&gt;"",D32,""))</f>
        <v>Nr 8 ISAKSSON Josephine Nolby Alpina SK</v>
      </c>
      <c r="N30" s="64">
        <v>0.7</v>
      </c>
      <c r="O30" s="64">
        <v>2.1139999999999999</v>
      </c>
      <c r="P30" s="34">
        <f>IF(O30&lt;&gt;"",IF(N30+O30&lt;N34+O34,0,(N30+O30)-(N34+O34)),"")</f>
        <v>2.8140000000000001</v>
      </c>
      <c r="Q30" s="35" t="str">
        <f>IF(P30&lt;P34,"v",IF(P30=P34,IF(O30&lt;O34,"v",""),""))</f>
        <v/>
      </c>
      <c r="AA30" s="47"/>
      <c r="AB30" s="31"/>
      <c r="AC30" s="31"/>
      <c r="AD30" s="31"/>
      <c r="AI30" s="31"/>
    </row>
    <row r="31" spans="1:37" ht="11.1" customHeight="1">
      <c r="A31" s="191">
        <f>A27+1</f>
        <v>107</v>
      </c>
      <c r="B31" s="199" t="s">
        <v>248</v>
      </c>
      <c r="C31" s="191">
        <f>C27+1</f>
        <v>154</v>
      </c>
      <c r="D31" s="36"/>
      <c r="E31" s="37"/>
      <c r="F31" s="37"/>
      <c r="G31" s="37"/>
      <c r="H31" s="38"/>
      <c r="I31" s="57"/>
      <c r="J31" s="57"/>
      <c r="K31" s="57"/>
      <c r="L31" s="57"/>
      <c r="M31" s="57"/>
      <c r="P31" s="58"/>
      <c r="Q31" s="46"/>
      <c r="R31" s="31"/>
      <c r="S31" s="31"/>
      <c r="T31" s="31"/>
      <c r="U31" s="31"/>
      <c r="V31" s="31"/>
      <c r="W31" s="56"/>
      <c r="X31" s="56"/>
      <c r="Y31" s="56"/>
      <c r="Z31" s="31"/>
      <c r="AA31" s="47"/>
      <c r="AB31" s="31"/>
      <c r="AC31" s="31"/>
      <c r="AD31" s="31"/>
      <c r="AE31" s="74" t="str">
        <f ca="1">IF(Z10&lt;&gt;"",V18,IF(Z18&lt;&gt;"",V10,""))</f>
        <v>Nr 10 NYBERG Tine Sundsvalls SLK</v>
      </c>
      <c r="AF31" s="75">
        <v>6.7000000000000004E-2</v>
      </c>
      <c r="AG31" s="75">
        <v>0</v>
      </c>
      <c r="AH31" s="34">
        <f>IF(AG31&lt;&gt;"",IF(AF31+AG31&lt;AF35+AG35,0,(AF31+AG31)-(AF35+AG35)),"")</f>
        <v>0</v>
      </c>
      <c r="AI31" s="35" t="str">
        <f>IF(AH31&lt;AH35,"v",IF(AH31=AH35,IF(AG31&lt;AG35,"v",""),""))</f>
        <v>v</v>
      </c>
    </row>
    <row r="32" spans="1:37" ht="11.1" customHeight="1">
      <c r="A32" s="192"/>
      <c r="B32" s="192"/>
      <c r="C32" s="192"/>
      <c r="D32" s="32" t="str">
        <f ca="1">("Nr "&amp;INDIRECT("Ranking" &amp;D1 &amp;"!M14")) &amp;" " &amp;(INDIRECT("Ranking" &amp;D1 &amp;"!K14")) &amp;" " &amp;(INDIRECT("Ranking" &amp;D1 &amp;"!L14"))</f>
        <v>Nr 8 ISAKSSON Josephine Nolby Alpina SK</v>
      </c>
      <c r="E32" s="39">
        <v>0</v>
      </c>
      <c r="F32" s="39">
        <v>0</v>
      </c>
      <c r="G32" s="40">
        <f>IF(F32&lt;&gt;"",IF(E32+F32&lt;E30+F30,0,(E32+F32)-(E30+F30)),"")</f>
        <v>0</v>
      </c>
      <c r="H32" s="41" t="str">
        <f>IF(G32&lt;G30,"v",IF(G32=G30,IF(F32&lt;F30,"v",""),""))</f>
        <v>v</v>
      </c>
      <c r="J32" s="193">
        <f>J24+1</f>
        <v>199</v>
      </c>
      <c r="K32" s="196" t="s">
        <v>248</v>
      </c>
      <c r="L32" s="193">
        <f>L24+1</f>
        <v>223</v>
      </c>
      <c r="M32" s="70" t="s">
        <v>14</v>
      </c>
      <c r="N32" s="51"/>
      <c r="O32" s="51"/>
      <c r="P32" s="71"/>
      <c r="Q32" s="72"/>
      <c r="R32" s="42">
        <v>4</v>
      </c>
      <c r="S32" s="42">
        <v>4</v>
      </c>
      <c r="T32" s="42"/>
      <c r="U32" s="53"/>
      <c r="V32" s="190" t="str">
        <f ca="1">IF(Q30&lt;&gt;"",M30,IF(Q34&lt;&gt;"",M34,""))</f>
        <v>Nr 5 FEIL Signe Sundsvalls SLK</v>
      </c>
      <c r="W32" s="59">
        <v>0.7</v>
      </c>
      <c r="X32" s="59">
        <v>0</v>
      </c>
      <c r="Y32" s="40">
        <f>IF(X32&lt;&gt;"",IF(W32+X32&lt;W24+X24,0,(W32+X32)-(W24+X24)),"")</f>
        <v>0</v>
      </c>
      <c r="Z32" s="41" t="str">
        <f>IF(Y32&lt;Y24,"v",IF(Y32=Y24,IF(X32&lt;X24,"v",""),""))</f>
        <v>v</v>
      </c>
      <c r="AA32" s="47"/>
      <c r="AB32" s="31"/>
      <c r="AC32" s="31"/>
      <c r="AD32" s="31"/>
      <c r="AE32" s="57"/>
      <c r="AF32" s="58"/>
      <c r="AG32" s="58"/>
      <c r="AH32" s="58"/>
      <c r="AI32" s="46"/>
      <c r="AK32" s="27" t="s">
        <v>15</v>
      </c>
    </row>
    <row r="33" spans="1:37" ht="11.1" customHeight="1">
      <c r="A33" s="58"/>
      <c r="B33" s="58"/>
      <c r="C33" s="58"/>
      <c r="D33" s="36"/>
      <c r="E33" s="45"/>
      <c r="F33" s="45"/>
      <c r="G33" s="45"/>
      <c r="H33" s="31"/>
      <c r="I33" s="31"/>
      <c r="J33" s="193"/>
      <c r="K33" s="193"/>
      <c r="L33" s="193"/>
      <c r="N33" s="56"/>
      <c r="O33" s="56"/>
      <c r="R33" s="47"/>
      <c r="S33" s="31"/>
      <c r="T33" s="31"/>
      <c r="U33" s="31"/>
      <c r="V33" s="57"/>
      <c r="W33" s="56"/>
      <c r="X33" s="56"/>
      <c r="Y33" s="56"/>
      <c r="Z33" s="31"/>
      <c r="AA33" s="31"/>
      <c r="AB33" s="193">
        <v>268</v>
      </c>
      <c r="AC33" s="196" t="s">
        <v>248</v>
      </c>
      <c r="AD33" s="193">
        <v>280</v>
      </c>
      <c r="AE33" s="50" t="s">
        <v>16</v>
      </c>
      <c r="AF33" s="50"/>
      <c r="AG33" s="50"/>
      <c r="AH33" s="50"/>
      <c r="AI33" s="72"/>
      <c r="AK33" s="76" t="str">
        <f ca="1">IF(AI31&lt;&gt;"",AE31,IF(AI35&lt;&gt;"",AE35,""))</f>
        <v>Nr 10 NYBERG Tine Sundsvalls SLK</v>
      </c>
    </row>
    <row r="34" spans="1:37" ht="11.1" customHeight="1">
      <c r="A34" s="169"/>
      <c r="B34" s="169"/>
      <c r="C34" s="169"/>
      <c r="D34" s="185" t="str">
        <f ca="1">("Nr "&amp;INDIRECT("Ranking" &amp;D1 &amp;"!M19")) &amp;" " &amp;(INDIRECT("Ranking" &amp;D1 &amp;"!K19")) &amp;" " &amp;(INDIRECT("Ranking" &amp;D1 &amp;"!L19"))</f>
        <v>Nr 1 BERGMAN Emma Nolby Alpina SK</v>
      </c>
      <c r="E34" s="49"/>
      <c r="F34" s="49"/>
      <c r="G34" s="34" t="str">
        <f>IF(F34&lt;&gt;"",IF(E34+F34&lt;E36+F36,0,(E34+F34)-(E36+F36)),"")</f>
        <v/>
      </c>
      <c r="H34" s="35" t="str">
        <f>IF(G34&lt;G36,"v",IF(G34=G36,IF(F34&lt;F36,"v",""),""))</f>
        <v/>
      </c>
      <c r="M34" s="74" t="str">
        <f ca="1">IF(H34&lt;&gt;"",D34,IF(H36&lt;&gt;"",D36,""))</f>
        <v>Nr 5 FEIL Signe Sundsvalls SLK</v>
      </c>
      <c r="N34" s="64">
        <v>0</v>
      </c>
      <c r="O34" s="64">
        <v>0</v>
      </c>
      <c r="P34" s="40">
        <f>IF(O34&lt;&gt;"",IF(N34+O34&lt;N30+O30,0,(N34+O34)-(N30+O30)),"")</f>
        <v>0</v>
      </c>
      <c r="Q34" s="41" t="str">
        <f>IF(P34&lt;P30,"v",IF(P34=P30,IF(O34&lt;O30,"v",""),""))</f>
        <v>v</v>
      </c>
      <c r="R34" s="47"/>
      <c r="S34" s="31"/>
      <c r="T34" s="31"/>
      <c r="U34" s="31"/>
      <c r="V34" s="31"/>
      <c r="W34" s="56"/>
      <c r="X34" s="56"/>
      <c r="Y34" s="56"/>
      <c r="Z34" s="31"/>
      <c r="AA34" s="31"/>
      <c r="AB34" s="193"/>
      <c r="AC34" s="193"/>
      <c r="AD34" s="193"/>
      <c r="AI34" s="72"/>
      <c r="AJ34" s="69"/>
      <c r="AK34" s="57"/>
    </row>
    <row r="35" spans="1:37" ht="11.1" customHeight="1">
      <c r="A35" s="191">
        <f>A31+1</f>
        <v>108</v>
      </c>
      <c r="B35" s="199" t="s">
        <v>248</v>
      </c>
      <c r="C35" s="194">
        <f>C31+1</f>
        <v>155</v>
      </c>
      <c r="D35" s="55"/>
      <c r="E35" s="37"/>
      <c r="F35" s="37"/>
      <c r="G35" s="37"/>
      <c r="H35" s="38"/>
      <c r="I35" s="57"/>
      <c r="J35" s="57"/>
      <c r="K35" s="57"/>
      <c r="L35" s="57"/>
      <c r="M35" s="57"/>
      <c r="N35" s="56"/>
      <c r="O35" s="56"/>
      <c r="P35" s="56"/>
      <c r="Q35" s="31"/>
      <c r="R35" s="31"/>
      <c r="S35" s="31"/>
      <c r="T35" s="31"/>
      <c r="U35" s="31"/>
      <c r="AE35" s="63" t="str">
        <f ca="1">IF(Z24&lt;&gt;"",V32,IF(Z32&lt;&gt;"",V24,""))</f>
        <v>Nr 2 BJÖRS Sandra Sundsvalls SLK</v>
      </c>
      <c r="AF35" s="64">
        <v>0</v>
      </c>
      <c r="AG35" s="64">
        <v>0.7</v>
      </c>
      <c r="AH35" s="40">
        <f>IF(AG35&lt;&gt;"",IF(AF35+AG35&lt;AF31+AG31,0,(AF35+AG35)-(AF31+AG31)),"")</f>
        <v>0.63300000000000001</v>
      </c>
      <c r="AI35" s="41" t="str">
        <f>IF(AH35&lt;AH31,"v",IF(AH35=AH31,IF(AG35&lt;AG31,"v",""),""))</f>
        <v/>
      </c>
    </row>
    <row r="36" spans="1:37" ht="11.1" customHeight="1">
      <c r="A36" s="192"/>
      <c r="B36" s="192"/>
      <c r="C36" s="195"/>
      <c r="D36" s="48" t="str">
        <f ca="1">("Nr "&amp;INDIRECT("Ranking" &amp;D1 &amp;"!M6")) &amp;" " &amp;(INDIRECT("Ranking" &amp;D1 &amp;"!K6")) &amp;" " &amp;(INDIRECT("Ranking" &amp;D1 &amp;"!L6"))</f>
        <v>Nr 5 FEIL Signe Sundsvalls SLK</v>
      </c>
      <c r="E36" s="59">
        <v>0</v>
      </c>
      <c r="F36" s="59">
        <v>0</v>
      </c>
      <c r="G36" s="40">
        <f>IF(F36&lt;&gt;"",IF(E36+F36&lt;E34+F34,0,(E36+F36)-(E34+F34)),"")</f>
        <v>0</v>
      </c>
      <c r="H36" s="41" t="str">
        <f>IF(G36&lt;G34,"v",IF(G36=G34,IF(F36&lt;F34,"v",""),""))</f>
        <v>v</v>
      </c>
      <c r="M36" s="31"/>
      <c r="N36" s="56"/>
      <c r="O36" s="56"/>
      <c r="P36" s="56"/>
      <c r="Q36" s="31"/>
      <c r="R36" s="31"/>
      <c r="S36" s="31"/>
      <c r="T36" s="31"/>
      <c r="U36" s="31"/>
    </row>
    <row r="37" spans="1:37" ht="11.1" customHeight="1">
      <c r="A37" s="58"/>
      <c r="B37" s="58"/>
      <c r="C37" s="58"/>
      <c r="D37" s="57"/>
      <c r="E37" s="56"/>
      <c r="F37" s="56"/>
      <c r="G37" s="56"/>
      <c r="H37" s="31"/>
      <c r="I37" s="31"/>
      <c r="J37" s="31"/>
      <c r="K37" s="31"/>
      <c r="L37" s="31"/>
    </row>
    <row r="38" spans="1:37" ht="11.1" customHeight="1"/>
    <row r="41" spans="1:37" ht="28.5">
      <c r="A41" s="26"/>
      <c r="B41" s="26"/>
      <c r="C41" s="26"/>
      <c r="N41" s="24"/>
      <c r="O41" s="25"/>
    </row>
    <row r="47" spans="1:37" ht="23.25">
      <c r="A47" s="160" t="s">
        <v>17</v>
      </c>
      <c r="B47" s="170"/>
      <c r="C47" s="170"/>
      <c r="D47" s="78"/>
      <c r="M47" s="77"/>
    </row>
    <row r="48" spans="1:37" ht="23.25">
      <c r="A48" s="170"/>
      <c r="B48" s="170"/>
      <c r="C48" s="170"/>
      <c r="D48" s="78"/>
      <c r="M48" s="77"/>
    </row>
    <row r="49" spans="1:14" ht="18.75">
      <c r="A49" s="171" t="s">
        <v>18</v>
      </c>
      <c r="B49" s="171"/>
      <c r="C49" s="80" t="str">
        <f ca="1">AK21</f>
        <v>Nr 5 FEIL Signe Sundsvalls SLK</v>
      </c>
      <c r="J49" s="171"/>
      <c r="M49" s="79"/>
      <c r="N49" s="81"/>
    </row>
    <row r="50" spans="1:14" ht="18.75">
      <c r="A50" s="171" t="s">
        <v>19</v>
      </c>
      <c r="B50" s="171"/>
      <c r="C50" s="80" t="str">
        <f ca="1">AK27</f>
        <v>Nr 9 KONGSHOLM Sara Sundsvalls SLK</v>
      </c>
      <c r="J50" s="171"/>
      <c r="M50" s="79"/>
      <c r="N50" s="81"/>
    </row>
    <row r="51" spans="1:14" ht="18.75">
      <c r="A51" s="171" t="s">
        <v>20</v>
      </c>
      <c r="B51" s="171"/>
      <c r="C51" s="80" t="str">
        <f ca="1">AK33</f>
        <v>Nr 10 NYBERG Tine Sundsvalls SLK</v>
      </c>
      <c r="J51" s="171"/>
      <c r="M51" s="79"/>
      <c r="N51" s="81"/>
    </row>
    <row r="52" spans="1:14" ht="18.75">
      <c r="A52" s="171" t="s">
        <v>21</v>
      </c>
      <c r="B52" s="171"/>
      <c r="C52" s="80" t="str">
        <f ca="1">IF(AND(AI31="",AI35=""),"",IF(AI31="",AE31,IF(AI35="",AE35)))</f>
        <v>Nr 2 BJÖRS Sandra Sundsvalls SLK</v>
      </c>
      <c r="J52" s="171"/>
      <c r="M52" s="79"/>
      <c r="N52" s="81"/>
    </row>
    <row r="53" spans="1:14" ht="18.75">
      <c r="A53" s="171" t="s">
        <v>22</v>
      </c>
      <c r="B53" s="171"/>
      <c r="C53" s="80" t="str">
        <f ca="1">IF(AND(Q8="",Q12=""),"",IF(Q8="",M8,IF(Q12="",M12)))</f>
        <v>Nr 13 TURSTEDT Freja Sundsvalls SLK</v>
      </c>
      <c r="J53" s="171"/>
      <c r="M53" s="79"/>
      <c r="N53" s="81"/>
    </row>
    <row r="54" spans="1:14" ht="18.75">
      <c r="A54" s="171" t="s">
        <v>22</v>
      </c>
      <c r="B54" s="171"/>
      <c r="C54" s="80" t="str">
        <f ca="1">IF(AND(Q16="",Q20=""),"",IF(Q16="",M16,IF(Q20="",M20)))</f>
        <v>Nr 7 HEDIN Astrid Nolby Alpina SK</v>
      </c>
      <c r="J54" s="171"/>
      <c r="M54" s="79"/>
      <c r="N54" s="81"/>
    </row>
    <row r="55" spans="1:14" ht="18.75">
      <c r="A55" s="171" t="s">
        <v>22</v>
      </c>
      <c r="B55" s="171"/>
      <c r="C55" s="80" t="str">
        <f ca="1">IF(AND(Q22="",Q26=""),"",IF(Q22="",M22,IF(Q26="",M26)))</f>
        <v>Nr 11 NÄSHOLM Lina Sundsvalls SLK</v>
      </c>
      <c r="J55" s="171"/>
      <c r="M55" s="79"/>
      <c r="N55" s="81"/>
    </row>
    <row r="56" spans="1:14" ht="18.75">
      <c r="A56" s="171" t="s">
        <v>22</v>
      </c>
      <c r="B56" s="171"/>
      <c r="C56" s="80" t="str">
        <f ca="1">IF(AND(Q30="",Q34=""),"",IF(Q30="",M30,IF(Q34="",M34)))</f>
        <v>Nr 8 ISAKSSON Josephine Nolby Alpina SK</v>
      </c>
      <c r="J56" s="171"/>
      <c r="M56" s="79"/>
      <c r="N56" s="81"/>
    </row>
    <row r="57" spans="1:14" ht="18.75">
      <c r="A57" s="171" t="s">
        <v>23</v>
      </c>
      <c r="B57" s="171"/>
      <c r="C57" s="80" t="str">
        <f ca="1">IF(AND(H6="",H8=""),"",IF(H6="",D6,IF(H8="",D8)))</f>
        <v>Nr  - -</v>
      </c>
      <c r="J57" s="171"/>
      <c r="M57" s="79"/>
      <c r="N57" s="81"/>
    </row>
    <row r="58" spans="1:14" ht="18.75">
      <c r="A58" s="171" t="s">
        <v>23</v>
      </c>
      <c r="B58" s="171"/>
      <c r="C58" s="80" t="str">
        <f ca="1">IF(AND(H10="",H12=""),"",IF(H10="",D10,IF(H12="",D12)))</f>
        <v>Nr 6 FORSSBECK Emma Nolby Alpina SK</v>
      </c>
      <c r="J58" s="171"/>
      <c r="M58" s="79"/>
      <c r="N58" s="81"/>
    </row>
    <row r="59" spans="1:14" ht="18.75">
      <c r="A59" s="171" t="s">
        <v>23</v>
      </c>
      <c r="B59" s="171"/>
      <c r="C59" s="80" t="str">
        <f ca="1">IF(AND(H14="",H16=""),"",IF(H14="",D14,IF(H16="",D16)))</f>
        <v>Nr 12 PERSSON Clara Sundsvalls SLK</v>
      </c>
      <c r="J59" s="171"/>
      <c r="M59" s="79"/>
      <c r="N59" s="81"/>
    </row>
    <row r="60" spans="1:14" ht="18.75">
      <c r="A60" s="171" t="s">
        <v>23</v>
      </c>
      <c r="B60" s="171"/>
      <c r="C60" s="80" t="str">
        <f ca="1">IF(AND(H18="",H20=""),"",IF(H18="",D18,IF(H20="",D20)))</f>
        <v>Nr 4 DÜBBEL HELLBERG Elvira Sundsvalls SLK</v>
      </c>
      <c r="J60" s="171"/>
      <c r="M60" s="79"/>
      <c r="N60" s="81"/>
    </row>
    <row r="61" spans="1:14" ht="18.75">
      <c r="A61" s="171" t="s">
        <v>23</v>
      </c>
      <c r="B61" s="171"/>
      <c r="C61" s="80" t="str">
        <f ca="1">IF(AND(H22="",H24=""),"",IF(H22="",D22,IF(H24="",D24)))</f>
        <v>Nr 3 BYSTRÖM Estelle Sundsvalls SLK</v>
      </c>
      <c r="J61" s="171"/>
      <c r="M61" s="79"/>
      <c r="N61" s="81"/>
    </row>
    <row r="62" spans="1:14" ht="18.75">
      <c r="A62" s="171" t="s">
        <v>23</v>
      </c>
      <c r="B62" s="171"/>
      <c r="C62" s="80" t="str">
        <f ca="1">IF(AND(H26="",H28=""),"",IF(H26="",D26,IF(H28="",D28)))</f>
        <v>Nr 14 WESTLUND Maria Sundsvalls SLK</v>
      </c>
      <c r="J62" s="171"/>
      <c r="M62" s="79"/>
      <c r="N62" s="81"/>
    </row>
    <row r="63" spans="1:14" ht="18.75">
      <c r="A63" s="171" t="s">
        <v>23</v>
      </c>
      <c r="B63" s="171"/>
      <c r="C63" s="80" t="str">
        <f ca="1">IF(AND(H30="",H32=""),"",IF(H30="",D30,IF(H32="",D32)))</f>
        <v>Nr 15 ÅBERG Nora Sundsvalls SLK</v>
      </c>
      <c r="J63" s="171"/>
      <c r="M63" s="79"/>
      <c r="N63" s="81"/>
    </row>
    <row r="64" spans="1:14" ht="18.75">
      <c r="A64" s="171" t="s">
        <v>23</v>
      </c>
      <c r="B64" s="171"/>
      <c r="C64" s="80" t="str">
        <f ca="1">IF(AND(H34="",H36=""),"",IF(H34="",D34,IF(H36="",D36)))</f>
        <v>Nr 1 BERGMAN Emma Nolby Alpina SK</v>
      </c>
      <c r="J64" s="171"/>
      <c r="M64" s="79"/>
      <c r="N64" s="81"/>
    </row>
  </sheetData>
  <mergeCells count="52"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  <mergeCell ref="J4:L4"/>
    <mergeCell ref="J10:J11"/>
    <mergeCell ref="K10:K11"/>
    <mergeCell ref="J18:J19"/>
    <mergeCell ref="K18:K19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C7:C8"/>
    <mergeCell ref="L10:L11"/>
    <mergeCell ref="C11:C12"/>
    <mergeCell ref="U14:U15"/>
    <mergeCell ref="C15:C16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F4" workbookViewId="0">
      <selection activeCell="J4" sqref="J4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RankingH11_12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168</v>
      </c>
      <c r="L5" s="84" t="s">
        <v>122</v>
      </c>
      <c r="M5" s="9">
        <v>82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169</v>
      </c>
      <c r="L6" s="84" t="s">
        <v>170</v>
      </c>
      <c r="M6" s="9">
        <v>92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171</v>
      </c>
      <c r="L7" s="84" t="s">
        <v>122</v>
      </c>
      <c r="M7" s="9">
        <v>88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172</v>
      </c>
      <c r="L8" s="84" t="s">
        <v>122</v>
      </c>
      <c r="M8" s="9">
        <v>86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173</v>
      </c>
      <c r="L9" s="84" t="s">
        <v>122</v>
      </c>
      <c r="M9" s="9">
        <v>89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174</v>
      </c>
      <c r="L10" s="84" t="s">
        <v>167</v>
      </c>
      <c r="M10" s="9">
        <v>83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175</v>
      </c>
      <c r="L11" s="84" t="s">
        <v>122</v>
      </c>
      <c r="M11" s="9">
        <v>80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176</v>
      </c>
      <c r="L12" s="84" t="s">
        <v>122</v>
      </c>
      <c r="M12" s="9">
        <v>73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177</v>
      </c>
      <c r="L13" s="84" t="s">
        <v>127</v>
      </c>
      <c r="M13" s="9">
        <v>91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178</v>
      </c>
      <c r="L14" s="84" t="s">
        <v>179</v>
      </c>
      <c r="M14" s="9">
        <v>72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180</v>
      </c>
      <c r="L15" s="84" t="s">
        <v>122</v>
      </c>
      <c r="M15" s="9">
        <v>85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181</v>
      </c>
      <c r="L16" s="84" t="s">
        <v>179</v>
      </c>
      <c r="M16" s="9">
        <v>75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182</v>
      </c>
      <c r="L17" s="84" t="s">
        <v>127</v>
      </c>
      <c r="M17" s="9">
        <v>77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183</v>
      </c>
      <c r="L18" s="84" t="s">
        <v>122</v>
      </c>
      <c r="M18" s="9">
        <v>76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184</v>
      </c>
      <c r="L19" s="84" t="s">
        <v>122</v>
      </c>
      <c r="M19" s="9">
        <v>87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185</v>
      </c>
      <c r="L20" s="84" t="s">
        <v>122</v>
      </c>
      <c r="M20" s="9">
        <v>71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186</v>
      </c>
      <c r="L21" s="84" t="s">
        <v>122</v>
      </c>
      <c r="M21" s="9">
        <v>81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187</v>
      </c>
      <c r="L22" s="84" t="s">
        <v>122</v>
      </c>
      <c r="M22" s="9">
        <v>84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188</v>
      </c>
      <c r="L23" s="84" t="s">
        <v>122</v>
      </c>
      <c r="M23" s="9">
        <v>78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189</v>
      </c>
      <c r="L24" s="84" t="s">
        <v>122</v>
      </c>
      <c r="M24" s="9">
        <v>90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190</v>
      </c>
      <c r="L25" s="84" t="s">
        <v>122</v>
      </c>
      <c r="M25" s="9">
        <v>74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67" t="s">
        <v>191</v>
      </c>
      <c r="L26" s="168" t="s">
        <v>122</v>
      </c>
      <c r="M26" s="9">
        <v>79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ref="L27:L36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3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55" priority="2"/>
    <cfRule type="expression" dxfId="54" priority="3">
      <formula>(ROW()&lt;(ROW($K$146)+$D$143))</formula>
    </cfRule>
  </conditionalFormatting>
  <conditionalFormatting sqref="K5:K36">
    <cfRule type="duplicateValues" dxfId="53" priority="4"/>
  </conditionalFormatting>
  <conditionalFormatting sqref="K76:K138">
    <cfRule type="duplicateValues" dxfId="52" priority="1"/>
    <cfRule type="expression" dxfId="51" priority="5">
      <formula>(ROW()&lt;(ROW($K$76)+$D$73))</formula>
    </cfRule>
  </conditionalFormatting>
  <conditionalFormatting sqref="A76:A138">
    <cfRule type="duplicateValues" dxfId="50" priority="6"/>
  </conditionalFormatting>
  <conditionalFormatting sqref="A146:A208">
    <cfRule type="containsText" dxfId="49" priority="7" operator="containsText" text="Redan rankad">
      <formula>NOT(ISERROR(SEARCH("Redan rankad",A146)))</formula>
    </cfRule>
    <cfRule type="duplicateValues" dxfId="48" priority="8"/>
  </conditionalFormatting>
  <conditionalFormatting sqref="B146:B208">
    <cfRule type="duplicateValues" dxfId="47" priority="9"/>
  </conditionalFormatting>
  <conditionalFormatting sqref="A216:A278">
    <cfRule type="containsText" dxfId="46" priority="10" operator="containsText" text="Redan rankad">
      <formula>NOT(ISERROR(SEARCH("Redan rankad",A216)))</formula>
    </cfRule>
    <cfRule type="duplicateValues" dxfId="45" priority="11"/>
  </conditionalFormatting>
  <conditionalFormatting sqref="B216:B278">
    <cfRule type="duplicateValues" dxfId="44" priority="12"/>
  </conditionalFormatting>
  <conditionalFormatting sqref="K216:K278">
    <cfRule type="duplicateValues" dxfId="43" priority="13"/>
    <cfRule type="expression" dxfId="42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topLeftCell="AL3" zoomScale="140" zoomScaleNormal="140" zoomScaleSheetLayoutView="90" zoomScalePageLayoutView="125" workbookViewId="0">
      <selection activeCell="AQ29" sqref="AQ29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4.375" style="23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4.625" style="23" bestFit="1" customWidth="1"/>
    <col min="45" max="45" width="1.75" style="23" bestFit="1" customWidth="1"/>
    <col min="46" max="46" width="2.875" style="23" customWidth="1"/>
    <col min="47" max="47" width="24.5" style="23" bestFit="1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59" t="str">
        <f ca="1">MID(CELL("filename",C1),FIND("]",CELL("filename",C1))+1,255)</f>
        <v>D13_14</v>
      </c>
    </row>
    <row r="2" spans="1:55" ht="28.5">
      <c r="A2" s="176"/>
      <c r="B2" s="176"/>
      <c r="C2" s="176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97" t="s">
        <v>0</v>
      </c>
      <c r="B4" s="198"/>
      <c r="C4" s="198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97" t="s">
        <v>0</v>
      </c>
      <c r="K4" s="198"/>
      <c r="L4" s="198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97" t="s">
        <v>0</v>
      </c>
      <c r="T4" s="198"/>
      <c r="U4" s="198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97" t="s">
        <v>0</v>
      </c>
      <c r="AD4" s="198"/>
      <c r="AE4" s="198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7"/>
      <c r="BB4" s="77"/>
    </row>
    <row r="5" spans="1:55" ht="11.25" customHeight="1">
      <c r="A5" s="180">
        <v>49</v>
      </c>
      <c r="B5" s="177" t="s">
        <v>248</v>
      </c>
      <c r="C5" s="181" t="s">
        <v>120</v>
      </c>
      <c r="D5" s="85" t="str">
        <f ca="1">("Nr "&amp;INDIRECT("Ranking" &amp;D1 &amp;"!M5")) &amp;" " &amp;(INDIRECT("Ranking" &amp;D1 &amp;"!K5")) &amp;" " &amp;(INDIRECT("Ranking" &amp;D1 &amp;"!L5"))</f>
        <v>Nr 113 SCHEDIN Ellen Sundsvalls SLK</v>
      </c>
      <c r="E5" s="86">
        <v>0</v>
      </c>
      <c r="F5" s="86">
        <v>0</v>
      </c>
      <c r="G5" s="87">
        <f>IF(F5&lt;&gt;"",IF(E5+F5&lt;E6+F6,0,(E5+F5)-(E6+F6)),"")</f>
        <v>0</v>
      </c>
      <c r="H5" s="88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7"/>
      <c r="BB5" s="77"/>
    </row>
    <row r="6" spans="1:55" ht="11.25" customHeight="1">
      <c r="A6" s="181"/>
      <c r="B6" s="177"/>
      <c r="C6" s="181"/>
      <c r="D6" s="85" t="str">
        <f ca="1">("Nr "&amp;INDIRECT("Ranking" &amp;D1 &amp;"!M36")) &amp;" " &amp;(INDIRECT("Ranking" &amp;D1 &amp;"!K36")) &amp;" " &amp;(INDIRECT("Ranking" &amp;D1 &amp;"!L36"))</f>
        <v>Nr  - -</v>
      </c>
      <c r="E6" s="86"/>
      <c r="F6" s="86"/>
      <c r="G6" s="87" t="str">
        <f>IF(F6&lt;&gt;"",IF(E6+F6&lt;E5+F5,0,(E6+F6)-(E5+F5)),"")</f>
        <v/>
      </c>
      <c r="H6" s="89" t="str">
        <f>IF(G6&lt;G5,"v",IF(G6=G5,IF(F6&lt;F5,"v",""),""))</f>
        <v/>
      </c>
      <c r="I6" s="42"/>
      <c r="J6" s="56"/>
      <c r="K6" s="56"/>
      <c r="L6" s="56"/>
      <c r="M6" s="90" t="str">
        <f ca="1">IF(H5&lt;&gt;"",D5,IF(H6&lt;&gt;"",D6,""))</f>
        <v>Nr 113 SCHEDIN Ellen Sundsvalls SLK</v>
      </c>
      <c r="N6" s="91">
        <v>0</v>
      </c>
      <c r="O6" s="91">
        <v>0</v>
      </c>
      <c r="P6" s="92">
        <f>IF(O6&lt;&gt;"",IF(N6+O6&lt;N8+O8,0,(N6+O6)-(N8+O8)),"")</f>
        <v>0</v>
      </c>
      <c r="Q6" s="88" t="str">
        <f>IF(P6&lt;P8,"v",IF(P6=P8,IF(O6&lt;O8,"v",""),""))</f>
        <v>v</v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7"/>
      <c r="AZ6" s="93"/>
      <c r="BB6" s="79"/>
      <c r="BC6" s="81"/>
    </row>
    <row r="7" spans="1:55" ht="11.1" customHeight="1">
      <c r="A7" s="174">
        <f>A5+1</f>
        <v>50</v>
      </c>
      <c r="B7" s="174" t="s">
        <v>248</v>
      </c>
      <c r="C7" s="174">
        <v>98</v>
      </c>
      <c r="D7" s="94" t="str">
        <f ca="1">("Nr "&amp;INDIRECT("Ranking" &amp;D1 &amp;"!M21")) &amp;" " &amp;(INDIRECT("Ranking" &amp;D1 &amp;"!K21")) &amp;" " &amp;(INDIRECT("Ranking" &amp;D1 &amp;"!L21"))</f>
        <v>Nr 114 SOLBERG Emma Sundsvalls SLK</v>
      </c>
      <c r="E7" s="95">
        <v>0.7</v>
      </c>
      <c r="F7" s="95">
        <v>7.1999999999999995E-2</v>
      </c>
      <c r="G7" s="87">
        <f t="shared" ref="G7" si="0">IF(F7&lt;&gt;"",IF(E7+F7&lt;E8+F8,0,(E7+F7)-(E8+F8)),"")</f>
        <v>0.77199999999999991</v>
      </c>
      <c r="H7" s="88" t="str">
        <f>IF(G7&lt;G8,"v",IF(G7=G8,IF(F7&lt;F8,"v",""),""))</f>
        <v/>
      </c>
      <c r="I7" s="31"/>
      <c r="J7" s="191">
        <v>133</v>
      </c>
      <c r="K7" s="199" t="s">
        <v>248</v>
      </c>
      <c r="L7" s="191">
        <v>180</v>
      </c>
      <c r="M7" s="96"/>
      <c r="N7" s="97"/>
      <c r="O7" s="97"/>
      <c r="P7" s="98"/>
      <c r="Q7" s="99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7"/>
      <c r="AZ7" s="93"/>
      <c r="BB7" s="79"/>
      <c r="BC7" s="81"/>
    </row>
    <row r="8" spans="1:55" ht="11.1" customHeight="1">
      <c r="A8" s="175"/>
      <c r="B8" s="175"/>
      <c r="C8" s="175"/>
      <c r="D8" s="94" t="str">
        <f ca="1">("Nr "&amp;INDIRECT("Ranking" &amp;D1 &amp;"!M20")) &amp;" " &amp;(INDIRECT("Ranking" &amp;D1 &amp;"!K20")) &amp;" " &amp;(INDIRECT("Ranking" &amp;D1 &amp;"!L20"))</f>
        <v>Nr 104 EKMAN Isabelle Gävle Alpina SK</v>
      </c>
      <c r="E8" s="95">
        <v>0</v>
      </c>
      <c r="F8" s="95">
        <v>0</v>
      </c>
      <c r="G8" s="87">
        <f t="shared" ref="G8" si="1">IF(F8&lt;&gt;"",IF(E8+F8&lt;E7+F7,0,(E8+F8)-(E7+F7)),"")</f>
        <v>0</v>
      </c>
      <c r="H8" s="89" t="str">
        <f>IF(G8&lt;G7,"v",IF(G8=G7,IF(F8&lt;F7,"v",""),""))</f>
        <v>v</v>
      </c>
      <c r="I8" s="42"/>
      <c r="J8" s="192"/>
      <c r="K8" s="192"/>
      <c r="L8" s="192"/>
      <c r="M8" s="90" t="str">
        <f ca="1">IF(H7&lt;&gt;"",D7,IF(H8&lt;&gt;"",D8,""))</f>
        <v>Nr 104 EKMAN Isabelle Gävle Alpina SK</v>
      </c>
      <c r="N8" s="101">
        <v>0.7</v>
      </c>
      <c r="O8" s="101">
        <v>2.3380000000000001</v>
      </c>
      <c r="P8" s="102">
        <f>IF(O8&lt;&gt;"",IF(N8+O8&lt;N6+O6,0,(N8+O8)-(N6+O6)),"")</f>
        <v>3.0380000000000003</v>
      </c>
      <c r="Q8" s="103" t="str">
        <f>IF(P8&lt;P6,"v",IF(P8=P6,IF(O8&lt;O6,"v",""),""))</f>
        <v/>
      </c>
      <c r="R8" s="42"/>
      <c r="S8" s="42"/>
      <c r="T8" s="42"/>
      <c r="U8" s="42"/>
      <c r="V8" s="85" t="str">
        <f ca="1">IF(Q6&lt;&gt;"",M6,IF(Q8&lt;&gt;"",M8,""))</f>
        <v>Nr 113 SCHEDIN Ellen Sundsvalls SLK</v>
      </c>
      <c r="W8" s="86">
        <v>0</v>
      </c>
      <c r="X8" s="86">
        <v>0.7</v>
      </c>
      <c r="Y8" s="102">
        <f>IF(X8&lt;&gt;"",IF(W8+X8&lt;W12+X12,0,(W8+X8)-(W12+X12)),"")</f>
        <v>4.599999999999993E-2</v>
      </c>
      <c r="Z8" s="88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7"/>
      <c r="AZ8" s="93"/>
      <c r="BB8" s="79"/>
      <c r="BC8" s="81"/>
    </row>
    <row r="9" spans="1:55" ht="11.1" customHeight="1">
      <c r="A9" s="174">
        <f>A7+1</f>
        <v>51</v>
      </c>
      <c r="B9" s="174" t="s">
        <v>248</v>
      </c>
      <c r="C9" s="172" t="s">
        <v>120</v>
      </c>
      <c r="D9" s="85" t="str">
        <f ca="1">("Nr "&amp;INDIRECT("Ranking" &amp;D1 &amp;"!M13")) &amp;" " &amp;(INDIRECT("Ranking" &amp;D1 &amp;"!K13")) &amp;" " &amp;(INDIRECT("Ranking" &amp;D1 &amp;"!L13"))</f>
        <v>Nr 105 HAGSTRÖM Alicia Klövsjö Alpina</v>
      </c>
      <c r="E9" s="86">
        <v>0</v>
      </c>
      <c r="F9" s="86">
        <v>0</v>
      </c>
      <c r="G9" s="102">
        <f t="shared" ref="G9" si="2">IF(F9&lt;&gt;"",IF(E9+F9&lt;E10+F10,0,(E9+F9)-(E10+F10)),"")</f>
        <v>0</v>
      </c>
      <c r="H9" s="88" t="str">
        <f>IF(G9&lt;G10,"v",IF(G9=G10,IF(F9&lt;F10,"v",""),""))</f>
        <v>v</v>
      </c>
      <c r="I9" s="31"/>
      <c r="J9" s="22"/>
      <c r="K9" s="22"/>
      <c r="M9" s="96"/>
      <c r="N9" s="104"/>
      <c r="O9" s="104"/>
      <c r="P9" s="105"/>
      <c r="Q9" s="106"/>
      <c r="U9" s="23"/>
      <c r="V9" s="106"/>
      <c r="W9" s="107"/>
      <c r="X9" s="107"/>
      <c r="Y9" s="108"/>
      <c r="Z9" s="109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7"/>
      <c r="AZ9" s="93"/>
      <c r="BB9" s="79"/>
      <c r="BC9" s="81"/>
    </row>
    <row r="10" spans="1:55" ht="11.1" customHeight="1">
      <c r="A10" s="175"/>
      <c r="B10" s="175"/>
      <c r="C10" s="175"/>
      <c r="D10" s="85" t="str">
        <f ca="1">("Nr "&amp;INDIRECT("Ranking" &amp;D1 &amp;"!M28")) &amp;" " &amp;(INDIRECT("Ranking" &amp;D1 &amp;"!K28")) &amp;" " &amp;(INDIRECT("Ranking" &amp;D1 &amp;"!L28"))</f>
        <v>Nr  - -</v>
      </c>
      <c r="E10" s="86"/>
      <c r="F10" s="86"/>
      <c r="G10" s="102" t="str">
        <f t="shared" ref="G10" si="3">IF(F10&lt;&gt;"",IF(E10+F10&lt;E9+F9,0,(E10+F10)-(E9+F9)),"")</f>
        <v/>
      </c>
      <c r="H10" s="89" t="str">
        <f>IF(G10&lt;G9,"v",IF(G10=G9,IF(F10&lt;F9,"v",""),""))</f>
        <v/>
      </c>
      <c r="I10" s="31"/>
      <c r="J10" s="56"/>
      <c r="K10" s="56"/>
      <c r="L10" s="56"/>
      <c r="M10" s="111" t="str">
        <f ca="1">IF(H9&lt;&gt;"",D9,IF(H10&lt;&gt;"",D10,""))</f>
        <v>Nr 105 HAGSTRÖM Alicia Klövsjö Alpina</v>
      </c>
      <c r="N10" s="123">
        <v>0.7</v>
      </c>
      <c r="O10" s="123">
        <v>0.63800000000000001</v>
      </c>
      <c r="P10" s="92">
        <f>IF(O10&lt;&gt;"",IF(N10+O10&lt;N12+O12,0,(N10+O10)-(N12+O12)),"")</f>
        <v>1.3380000000000001</v>
      </c>
      <c r="Q10" s="88" t="str">
        <f>IF(P10&lt;P12,"v",IF(P10=P12,IF(O10&lt;O12,"v",""),""))</f>
        <v/>
      </c>
      <c r="R10" s="31"/>
      <c r="S10" s="193">
        <v>212</v>
      </c>
      <c r="T10" s="196" t="s">
        <v>248</v>
      </c>
      <c r="U10" s="193">
        <v>236</v>
      </c>
      <c r="V10" s="113" t="s">
        <v>6</v>
      </c>
      <c r="W10" s="114"/>
      <c r="X10" s="114"/>
      <c r="Y10" s="115"/>
      <c r="Z10" s="106"/>
      <c r="AA10" s="52">
        <v>1</v>
      </c>
      <c r="AB10" s="42"/>
      <c r="AC10" s="42">
        <v>1</v>
      </c>
      <c r="AD10" s="42"/>
      <c r="AE10" s="53"/>
      <c r="AF10" s="116" t="str">
        <f ca="1">IF(Z8&lt;&gt;"",V8,IF(Z12&lt;&gt;"",V12,""))</f>
        <v>Nr 107 JANSSON Tova Uppsala SLK</v>
      </c>
      <c r="AG10" s="91">
        <v>0.35299999999999998</v>
      </c>
      <c r="AH10" s="91">
        <v>0</v>
      </c>
      <c r="AI10" s="92">
        <f>IF(AH10&lt;&gt;"",IF(AG10+AH10&lt;AG18+AH18,0,(AG10+AH10)-(AG18+AH18)),"")</f>
        <v>0.10999999999999999</v>
      </c>
      <c r="AJ10" s="88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7"/>
      <c r="AZ10" s="93"/>
      <c r="BB10" s="79"/>
      <c r="BC10" s="81"/>
    </row>
    <row r="11" spans="1:55" ht="11.1" customHeight="1">
      <c r="A11" s="174">
        <f>A9+1</f>
        <v>52</v>
      </c>
      <c r="B11" s="174" t="s">
        <v>248</v>
      </c>
      <c r="C11" s="172" t="s">
        <v>120</v>
      </c>
      <c r="D11" s="94" t="str">
        <f ca="1">("Nr "&amp;INDIRECT("Ranking" &amp;D1 &amp;"!M29")) &amp;" " &amp;(INDIRECT("Ranking" &amp;D1 &amp;"!K29")) &amp;" " &amp;(INDIRECT("Ranking" &amp;D1 &amp;"!L29"))</f>
        <v>Nr  - -</v>
      </c>
      <c r="E11" s="95"/>
      <c r="F11" s="95"/>
      <c r="G11" s="102" t="str">
        <f t="shared" ref="G11" si="4">IF(F11&lt;&gt;"",IF(E11+F11&lt;E12+F12,0,(E11+F11)-(E12+F12)),"")</f>
        <v/>
      </c>
      <c r="H11" s="88" t="str">
        <f>IF(G11&lt;G12,"v",IF(G11=G12,IF(F11&lt;F12,"v",""),""))</f>
        <v/>
      </c>
      <c r="I11" s="57"/>
      <c r="J11" s="191">
        <f>J7+1</f>
        <v>134</v>
      </c>
      <c r="K11" s="199" t="s">
        <v>248</v>
      </c>
      <c r="L11" s="191">
        <f>L7+1</f>
        <v>181</v>
      </c>
      <c r="M11" s="117"/>
      <c r="N11" s="97"/>
      <c r="O11" s="97"/>
      <c r="P11" s="98"/>
      <c r="Q11" s="99"/>
      <c r="R11" s="31"/>
      <c r="S11" s="193"/>
      <c r="T11" s="193"/>
      <c r="U11" s="193"/>
      <c r="V11" s="118"/>
      <c r="W11" s="119"/>
      <c r="X11" s="119"/>
      <c r="Y11" s="120"/>
      <c r="Z11" s="118"/>
      <c r="AA11" s="47"/>
      <c r="AB11" s="31"/>
      <c r="AC11" s="31"/>
      <c r="AD11" s="31"/>
      <c r="AE11" s="31"/>
      <c r="AF11" s="121"/>
      <c r="AG11" s="122"/>
      <c r="AH11" s="122"/>
      <c r="AI11" s="122"/>
      <c r="AJ11" s="109"/>
      <c r="AK11" s="47"/>
      <c r="AL11" s="31"/>
      <c r="AM11" s="31"/>
      <c r="AN11" s="31"/>
      <c r="AO11" s="31"/>
      <c r="AP11" s="56"/>
      <c r="AQ11" s="56"/>
      <c r="AR11" s="56"/>
      <c r="AS11" s="31"/>
      <c r="AY11" s="77"/>
      <c r="AZ11" s="93"/>
      <c r="BB11" s="79"/>
      <c r="BC11" s="81"/>
    </row>
    <row r="12" spans="1:55" ht="11.1" customHeight="1">
      <c r="A12" s="175"/>
      <c r="B12" s="175"/>
      <c r="C12" s="175"/>
      <c r="D12" s="94" t="str">
        <f ca="1">("Nr "&amp;INDIRECT("Ranking" &amp;D1 &amp;"!M12")) &amp;" " &amp;(INDIRECT("Ranking" &amp;D1 &amp;"!K12")) &amp;" " &amp;(INDIRECT("Ranking" &amp;D1 &amp;"!L12"))</f>
        <v>Nr 107 JANSSON Tova Uppsala SLK</v>
      </c>
      <c r="E12" s="95">
        <v>0</v>
      </c>
      <c r="F12" s="95">
        <v>0</v>
      </c>
      <c r="G12" s="102">
        <f t="shared" ref="G12" si="5">IF(F12&lt;&gt;"",IF(E12+F12&lt;E11+F11,0,(E12+F12)-(E11+F11)),"")</f>
        <v>0</v>
      </c>
      <c r="H12" s="89" t="str">
        <f>IF(G12&lt;G11,"v",IF(G12=G11,IF(F12&lt;F11,"v",""),""))</f>
        <v>v</v>
      </c>
      <c r="I12" s="42"/>
      <c r="J12" s="192"/>
      <c r="K12" s="192"/>
      <c r="L12" s="192"/>
      <c r="M12" s="111" t="str">
        <f ca="1">IF(H11&lt;&gt;"",D11,IF(H12&lt;&gt;"",D12,""))</f>
        <v>Nr 107 JANSSON Tova Uppsala SLK</v>
      </c>
      <c r="N12" s="123">
        <v>0</v>
      </c>
      <c r="O12" s="123">
        <v>0</v>
      </c>
      <c r="P12" s="102">
        <f>IF(O12&lt;&gt;"",IF(N12+O12&lt;N10+O10,0,(N12+O12)-(N10+O10)),"")</f>
        <v>0</v>
      </c>
      <c r="Q12" s="103" t="str">
        <f>IF(P12&lt;P10,"v",IF(P12=P10,IF(O12&lt;O10,"v",""),""))</f>
        <v>v</v>
      </c>
      <c r="R12" s="42"/>
      <c r="S12" s="42"/>
      <c r="T12" s="42"/>
      <c r="U12" s="42"/>
      <c r="V12" s="85" t="str">
        <f ca="1">IF(Q10&lt;&gt;"",M10,IF(Q12&lt;&gt;"",M12,""))</f>
        <v>Nr 107 JANSSON Tova Uppsala SLK</v>
      </c>
      <c r="W12" s="86">
        <v>0.65400000000000003</v>
      </c>
      <c r="X12" s="86">
        <v>0</v>
      </c>
      <c r="Y12" s="102">
        <f>IF(X12&lt;&gt;"",IF(W12+X12&lt;W8+X8,0,(W12+X12)-(W8+X8)),"")</f>
        <v>0</v>
      </c>
      <c r="Z12" s="103" t="str">
        <f>IF(Y12&lt;Y8,"v",IF(Y12=Y8,IF(X12&lt;X8,"v",""),""))</f>
        <v>v</v>
      </c>
      <c r="AA12" s="47"/>
      <c r="AB12" s="31"/>
      <c r="AC12" s="31"/>
      <c r="AD12" s="31"/>
      <c r="AE12" s="31"/>
      <c r="AF12" s="118"/>
      <c r="AG12" s="120"/>
      <c r="AH12" s="120"/>
      <c r="AI12" s="120"/>
      <c r="AJ12" s="118"/>
      <c r="AK12" s="47"/>
      <c r="AL12" s="31"/>
      <c r="AM12" s="31"/>
      <c r="AN12" s="31"/>
      <c r="AO12" s="31"/>
      <c r="AP12" s="56"/>
      <c r="AQ12" s="56"/>
      <c r="AR12" s="56"/>
      <c r="AS12" s="31"/>
      <c r="AY12" s="77"/>
      <c r="AZ12" s="93"/>
      <c r="BB12" s="79"/>
      <c r="BC12" s="81"/>
    </row>
    <row r="13" spans="1:55" ht="11.1" customHeight="1">
      <c r="A13" s="174">
        <f>A11+1</f>
        <v>53</v>
      </c>
      <c r="B13" s="174" t="s">
        <v>248</v>
      </c>
      <c r="C13" s="172" t="s">
        <v>120</v>
      </c>
      <c r="D13" s="85" t="str">
        <f ca="1">("Nr "&amp;INDIRECT("Ranking" &amp;D1 &amp;"!M9")) &amp;" " &amp;(INDIRECT("Ranking" &amp;D1 &amp;"!K9")) &amp;" " &amp;(INDIRECT("Ranking" &amp;D1 &amp;"!L9"))</f>
        <v>Nr 108 JONASSON Astrid Sundsvalls SLK</v>
      </c>
      <c r="E13" s="86">
        <v>0</v>
      </c>
      <c r="F13" s="86">
        <v>0</v>
      </c>
      <c r="G13" s="102">
        <f t="shared" ref="G13" si="6">IF(F13&lt;&gt;"",IF(E13+F13&lt;E14+F14,0,(E13+F13)-(E14+F14)),"")</f>
        <v>0</v>
      </c>
      <c r="H13" s="88" t="str">
        <f>IF(G13&lt;G14,"v",IF(G13=G14,IF(F13&lt;F14,"v",""),""))</f>
        <v>v</v>
      </c>
      <c r="I13" s="31"/>
      <c r="J13" s="22"/>
      <c r="K13" s="22"/>
      <c r="M13" s="125"/>
      <c r="N13" s="126"/>
      <c r="O13" s="126"/>
      <c r="P13" s="127"/>
      <c r="Q13" s="106"/>
      <c r="U13" s="23"/>
      <c r="V13" s="106"/>
      <c r="W13" s="107"/>
      <c r="X13" s="107"/>
      <c r="Y13" s="108"/>
      <c r="Z13" s="106"/>
      <c r="AE13" s="23"/>
      <c r="AF13" s="106"/>
      <c r="AG13" s="108"/>
      <c r="AH13" s="108"/>
      <c r="AI13" s="108"/>
      <c r="AJ13" s="106"/>
      <c r="AK13" s="47"/>
      <c r="AL13" s="31"/>
      <c r="AM13" s="31"/>
      <c r="AN13" s="31"/>
      <c r="AO13" s="23"/>
      <c r="AQ13" s="22"/>
      <c r="AR13" s="22"/>
      <c r="AS13" s="31"/>
      <c r="AY13" s="77"/>
      <c r="AZ13" s="93"/>
      <c r="BB13" s="79"/>
      <c r="BC13" s="81"/>
    </row>
    <row r="14" spans="1:55" ht="11.1" customHeight="1">
      <c r="A14" s="175"/>
      <c r="B14" s="175"/>
      <c r="C14" s="175"/>
      <c r="D14" s="85" t="str">
        <f ca="1">("Nr "&amp;INDIRECT("Ranking" &amp;D1 &amp;"!M32")) &amp;" " &amp;(INDIRECT("Ranking" &amp;D1 &amp;"!K32")) &amp;" " &amp;(INDIRECT("Ranking" &amp;D1 &amp;"!L32"))</f>
        <v>Nr  - -</v>
      </c>
      <c r="E14" s="86"/>
      <c r="F14" s="86"/>
      <c r="G14" s="102" t="str">
        <f t="shared" ref="G14" si="7">IF(F14&lt;&gt;"",IF(E14+F14&lt;E13+F13,0,(E14+F14)-(E13+F13)),"")</f>
        <v/>
      </c>
      <c r="H14" s="89" t="str">
        <f>IF(G14&lt;G13,"v",IF(G14=G13,IF(F14&lt;F13,"v",""),""))</f>
        <v/>
      </c>
      <c r="I14" s="42"/>
      <c r="J14" s="56"/>
      <c r="K14" s="56"/>
      <c r="L14" s="56"/>
      <c r="M14" s="90" t="str">
        <f ca="1">IF(H13&lt;&gt;"",D13,IF(H14&lt;&gt;"",D14,""))</f>
        <v>Nr 108 JONASSON Astrid Sundsvalls SLK</v>
      </c>
      <c r="N14" s="91">
        <v>0</v>
      </c>
      <c r="O14" s="91">
        <v>0</v>
      </c>
      <c r="P14" s="92">
        <f>IF(O14&lt;&gt;"",IF(N14+O14&lt;N16+O16,0,(N14+O14)-(N16+O16)),"")</f>
        <v>0</v>
      </c>
      <c r="Q14" s="88" t="str">
        <f>IF(P14&lt;P16,"v",IF(P14=P16,IF(O14&lt;O16,"v",""),""))</f>
        <v>v</v>
      </c>
      <c r="R14" s="31"/>
      <c r="S14" s="31"/>
      <c r="T14" s="31"/>
      <c r="U14" s="60"/>
      <c r="V14" s="106"/>
      <c r="W14" s="107"/>
      <c r="X14" s="107"/>
      <c r="Y14" s="108"/>
      <c r="Z14" s="106"/>
      <c r="AC14" s="193">
        <v>252</v>
      </c>
      <c r="AD14" s="196" t="s">
        <v>248</v>
      </c>
      <c r="AE14" s="193">
        <v>264</v>
      </c>
      <c r="AF14" s="113" t="s">
        <v>7</v>
      </c>
      <c r="AG14" s="115"/>
      <c r="AH14" s="115"/>
      <c r="AI14" s="115"/>
      <c r="AJ14" s="106"/>
      <c r="AK14" s="52"/>
      <c r="AL14" s="42"/>
      <c r="AM14" s="42"/>
      <c r="AN14" s="42"/>
      <c r="AO14" s="129" t="str">
        <f ca="1">IF(AJ10&lt;&gt;"",AF10,IF(AJ18&lt;&gt;"",AF18,""))</f>
        <v>Nr 108 JONASSON Astrid Sundsvalls SLK</v>
      </c>
      <c r="AP14" s="130">
        <v>0.7</v>
      </c>
      <c r="AQ14" s="130">
        <v>0.188</v>
      </c>
      <c r="AR14" s="92">
        <f>IF(AQ14&lt;&gt;"",IF(AP14+AQ14&lt;AP28+AQ28,0,(AP14+AQ14)-(AP28+AQ28)),"")</f>
        <v>0.8879999999999999</v>
      </c>
      <c r="AS14" s="88" t="str">
        <f>IF(AR14&lt;AR28,"v",IF(AR14=AR28,IF(AQ14&lt;AQ28,"v",""),""))</f>
        <v/>
      </c>
      <c r="BB14" s="79"/>
      <c r="BC14" s="81"/>
    </row>
    <row r="15" spans="1:55" ht="11.1" customHeight="1">
      <c r="A15" s="174">
        <f>A13+1</f>
        <v>54</v>
      </c>
      <c r="B15" s="174" t="s">
        <v>248</v>
      </c>
      <c r="C15" s="172" t="s">
        <v>120</v>
      </c>
      <c r="D15" s="94" t="str">
        <f ca="1">("Nr "&amp;INDIRECT("Ranking" &amp;D1 &amp;"!M25")) &amp;" " &amp;(INDIRECT("Ranking" &amp;D1 &amp;"!K25")) &amp;" " &amp;(INDIRECT("Ranking" &amp;D1 &amp;"!L25"))</f>
        <v>Nr  - -</v>
      </c>
      <c r="E15" s="95"/>
      <c r="F15" s="95"/>
      <c r="G15" s="102" t="str">
        <f t="shared" ref="G15" si="8">IF(F15&lt;&gt;"",IF(E15+F15&lt;E16+F16,0,(E15+F15)-(E16+F16)),"")</f>
        <v/>
      </c>
      <c r="H15" s="88" t="str">
        <f>IF(G15&lt;G16,"v",IF(G15=G16,IF(F15&lt;F16,"v",""),""))</f>
        <v/>
      </c>
      <c r="I15" s="31"/>
      <c r="J15" s="191">
        <f>J11+1</f>
        <v>135</v>
      </c>
      <c r="K15" s="199" t="s">
        <v>248</v>
      </c>
      <c r="L15" s="191">
        <f>L11+1</f>
        <v>182</v>
      </c>
      <c r="M15" s="96"/>
      <c r="N15" s="97"/>
      <c r="O15" s="97"/>
      <c r="P15" s="98"/>
      <c r="Q15" s="99"/>
      <c r="R15" s="31"/>
      <c r="S15" s="31"/>
      <c r="T15" s="31"/>
      <c r="U15" s="60"/>
      <c r="V15" s="106"/>
      <c r="W15" s="107"/>
      <c r="X15" s="107"/>
      <c r="Y15" s="108"/>
      <c r="Z15" s="118"/>
      <c r="AA15" s="31"/>
      <c r="AB15" s="31"/>
      <c r="AC15" s="193"/>
      <c r="AD15" s="193"/>
      <c r="AE15" s="193"/>
      <c r="AF15" s="106"/>
      <c r="AG15" s="108"/>
      <c r="AH15" s="108"/>
      <c r="AI15" s="108"/>
      <c r="AJ15" s="106"/>
      <c r="AK15" s="47"/>
      <c r="AL15" s="31"/>
      <c r="AM15" s="31"/>
      <c r="AN15" s="31"/>
      <c r="AO15" s="121"/>
      <c r="AP15" s="122"/>
      <c r="AQ15" s="122"/>
      <c r="AR15" s="122"/>
      <c r="AS15" s="109"/>
      <c r="AT15" s="47"/>
      <c r="AU15" s="31"/>
      <c r="AY15" s="79"/>
      <c r="AZ15" s="81"/>
      <c r="BB15" s="79"/>
      <c r="BC15" s="81"/>
    </row>
    <row r="16" spans="1:55" ht="11.1" customHeight="1">
      <c r="A16" s="175"/>
      <c r="B16" s="175"/>
      <c r="C16" s="175"/>
      <c r="D16" s="94" t="str">
        <f ca="1">("Nr "&amp;INDIRECT("Ranking" &amp;D1 &amp;"!M16")) &amp;" " &amp;(INDIRECT("Ranking" &amp;D1 &amp;"!K16")) &amp;" " &amp;(INDIRECT("Ranking" &amp;D1 &amp;"!L16"))</f>
        <v>Nr 103 EDLUND Nelly Getbergets Alpina IF</v>
      </c>
      <c r="E16" s="95">
        <v>0</v>
      </c>
      <c r="F16" s="95">
        <v>0</v>
      </c>
      <c r="G16" s="102">
        <f t="shared" ref="G16" si="9">IF(F16&lt;&gt;"",IF(E16+F16&lt;E15+F15,0,(E16+F16)-(E15+F15)),"")</f>
        <v>0</v>
      </c>
      <c r="H16" s="89" t="str">
        <f>IF(G16&lt;G15,"v",IF(G16=G15,IF(F16&lt;F15,"v",""),""))</f>
        <v>v</v>
      </c>
      <c r="I16" s="42"/>
      <c r="J16" s="192"/>
      <c r="K16" s="192"/>
      <c r="L16" s="192"/>
      <c r="M16" s="90" t="str">
        <f ca="1">IF(H15&lt;&gt;"",D15,IF(H16&lt;&gt;"",D16,""))</f>
        <v>Nr 103 EDLUND Nelly Getbergets Alpina IF</v>
      </c>
      <c r="N16" s="101">
        <v>0.55000000000000004</v>
      </c>
      <c r="O16" s="101">
        <v>0.7</v>
      </c>
      <c r="P16" s="102">
        <f>IF(O16&lt;&gt;"",IF(N16+O16&lt;N14+O14,0,(N16+O16)-(N14+O14)),"")</f>
        <v>1.25</v>
      </c>
      <c r="Q16" s="103" t="str">
        <f>IF(P16&lt;P14,"v",IF(P16=P14,IF(O16&lt;O14,"v",""),""))</f>
        <v/>
      </c>
      <c r="R16" s="42"/>
      <c r="S16" s="42"/>
      <c r="T16" s="42"/>
      <c r="U16" s="42"/>
      <c r="V16" s="94" t="str">
        <f ca="1">IF(Q14&lt;&gt;"",M14,IF(Q16&lt;&gt;"",M16,""))</f>
        <v>Nr 108 JONASSON Astrid Sundsvalls SLK</v>
      </c>
      <c r="W16" s="95">
        <v>0.47099999999999997</v>
      </c>
      <c r="X16" s="95">
        <v>0</v>
      </c>
      <c r="Y16" s="102">
        <f>IF(X16&lt;&gt;"",IF(W16+X16&lt;W20+X20,0,(W16+X16)-(W20+X20)),"")</f>
        <v>0</v>
      </c>
      <c r="Z16" s="88" t="str">
        <f>IF(Y16&lt;Y20,"v",IF(Y16=Y20,IF(X16&lt;X20,"v",""),""))</f>
        <v>v</v>
      </c>
      <c r="AA16" s="31"/>
      <c r="AB16" s="31"/>
      <c r="AC16" s="31"/>
      <c r="AD16" s="31"/>
      <c r="AE16" s="31"/>
      <c r="AF16" s="106"/>
      <c r="AG16" s="108"/>
      <c r="AH16" s="108"/>
      <c r="AI16" s="108"/>
      <c r="AJ16" s="106"/>
      <c r="AK16" s="47"/>
      <c r="AL16" s="31"/>
      <c r="AM16" s="31"/>
      <c r="AN16" s="31"/>
      <c r="AO16" s="118"/>
      <c r="AP16" s="120"/>
      <c r="AQ16" s="120"/>
      <c r="AR16" s="120"/>
      <c r="AS16" s="118"/>
      <c r="AT16" s="47"/>
      <c r="AU16" s="31"/>
      <c r="AY16" s="79"/>
      <c r="AZ16" s="81"/>
      <c r="BB16" s="79"/>
      <c r="BC16" s="81"/>
    </row>
    <row r="17" spans="1:55" ht="11.1" customHeight="1">
      <c r="A17" s="174">
        <f>A15+1</f>
        <v>55</v>
      </c>
      <c r="B17" s="174" t="s">
        <v>248</v>
      </c>
      <c r="C17" s="172" t="s">
        <v>120</v>
      </c>
      <c r="D17" s="85" t="str">
        <f ca="1">("Nr "&amp;INDIRECT("Ranking" &amp;D1 &amp;"!M17")) &amp;" " &amp;(INDIRECT("Ranking" &amp;D1 &amp;"!K17")) &amp;" " &amp;(INDIRECT("Ranking" &amp;D1 &amp;"!L17"))</f>
        <v>Nr 116 WESTRIN Ida Nolby Alpina SK</v>
      </c>
      <c r="E17" s="86">
        <v>0</v>
      </c>
      <c r="F17" s="86">
        <v>0</v>
      </c>
      <c r="G17" s="102">
        <f t="shared" ref="G17" si="10">IF(F17&lt;&gt;"",IF(E17+F17&lt;E18+F18,0,(E17+F17)-(E18+F18)),"")</f>
        <v>0</v>
      </c>
      <c r="H17" s="88" t="str">
        <f>IF(G17&lt;G18,"v",IF(G17=G18,IF(F17&lt;F18,"v",""),""))</f>
        <v>v</v>
      </c>
      <c r="I17" s="31"/>
      <c r="J17" s="56"/>
      <c r="K17" s="56"/>
      <c r="L17" s="56"/>
      <c r="M17" s="96"/>
      <c r="N17" s="104"/>
      <c r="O17" s="104"/>
      <c r="P17" s="105"/>
      <c r="Q17" s="106"/>
      <c r="U17" s="23"/>
      <c r="V17" s="106"/>
      <c r="W17" s="107"/>
      <c r="X17" s="107"/>
      <c r="Y17" s="108"/>
      <c r="Z17" s="109"/>
      <c r="AA17" s="47"/>
      <c r="AB17" s="31"/>
      <c r="AC17" s="31"/>
      <c r="AD17" s="31"/>
      <c r="AE17" s="31"/>
      <c r="AF17" s="118"/>
      <c r="AG17" s="120"/>
      <c r="AH17" s="120"/>
      <c r="AI17" s="120"/>
      <c r="AJ17" s="118"/>
      <c r="AK17" s="47"/>
      <c r="AL17" s="31"/>
      <c r="AM17" s="31"/>
      <c r="AN17" s="31"/>
      <c r="AO17" s="118"/>
      <c r="AP17" s="120"/>
      <c r="AQ17" s="120"/>
      <c r="AR17" s="120"/>
      <c r="AS17" s="118"/>
      <c r="AT17" s="47"/>
      <c r="AU17" s="31"/>
      <c r="AY17" s="79"/>
      <c r="AZ17" s="132"/>
      <c r="BB17" s="79"/>
      <c r="BC17" s="81"/>
    </row>
    <row r="18" spans="1:55" ht="11.1" customHeight="1">
      <c r="A18" s="175"/>
      <c r="B18" s="175"/>
      <c r="C18" s="175"/>
      <c r="D18" s="85" t="str">
        <f ca="1">("Nr "&amp;INDIRECT("Ranking" &amp;D1 &amp;"!M24")) &amp;" " &amp;(INDIRECT("Ranking" &amp;D1 &amp;"!K24")) &amp;" " &amp;(INDIRECT("Ranking" &amp;D1 &amp;"!L24"))</f>
        <v>Nr  - -</v>
      </c>
      <c r="E18" s="86"/>
      <c r="F18" s="86"/>
      <c r="G18" s="102" t="str">
        <f t="shared" ref="G18" si="11">IF(F18&lt;&gt;"",IF(E18+F18&lt;E17+F17,0,(E18+F18)-(E17+F17)),"")</f>
        <v/>
      </c>
      <c r="H18" s="89" t="str">
        <f>IF(G18&lt;G17,"v",IF(G18=G17,IF(F18&lt;F17,"v",""),""))</f>
        <v/>
      </c>
      <c r="I18" s="42"/>
      <c r="J18" s="169"/>
      <c r="K18" s="169"/>
      <c r="L18" s="169"/>
      <c r="M18" s="111" t="str">
        <f ca="1">IF(H17&lt;&gt;"",D17,IF(H18&lt;&gt;"",D18,""))</f>
        <v>Nr 116 WESTRIN Ida Nolby Alpina SK</v>
      </c>
      <c r="N18" s="123">
        <v>0.7</v>
      </c>
      <c r="O18" s="123">
        <v>2.3580000000000001</v>
      </c>
      <c r="P18" s="92">
        <f>IF(O18&lt;&gt;"",IF(N18+O18&lt;N20+O20,0,(N18+O18)-(N20+O20)),"")</f>
        <v>3.0579999999999998</v>
      </c>
      <c r="Q18" s="88" t="str">
        <f>IF(P18&lt;P20,"v",IF(P18=P20,IF(O18&lt;O20,"v",""),""))</f>
        <v/>
      </c>
      <c r="R18" s="31"/>
      <c r="S18" s="193">
        <f>S10+1</f>
        <v>213</v>
      </c>
      <c r="T18" s="196" t="s">
        <v>248</v>
      </c>
      <c r="U18" s="193">
        <f>U10+1</f>
        <v>237</v>
      </c>
      <c r="V18" s="113" t="s">
        <v>8</v>
      </c>
      <c r="W18" s="114"/>
      <c r="X18" s="114"/>
      <c r="Y18" s="115"/>
      <c r="Z18" s="106"/>
      <c r="AA18" s="52">
        <v>2</v>
      </c>
      <c r="AB18" s="42"/>
      <c r="AC18" s="42">
        <v>2</v>
      </c>
      <c r="AD18" s="42"/>
      <c r="AE18" s="53"/>
      <c r="AF18" s="116" t="str">
        <f ca="1">IF(Z16&lt;&gt;"",V16,IF(Z20&lt;&gt;"",V20,""))</f>
        <v>Nr 108 JONASSON Astrid Sundsvalls SLK</v>
      </c>
      <c r="AG18" s="101">
        <v>0</v>
      </c>
      <c r="AH18" s="101">
        <v>0.24299999999999999</v>
      </c>
      <c r="AI18" s="102">
        <f>IF(AH18&lt;&gt;"",IF(AG18+AH18&lt;AG10+AH10,0,(AG18+AH18)-(AG10+AH10)),"")</f>
        <v>0</v>
      </c>
      <c r="AJ18" s="103" t="str">
        <f>IF(AI18&lt;AI10,"v",IF(AI18=AI10,IF(AH18&lt;AH10,"v",""),""))</f>
        <v>v</v>
      </c>
      <c r="AK18" s="47"/>
      <c r="AL18" s="31"/>
      <c r="AM18" s="31"/>
      <c r="AN18" s="31"/>
      <c r="AO18" s="118"/>
      <c r="AP18" s="120"/>
      <c r="AQ18" s="120"/>
      <c r="AR18" s="120"/>
      <c r="AS18" s="118"/>
      <c r="AT18" s="47"/>
      <c r="AU18" s="31"/>
      <c r="AY18" s="79"/>
      <c r="AZ18" s="1"/>
      <c r="BB18" s="79"/>
      <c r="BC18" s="81"/>
    </row>
    <row r="19" spans="1:55" ht="11.1" customHeight="1">
      <c r="A19" s="174">
        <f>A17+1</f>
        <v>56</v>
      </c>
      <c r="B19" s="174" t="s">
        <v>248</v>
      </c>
      <c r="C19" s="172" t="s">
        <v>120</v>
      </c>
      <c r="D19" s="94" t="str">
        <f ca="1">("Nr "&amp;INDIRECT("Ranking" &amp;D1 &amp;"!M33")) &amp;" " &amp;(INDIRECT("Ranking" &amp;D1 &amp;"!K33")) &amp;" " &amp;(INDIRECT("Ranking" &amp;D1 &amp;"!L33"))</f>
        <v>Nr  - -</v>
      </c>
      <c r="E19" s="95"/>
      <c r="F19" s="95"/>
      <c r="G19" s="102" t="str">
        <f t="shared" ref="G19" si="12">IF(F19&lt;&gt;"",IF(E19+F19&lt;E20+F20,0,(E19+F19)-(E20+F20)),"")</f>
        <v/>
      </c>
      <c r="H19" s="88" t="str">
        <f>IF(G19&lt;G20,"v",IF(G19=G20,IF(F19&lt;F20,"v",""),""))</f>
        <v/>
      </c>
      <c r="I19" s="57"/>
      <c r="J19" s="191">
        <f>J15+1</f>
        <v>136</v>
      </c>
      <c r="K19" s="199" t="s">
        <v>248</v>
      </c>
      <c r="L19" s="191">
        <f>L15+1</f>
        <v>183</v>
      </c>
      <c r="M19" s="117"/>
      <c r="N19" s="97"/>
      <c r="O19" s="97"/>
      <c r="P19" s="98"/>
      <c r="Q19" s="99"/>
      <c r="S19" s="193"/>
      <c r="T19" s="193"/>
      <c r="U19" s="193"/>
      <c r="V19" s="118"/>
      <c r="W19" s="119"/>
      <c r="X19" s="119"/>
      <c r="Y19" s="120"/>
      <c r="Z19" s="118"/>
      <c r="AA19" s="47"/>
      <c r="AB19" s="31"/>
      <c r="AC19" s="31"/>
      <c r="AD19" s="31"/>
      <c r="AE19" s="31"/>
      <c r="AF19" s="121"/>
      <c r="AG19" s="120"/>
      <c r="AH19" s="120"/>
      <c r="AI19" s="120"/>
      <c r="AJ19" s="118"/>
      <c r="AK19" s="31"/>
      <c r="AL19" s="31"/>
      <c r="AM19" s="31"/>
      <c r="AN19" s="31"/>
      <c r="AO19" s="106"/>
      <c r="AP19" s="108"/>
      <c r="AQ19" s="108"/>
      <c r="AR19" s="108"/>
      <c r="AS19" s="106"/>
      <c r="AT19" s="47"/>
      <c r="AU19" s="31"/>
      <c r="AY19" s="79"/>
      <c r="AZ19" s="81"/>
      <c r="BB19" s="79"/>
      <c r="BC19" s="81"/>
    </row>
    <row r="20" spans="1:55" ht="11.1" customHeight="1">
      <c r="A20" s="173"/>
      <c r="B20" s="173"/>
      <c r="C20" s="173"/>
      <c r="D20" s="94" t="str">
        <f ca="1">("Nr "&amp;INDIRECT("Ranking" &amp;D1 &amp;"!M8")) &amp;" " &amp;(INDIRECT("Ranking" &amp;D1 &amp;"!K8")) &amp;" " &amp;(INDIRECT("Ranking" &amp;D1 &amp;"!L8"))</f>
        <v>Nr 101 AICHER Emma Sundsvalls SLK</v>
      </c>
      <c r="E20" s="95">
        <v>0</v>
      </c>
      <c r="F20" s="95">
        <v>0</v>
      </c>
      <c r="G20" s="102">
        <f t="shared" ref="G20" si="13">IF(F20&lt;&gt;"",IF(E20+F20&lt;E19+F19,0,(E20+F20)-(E19+F19)),"")</f>
        <v>0</v>
      </c>
      <c r="H20" s="89" t="str">
        <f>IF(G20&lt;G19,"v",IF(G20=G19,IF(F20&lt;F19,"v",""),""))</f>
        <v>v</v>
      </c>
      <c r="I20" s="42"/>
      <c r="J20" s="192"/>
      <c r="K20" s="192"/>
      <c r="L20" s="192"/>
      <c r="M20" s="111" t="str">
        <f ca="1">IF(H19&lt;&gt;"",D19,IF(H20&lt;&gt;"",D20,""))</f>
        <v>Nr 101 AICHER Emma Sundsvalls SLK</v>
      </c>
      <c r="N20" s="123">
        <v>0</v>
      </c>
      <c r="O20" s="123">
        <v>0</v>
      </c>
      <c r="P20" s="102">
        <f>IF(O20&lt;&gt;"",IF(N20+O20&lt;N18+O18,0,(N20+O20)-(N18+O18)),"")</f>
        <v>0</v>
      </c>
      <c r="Q20" s="103" t="str">
        <f>IF(P20&lt;P18,"v",IF(P20=P18,IF(O20&lt;O18,"v",""),""))</f>
        <v>v</v>
      </c>
      <c r="R20" s="42"/>
      <c r="S20" s="42"/>
      <c r="T20" s="42"/>
      <c r="U20" s="42"/>
      <c r="V20" s="94" t="str">
        <f ca="1">IF(Q18&lt;&gt;"",M18,IF(Q20&lt;&gt;"",M20,""))</f>
        <v>Nr 101 AICHER Emma Sundsvalls SLK</v>
      </c>
      <c r="W20" s="95">
        <v>0</v>
      </c>
      <c r="X20" s="95">
        <v>0.47899999999999998</v>
      </c>
      <c r="Y20" s="102">
        <f>IF(X20&lt;&gt;"",IF(W20+X20&lt;W16+X16,0,(W20+X20)-(W16+X16)),"")</f>
        <v>8.0000000000000071E-3</v>
      </c>
      <c r="Z20" s="103" t="str">
        <f>IF(Y20&lt;Y16,"v",IF(Y20=Y16,IF(X20&lt;X16,"v",""),""))</f>
        <v/>
      </c>
      <c r="AA20" s="47"/>
      <c r="AB20" s="31"/>
      <c r="AC20" s="31"/>
      <c r="AD20" s="31"/>
      <c r="AE20" s="31"/>
      <c r="AF20" s="118"/>
      <c r="AG20" s="120"/>
      <c r="AH20" s="120"/>
      <c r="AI20" s="120"/>
      <c r="AJ20" s="118"/>
      <c r="AK20" s="31"/>
      <c r="AL20" s="31"/>
      <c r="AM20" s="31"/>
      <c r="AN20" s="31"/>
      <c r="AO20" s="106"/>
      <c r="AP20" s="108"/>
      <c r="AQ20" s="108"/>
      <c r="AR20" s="108"/>
      <c r="AS20" s="106"/>
      <c r="AT20" s="47"/>
      <c r="AU20" s="133" t="s">
        <v>9</v>
      </c>
      <c r="AY20" s="79"/>
      <c r="AZ20" s="81"/>
      <c r="BB20" s="79"/>
      <c r="BC20" s="81"/>
    </row>
    <row r="21" spans="1:55" ht="11.1" customHeight="1">
      <c r="A21" s="178"/>
      <c r="B21" s="178"/>
      <c r="C21" s="178"/>
      <c r="D21" s="31"/>
      <c r="E21" s="56"/>
      <c r="F21" s="56"/>
      <c r="G21" s="45"/>
      <c r="H21" s="134"/>
      <c r="I21" s="31"/>
      <c r="J21" s="56"/>
      <c r="K21" s="56"/>
      <c r="L21" s="56"/>
      <c r="M21" s="125"/>
      <c r="N21" s="126"/>
      <c r="O21" s="126"/>
      <c r="P21" s="127"/>
      <c r="Q21" s="106"/>
      <c r="U21" s="23"/>
      <c r="V21" s="135"/>
      <c r="W21" s="136"/>
      <c r="X21" s="136"/>
      <c r="Y21" s="137"/>
      <c r="Z21" s="106"/>
      <c r="AE21" s="23"/>
      <c r="AF21" s="106"/>
      <c r="AG21" s="108"/>
      <c r="AH21" s="108"/>
      <c r="AI21" s="108"/>
      <c r="AJ21" s="106"/>
      <c r="AK21" s="31"/>
      <c r="AL21" s="193">
        <f>AL33+6</f>
        <v>278</v>
      </c>
      <c r="AM21" s="196" t="s">
        <v>248</v>
      </c>
      <c r="AN21" s="193">
        <f>AN33+6</f>
        <v>290</v>
      </c>
      <c r="AO21" s="113" t="s">
        <v>10</v>
      </c>
      <c r="AP21" s="115"/>
      <c r="AQ21" s="115"/>
      <c r="AR21" s="115"/>
      <c r="AS21" s="106"/>
      <c r="AT21" s="47"/>
      <c r="AU21" s="138" t="str">
        <f ca="1">IF(AS14&lt;&gt;"",AO14,IF(AS28&lt;&gt;"",AO28,""))</f>
        <v>Nr 117 VON REEDTZ Sofia Gävle Alpina SK</v>
      </c>
      <c r="AY21" s="79"/>
      <c r="AZ21" s="132"/>
      <c r="BB21" s="79"/>
      <c r="BC21" s="81"/>
    </row>
    <row r="22" spans="1:55" ht="11.1" customHeight="1">
      <c r="A22" s="179">
        <f>A19+1</f>
        <v>57</v>
      </c>
      <c r="B22" s="179" t="s">
        <v>248</v>
      </c>
      <c r="C22" s="175" t="s">
        <v>120</v>
      </c>
      <c r="D22" s="85" t="str">
        <f ca="1">("Nr "&amp;INDIRECT("Ranking" &amp;D1 &amp;"!M7")) &amp;" " &amp;(INDIRECT("Ranking" &amp;D1 &amp;"!K7")) &amp;" " &amp;(INDIRECT("Ranking" &amp;D1 &amp;"!L7"))</f>
        <v>Nr 117 VON REEDTZ Sofia Gävle Alpina SK</v>
      </c>
      <c r="E22" s="86">
        <v>0</v>
      </c>
      <c r="F22" s="86">
        <v>0</v>
      </c>
      <c r="G22" s="102">
        <f t="shared" ref="G22" si="14">IF(F22&lt;&gt;"",IF(E22+F22&lt;E23+F23,0,(E22+F22)-(E23+F23)),"")</f>
        <v>0</v>
      </c>
      <c r="H22" s="88" t="str">
        <f>IF(G22&lt;G23,"v",IF(G22=G23,IF(F22&lt;F23,"v",""),""))</f>
        <v>v</v>
      </c>
      <c r="I22" s="31"/>
      <c r="J22" s="56"/>
      <c r="K22" s="56"/>
      <c r="L22" s="56"/>
      <c r="M22" s="90" t="str">
        <f ca="1">IF(H22&lt;&gt;"",D22,IF(H23&lt;&gt;"",D23,""))</f>
        <v>Nr 117 VON REEDTZ Sofia Gävle Alpina SK</v>
      </c>
      <c r="N22" s="91">
        <v>0</v>
      </c>
      <c r="O22" s="91">
        <v>0</v>
      </c>
      <c r="P22" s="92">
        <f>IF(O22&lt;&gt;"",IF(N22+O22&lt;N24+O24,0,(N22+O22)-(N24+O24)),"")</f>
        <v>0</v>
      </c>
      <c r="Q22" s="88" t="str">
        <f>IF(P22&lt;P24,"v",IF(P22=P24,IF(O22&lt;O24,"v",""),""))</f>
        <v>v</v>
      </c>
      <c r="U22" s="23"/>
      <c r="V22" s="129" t="str">
        <f ca="1">IF(Q22&lt;&gt;"",M22,IF(Q24&lt;&gt;"",M24,""))</f>
        <v>Nr 117 VON REEDTZ Sofia Gävle Alpina SK</v>
      </c>
      <c r="W22" s="86">
        <v>0</v>
      </c>
      <c r="X22" s="86">
        <v>0</v>
      </c>
      <c r="Y22" s="102">
        <f>IF(X22&lt;&gt;"",IF(W22+X22&lt;W26+X26,0,(W22+X22)-(W26+X26)),"")</f>
        <v>0</v>
      </c>
      <c r="Z22" s="88" t="str">
        <f>IF(Y22&lt;Y26,"v",IF(Y22=Y26,IF(X22&lt;X26,"v",""),""))</f>
        <v>v</v>
      </c>
      <c r="AE22" s="23"/>
      <c r="AF22" s="106"/>
      <c r="AG22" s="108"/>
      <c r="AH22" s="108"/>
      <c r="AI22" s="108"/>
      <c r="AJ22" s="106"/>
      <c r="AK22" s="31"/>
      <c r="AL22" s="193"/>
      <c r="AM22" s="193"/>
      <c r="AN22" s="193"/>
      <c r="AO22" s="106"/>
      <c r="AP22" s="108"/>
      <c r="AQ22" s="108"/>
      <c r="AR22" s="108"/>
      <c r="AS22" s="106"/>
      <c r="AT22" s="69"/>
      <c r="AU22" s="121"/>
      <c r="AY22" s="79"/>
      <c r="AZ22" s="1"/>
      <c r="BB22" s="79"/>
      <c r="BC22" s="81"/>
    </row>
    <row r="23" spans="1:55" ht="11.1" customHeight="1">
      <c r="A23" s="173"/>
      <c r="B23" s="173"/>
      <c r="C23" s="173"/>
      <c r="D23" s="85" t="str">
        <f ca="1">("Nr "&amp;INDIRECT("Ranking" &amp;D1 &amp;"!M34")) &amp;" " &amp;(INDIRECT("Ranking" &amp;D1 &amp;"!K34")) &amp;" " &amp;(INDIRECT("Ranking" &amp;D1 &amp;"!L34"))</f>
        <v>Nr  - -</v>
      </c>
      <c r="E23" s="86"/>
      <c r="F23" s="86"/>
      <c r="G23" s="102" t="str">
        <f t="shared" ref="G23" si="15">IF(F23&lt;&gt;"",IF(E23+F23&lt;E22+F22,0,(E23+F23)-(E22+F22)),"")</f>
        <v/>
      </c>
      <c r="H23" s="89" t="str">
        <f>IF(G23&lt;G22,"v",IF(G23=G22,IF(F23&lt;F22,"v",""),""))</f>
        <v/>
      </c>
      <c r="I23" s="69"/>
      <c r="J23" s="191">
        <f>J19+1</f>
        <v>137</v>
      </c>
      <c r="K23" s="199" t="s">
        <v>248</v>
      </c>
      <c r="L23" s="191">
        <f>L19+1</f>
        <v>184</v>
      </c>
      <c r="M23" s="96"/>
      <c r="N23" s="97"/>
      <c r="O23" s="97"/>
      <c r="P23" s="98"/>
      <c r="Q23" s="99"/>
      <c r="R23" s="57"/>
      <c r="S23" s="57"/>
      <c r="T23" s="57"/>
      <c r="U23" s="57"/>
      <c r="V23" s="121"/>
      <c r="W23" s="140"/>
      <c r="X23" s="140"/>
      <c r="Y23" s="122"/>
      <c r="Z23" s="109"/>
      <c r="AA23" s="31"/>
      <c r="AB23" s="31"/>
      <c r="AC23" s="31"/>
      <c r="AD23" s="31"/>
      <c r="AE23" s="31"/>
      <c r="AF23" s="106"/>
      <c r="AG23" s="108"/>
      <c r="AH23" s="108"/>
      <c r="AI23" s="108"/>
      <c r="AJ23" s="118"/>
      <c r="AK23" s="31"/>
      <c r="AL23" s="31"/>
      <c r="AM23" s="31"/>
      <c r="AN23" s="31"/>
      <c r="AO23" s="106"/>
      <c r="AP23" s="108"/>
      <c r="AQ23" s="108"/>
      <c r="AR23" s="108"/>
      <c r="AS23" s="106"/>
      <c r="AT23" s="47"/>
      <c r="AU23" s="118"/>
      <c r="AY23" s="79"/>
      <c r="AZ23" s="81"/>
      <c r="BB23" s="79"/>
      <c r="BC23" s="81"/>
    </row>
    <row r="24" spans="1:55" ht="11.1" customHeight="1">
      <c r="A24" s="174">
        <f>A22+1</f>
        <v>58</v>
      </c>
      <c r="B24" s="174" t="s">
        <v>248</v>
      </c>
      <c r="C24" s="172" t="s">
        <v>120</v>
      </c>
      <c r="D24" s="94" t="str">
        <f ca="1">("Nr "&amp;INDIRECT("Ranking" &amp;D1 &amp;"!M23")) &amp;" " &amp;(INDIRECT("Ranking" &amp;D1 &amp;"!K23")) &amp;" " &amp;(INDIRECT("Ranking" &amp;D1 &amp;"!L23"))</f>
        <v>Nr  - -</v>
      </c>
      <c r="E24" s="95"/>
      <c r="F24" s="95"/>
      <c r="G24" s="102" t="str">
        <f t="shared" ref="G24" si="16">IF(F24&lt;&gt;"",IF(E24+F24&lt;E25+F25,0,(E24+F24)-(E25+F25)),"")</f>
        <v/>
      </c>
      <c r="H24" s="88" t="str">
        <f t="shared" ref="H24" si="17">IF(G24&lt;G25,"v",IF(G24=G25,IF(F24&lt;F25,"v",""),""))</f>
        <v/>
      </c>
      <c r="I24" s="31"/>
      <c r="J24" s="192"/>
      <c r="K24" s="192"/>
      <c r="L24" s="192"/>
      <c r="M24" s="90" t="str">
        <f ca="1">IF(H24&lt;&gt;"",D24,IF(H25&lt;&gt;"",D25,""))</f>
        <v>Nr 102 ANDERSSON Kajsa Sundsvalls SLK</v>
      </c>
      <c r="N24" s="101">
        <v>0.7</v>
      </c>
      <c r="O24" s="101">
        <v>3.621</v>
      </c>
      <c r="P24" s="102">
        <f>IF(O24&lt;&gt;"",IF(N24+O24&lt;N22+O22,0,(N24+O24)-(N22+O22)),"")</f>
        <v>4.3209999999999997</v>
      </c>
      <c r="Q24" s="103" t="str">
        <f>IF(P24&lt;P22,"v",IF(P24=P22,IF(O24&lt;O22,"v",""),""))</f>
        <v/>
      </c>
      <c r="S24" s="193">
        <f>S18+1</f>
        <v>214</v>
      </c>
      <c r="T24" s="196" t="s">
        <v>248</v>
      </c>
      <c r="U24" s="193">
        <f>U18+1</f>
        <v>238</v>
      </c>
      <c r="V24" s="141" t="s">
        <v>11</v>
      </c>
      <c r="W24" s="142"/>
      <c r="X24" s="142"/>
      <c r="Y24" s="143"/>
      <c r="Z24" s="144"/>
      <c r="AA24" s="42">
        <v>3</v>
      </c>
      <c r="AB24" s="42"/>
      <c r="AC24" s="42">
        <v>3</v>
      </c>
      <c r="AD24" s="42"/>
      <c r="AE24" s="53"/>
      <c r="AF24" s="189" t="str">
        <f ca="1">IF(Z22&lt;&gt;"",V22,IF(Z26&lt;&gt;"",V26,""))</f>
        <v>Nr 117 VON REEDTZ Sofia Gävle Alpina SK</v>
      </c>
      <c r="AG24" s="112">
        <v>0</v>
      </c>
      <c r="AH24" s="112">
        <v>0</v>
      </c>
      <c r="AI24" s="92">
        <f>IF(AH24&lt;&gt;"",IF(AG24+AH24&lt;AG32+AH32,0,(AG24+AH24)-(AG32+AH32)),"")</f>
        <v>0</v>
      </c>
      <c r="AJ24" s="88" t="str">
        <f>IF(AI24&lt;AI32,"v",IF(AI24=AI32,IF(AH24&lt;AH32,"v",""),""))</f>
        <v>v</v>
      </c>
      <c r="AK24" s="31"/>
      <c r="AL24" s="31"/>
      <c r="AM24" s="31"/>
      <c r="AN24" s="31"/>
      <c r="AO24" s="106"/>
      <c r="AP24" s="108"/>
      <c r="AQ24" s="108"/>
      <c r="AR24" s="108"/>
      <c r="AS24" s="106"/>
      <c r="AT24" s="47"/>
      <c r="AU24" s="106"/>
      <c r="AY24" s="79"/>
      <c r="AZ24" s="81"/>
      <c r="BB24" s="79"/>
      <c r="BC24" s="81"/>
    </row>
    <row r="25" spans="1:55" ht="11.1" customHeight="1">
      <c r="A25" s="173"/>
      <c r="B25" s="173"/>
      <c r="C25" s="173"/>
      <c r="D25" s="94" t="str">
        <f ca="1">("Nr "&amp;INDIRECT("Ranking" &amp;D1 &amp;"!M18")) &amp;" " &amp;(INDIRECT("Ranking" &amp;D1 &amp;"!K18")) &amp;" " &amp;(INDIRECT("Ranking" &amp;D1 &amp;"!L18"))</f>
        <v>Nr 102 ANDERSSON Kajsa Sundsvalls SLK</v>
      </c>
      <c r="E25" s="95">
        <v>0</v>
      </c>
      <c r="F25" s="95">
        <v>0</v>
      </c>
      <c r="G25" s="102">
        <f t="shared" ref="G25" si="18">IF(F25&lt;&gt;"",IF(E25+F25&lt;E24+F24,0,(E25+F25)-(E24+F24)),"")</f>
        <v>0</v>
      </c>
      <c r="H25" s="89" t="str">
        <f t="shared" ref="H25" si="19">IF(G25&lt;G24,"v",IF(G25=G24,IF(F25&lt;F24,"v",""),""))</f>
        <v>v</v>
      </c>
      <c r="I25" s="69"/>
      <c r="J25" s="58"/>
      <c r="K25" s="58"/>
      <c r="L25" s="58"/>
      <c r="M25" s="96"/>
      <c r="N25" s="104"/>
      <c r="O25" s="104"/>
      <c r="P25" s="105"/>
      <c r="Q25" s="118"/>
      <c r="R25" s="31"/>
      <c r="S25" s="193"/>
      <c r="T25" s="193"/>
      <c r="U25" s="193"/>
      <c r="V25" s="106"/>
      <c r="W25" s="107"/>
      <c r="X25" s="107"/>
      <c r="Y25" s="108"/>
      <c r="Z25" s="106"/>
      <c r="AA25" s="47"/>
      <c r="AB25" s="31"/>
      <c r="AC25" s="31"/>
      <c r="AD25" s="31"/>
      <c r="AE25" s="31"/>
      <c r="AF25" s="121"/>
      <c r="AG25" s="122"/>
      <c r="AH25" s="122"/>
      <c r="AI25" s="122"/>
      <c r="AJ25" s="109"/>
      <c r="AK25" s="47"/>
      <c r="AL25" s="31"/>
      <c r="AM25" s="31"/>
      <c r="AN25" s="31"/>
      <c r="AO25" s="118"/>
      <c r="AP25" s="120"/>
      <c r="AQ25" s="120"/>
      <c r="AR25" s="120"/>
      <c r="AS25" s="118"/>
      <c r="AT25" s="47"/>
      <c r="AU25" s="106"/>
      <c r="AY25" s="79"/>
      <c r="AZ25" s="81"/>
      <c r="BB25" s="79"/>
      <c r="BC25" s="81"/>
    </row>
    <row r="26" spans="1:55" ht="11.1" customHeight="1">
      <c r="A26" s="174">
        <f>A24+1</f>
        <v>59</v>
      </c>
      <c r="B26" s="174" t="s">
        <v>248</v>
      </c>
      <c r="C26" s="172" t="s">
        <v>120</v>
      </c>
      <c r="D26" s="85" t="str">
        <f ca="1">("Nr "&amp;INDIRECT("Ranking" &amp;D1 &amp;"!M15")) &amp;" " &amp;(INDIRECT("Ranking" &amp;D1 &amp;"!K15")) &amp;" " &amp;(INDIRECT("Ranking" &amp;D1 &amp;"!L15"))</f>
        <v>Nr 115 SÖDERBERG Saga Getbergets Alpina IF</v>
      </c>
      <c r="E26" s="86">
        <v>0</v>
      </c>
      <c r="F26" s="86">
        <v>0</v>
      </c>
      <c r="G26" s="102">
        <f t="shared" ref="G26" si="20">IF(F26&lt;&gt;"",IF(E26+F26&lt;E27+F27,0,(E26+F26)-(E27+F27)),"")</f>
        <v>0</v>
      </c>
      <c r="H26" s="88" t="str">
        <f t="shared" ref="H26" si="21">IF(G26&lt;G27,"v",IF(G26=G27,IF(F26&lt;F27,"v",""),""))</f>
        <v>v</v>
      </c>
      <c r="I26" s="31"/>
      <c r="J26" s="169"/>
      <c r="K26" s="169"/>
      <c r="L26" s="169"/>
      <c r="M26" s="111" t="str">
        <f ca="1">IF(H26&lt;&gt;"",D26,IF(H27&lt;&gt;"",D27,""))</f>
        <v>Nr 115 SÖDERBERG Saga Getbergets Alpina IF</v>
      </c>
      <c r="N26" s="123">
        <v>0.161</v>
      </c>
      <c r="O26" s="123">
        <v>0</v>
      </c>
      <c r="P26" s="92">
        <f>IF(O26&lt;&gt;"",IF(N26+O26&lt;N28+O28,0,(N26+O26)-(N28+O28)),"")</f>
        <v>0</v>
      </c>
      <c r="Q26" s="88" t="str">
        <f>IF(P26&lt;P28,"v",IF(P26=P28,IF(O26&lt;O28,"v",""),""))</f>
        <v>v</v>
      </c>
      <c r="U26" s="23"/>
      <c r="V26" s="129" t="str">
        <f ca="1">IF(Q26&lt;&gt;"",M26,IF(Q28&lt;&gt;"",M28,""))</f>
        <v>Nr 115 SÖDERBERG Saga Getbergets Alpina IF</v>
      </c>
      <c r="W26" s="86">
        <v>0.7</v>
      </c>
      <c r="X26" s="86">
        <v>3.121</v>
      </c>
      <c r="Y26" s="102">
        <f>IF(X26&lt;&gt;"",IF(W26+X26&lt;W22+X22,0,(W26+X26)-(W22+X22)),"")</f>
        <v>3.8209999999999997</v>
      </c>
      <c r="Z26" s="103" t="str">
        <f>IF(Y26&lt;Y22,"v",IF(Y26=Y22,IF(X26&lt;X22,"v",""),""))</f>
        <v/>
      </c>
      <c r="AA26" s="47"/>
      <c r="AB26" s="31"/>
      <c r="AC26" s="31"/>
      <c r="AD26" s="31"/>
      <c r="AE26" s="31"/>
      <c r="AF26" s="118"/>
      <c r="AG26" s="120"/>
      <c r="AH26" s="120"/>
      <c r="AI26" s="120"/>
      <c r="AJ26" s="118"/>
      <c r="AK26" s="47"/>
      <c r="AL26" s="31"/>
      <c r="AM26" s="31"/>
      <c r="AN26" s="31"/>
      <c r="AO26" s="118"/>
      <c r="AP26" s="120"/>
      <c r="AQ26" s="120"/>
      <c r="AR26" s="120"/>
      <c r="AS26" s="118"/>
      <c r="AT26" s="47"/>
      <c r="AU26" s="133" t="s">
        <v>12</v>
      </c>
      <c r="AY26" s="79"/>
      <c r="AZ26" s="81"/>
      <c r="BB26" s="79"/>
      <c r="BC26" s="81"/>
    </row>
    <row r="27" spans="1:55" ht="11.1" customHeight="1">
      <c r="A27" s="173"/>
      <c r="B27" s="173"/>
      <c r="C27" s="173"/>
      <c r="D27" s="85" t="str">
        <f ca="1">("Nr "&amp;INDIRECT("Ranking" &amp;D1 &amp;"!M26")) &amp;" " &amp;(INDIRECT("Ranking" &amp;D1 &amp;"!K26")) &amp;" " &amp;(INDIRECT("Ranking" &amp;D1 &amp;"!L26"))</f>
        <v>Nr  - -</v>
      </c>
      <c r="E27" s="86"/>
      <c r="F27" s="86"/>
      <c r="G27" s="102" t="str">
        <f t="shared" ref="G27" si="22">IF(F27&lt;&gt;"",IF(E27+F27&lt;E26+F26,0,(E27+F27)-(E26+F26)),"")</f>
        <v/>
      </c>
      <c r="H27" s="89" t="str">
        <f t="shared" ref="H27" si="23">IF(G27&lt;G26,"v",IF(G27=G26,IF(F27&lt;F26,"v",""),""))</f>
        <v/>
      </c>
      <c r="I27" s="69"/>
      <c r="J27" s="191">
        <f>J23+1</f>
        <v>138</v>
      </c>
      <c r="K27" s="199" t="s">
        <v>248</v>
      </c>
      <c r="L27" s="191">
        <f>L23+1</f>
        <v>185</v>
      </c>
      <c r="M27" s="117"/>
      <c r="N27" s="97"/>
      <c r="O27" s="97"/>
      <c r="P27" s="98"/>
      <c r="Q27" s="99"/>
      <c r="R27" s="57"/>
      <c r="S27" s="57"/>
      <c r="T27" s="57"/>
      <c r="U27" s="57"/>
      <c r="V27" s="121"/>
      <c r="W27" s="119"/>
      <c r="X27" s="119"/>
      <c r="Y27" s="120"/>
      <c r="Z27" s="118"/>
      <c r="AA27" s="31"/>
      <c r="AB27" s="31"/>
      <c r="AC27" s="31"/>
      <c r="AD27" s="31"/>
      <c r="AE27" s="31"/>
      <c r="AF27" s="106"/>
      <c r="AG27" s="108"/>
      <c r="AH27" s="108"/>
      <c r="AI27" s="108"/>
      <c r="AJ27" s="106"/>
      <c r="AK27" s="47"/>
      <c r="AL27" s="31"/>
      <c r="AM27" s="31"/>
      <c r="AN27" s="31"/>
      <c r="AO27" s="118"/>
      <c r="AP27" s="120"/>
      <c r="AQ27" s="120"/>
      <c r="AR27" s="120"/>
      <c r="AS27" s="118"/>
      <c r="AT27" s="52"/>
      <c r="AU27" s="146" t="str">
        <f ca="1">IF(AS14&lt;&gt;"",AO28,IF(AS28&lt;&gt;"",AO14,""))</f>
        <v>Nr 108 JONASSON Astrid Sundsvalls SLK</v>
      </c>
      <c r="AY27" s="79"/>
      <c r="AZ27" s="81"/>
      <c r="BB27" s="79"/>
      <c r="BC27" s="81"/>
    </row>
    <row r="28" spans="1:55" ht="11.1" customHeight="1">
      <c r="A28" s="174">
        <f>A26+1</f>
        <v>60</v>
      </c>
      <c r="B28" s="174" t="s">
        <v>248</v>
      </c>
      <c r="C28" s="172" t="s">
        <v>120</v>
      </c>
      <c r="D28" s="94" t="str">
        <f ca="1">("Nr "&amp;INDIRECT("Ranking" &amp;D1 &amp;"!M31")) &amp;" " &amp;(INDIRECT("Ranking" &amp;D1 &amp;"!K31")) &amp;" " &amp;(INDIRECT("Ranking" &amp;D1 &amp;"!L31"))</f>
        <v>Nr  - -</v>
      </c>
      <c r="E28" s="95"/>
      <c r="F28" s="95"/>
      <c r="G28" s="102" t="str">
        <f t="shared" ref="G28" si="24">IF(F28&lt;&gt;"",IF(E28+F28&lt;E29+F29,0,(E28+F28)-(E29+F29)),"")</f>
        <v/>
      </c>
      <c r="H28" s="88" t="str">
        <f t="shared" ref="H28" si="25">IF(G28&lt;G29,"v",IF(G28=G29,IF(F28&lt;F29,"v",""),""))</f>
        <v/>
      </c>
      <c r="I28" s="31"/>
      <c r="J28" s="192"/>
      <c r="K28" s="192"/>
      <c r="L28" s="192"/>
      <c r="M28" s="111" t="str">
        <f ca="1">IF(H28&lt;&gt;"",D28,IF(H29&lt;&gt;"",D29,""))</f>
        <v>Nr 106 HALLBERG Johanna Sundsvalls SLK</v>
      </c>
      <c r="N28" s="123">
        <v>0</v>
      </c>
      <c r="O28" s="123">
        <v>0.25900000000000001</v>
      </c>
      <c r="P28" s="102">
        <f>IF(O28&lt;&gt;"",IF(N28+O28&lt;N26+O26,0,(N28+O28)-(N26+O26)),"")</f>
        <v>9.8000000000000004E-2</v>
      </c>
      <c r="Q28" s="103" t="str">
        <f>IF(P28&lt;P26,"v",IF(P28=P26,IF(O28&lt;O26,"v",""),""))</f>
        <v/>
      </c>
      <c r="U28" s="23"/>
      <c r="V28" s="118"/>
      <c r="W28" s="119"/>
      <c r="X28" s="119"/>
      <c r="Y28" s="120"/>
      <c r="Z28" s="118"/>
      <c r="AA28" s="31"/>
      <c r="AB28" s="31"/>
      <c r="AC28" s="193">
        <f>AC14+1</f>
        <v>253</v>
      </c>
      <c r="AD28" s="196" t="s">
        <v>248</v>
      </c>
      <c r="AE28" s="193">
        <f>AE14+1</f>
        <v>265</v>
      </c>
      <c r="AF28" s="113" t="s">
        <v>13</v>
      </c>
      <c r="AG28" s="115"/>
      <c r="AH28" s="115"/>
      <c r="AI28" s="115"/>
      <c r="AJ28" s="106"/>
      <c r="AK28" s="52"/>
      <c r="AL28" s="42"/>
      <c r="AM28" s="42"/>
      <c r="AN28" s="53"/>
      <c r="AO28" s="129" t="str">
        <f ca="1">IF(AJ24&lt;&gt;"",AF24,IF(AJ32&lt;&gt;"",AF32,""))</f>
        <v>Nr 117 VON REEDTZ Sofia Gävle Alpina SK</v>
      </c>
      <c r="AP28" s="86">
        <v>0</v>
      </c>
      <c r="AQ28" s="86">
        <v>0</v>
      </c>
      <c r="AR28" s="102">
        <f>IF(AQ28&lt;&gt;"",IF(AP28+AQ28&lt;AP14+AQ14,0,(AP28+AQ28)-(AP14+AQ14)),"")</f>
        <v>0</v>
      </c>
      <c r="AS28" s="103" t="str">
        <f>IF(AR28&lt;AR14,"v",IF(AR28=AR14,IF(AQ28&lt;AQ14,"v",""),""))</f>
        <v>v</v>
      </c>
      <c r="AT28" s="47"/>
      <c r="AU28" s="118"/>
      <c r="AY28" s="79"/>
      <c r="AZ28" s="81"/>
      <c r="BB28" s="79"/>
      <c r="BC28" s="81"/>
    </row>
    <row r="29" spans="1:55" ht="11.1" customHeight="1">
      <c r="A29" s="173"/>
      <c r="B29" s="173"/>
      <c r="C29" s="173"/>
      <c r="D29" s="94" t="str">
        <f ca="1">("Nr "&amp;INDIRECT("Ranking" &amp;D1 &amp;"!M10")) &amp;" " &amp;(INDIRECT("Ranking" &amp;D1 &amp;"!K10")) &amp;" " &amp;(INDIRECT("Ranking" &amp;D1 &amp;"!L10"))</f>
        <v>Nr 106 HALLBERG Johanna Sundsvalls SLK</v>
      </c>
      <c r="E29" s="95">
        <v>0</v>
      </c>
      <c r="F29" s="95">
        <v>0</v>
      </c>
      <c r="G29" s="102">
        <f t="shared" ref="G29" si="26">IF(F29&lt;&gt;"",IF(E29+F29&lt;E28+F28,0,(E29+F29)-(E28+F28)),"")</f>
        <v>0</v>
      </c>
      <c r="H29" s="89" t="str">
        <f t="shared" ref="H29" si="27">IF(G29&lt;G28,"v",IF(G29=G28,IF(F29&lt;F28,"v",""),""))</f>
        <v>v</v>
      </c>
      <c r="I29" s="69"/>
      <c r="J29" s="58"/>
      <c r="K29" s="58"/>
      <c r="L29" s="58"/>
      <c r="M29" s="125"/>
      <c r="N29" s="126"/>
      <c r="O29" s="126"/>
      <c r="P29" s="127"/>
      <c r="Q29" s="118"/>
      <c r="R29" s="31"/>
      <c r="S29" s="31"/>
      <c r="T29" s="31"/>
      <c r="U29" s="31"/>
      <c r="V29" s="106"/>
      <c r="W29" s="107"/>
      <c r="X29" s="107"/>
      <c r="Y29" s="108"/>
      <c r="Z29" s="106"/>
      <c r="AC29" s="193"/>
      <c r="AD29" s="193"/>
      <c r="AE29" s="193"/>
      <c r="AF29" s="106"/>
      <c r="AG29" s="108"/>
      <c r="AH29" s="108"/>
      <c r="AI29" s="108"/>
      <c r="AJ29" s="106"/>
      <c r="AK29" s="47"/>
      <c r="AL29" s="31"/>
      <c r="AM29" s="31"/>
      <c r="AN29" s="31"/>
      <c r="AO29" s="121"/>
      <c r="AP29" s="120"/>
      <c r="AQ29" s="120"/>
      <c r="AR29" s="120"/>
      <c r="AS29" s="118"/>
      <c r="AU29" s="106"/>
      <c r="AY29" s="79"/>
      <c r="AZ29" s="81"/>
      <c r="BB29" s="79"/>
      <c r="BC29" s="81"/>
    </row>
    <row r="30" spans="1:55" ht="11.1" customHeight="1">
      <c r="A30" s="174">
        <f>A28+1</f>
        <v>61</v>
      </c>
      <c r="B30" s="174" t="s">
        <v>248</v>
      </c>
      <c r="C30" s="172" t="s">
        <v>120</v>
      </c>
      <c r="D30" s="85" t="str">
        <f ca="1">("Nr "&amp;INDIRECT("Ranking" &amp;D1 &amp;"!M11")) &amp;" " &amp;(INDIRECT("Ranking" &amp;D1 &amp;"!K11")) &amp;" " &amp;(INDIRECT("Ranking" &amp;D1 &amp;"!L11"))</f>
        <v>Nr 112 PERSSON Ellen Sundsvalls SLK</v>
      </c>
      <c r="E30" s="86">
        <v>0</v>
      </c>
      <c r="F30" s="86">
        <v>0</v>
      </c>
      <c r="G30" s="102">
        <f t="shared" ref="G30" si="28">IF(F30&lt;&gt;"",IF(E30+F30&lt;E31+F31,0,(E30+F30)-(E31+F31)),"")</f>
        <v>0</v>
      </c>
      <c r="H30" s="88" t="str">
        <f t="shared" ref="H30" si="29">IF(G30&lt;G31,"v",IF(G30=G31,IF(F30&lt;F31,"v",""),""))</f>
        <v>v</v>
      </c>
      <c r="I30" s="31"/>
      <c r="J30" s="169"/>
      <c r="K30" s="169"/>
      <c r="L30" s="169"/>
      <c r="M30" s="90" t="str">
        <f ca="1">IF(H30&lt;&gt;"",D30,IF(H31&lt;&gt;"",D31,""))</f>
        <v>Nr 112 PERSSON Ellen Sundsvalls SLK</v>
      </c>
      <c r="N30" s="91">
        <v>0</v>
      </c>
      <c r="O30" s="91">
        <v>0</v>
      </c>
      <c r="P30" s="92">
        <f>IF(O30&lt;&gt;"",IF(N30+O30&lt;N32+O32,0,(N30+O30)-(N32+O32)),"")</f>
        <v>0</v>
      </c>
      <c r="Q30" s="88" t="str">
        <f>IF(P30&lt;P32,"v",IF(P30=P32,IF(O30&lt;O32,"v",""),""))</f>
        <v>v</v>
      </c>
      <c r="U30" s="23"/>
      <c r="V30" s="147" t="str">
        <f ca="1">IF(Q30&lt;&gt;"",M30,IF(Q32&lt;&gt;"",M32,""))</f>
        <v>Nr 112 PERSSON Ellen Sundsvalls SLK</v>
      </c>
      <c r="W30" s="95">
        <v>0.38700000000000001</v>
      </c>
      <c r="X30" s="95">
        <v>0.7</v>
      </c>
      <c r="Y30" s="92">
        <f>IF(X30&lt;&gt;"",IF(W30+X30&lt;W34+X34,0,(W30+X30)-(W34+X34)),"")</f>
        <v>1.087</v>
      </c>
      <c r="Z30" s="88" t="str">
        <f>IF(Y30&lt;Y34,"v",IF(Y30=Y34,IF(X30&lt;X34,"v",""),""))</f>
        <v/>
      </c>
      <c r="AE30" s="23"/>
      <c r="AF30" s="106"/>
      <c r="AG30" s="108"/>
      <c r="AH30" s="108"/>
      <c r="AI30" s="108"/>
      <c r="AJ30" s="106"/>
      <c r="AK30" s="47"/>
      <c r="AL30" s="31"/>
      <c r="AM30" s="31"/>
      <c r="AN30" s="31"/>
      <c r="AO30" s="106"/>
      <c r="AP30" s="108"/>
      <c r="AQ30" s="108"/>
      <c r="AR30" s="108"/>
      <c r="AS30" s="118"/>
      <c r="AU30" s="106"/>
      <c r="AY30" s="79"/>
      <c r="AZ30" s="81"/>
      <c r="BB30" s="79"/>
      <c r="BC30" s="81"/>
    </row>
    <row r="31" spans="1:55" ht="11.1" customHeight="1">
      <c r="A31" s="173"/>
      <c r="B31" s="173"/>
      <c r="C31" s="173"/>
      <c r="D31" s="85" t="str">
        <f ca="1">("Nr "&amp;INDIRECT("Ranking" &amp;D1 &amp;"!M30")) &amp;" " &amp;(INDIRECT("Ranking" &amp;D1 &amp;"!K30")) &amp;" " &amp;(INDIRECT("Ranking" &amp;D1 &amp;"!L30"))</f>
        <v>Nr  - -</v>
      </c>
      <c r="E31" s="86"/>
      <c r="F31" s="86"/>
      <c r="G31" s="102" t="str">
        <f t="shared" ref="G31" si="30">IF(F31&lt;&gt;"",IF(E31+F31&lt;E30+F30,0,(E31+F31)-(E30+F30)),"")</f>
        <v/>
      </c>
      <c r="H31" s="89" t="str">
        <f t="shared" ref="H31" si="31">IF(G31&lt;G30,"v",IF(G31=G30,IF(F31&lt;F30,"v",""),""))</f>
        <v/>
      </c>
      <c r="I31" s="69"/>
      <c r="J31" s="191">
        <f>J27+1</f>
        <v>139</v>
      </c>
      <c r="K31" s="199" t="s">
        <v>248</v>
      </c>
      <c r="L31" s="191">
        <f>L27+1</f>
        <v>186</v>
      </c>
      <c r="M31" s="96"/>
      <c r="N31" s="97"/>
      <c r="O31" s="97"/>
      <c r="P31" s="98"/>
      <c r="Q31" s="99"/>
      <c r="R31" s="57"/>
      <c r="S31" s="57"/>
      <c r="T31" s="57"/>
      <c r="U31" s="57"/>
      <c r="V31" s="121"/>
      <c r="W31" s="140"/>
      <c r="X31" s="140"/>
      <c r="Y31" s="122"/>
      <c r="Z31" s="109"/>
      <c r="AA31" s="31"/>
      <c r="AB31" s="31"/>
      <c r="AC31" s="31"/>
      <c r="AD31" s="31"/>
      <c r="AE31" s="31"/>
      <c r="AF31" s="118"/>
      <c r="AG31" s="120"/>
      <c r="AH31" s="120"/>
      <c r="AI31" s="120"/>
      <c r="AJ31" s="118"/>
      <c r="AK31" s="47"/>
      <c r="AL31" s="31"/>
      <c r="AM31" s="31"/>
      <c r="AN31" s="31"/>
      <c r="AO31" s="147" t="str">
        <f ca="1">IF(AJ10&lt;&gt;"",AF18,IF(AJ18&lt;&gt;"",AF10,""))</f>
        <v>Nr 107 JANSSON Tova Uppsala SLK</v>
      </c>
      <c r="AP31" s="148">
        <v>0</v>
      </c>
      <c r="AQ31" s="148">
        <v>0</v>
      </c>
      <c r="AR31" s="92">
        <f>IF(AQ31&lt;&gt;"",IF(AP31+AQ31&lt;AP35+AQ35,0,(AP31+AQ31)-(AP35+AQ35)),"")</f>
        <v>0</v>
      </c>
      <c r="AS31" s="88" t="str">
        <f>IF(AR31&lt;AR35,"v",IF(AR31=AR35,IF(AQ31&lt;AQ35,"v",""),""))</f>
        <v>v</v>
      </c>
      <c r="AU31" s="106"/>
      <c r="AY31" s="79"/>
      <c r="AZ31" s="81"/>
      <c r="BB31" s="79"/>
      <c r="BC31" s="81"/>
    </row>
    <row r="32" spans="1:55" ht="11.1" customHeight="1">
      <c r="A32" s="174">
        <f>A30+1</f>
        <v>62</v>
      </c>
      <c r="B32" s="174" t="s">
        <v>248</v>
      </c>
      <c r="C32" s="172" t="s">
        <v>120</v>
      </c>
      <c r="D32" s="94" t="str">
        <f ca="1">("Nr "&amp;INDIRECT("Ranking" &amp;D1 &amp;"!M27")) &amp;" " &amp;(INDIRECT("Ranking" &amp;D1 &amp;"!K27")) &amp;" " &amp;(INDIRECT("Ranking" &amp;D1 &amp;"!L27"))</f>
        <v>Nr  - -</v>
      </c>
      <c r="E32" s="95"/>
      <c r="F32" s="95"/>
      <c r="G32" s="102" t="str">
        <f t="shared" ref="G32" si="32">IF(F32&lt;&gt;"",IF(E32+F32&lt;E33+F33,0,(E32+F32)-(E33+F33)),"")</f>
        <v/>
      </c>
      <c r="H32" s="88" t="str">
        <f t="shared" ref="H32" si="33">IF(G32&lt;G33,"v",IF(G32=G33,IF(F32&lt;F33,"v",""),""))</f>
        <v/>
      </c>
      <c r="I32" s="42"/>
      <c r="J32" s="192"/>
      <c r="K32" s="192"/>
      <c r="L32" s="192"/>
      <c r="M32" s="90" t="str">
        <f ca="1">IF(H32&lt;&gt;"",D32,IF(H33&lt;&gt;"",D33,""))</f>
        <v>Nr 109 KREIJ Adina Sundsvalls SLK</v>
      </c>
      <c r="N32" s="101">
        <v>3.5999999999999997E-2</v>
      </c>
      <c r="O32" s="101">
        <v>0.31</v>
      </c>
      <c r="P32" s="102">
        <f>IF(O32&lt;&gt;"",IF(N32+O32&lt;N30+O30,0,(N32+O32)-(N30+O30)),"")</f>
        <v>0.34599999999999997</v>
      </c>
      <c r="Q32" s="103" t="str">
        <f>IF(P32&lt;P30,"v",IF(P32=P30,IF(O32&lt;O30,"v",""),""))</f>
        <v/>
      </c>
      <c r="S32" s="193">
        <f>S24+1</f>
        <v>215</v>
      </c>
      <c r="T32" s="196" t="s">
        <v>248</v>
      </c>
      <c r="U32" s="193">
        <f>U24+1</f>
        <v>239</v>
      </c>
      <c r="V32" s="141" t="s">
        <v>14</v>
      </c>
      <c r="W32" s="142"/>
      <c r="X32" s="142"/>
      <c r="Y32" s="143"/>
      <c r="Z32" s="144"/>
      <c r="AA32" s="42">
        <v>4</v>
      </c>
      <c r="AB32" s="42"/>
      <c r="AC32" s="42">
        <v>4</v>
      </c>
      <c r="AD32" s="42"/>
      <c r="AE32" s="53"/>
      <c r="AF32" s="189" t="str">
        <f ca="1">IF(Z30&lt;&gt;"",V30,IF(Z34&lt;&gt;"",V34,""))</f>
        <v>Nr 110 MÅNSSON Astrid Nolby Alpina SK</v>
      </c>
      <c r="AG32" s="123">
        <v>0.7</v>
      </c>
      <c r="AH32" s="123">
        <v>2.09</v>
      </c>
      <c r="AI32" s="102">
        <f>IF(AH32&lt;&gt;"",IF(AG32+AH32&lt;AG24+AH24,0,(AG32+AH32)-(AG24+AH24)),"")</f>
        <v>2.79</v>
      </c>
      <c r="AJ32" s="103" t="str">
        <f>IF(AI32&lt;AI24,"v",IF(AI32=AI24,IF(AH32&lt;AH24,"v",""),""))</f>
        <v/>
      </c>
      <c r="AK32" s="47"/>
      <c r="AL32" s="31"/>
      <c r="AM32" s="31"/>
      <c r="AN32" s="31"/>
      <c r="AO32" s="121"/>
      <c r="AP32" s="122"/>
      <c r="AQ32" s="122"/>
      <c r="AR32" s="122"/>
      <c r="AS32" s="109"/>
      <c r="AU32" s="149" t="s">
        <v>15</v>
      </c>
      <c r="AY32" s="79"/>
      <c r="AZ32" s="81"/>
      <c r="BB32" s="79"/>
      <c r="BC32" s="81"/>
    </row>
    <row r="33" spans="1:55" ht="11.1" customHeight="1">
      <c r="A33" s="173"/>
      <c r="B33" s="173"/>
      <c r="C33" s="173"/>
      <c r="D33" s="94" t="str">
        <f ca="1">("Nr "&amp;INDIRECT("Ranking" &amp;D1 &amp;"!M14")) &amp;" " &amp;(INDIRECT("Ranking" &amp;D1 &amp;"!K14")) &amp;" " &amp;(INDIRECT("Ranking" &amp;D1 &amp;"!L14"))</f>
        <v>Nr 109 KREIJ Adina Sundsvalls SLK</v>
      </c>
      <c r="E33" s="95">
        <v>0</v>
      </c>
      <c r="F33" s="95">
        <v>0</v>
      </c>
      <c r="G33" s="102">
        <f t="shared" ref="G33" si="34">IF(F33&lt;&gt;"",IF(E33+F33&lt;E32+F32,0,(E33+F33)-(E32+F32)),"")</f>
        <v>0</v>
      </c>
      <c r="H33" s="89" t="str">
        <f t="shared" ref="H33" si="35">IF(G33&lt;G32,"v",IF(G33=G32,IF(F33&lt;F32,"v",""),""))</f>
        <v>v</v>
      </c>
      <c r="I33" s="69"/>
      <c r="J33" s="58"/>
      <c r="K33" s="58"/>
      <c r="L33" s="58"/>
      <c r="M33" s="96"/>
      <c r="N33" s="104"/>
      <c r="O33" s="104"/>
      <c r="P33" s="105"/>
      <c r="Q33" s="118"/>
      <c r="R33" s="31"/>
      <c r="S33" s="193"/>
      <c r="T33" s="193"/>
      <c r="U33" s="193"/>
      <c r="V33" s="106"/>
      <c r="W33" s="107"/>
      <c r="X33" s="107"/>
      <c r="Y33" s="108"/>
      <c r="Z33" s="106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93">
        <v>272</v>
      </c>
      <c r="AM33" s="196" t="s">
        <v>248</v>
      </c>
      <c r="AN33" s="193">
        <v>284</v>
      </c>
      <c r="AO33" s="113" t="s">
        <v>16</v>
      </c>
      <c r="AP33" s="113"/>
      <c r="AQ33" s="113"/>
      <c r="AR33" s="113"/>
      <c r="AS33" s="144"/>
      <c r="AU33" s="150" t="str">
        <f ca="1">IF(AS31&lt;&gt;"",AO31,IF(AS35&lt;&gt;"",AO35,""))</f>
        <v>Nr 107 JANSSON Tova Uppsala SLK</v>
      </c>
      <c r="AY33" s="79"/>
      <c r="AZ33" s="81"/>
      <c r="BB33" s="79"/>
      <c r="BC33" s="81"/>
    </row>
    <row r="34" spans="1:55" ht="11.1" customHeight="1">
      <c r="A34" s="174">
        <f>A32+1</f>
        <v>63</v>
      </c>
      <c r="B34" s="174" t="s">
        <v>248</v>
      </c>
      <c r="C34" s="172" t="s">
        <v>120</v>
      </c>
      <c r="D34" s="85" t="str">
        <f ca="1">("Nr "&amp;INDIRECT("Ranking" &amp;D1 &amp;"!M19")) &amp;" " &amp;(INDIRECT("Ranking" &amp;D1 &amp;"!K19")) &amp;" " &amp;(INDIRECT("Ranking" &amp;D1 &amp;"!L19"))</f>
        <v>Nr 111 MÅRTENSDOTTER Stina Sundsvalls SLK</v>
      </c>
      <c r="E34" s="86">
        <v>0</v>
      </c>
      <c r="F34" s="86">
        <v>0</v>
      </c>
      <c r="G34" s="102">
        <f t="shared" ref="G34" si="36">IF(F34&lt;&gt;"",IF(E34+F34&lt;E35+F35,0,(E34+F34)-(E35+F35)),"")</f>
        <v>0</v>
      </c>
      <c r="H34" s="88" t="str">
        <f t="shared" ref="H34" si="37">IF(G34&lt;G35,"v",IF(G34=G35,IF(F34&lt;F35,"v",""),""))</f>
        <v>v</v>
      </c>
      <c r="I34" s="42"/>
      <c r="J34" s="169"/>
      <c r="K34" s="169"/>
      <c r="L34" s="169"/>
      <c r="M34" s="111" t="str">
        <f ca="1">IF(H34&lt;&gt;"",D34,IF(H35&lt;&gt;"",D35,""))</f>
        <v>Nr 111 MÅRTENSDOTTER Stina Sundsvalls SLK</v>
      </c>
      <c r="N34" s="123">
        <v>0.7</v>
      </c>
      <c r="O34" s="123">
        <v>0.47699999999999998</v>
      </c>
      <c r="P34" s="92">
        <f>IF(O34&lt;&gt;"",IF(N34+O34&lt;N36+O36,0,(N34+O34)-(N36+O36)),"")</f>
        <v>1.177</v>
      </c>
      <c r="Q34" s="88" t="str">
        <f>IF(P34&lt;P36,"v",IF(P34=P36,IF(O34&lt;O36,"v",""),""))</f>
        <v/>
      </c>
      <c r="U34" s="23"/>
      <c r="V34" s="147" t="str">
        <f ca="1">IF(Q34&lt;&gt;"",M34,IF(Q36&lt;&gt;"",M36,""))</f>
        <v>Nr 110 MÅNSSON Astrid Nolby Alpina SK</v>
      </c>
      <c r="W34" s="95">
        <v>0</v>
      </c>
      <c r="X34" s="95">
        <v>0</v>
      </c>
      <c r="Y34" s="102">
        <f>IF(X34&lt;&gt;"",IF(W34+X34&lt;W30+X30,0,(W34+X34)-(W30+X30)),"")</f>
        <v>0</v>
      </c>
      <c r="Z34" s="103" t="str">
        <f>IF(Y34&lt;Y30,"v",IF(Y34=Y30,IF(X34&lt;X30,"v",""),""))</f>
        <v>v</v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93"/>
      <c r="AM34" s="193"/>
      <c r="AN34" s="193"/>
      <c r="AO34" s="106"/>
      <c r="AP34" s="108"/>
      <c r="AQ34" s="108"/>
      <c r="AR34" s="108"/>
      <c r="AS34" s="144"/>
      <c r="AT34" s="69"/>
      <c r="AU34" s="57"/>
      <c r="AY34" s="79"/>
      <c r="AZ34" s="81"/>
      <c r="BB34" s="79"/>
      <c r="BC34" s="81"/>
    </row>
    <row r="35" spans="1:55" ht="11.1" customHeight="1">
      <c r="A35" s="173"/>
      <c r="B35" s="173"/>
      <c r="C35" s="173"/>
      <c r="D35" s="85" t="str">
        <f ca="1">("Nr "&amp;INDIRECT("Ranking" &amp;D1 &amp;"!M22")) &amp;" " &amp;(INDIRECT("Ranking" &amp;D1 &amp;"!K22")) &amp;" " &amp;(INDIRECT("Ranking" &amp;D1 &amp;"!L22"))</f>
        <v>Nr  - -</v>
      </c>
      <c r="E35" s="86"/>
      <c r="F35" s="86"/>
      <c r="G35" s="102" t="str">
        <f t="shared" ref="G35" si="38">IF(F35&lt;&gt;"",IF(E35+F35&lt;E34+F34,0,(E35+F35)-(E34+F34)),"")</f>
        <v/>
      </c>
      <c r="H35" s="89" t="str">
        <f t="shared" ref="H35" si="39">IF(G35&lt;G34,"v",IF(G35=G34,IF(F35&lt;F34,"v",""),""))</f>
        <v/>
      </c>
      <c r="I35" s="31"/>
      <c r="J35" s="191">
        <f>J31+1</f>
        <v>140</v>
      </c>
      <c r="K35" s="199" t="s">
        <v>248</v>
      </c>
      <c r="L35" s="191">
        <f>L31+1</f>
        <v>187</v>
      </c>
      <c r="M35" s="117"/>
      <c r="N35" s="97"/>
      <c r="O35" s="97"/>
      <c r="P35" s="98"/>
      <c r="Q35" s="99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4" t="str">
        <f ca="1">IF(AJ24&lt;&gt;"",AF32,IF(AJ32&lt;&gt;"",AF24,""))</f>
        <v>Nr 110 MÅNSSON Astrid Nolby Alpina SK</v>
      </c>
      <c r="AP35" s="95">
        <v>0.13200000000000001</v>
      </c>
      <c r="AQ35" s="95">
        <v>0.48899999999999999</v>
      </c>
      <c r="AR35" s="102">
        <f>IF(AQ35&lt;&gt;"",IF(AP35+AQ35&lt;AP31+AQ31,0,(AP35+AQ35)-(AP31+AQ31)),"")</f>
        <v>0.621</v>
      </c>
      <c r="AS35" s="103" t="str">
        <f>IF(AR35&lt;AR31,"v",IF(AR35=AR31,IF(AQ35&lt;AQ31,"v",""),""))</f>
        <v/>
      </c>
      <c r="AY35" s="79"/>
      <c r="AZ35" s="81"/>
      <c r="BB35" s="79"/>
      <c r="BC35" s="81"/>
    </row>
    <row r="36" spans="1:55" ht="11.1" customHeight="1">
      <c r="A36" s="174">
        <f>A34+1</f>
        <v>64</v>
      </c>
      <c r="B36" s="180" t="s">
        <v>248</v>
      </c>
      <c r="C36" s="172" t="s">
        <v>120</v>
      </c>
      <c r="D36" s="94" t="str">
        <f ca="1">("Nr "&amp;INDIRECT("Ranking" &amp;D1 &amp;"!M35")) &amp;" " &amp;(INDIRECT("Ranking" &amp;D1 &amp;"!K35")) &amp;" " &amp;(INDIRECT("Ranking" &amp;D1 &amp;"!L35"))</f>
        <v>Nr  - -</v>
      </c>
      <c r="E36" s="95"/>
      <c r="F36" s="95"/>
      <c r="G36" s="102" t="str">
        <f t="shared" ref="G36" si="40">IF(F36&lt;&gt;"",IF(E36+F36&lt;E37+F37,0,(E36+F36)-(E37+F37)),"")</f>
        <v/>
      </c>
      <c r="H36" s="88" t="str">
        <f t="shared" ref="H36" si="41">IF(G36&lt;G37,"v",IF(G36=G37,IF(F36&lt;F37,"v",""),""))</f>
        <v/>
      </c>
      <c r="I36" s="42"/>
      <c r="J36" s="192"/>
      <c r="K36" s="192"/>
      <c r="L36" s="192"/>
      <c r="M36" s="111" t="str">
        <f ca="1">IF(H36&lt;&gt;"",D36,IF(H37&lt;&gt;"",D37,""))</f>
        <v>Nr 110 MÅNSSON Astrid Nolby Alpina SK</v>
      </c>
      <c r="N36" s="123">
        <v>0</v>
      </c>
      <c r="O36" s="123">
        <v>0</v>
      </c>
      <c r="P36" s="102">
        <f>IF(O36&lt;&gt;"",IF(N36+O36&lt;N34+O34,0,(N36+O36)-(N34+O34)),"")</f>
        <v>0</v>
      </c>
      <c r="Q36" s="103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79"/>
      <c r="AZ36" s="81"/>
      <c r="BB36" s="79"/>
      <c r="BC36" s="81"/>
    </row>
    <row r="37" spans="1:55" ht="11.1" customHeight="1">
      <c r="A37" s="181"/>
      <c r="B37" s="181"/>
      <c r="C37" s="181"/>
      <c r="D37" s="94" t="str">
        <f ca="1">("Nr "&amp;INDIRECT("Ranking" &amp;D1 &amp;"!M6")) &amp;" " &amp;(INDIRECT("Ranking" &amp;D1 &amp;"!K6")) &amp;" " &amp;(INDIRECT("Ranking" &amp;D1 &amp;"!L6"))</f>
        <v>Nr 110 MÅNSSON Astrid Nolby Alpina SK</v>
      </c>
      <c r="E37" s="95">
        <v>0</v>
      </c>
      <c r="F37" s="95">
        <v>0</v>
      </c>
      <c r="G37" s="102">
        <f t="shared" ref="G37" si="42">IF(F37&lt;&gt;"",IF(E37+F37&lt;E36+F36,0,(E37+F37)-(E36+F36)),"")</f>
        <v>0</v>
      </c>
      <c r="H37" s="89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79"/>
      <c r="AZ37" s="81"/>
      <c r="BB37" s="79"/>
      <c r="BC37" s="81"/>
    </row>
    <row r="38" spans="1:55" ht="11.1" customHeight="1">
      <c r="AW38" s="79"/>
      <c r="AX38" s="81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0" t="s">
        <v>17</v>
      </c>
      <c r="C41" s="170"/>
      <c r="D41" s="160"/>
      <c r="E41" s="28"/>
      <c r="F41" s="28"/>
      <c r="G41" s="28"/>
      <c r="H41" s="28"/>
      <c r="N41" s="160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0"/>
      <c r="C42" s="170"/>
      <c r="D42" s="93"/>
      <c r="H42" s="22"/>
      <c r="N42" s="160"/>
      <c r="O42" s="22"/>
    </row>
    <row r="43" spans="1:55" ht="18.75">
      <c r="A43" s="171" t="s">
        <v>18</v>
      </c>
      <c r="C43" s="80" t="str">
        <f ca="1">AU21</f>
        <v>Nr 117 VON REEDTZ Sofia Gävle Alpina SK</v>
      </c>
      <c r="H43" s="22"/>
      <c r="N43" s="161" t="s">
        <v>55</v>
      </c>
      <c r="O43" s="81" t="str">
        <f ca="1">IF(AND(H5="",H6=""),"",IF(H5="",D5,IF(H6="",D6)))</f>
        <v>Nr  - -</v>
      </c>
    </row>
    <row r="44" spans="1:55" ht="18.75">
      <c r="A44" s="171" t="s">
        <v>19</v>
      </c>
      <c r="C44" s="80" t="str">
        <f ca="1">AU27</f>
        <v>Nr 108 JONASSON Astrid Sundsvalls SLK</v>
      </c>
      <c r="H44" s="22"/>
      <c r="N44" s="161" t="s">
        <v>55</v>
      </c>
      <c r="O44" s="81" t="str">
        <f ca="1">IF(AND(H7="",H8=""),"",IF(H7="",D7,IF(H8="",D8)))</f>
        <v>Nr 114 SOLBERG Emma Sundsvalls SLK</v>
      </c>
    </row>
    <row r="45" spans="1:55" ht="18.75">
      <c r="A45" s="171" t="s">
        <v>20</v>
      </c>
      <c r="C45" s="80" t="str">
        <f ca="1">AU33</f>
        <v>Nr 107 JANSSON Tova Uppsala SLK</v>
      </c>
      <c r="H45" s="22"/>
      <c r="N45" s="161" t="s">
        <v>55</v>
      </c>
      <c r="O45" s="81" t="str">
        <f ca="1">IF(AND(H9="",H10=""),"",IF(H9="",D9,IF(H10="",D10)))</f>
        <v>Nr  - -</v>
      </c>
    </row>
    <row r="46" spans="1:55" ht="18.75">
      <c r="A46" s="171" t="s">
        <v>21</v>
      </c>
      <c r="C46" s="80" t="str">
        <f ca="1">IF(AND(AS31="",AS35=""),"",IF(AS31="",AO31,IF(AS35="",AO35)))</f>
        <v>Nr 110 MÅNSSON Astrid Nolby Alpina SK</v>
      </c>
      <c r="H46" s="22"/>
      <c r="N46" s="161" t="s">
        <v>55</v>
      </c>
      <c r="O46" s="81" t="str">
        <f ca="1">IF(AND(H11="",H12=""),"",IF(H11="",D11,IF(H12="",D12)))</f>
        <v>Nr  - -</v>
      </c>
    </row>
    <row r="47" spans="1:55" ht="18.75">
      <c r="A47" s="171" t="s">
        <v>22</v>
      </c>
      <c r="C47" s="80" t="str">
        <f ca="1">IF(AND(Z8="",Z12=""),"",IF(Z8="",V8,IF(Z12="",V12)))</f>
        <v>Nr 113 SCHEDIN Ellen Sundsvalls SLK</v>
      </c>
      <c r="H47" s="22"/>
      <c r="N47" s="161" t="s">
        <v>55</v>
      </c>
      <c r="O47" s="81" t="str">
        <f ca="1">IF(AND(H13="",H14=""),"",IF(H13="",D13,IF(H14="",D14)))</f>
        <v>Nr  - -</v>
      </c>
    </row>
    <row r="48" spans="1:55" ht="18.75">
      <c r="A48" s="171" t="s">
        <v>22</v>
      </c>
      <c r="C48" s="80" t="str">
        <f ca="1">IF(AND(Z16="",Z20=""),"",IF(Z16="",V16,IF(Z20="",V20)))</f>
        <v>Nr 101 AICHER Emma Sundsvalls SLK</v>
      </c>
      <c r="H48" s="22"/>
      <c r="N48" s="161" t="s">
        <v>55</v>
      </c>
      <c r="O48" s="81" t="str">
        <f ca="1">IF(AND(H15="",H16=""),"",IF(H15="",D15,IF(H16="",D16)))</f>
        <v>Nr  - -</v>
      </c>
    </row>
    <row r="49" spans="1:15" ht="18.75">
      <c r="A49" s="171" t="s">
        <v>22</v>
      </c>
      <c r="C49" s="80" t="str">
        <f ca="1">IF(AND(Z22="",Z26=""),"",IF(Z22="",V22,IF(Z26="",V26)))</f>
        <v>Nr 115 SÖDERBERG Saga Getbergets Alpina IF</v>
      </c>
      <c r="H49" s="22"/>
      <c r="N49" s="161" t="s">
        <v>55</v>
      </c>
      <c r="O49" s="81" t="str">
        <f ca="1">IF(AND(H17="",H18=""),"",IF(H17="",D17,IF(H18="",D18)))</f>
        <v>Nr  - -</v>
      </c>
    </row>
    <row r="50" spans="1:15" ht="18.75">
      <c r="A50" s="171" t="s">
        <v>22</v>
      </c>
      <c r="C50" s="80" t="str">
        <f ca="1">IF(AND(Z30="",Z34=""),"",IF(Z30="",V30,IF(Z34="",V34)))</f>
        <v>Nr 112 PERSSON Ellen Sundsvalls SLK</v>
      </c>
      <c r="H50" s="22"/>
      <c r="N50" s="161" t="s">
        <v>55</v>
      </c>
      <c r="O50" s="81" t="str">
        <f ca="1">IF(AND(H19="",H20=""),"",IF(H19="",D19,IF(H20="",D20)))</f>
        <v>Nr  - -</v>
      </c>
    </row>
    <row r="51" spans="1:15" ht="18.75">
      <c r="A51" s="171" t="s">
        <v>23</v>
      </c>
      <c r="C51" s="80" t="str">
        <f ca="1">IF(AND(Q6="",Q8=""),"",IF(Q6="",M6,IF(Q8="",M8)))</f>
        <v>Nr 104 EKMAN Isabelle Gävle Alpina SK</v>
      </c>
      <c r="H51" s="22"/>
      <c r="N51" s="161" t="s">
        <v>55</v>
      </c>
      <c r="O51" s="81" t="str">
        <f ca="1">IF(AND(H22="",H23=""),"",IF(H22="",D22,IF(H23="",D23)))</f>
        <v>Nr  - -</v>
      </c>
    </row>
    <row r="52" spans="1:15" ht="18.75">
      <c r="A52" s="171" t="s">
        <v>23</v>
      </c>
      <c r="C52" s="80" t="str">
        <f ca="1">IF(AND(Q10="",Q12=""),"",IF(Q10="",M10,IF(Q12="",M12)))</f>
        <v>Nr 105 HAGSTRÖM Alicia Klövsjö Alpina</v>
      </c>
      <c r="H52" s="22"/>
      <c r="N52" s="161" t="s">
        <v>55</v>
      </c>
      <c r="O52" s="81" t="str">
        <f ca="1">IF(AND(H24="",H25=""),"",IF(H24="",D24,IF(H25="",D25)))</f>
        <v>Nr  - -</v>
      </c>
    </row>
    <row r="53" spans="1:15" ht="18.75">
      <c r="A53" s="171" t="s">
        <v>23</v>
      </c>
      <c r="C53" s="80" t="str">
        <f ca="1">IF(AND(Q14="",Q16=""),"",IF(Q14="",M14,IF(Q16="",M16)))</f>
        <v>Nr 103 EDLUND Nelly Getbergets Alpina IF</v>
      </c>
      <c r="H53" s="22"/>
      <c r="N53" s="161" t="s">
        <v>55</v>
      </c>
      <c r="O53" s="81" t="str">
        <f ca="1">IF(AND(H26="",H27=""),"",IF(H26="",D26,IF(H27="",D27)))</f>
        <v>Nr  - -</v>
      </c>
    </row>
    <row r="54" spans="1:15" ht="18.75">
      <c r="A54" s="171" t="s">
        <v>23</v>
      </c>
      <c r="C54" s="80" t="str">
        <f ca="1">IF(AND(Q18="",Q20=""),"",IF(Q18="",M18,IF(Q20="",M20)))</f>
        <v>Nr 116 WESTRIN Ida Nolby Alpina SK</v>
      </c>
      <c r="H54" s="22"/>
      <c r="N54" s="161" t="s">
        <v>55</v>
      </c>
      <c r="O54" s="81" t="str">
        <f ca="1">IF(AND(H28="",H29=""),"",IF(H28="",D28,IF(H29="",D29)))</f>
        <v>Nr  - -</v>
      </c>
    </row>
    <row r="55" spans="1:15" ht="18.75">
      <c r="A55" s="171" t="s">
        <v>23</v>
      </c>
      <c r="C55" s="80" t="str">
        <f ca="1">IF(AND(Q22="",Q24=""),"",IF(Q22="",M22,IF(Q24="",M24)))</f>
        <v>Nr 102 ANDERSSON Kajsa Sundsvalls SLK</v>
      </c>
      <c r="H55" s="22"/>
      <c r="N55" s="161" t="s">
        <v>55</v>
      </c>
      <c r="O55" s="81" t="str">
        <f ca="1">IF(AND(H30="",H31=""),"",IF(H30="",D30,IF(H31="",D31)))</f>
        <v>Nr  - -</v>
      </c>
    </row>
    <row r="56" spans="1:15" ht="18.75">
      <c r="A56" s="171" t="s">
        <v>23</v>
      </c>
      <c r="C56" s="80" t="str">
        <f ca="1">IF(AND(Q26="",Q28=""),"",IF(Q26="",M26,IF(Q28="",M28)))</f>
        <v>Nr 106 HALLBERG Johanna Sundsvalls SLK</v>
      </c>
      <c r="H56" s="22"/>
      <c r="N56" s="161" t="s">
        <v>55</v>
      </c>
      <c r="O56" s="81" t="str">
        <f ca="1">IF(AND(H32="",H33=""),"",IF(H32="",D32,IF(H33="",D33)))</f>
        <v>Nr  - -</v>
      </c>
    </row>
    <row r="57" spans="1:15" ht="18.75">
      <c r="A57" s="171" t="s">
        <v>23</v>
      </c>
      <c r="C57" s="80" t="str">
        <f ca="1">IF(AND(Q30="",Q32=""),"",IF(Q30="",M30,IF(Q32="",M32)))</f>
        <v>Nr 109 KREIJ Adina Sundsvalls SLK</v>
      </c>
      <c r="H57" s="22"/>
      <c r="N57" s="161" t="s">
        <v>55</v>
      </c>
      <c r="O57" s="81" t="str">
        <f ca="1">IF(AND(H34="",H35=""),"",IF(H34="",D34,IF(H35="",D35)))</f>
        <v>Nr  - -</v>
      </c>
    </row>
    <row r="58" spans="1:15" ht="18.75">
      <c r="A58" s="171" t="s">
        <v>23</v>
      </c>
      <c r="C58" s="80" t="str">
        <f ca="1">IF(AND(Q34="",Q36=""),"",IF(Q34="",M34,IF(Q36="",M36)))</f>
        <v>Nr 111 MÅRTENSDOTTER Stina Sundsvalls SLK</v>
      </c>
      <c r="H58" s="22"/>
      <c r="N58" s="161" t="s">
        <v>55</v>
      </c>
      <c r="O58" s="81" t="str">
        <f ca="1">IF(AND(H36="",H37=""),"",IF(H36="",D36,IF(H37="",D37)))</f>
        <v>Nr  - -</v>
      </c>
    </row>
  </sheetData>
  <mergeCells count="52"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A39" sqref="A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59" t="str">
        <f ca="1">MID(CELL("filename",A1),FIND("]",CELL("filename",A1))+1,255)</f>
        <v>D13_14_old</v>
      </c>
    </row>
    <row r="2" spans="1:45" ht="28.5">
      <c r="A2" s="158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7"/>
      <c r="AQ4" s="77"/>
    </row>
    <row r="5" spans="1:45" ht="11.25" customHeight="1">
      <c r="A5" s="166" t="s">
        <v>88</v>
      </c>
      <c r="B5" s="85" t="e">
        <f ca="1">("Nr "&amp;INDIRECT("Ranking" &amp;B1 &amp;"!M5")) &amp;" " &amp;(INDIRECT("Ranking" &amp;B1 &amp;"!K5")) &amp;" " &amp;(INDIRECT("Ranking" &amp;B1 &amp;"!L5"))</f>
        <v>#REF!</v>
      </c>
      <c r="C5" s="86">
        <v>0</v>
      </c>
      <c r="D5" s="86">
        <v>0</v>
      </c>
      <c r="E5" s="87">
        <f>IF(D5&lt;&gt;"",IF(C5+D5&lt;C6+D6,0,(C5+D5)-(C6+D6)),"")</f>
        <v>0</v>
      </c>
      <c r="F5" s="88" t="str">
        <f>IF(E5&lt;E6,"v",IF(E5=E6,IF(D5&lt;D6,"v",""),""))</f>
        <v/>
      </c>
      <c r="G5" s="31"/>
      <c r="I5" s="29"/>
      <c r="J5" s="30"/>
      <c r="K5" s="30"/>
      <c r="L5" s="30"/>
      <c r="AN5" s="77"/>
      <c r="AQ5" s="77"/>
    </row>
    <row r="6" spans="1:45" ht="11.25" customHeight="1">
      <c r="A6" s="163"/>
      <c r="B6" s="85" t="e">
        <f ca="1">("Nr "&amp;INDIRECT("Ranking" &amp;B1 &amp;"!M36")) &amp;" " &amp;(INDIRECT("Ranking" &amp;B1 &amp;"!K36")) &amp;" " &amp;(INDIRECT("Ranking" &amp;B1 &amp;"!L36"))</f>
        <v>#REF!</v>
      </c>
      <c r="C6" s="86">
        <v>0</v>
      </c>
      <c r="D6" s="86">
        <v>0</v>
      </c>
      <c r="E6" s="87">
        <f>IF(D6&lt;&gt;"",IF(C6+D6&lt;C5+D5,0,(C6+D6)-(C5+D5)),"")</f>
        <v>0</v>
      </c>
      <c r="F6" s="89" t="str">
        <f>IF(E6&lt;E5,"v",IF(E6=E5,IF(D6&lt;D5,"v",""),""))</f>
        <v/>
      </c>
      <c r="G6" s="42"/>
      <c r="H6" s="31"/>
      <c r="I6" s="90" t="str">
        <f>IF(F5&lt;&gt;"",B5,IF(F6&lt;&gt;"",B6,""))</f>
        <v/>
      </c>
      <c r="J6" s="91">
        <v>0</v>
      </c>
      <c r="K6" s="91">
        <v>0</v>
      </c>
      <c r="L6" s="92">
        <f>IF(K6&lt;&gt;"",IF(J6+K6&lt;J8+K8,0,(J6+K6)-(J8+K8)),"")</f>
        <v>0</v>
      </c>
      <c r="M6" s="88" t="str">
        <f>IF(L6&lt;L8,"v",IF(L6=L8,IF(K6&lt;K8,"v",""),""))</f>
        <v/>
      </c>
      <c r="N6" s="31"/>
      <c r="O6" s="31"/>
      <c r="AN6" s="77"/>
      <c r="AO6" s="93"/>
      <c r="AQ6" s="79"/>
      <c r="AR6" s="81"/>
    </row>
    <row r="7" spans="1:45" ht="11.1" customHeight="1">
      <c r="A7" s="164" t="s">
        <v>89</v>
      </c>
      <c r="B7" s="94" t="e">
        <f ca="1">("Nr "&amp;INDIRECT("Ranking" &amp;B1 &amp;"!M21")) &amp;" " &amp;(INDIRECT("Ranking" &amp;B1 &amp;"!K21")) &amp;" " &amp;(INDIRECT("Ranking" &amp;B1 &amp;"!L21"))</f>
        <v>#REF!</v>
      </c>
      <c r="C7" s="95">
        <v>0</v>
      </c>
      <c r="D7" s="95">
        <v>0</v>
      </c>
      <c r="E7" s="87">
        <f t="shared" ref="E7" si="0">IF(D7&lt;&gt;"",IF(C7+D7&lt;C8+D8,0,(C7+D7)-(C8+D8)),"")</f>
        <v>0</v>
      </c>
      <c r="F7" s="88" t="str">
        <f>IF(E7&lt;E8,"v",IF(E7=E8,IF(D7&lt;D8,"v",""),""))</f>
        <v/>
      </c>
      <c r="G7" s="31"/>
      <c r="H7" s="164" t="s">
        <v>90</v>
      </c>
      <c r="I7" s="96"/>
      <c r="J7" s="97"/>
      <c r="K7" s="97"/>
      <c r="L7" s="98"/>
      <c r="M7" s="99"/>
      <c r="N7" s="31"/>
      <c r="O7" s="31"/>
      <c r="T7" s="31"/>
      <c r="U7" s="31"/>
      <c r="V7" s="31"/>
      <c r="AN7" s="77"/>
      <c r="AO7" s="93"/>
      <c r="AQ7" s="79"/>
      <c r="AR7" s="81"/>
    </row>
    <row r="8" spans="1:45" ht="11.1" customHeight="1">
      <c r="A8" s="100"/>
      <c r="B8" s="94" t="e">
        <f ca="1">("Nr "&amp;INDIRECT("Ranking" &amp;B1 &amp;"!M20")) &amp;" " &amp;(INDIRECT("Ranking" &amp;B1 &amp;"!K20")) &amp;" " &amp;(INDIRECT("Ranking" &amp;B1 &amp;"!L20"))</f>
        <v>#REF!</v>
      </c>
      <c r="C8" s="95">
        <v>0</v>
      </c>
      <c r="D8" s="95">
        <v>0</v>
      </c>
      <c r="E8" s="87">
        <f t="shared" ref="E8" si="1">IF(D8&lt;&gt;"",IF(C8+D8&lt;C7+D7,0,(C8+D8)-(C7+D7)),"")</f>
        <v>0</v>
      </c>
      <c r="F8" s="89" t="str">
        <f>IF(E8&lt;E7,"v",IF(E8=E7,IF(D8&lt;D7,"v",""),""))</f>
        <v/>
      </c>
      <c r="G8" s="42"/>
      <c r="H8" s="165"/>
      <c r="I8" s="90" t="str">
        <f>IF(F7&lt;&gt;"",B7,IF(F8&lt;&gt;"",B8,""))</f>
        <v/>
      </c>
      <c r="J8" s="101">
        <v>0</v>
      </c>
      <c r="K8" s="101">
        <v>0</v>
      </c>
      <c r="L8" s="102">
        <f>IF(K8&lt;&gt;"",IF(J8+K8&lt;J6+K6,0,(J8+K8)-(J6+K6)),"")</f>
        <v>0</v>
      </c>
      <c r="M8" s="103" t="str">
        <f>IF(L8&lt;L6,"v",IF(L8=L6,IF(K8&lt;K6,"v",""),""))</f>
        <v/>
      </c>
      <c r="N8" s="42"/>
      <c r="O8" s="42"/>
      <c r="P8" s="85" t="str">
        <f>IF(M6&lt;&gt;"",I6,IF(M8&lt;&gt;"",I8,""))</f>
        <v/>
      </c>
      <c r="Q8" s="86">
        <v>0</v>
      </c>
      <c r="R8" s="86">
        <v>0</v>
      </c>
      <c r="S8" s="102">
        <f>IF(R8&lt;&gt;"",IF(Q8+R8&lt;Q12+R12,0,(Q8+R8)-(Q12+R12)),"")</f>
        <v>0</v>
      </c>
      <c r="T8" s="88" t="str">
        <f>IF(S8&lt;S12,"v",IF(S8=S12,IF(R8&lt;R12,"v",""),""))</f>
        <v/>
      </c>
      <c r="U8" s="31"/>
      <c r="V8" s="31"/>
      <c r="AN8" s="77"/>
      <c r="AO8" s="93"/>
      <c r="AQ8" s="79"/>
      <c r="AR8" s="81"/>
    </row>
    <row r="9" spans="1:45" ht="11.1" customHeight="1">
      <c r="A9" s="164" t="s">
        <v>91</v>
      </c>
      <c r="B9" s="85" t="e">
        <f ca="1">("Nr "&amp;INDIRECT("Ranking" &amp;B1 &amp;"!M13")) &amp;" " &amp;(INDIRECT("Ranking" &amp;B1 &amp;"!K13")) &amp;" " &amp;(INDIRECT("Ranking" &amp;B1 &amp;"!L13"))</f>
        <v>#REF!</v>
      </c>
      <c r="C9" s="86">
        <v>0</v>
      </c>
      <c r="D9" s="86">
        <v>0</v>
      </c>
      <c r="E9" s="102">
        <f t="shared" ref="E9" si="2">IF(D9&lt;&gt;"",IF(C9+D9&lt;C10+D10,0,(C9+D9)-(C10+D10)),"")</f>
        <v>0</v>
      </c>
      <c r="F9" s="88" t="str">
        <f>IF(E9&lt;E10,"v",IF(E9=E10,IF(D9&lt;D10,"v",""),""))</f>
        <v/>
      </c>
      <c r="G9" s="31"/>
      <c r="H9" s="21"/>
      <c r="I9" s="96"/>
      <c r="J9" s="104"/>
      <c r="K9" s="104"/>
      <c r="L9" s="105"/>
      <c r="M9" s="106"/>
      <c r="P9" s="106"/>
      <c r="Q9" s="107"/>
      <c r="R9" s="107"/>
      <c r="S9" s="108"/>
      <c r="T9" s="109"/>
      <c r="U9" s="47"/>
      <c r="V9" s="31"/>
      <c r="AA9" s="31"/>
      <c r="AB9" s="31"/>
      <c r="AC9" s="31"/>
      <c r="AN9" s="77"/>
      <c r="AO9" s="93"/>
      <c r="AQ9" s="79"/>
      <c r="AR9" s="81"/>
    </row>
    <row r="10" spans="1:45" ht="11.1" customHeight="1">
      <c r="A10" s="100"/>
      <c r="B10" s="85" t="e">
        <f ca="1">("Nr "&amp;INDIRECT("Ranking" &amp;B1 &amp;"!M28")) &amp;" " &amp;(INDIRECT("Ranking" &amp;B1 &amp;"!K28")) &amp;" " &amp;(INDIRECT("Ranking" &amp;B1 &amp;"!L28"))</f>
        <v>#REF!</v>
      </c>
      <c r="C10" s="86">
        <v>0</v>
      </c>
      <c r="D10" s="86">
        <v>0</v>
      </c>
      <c r="E10" s="102">
        <f t="shared" ref="E10" si="3">IF(D10&lt;&gt;"",IF(C10+D10&lt;C9+D9,0,(C10+D10)-(C9+D9)),"")</f>
        <v>0</v>
      </c>
      <c r="F10" s="89" t="str">
        <f>IF(E10&lt;E9,"v",IF(E10=E9,IF(D10&lt;D9,"v",""),""))</f>
        <v/>
      </c>
      <c r="G10" s="31"/>
      <c r="H10" s="110"/>
      <c r="I10" s="111" t="str">
        <f>IF(F9&lt;&gt;"",B9,IF(F10&lt;&gt;"",B10,""))</f>
        <v/>
      </c>
      <c r="J10" s="112">
        <v>0</v>
      </c>
      <c r="K10" s="112">
        <v>0</v>
      </c>
      <c r="L10" s="92">
        <f>IF(K10&lt;&gt;"",IF(J10+K10&lt;J12+K12,0,(J10+K10)-(J12+K12)),"")</f>
        <v>0</v>
      </c>
      <c r="M10" s="88" t="str">
        <f>IF(L10&lt;L12,"v",IF(L10=L12,IF(K10&lt;K12,"v",""),""))</f>
        <v/>
      </c>
      <c r="N10" s="31"/>
      <c r="O10" s="162" t="s">
        <v>92</v>
      </c>
      <c r="P10" s="113" t="s">
        <v>6</v>
      </c>
      <c r="Q10" s="114"/>
      <c r="R10" s="114"/>
      <c r="S10" s="115"/>
      <c r="T10" s="106"/>
      <c r="U10" s="52">
        <v>1</v>
      </c>
      <c r="V10" s="53">
        <v>1</v>
      </c>
      <c r="W10" s="116" t="str">
        <f>IF(T8&lt;&gt;"",P8,IF(T12&lt;&gt;"",P12,""))</f>
        <v/>
      </c>
      <c r="X10" s="91">
        <v>0</v>
      </c>
      <c r="Y10" s="91">
        <v>0</v>
      </c>
      <c r="Z10" s="92">
        <f>IF(Y10&lt;&gt;"",IF(X10+Y10&lt;X18+Y18,0,(X10+Y10)-(X18+Y18)),"")</f>
        <v>0</v>
      </c>
      <c r="AA10" s="88" t="str">
        <f>IF(Z10&lt;Z18,"v",IF(Z10=Z18,IF(Y10&lt;Y18,"v",""),""))</f>
        <v/>
      </c>
      <c r="AB10" s="31"/>
      <c r="AC10" s="31"/>
      <c r="AN10" s="77"/>
      <c r="AO10" s="93"/>
      <c r="AQ10" s="79"/>
      <c r="AR10" s="81"/>
    </row>
    <row r="11" spans="1:45" ht="11.1" customHeight="1">
      <c r="A11" s="164" t="s">
        <v>93</v>
      </c>
      <c r="B11" s="94" t="e">
        <f ca="1">("Nr "&amp;INDIRECT("Ranking" &amp;B1 &amp;"!M29")) &amp;" " &amp;(INDIRECT("Ranking" &amp;B1 &amp;"!K29")) &amp;" " &amp;(INDIRECT("Ranking" &amp;B1 &amp;"!L29"))</f>
        <v>#REF!</v>
      </c>
      <c r="C11" s="95">
        <v>0</v>
      </c>
      <c r="D11" s="95">
        <v>0</v>
      </c>
      <c r="E11" s="102">
        <f t="shared" ref="E11" si="4">IF(D11&lt;&gt;"",IF(C11+D11&lt;C12+D12,0,(C11+D11)-(C12+D12)),"")</f>
        <v>0</v>
      </c>
      <c r="F11" s="88" t="str">
        <f>IF(E11&lt;E12,"v",IF(E11=E12,IF(D11&lt;D12,"v",""),""))</f>
        <v/>
      </c>
      <c r="G11" s="57"/>
      <c r="H11" s="164" t="s">
        <v>94</v>
      </c>
      <c r="I11" s="117"/>
      <c r="J11" s="97"/>
      <c r="K11" s="97"/>
      <c r="L11" s="98"/>
      <c r="M11" s="99"/>
      <c r="N11" s="31"/>
      <c r="O11" s="163"/>
      <c r="P11" s="118"/>
      <c r="Q11" s="119"/>
      <c r="R11" s="119"/>
      <c r="S11" s="120"/>
      <c r="T11" s="118"/>
      <c r="U11" s="47"/>
      <c r="V11" s="31"/>
      <c r="W11" s="121"/>
      <c r="X11" s="122"/>
      <c r="Y11" s="122"/>
      <c r="Z11" s="122"/>
      <c r="AA11" s="109"/>
      <c r="AB11" s="47"/>
      <c r="AC11" s="31"/>
      <c r="AD11" s="31"/>
      <c r="AE11" s="56"/>
      <c r="AF11" s="56"/>
      <c r="AG11" s="56"/>
      <c r="AH11" s="31"/>
      <c r="AN11" s="77"/>
      <c r="AO11" s="93"/>
      <c r="AQ11" s="79"/>
      <c r="AR11" s="81"/>
    </row>
    <row r="12" spans="1:45" ht="11.1" customHeight="1">
      <c r="A12" s="100"/>
      <c r="B12" s="94" t="e">
        <f ca="1">("Nr "&amp;INDIRECT("Ranking" &amp;B1 &amp;"!M12")) &amp;" " &amp;(INDIRECT("Ranking" &amp;B1 &amp;"!K12")) &amp;" " &amp;(INDIRECT("Ranking" &amp;B1 &amp;"!L12"))</f>
        <v>#REF!</v>
      </c>
      <c r="C12" s="95">
        <v>0</v>
      </c>
      <c r="D12" s="95">
        <v>0</v>
      </c>
      <c r="E12" s="102">
        <f t="shared" ref="E12" si="5">IF(D12&lt;&gt;"",IF(C12+D12&lt;C11+D11,0,(C12+D12)-(C11+D11)),"")</f>
        <v>0</v>
      </c>
      <c r="F12" s="89" t="str">
        <f>IF(E12&lt;E11,"v",IF(E12=E11,IF(D12&lt;D11,"v",""),""))</f>
        <v/>
      </c>
      <c r="G12" s="42"/>
      <c r="H12" s="165"/>
      <c r="I12" s="111" t="str">
        <f>IF(F11&lt;&gt;"",B11,IF(F12&lt;&gt;"",B12,""))</f>
        <v/>
      </c>
      <c r="J12" s="123">
        <v>0</v>
      </c>
      <c r="K12" s="123">
        <v>0</v>
      </c>
      <c r="L12" s="102">
        <f>IF(K12&lt;&gt;"",IF(J12+K12&lt;J10+K10,0,(J12+K12)-(J10+K10)),"")</f>
        <v>0</v>
      </c>
      <c r="M12" s="103" t="str">
        <f>IF(L12&lt;L10,"v",IF(L12=L10,IF(K12&lt;K10,"v",""),""))</f>
        <v/>
      </c>
      <c r="N12" s="42"/>
      <c r="O12" s="124"/>
      <c r="P12" s="85" t="str">
        <f>IF(M10&lt;&gt;"",I10,IF(M12&lt;&gt;"",I12,""))</f>
        <v/>
      </c>
      <c r="Q12" s="86">
        <v>0</v>
      </c>
      <c r="R12" s="86">
        <v>0</v>
      </c>
      <c r="S12" s="102">
        <f>IF(R12&lt;&gt;"",IF(Q12+R12&lt;Q8+R8,0,(Q12+R12)-(Q8+R8)),"")</f>
        <v>0</v>
      </c>
      <c r="T12" s="103" t="str">
        <f>IF(S12&lt;S8,"v",IF(S12=S8,IF(R12&lt;R8,"v",""),""))</f>
        <v/>
      </c>
      <c r="U12" s="47"/>
      <c r="V12" s="31"/>
      <c r="W12" s="118"/>
      <c r="X12" s="120"/>
      <c r="Y12" s="120"/>
      <c r="Z12" s="120"/>
      <c r="AA12" s="118"/>
      <c r="AB12" s="47"/>
      <c r="AC12" s="31"/>
      <c r="AD12" s="31"/>
      <c r="AE12" s="56"/>
      <c r="AF12" s="56"/>
      <c r="AG12" s="56"/>
      <c r="AH12" s="31"/>
      <c r="AN12" s="77"/>
      <c r="AO12" s="93"/>
      <c r="AQ12" s="79"/>
      <c r="AR12" s="81"/>
    </row>
    <row r="13" spans="1:45" ht="11.1" customHeight="1">
      <c r="A13" s="164" t="s">
        <v>95</v>
      </c>
      <c r="B13" s="85" t="e">
        <f ca="1">("Nr "&amp;INDIRECT("Ranking" &amp;B1 &amp;"!M9")) &amp;" " &amp;(INDIRECT("Ranking" &amp;B1 &amp;"!K9")) &amp;" " &amp;(INDIRECT("Ranking" &amp;B1 &amp;"!L9"))</f>
        <v>#REF!</v>
      </c>
      <c r="C13" s="86">
        <v>0</v>
      </c>
      <c r="D13" s="86">
        <v>0</v>
      </c>
      <c r="E13" s="102">
        <f t="shared" ref="E13" si="6">IF(D13&lt;&gt;"",IF(C13+D13&lt;C14+D14,0,(C13+D13)-(C14+D14)),"")</f>
        <v>0</v>
      </c>
      <c r="F13" s="88" t="str">
        <f>IF(E13&lt;E14,"v",IF(E13=E14,IF(D13&lt;D14,"v",""),""))</f>
        <v/>
      </c>
      <c r="G13" s="31"/>
      <c r="H13" s="21"/>
      <c r="I13" s="125"/>
      <c r="J13" s="126"/>
      <c r="K13" s="126"/>
      <c r="L13" s="127"/>
      <c r="M13" s="106"/>
      <c r="O13" s="21"/>
      <c r="P13" s="106"/>
      <c r="Q13" s="107"/>
      <c r="R13" s="107"/>
      <c r="S13" s="108"/>
      <c r="T13" s="106"/>
      <c r="W13" s="106"/>
      <c r="X13" s="108"/>
      <c r="Y13" s="108"/>
      <c r="Z13" s="108"/>
      <c r="AA13" s="106"/>
      <c r="AB13" s="47"/>
      <c r="AC13" s="31"/>
      <c r="AH13" s="31"/>
      <c r="AN13" s="77"/>
      <c r="AO13" s="93"/>
      <c r="AQ13" s="79"/>
      <c r="AR13" s="81"/>
    </row>
    <row r="14" spans="1:45" ht="11.1" customHeight="1">
      <c r="A14" s="100"/>
      <c r="B14" s="85" t="e">
        <f ca="1">("Nr "&amp;INDIRECT("Ranking" &amp;B1 &amp;"!M32")) &amp;" " &amp;(INDIRECT("Ranking" &amp;B1 &amp;"!K32")) &amp;" " &amp;(INDIRECT("Ranking" &amp;B1 &amp;"!L32"))</f>
        <v>#REF!</v>
      </c>
      <c r="C14" s="86">
        <v>0</v>
      </c>
      <c r="D14" s="86">
        <v>0</v>
      </c>
      <c r="E14" s="102">
        <f t="shared" ref="E14" si="7">IF(D14&lt;&gt;"",IF(C14+D14&lt;C13+D13,0,(C14+D14)-(C13+D13)),"")</f>
        <v>0</v>
      </c>
      <c r="F14" s="89" t="str">
        <f>IF(E14&lt;E13,"v",IF(E14=E13,IF(D14&lt;D13,"v",""),""))</f>
        <v/>
      </c>
      <c r="G14" s="42"/>
      <c r="H14" s="110"/>
      <c r="I14" s="90" t="str">
        <f>IF(F13&lt;&gt;"",B13,IF(F14&lt;&gt;"",B14,""))</f>
        <v/>
      </c>
      <c r="J14" s="91">
        <v>0</v>
      </c>
      <c r="K14" s="91">
        <v>0</v>
      </c>
      <c r="L14" s="92">
        <f>IF(K14&lt;&gt;"",IF(J14+K14&lt;J16+K16,0,(J14+K14)-(J16+K16)),"")</f>
        <v>0</v>
      </c>
      <c r="M14" s="88" t="str">
        <f>IF(L14&lt;L16,"v",IF(L14=L16,IF(K14&lt;K16,"v",""),""))</f>
        <v/>
      </c>
      <c r="N14" s="31"/>
      <c r="O14" s="128"/>
      <c r="P14" s="106"/>
      <c r="Q14" s="107"/>
      <c r="R14" s="107"/>
      <c r="S14" s="108"/>
      <c r="T14" s="106"/>
      <c r="V14" s="166" t="s">
        <v>96</v>
      </c>
      <c r="W14" s="113" t="s">
        <v>7</v>
      </c>
      <c r="X14" s="115"/>
      <c r="Y14" s="115"/>
      <c r="Z14" s="115"/>
      <c r="AA14" s="106"/>
      <c r="AB14" s="52"/>
      <c r="AC14" s="42"/>
      <c r="AD14" s="129" t="str">
        <f>IF(AA10&lt;&gt;"",W10,IF(AA18&lt;&gt;"",W18,""))</f>
        <v/>
      </c>
      <c r="AE14" s="130">
        <v>0</v>
      </c>
      <c r="AF14" s="130">
        <v>0</v>
      </c>
      <c r="AG14" s="92">
        <f>IF(AF14&lt;&gt;"",IF(AE14+AF14&lt;AE28+AF28,0,(AE14+AF14)-(AE28+AF28)),"")</f>
        <v>0</v>
      </c>
      <c r="AH14" s="88" t="str">
        <f>IF(AG14&lt;AG28,"v",IF(AG14=AG28,IF(AF14&lt;AF28,"v",""),""))</f>
        <v/>
      </c>
      <c r="AQ14" s="79"/>
      <c r="AR14" s="81"/>
    </row>
    <row r="15" spans="1:45" ht="11.1" customHeight="1">
      <c r="A15" s="164" t="s">
        <v>97</v>
      </c>
      <c r="B15" s="94" t="e">
        <f ca="1">("Nr "&amp;INDIRECT("Ranking" &amp;B1 &amp;"!M25")) &amp;" " &amp;(INDIRECT("Ranking" &amp;B1 &amp;"!K25")) &amp;" " &amp;(INDIRECT("Ranking" &amp;B1 &amp;"!L25"))</f>
        <v>#REF!</v>
      </c>
      <c r="C15" s="95">
        <v>0</v>
      </c>
      <c r="D15" s="95">
        <v>0</v>
      </c>
      <c r="E15" s="102">
        <f t="shared" ref="E15" si="8">IF(D15&lt;&gt;"",IF(C15+D15&lt;C16+D16,0,(C15+D15)-(C16+D16)),"")</f>
        <v>0</v>
      </c>
      <c r="F15" s="88" t="str">
        <f>IF(E15&lt;E16,"v",IF(E15=E16,IF(D15&lt;D16,"v",""),""))</f>
        <v/>
      </c>
      <c r="G15" s="31"/>
      <c r="H15" s="164" t="s">
        <v>98</v>
      </c>
      <c r="I15" s="96"/>
      <c r="J15" s="97"/>
      <c r="K15" s="97"/>
      <c r="L15" s="98"/>
      <c r="M15" s="99"/>
      <c r="N15" s="31"/>
      <c r="O15" s="128"/>
      <c r="P15" s="106"/>
      <c r="Q15" s="107"/>
      <c r="R15" s="107"/>
      <c r="S15" s="108"/>
      <c r="T15" s="118"/>
      <c r="U15" s="31"/>
      <c r="V15" s="131"/>
      <c r="W15" s="106"/>
      <c r="X15" s="108"/>
      <c r="Y15" s="108"/>
      <c r="Z15" s="108"/>
      <c r="AA15" s="106"/>
      <c r="AB15" s="47"/>
      <c r="AC15" s="31"/>
      <c r="AD15" s="121"/>
      <c r="AE15" s="122"/>
      <c r="AF15" s="122"/>
      <c r="AG15" s="122"/>
      <c r="AH15" s="109"/>
      <c r="AI15" s="47"/>
      <c r="AJ15" s="31"/>
      <c r="AN15" s="79"/>
      <c r="AO15" s="81"/>
      <c r="AQ15" s="79"/>
      <c r="AR15" s="81"/>
    </row>
    <row r="16" spans="1:45" ht="11.1" customHeight="1">
      <c r="A16" s="100"/>
      <c r="B16" s="94" t="e">
        <f ca="1">("Nr "&amp;INDIRECT("Ranking" &amp;B1 &amp;"!M16")) &amp;" " &amp;(INDIRECT("Ranking" &amp;B1 &amp;"!K16")) &amp;" " &amp;(INDIRECT("Ranking" &amp;B1 &amp;"!L16"))</f>
        <v>#REF!</v>
      </c>
      <c r="C16" s="95">
        <v>0</v>
      </c>
      <c r="D16" s="95">
        <v>0</v>
      </c>
      <c r="E16" s="102">
        <f t="shared" ref="E16" si="9">IF(D16&lt;&gt;"",IF(C16+D16&lt;C15+D15,0,(C16+D16)-(C15+D15)),"")</f>
        <v>0</v>
      </c>
      <c r="F16" s="89" t="str">
        <f>IF(E16&lt;E15,"v",IF(E16=E15,IF(D16&lt;D15,"v",""),""))</f>
        <v/>
      </c>
      <c r="G16" s="42"/>
      <c r="H16" s="165"/>
      <c r="I16" s="90" t="str">
        <f>IF(F15&lt;&gt;"",B15,IF(F16&lt;&gt;"",B16,""))</f>
        <v/>
      </c>
      <c r="J16" s="101">
        <v>0</v>
      </c>
      <c r="K16" s="101">
        <v>0</v>
      </c>
      <c r="L16" s="102">
        <f>IF(K16&lt;&gt;"",IF(J16+K16&lt;J14+K14,0,(J16+K16)-(J14+K14)),"")</f>
        <v>0</v>
      </c>
      <c r="M16" s="103" t="str">
        <f>IF(L16&lt;L14,"v",IF(L16=L14,IF(K16&lt;K14,"v",""),""))</f>
        <v/>
      </c>
      <c r="N16" s="42"/>
      <c r="O16" s="124"/>
      <c r="P16" s="94" t="str">
        <f>IF(M14&lt;&gt;"",I14,IF(M16&lt;&gt;"",I16,""))</f>
        <v/>
      </c>
      <c r="Q16" s="95">
        <v>0</v>
      </c>
      <c r="R16" s="95">
        <v>0</v>
      </c>
      <c r="S16" s="102">
        <f>IF(R16&lt;&gt;"",IF(Q16+R16&lt;Q20+R20,0,(Q16+R16)-(Q20+R20)),"")</f>
        <v>0</v>
      </c>
      <c r="T16" s="88" t="str">
        <f>IF(S16&lt;S20,"v",IF(S16=S20,IF(R16&lt;R20,"v",""),""))</f>
        <v/>
      </c>
      <c r="U16" s="31"/>
      <c r="V16" s="31"/>
      <c r="W16" s="106"/>
      <c r="X16" s="108"/>
      <c r="Y16" s="108"/>
      <c r="Z16" s="108"/>
      <c r="AA16" s="106"/>
      <c r="AB16" s="47"/>
      <c r="AC16" s="31"/>
      <c r="AD16" s="118"/>
      <c r="AE16" s="120"/>
      <c r="AF16" s="120"/>
      <c r="AG16" s="120"/>
      <c r="AH16" s="118"/>
      <c r="AI16" s="47"/>
      <c r="AJ16" s="31"/>
      <c r="AN16" s="79"/>
      <c r="AO16" s="81"/>
      <c r="AQ16" s="79"/>
      <c r="AR16" s="81"/>
    </row>
    <row r="17" spans="1:44" ht="11.1" customHeight="1">
      <c r="A17" s="164" t="s">
        <v>99</v>
      </c>
      <c r="B17" s="85" t="e">
        <f ca="1">("Nr "&amp;INDIRECT("Ranking" &amp;B1 &amp;"!M17")) &amp;" " &amp;(INDIRECT("Ranking" &amp;B1 &amp;"!K17")) &amp;" " &amp;(INDIRECT("Ranking" &amp;B1 &amp;"!L17"))</f>
        <v>#REF!</v>
      </c>
      <c r="C17" s="86">
        <v>0</v>
      </c>
      <c r="D17" s="86">
        <v>0</v>
      </c>
      <c r="E17" s="102">
        <f t="shared" ref="E17" si="10">IF(D17&lt;&gt;"",IF(C17+D17&lt;C18+D18,0,(C17+D17)-(C18+D18)),"")</f>
        <v>0</v>
      </c>
      <c r="F17" s="88" t="str">
        <f>IF(E17&lt;E18,"v",IF(E17=E18,IF(D17&lt;D18,"v",""),""))</f>
        <v/>
      </c>
      <c r="G17" s="31"/>
      <c r="H17" s="110"/>
      <c r="I17" s="96"/>
      <c r="J17" s="104"/>
      <c r="K17" s="104"/>
      <c r="L17" s="105"/>
      <c r="M17" s="106"/>
      <c r="O17" s="21"/>
      <c r="P17" s="106"/>
      <c r="Q17" s="107"/>
      <c r="R17" s="107"/>
      <c r="S17" s="108"/>
      <c r="T17" s="109"/>
      <c r="U17" s="47"/>
      <c r="V17" s="31"/>
      <c r="W17" s="118"/>
      <c r="X17" s="120"/>
      <c r="Y17" s="120"/>
      <c r="Z17" s="120"/>
      <c r="AA17" s="118"/>
      <c r="AB17" s="47"/>
      <c r="AC17" s="31"/>
      <c r="AD17" s="118"/>
      <c r="AE17" s="120"/>
      <c r="AF17" s="120"/>
      <c r="AG17" s="120"/>
      <c r="AH17" s="118"/>
      <c r="AI17" s="47"/>
      <c r="AJ17" s="31"/>
      <c r="AN17" s="79"/>
      <c r="AO17" s="132"/>
      <c r="AQ17" s="79"/>
      <c r="AR17" s="81"/>
    </row>
    <row r="18" spans="1:44" ht="11.1" customHeight="1">
      <c r="A18" s="100"/>
      <c r="B18" s="85" t="e">
        <f ca="1">("Nr "&amp;INDIRECT("Ranking" &amp;B1 &amp;"!M24")) &amp;" " &amp;(INDIRECT("Ranking" &amp;B1 &amp;"!K24")) &amp;" " &amp;(INDIRECT("Ranking" &amp;B1 &amp;"!L24"))</f>
        <v>#REF!</v>
      </c>
      <c r="C18" s="86">
        <v>0</v>
      </c>
      <c r="D18" s="86">
        <v>0</v>
      </c>
      <c r="E18" s="102">
        <f t="shared" ref="E18" si="11">IF(D18&lt;&gt;"",IF(C18+D18&lt;C17+D17,0,(C18+D18)-(C17+D17)),"")</f>
        <v>0</v>
      </c>
      <c r="F18" s="89" t="str">
        <f>IF(E18&lt;E17,"v",IF(E18=E17,IF(D18&lt;D17,"v",""),""))</f>
        <v/>
      </c>
      <c r="G18" s="42"/>
      <c r="H18" s="124"/>
      <c r="I18" s="111" t="str">
        <f>IF(F17&lt;&gt;"",B17,IF(F18&lt;&gt;"",B18,""))</f>
        <v/>
      </c>
      <c r="J18" s="112">
        <v>0</v>
      </c>
      <c r="K18" s="112">
        <v>0</v>
      </c>
      <c r="L18" s="92">
        <f>IF(K18&lt;&gt;"",IF(J18+K18&lt;J20+K20,0,(J18+K18)-(J20+K20)),"")</f>
        <v>0</v>
      </c>
      <c r="M18" s="88" t="str">
        <f>IF(L18&lt;L20,"v",IF(L18=L20,IF(K18&lt;K20,"v",""),""))</f>
        <v/>
      </c>
      <c r="N18" s="31"/>
      <c r="O18" s="162" t="s">
        <v>100</v>
      </c>
      <c r="P18" s="113" t="s">
        <v>8</v>
      </c>
      <c r="Q18" s="114"/>
      <c r="R18" s="114"/>
      <c r="S18" s="115"/>
      <c r="T18" s="106"/>
      <c r="U18" s="52">
        <v>2</v>
      </c>
      <c r="V18" s="53">
        <v>2</v>
      </c>
      <c r="W18" s="116" t="str">
        <f>IF(T16&lt;&gt;"",P16,IF(T20&lt;&gt;"",P20,""))</f>
        <v/>
      </c>
      <c r="X18" s="101">
        <v>0</v>
      </c>
      <c r="Y18" s="101">
        <v>0</v>
      </c>
      <c r="Z18" s="102">
        <f>IF(Y18&lt;&gt;"",IF(X18+Y18&lt;X10+Y10,0,(X18+Y18)-(X10+Y10)),"")</f>
        <v>0</v>
      </c>
      <c r="AA18" s="103" t="str">
        <f>IF(Z18&lt;Z10,"v",IF(Z18=Z10,IF(Y18&lt;Y10,"v",""),""))</f>
        <v/>
      </c>
      <c r="AB18" s="47"/>
      <c r="AC18" s="31"/>
      <c r="AD18" s="118"/>
      <c r="AE18" s="120"/>
      <c r="AF18" s="120"/>
      <c r="AG18" s="120"/>
      <c r="AH18" s="118"/>
      <c r="AI18" s="47"/>
      <c r="AJ18" s="31"/>
      <c r="AN18" s="79"/>
      <c r="AO18" s="1"/>
      <c r="AQ18" s="79"/>
      <c r="AR18" s="81"/>
    </row>
    <row r="19" spans="1:44" ht="11.1" customHeight="1">
      <c r="A19" s="164" t="s">
        <v>101</v>
      </c>
      <c r="B19" s="94" t="e">
        <f ca="1">("Nr "&amp;INDIRECT("Ranking" &amp;B1 &amp;"!M33")) &amp;" " &amp;(INDIRECT("Ranking" &amp;B1 &amp;"!K33")) &amp;" " &amp;(INDIRECT("Ranking" &amp;B1 &amp;"!L33"))</f>
        <v>#REF!</v>
      </c>
      <c r="C19" s="95">
        <v>0</v>
      </c>
      <c r="D19" s="95">
        <v>0</v>
      </c>
      <c r="E19" s="102">
        <f t="shared" ref="E19" si="12">IF(D19&lt;&gt;"",IF(C19+D19&lt;C20+D20,0,(C19+D19)-(C20+D20)),"")</f>
        <v>0</v>
      </c>
      <c r="F19" s="88" t="str">
        <f>IF(E19&lt;E20,"v",IF(E19=E20,IF(D19&lt;D20,"v",""),""))</f>
        <v/>
      </c>
      <c r="G19" s="57"/>
      <c r="H19" s="164" t="s">
        <v>102</v>
      </c>
      <c r="I19" s="117"/>
      <c r="J19" s="97"/>
      <c r="K19" s="97"/>
      <c r="L19" s="98"/>
      <c r="M19" s="99"/>
      <c r="O19" s="163"/>
      <c r="P19" s="118"/>
      <c r="Q19" s="119"/>
      <c r="R19" s="119"/>
      <c r="S19" s="120"/>
      <c r="T19" s="118"/>
      <c r="U19" s="47"/>
      <c r="V19" s="31"/>
      <c r="W19" s="121"/>
      <c r="X19" s="120"/>
      <c r="Y19" s="120"/>
      <c r="Z19" s="120"/>
      <c r="AA19" s="118"/>
      <c r="AB19" s="31"/>
      <c r="AC19" s="31"/>
      <c r="AD19" s="106"/>
      <c r="AE19" s="108"/>
      <c r="AF19" s="108"/>
      <c r="AG19" s="108"/>
      <c r="AH19" s="106"/>
      <c r="AI19" s="47"/>
      <c r="AJ19" s="31"/>
      <c r="AN19" s="79"/>
      <c r="AO19" s="81"/>
      <c r="AQ19" s="79"/>
      <c r="AR19" s="81"/>
    </row>
    <row r="20" spans="1:44" ht="11.1" customHeight="1">
      <c r="A20" s="165"/>
      <c r="B20" s="94" t="e">
        <f ca="1">("Nr "&amp;INDIRECT("Ranking" &amp;B1 &amp;"!M8")) &amp;" " &amp;(INDIRECT("Ranking" &amp;B1 &amp;"!K8")) &amp;" " &amp;(INDIRECT("Ranking" &amp;B1 &amp;"!L8"))</f>
        <v>#REF!</v>
      </c>
      <c r="C20" s="95">
        <v>0</v>
      </c>
      <c r="D20" s="95">
        <v>0</v>
      </c>
      <c r="E20" s="102">
        <f t="shared" ref="E20" si="13">IF(D20&lt;&gt;"",IF(C20+D20&lt;C19+D19,0,(C20+D20)-(C19+D19)),"")</f>
        <v>0</v>
      </c>
      <c r="F20" s="89" t="str">
        <f>IF(E20&lt;E19,"v",IF(E20=E19,IF(D20&lt;D19,"v",""),""))</f>
        <v/>
      </c>
      <c r="G20" s="42"/>
      <c r="H20" s="165"/>
      <c r="I20" s="111" t="str">
        <f>IF(F19&lt;&gt;"",B19,IF(F20&lt;&gt;"",B20,""))</f>
        <v/>
      </c>
      <c r="J20" s="123">
        <v>0</v>
      </c>
      <c r="K20" s="123">
        <v>0</v>
      </c>
      <c r="L20" s="102">
        <f>IF(K20&lt;&gt;"",IF(J20+K20&lt;J18+K18,0,(J20+K20)-(J18+K18)),"")</f>
        <v>0</v>
      </c>
      <c r="M20" s="103" t="str">
        <f>IF(L20&lt;L18,"v",IF(L20=L18,IF(K20&lt;K18,"v",""),""))</f>
        <v/>
      </c>
      <c r="N20" s="42"/>
      <c r="O20" s="124"/>
      <c r="P20" s="94" t="str">
        <f>IF(M18&lt;&gt;"",I18,IF(M20&lt;&gt;"",I20,""))</f>
        <v/>
      </c>
      <c r="Q20" s="95">
        <v>0</v>
      </c>
      <c r="R20" s="95">
        <v>0</v>
      </c>
      <c r="S20" s="102">
        <f>IF(R20&lt;&gt;"",IF(Q20+R20&lt;Q16+R16,0,(Q20+R20)-(Q16+R16)),"")</f>
        <v>0</v>
      </c>
      <c r="T20" s="103" t="str">
        <f>IF(S20&lt;S16,"v",IF(S20=S16,IF(R20&lt;R16,"v",""),""))</f>
        <v/>
      </c>
      <c r="U20" s="47"/>
      <c r="V20" s="31"/>
      <c r="W20" s="118"/>
      <c r="X20" s="120"/>
      <c r="Y20" s="120"/>
      <c r="Z20" s="120"/>
      <c r="AA20" s="118"/>
      <c r="AB20" s="31"/>
      <c r="AC20" s="31"/>
      <c r="AD20" s="106"/>
      <c r="AE20" s="108"/>
      <c r="AF20" s="108"/>
      <c r="AG20" s="108"/>
      <c r="AH20" s="106"/>
      <c r="AI20" s="47"/>
      <c r="AJ20" s="133" t="s">
        <v>9</v>
      </c>
      <c r="AN20" s="79"/>
      <c r="AO20" s="81"/>
      <c r="AQ20" s="79"/>
      <c r="AR20" s="81"/>
    </row>
    <row r="21" spans="1:44" ht="11.1" customHeight="1">
      <c r="A21" s="110"/>
      <c r="B21" s="31"/>
      <c r="C21" s="56"/>
      <c r="D21" s="56"/>
      <c r="E21" s="45"/>
      <c r="F21" s="134"/>
      <c r="G21" s="31"/>
      <c r="H21" s="110"/>
      <c r="I21" s="125"/>
      <c r="J21" s="126"/>
      <c r="K21" s="126"/>
      <c r="L21" s="127"/>
      <c r="M21" s="106"/>
      <c r="O21" s="21"/>
      <c r="P21" s="135"/>
      <c r="Q21" s="136"/>
      <c r="R21" s="136"/>
      <c r="S21" s="137"/>
      <c r="T21" s="106"/>
      <c r="W21" s="106"/>
      <c r="X21" s="108"/>
      <c r="Y21" s="108"/>
      <c r="Z21" s="108"/>
      <c r="AA21" s="106"/>
      <c r="AB21" s="31"/>
      <c r="AC21" s="162" t="s">
        <v>103</v>
      </c>
      <c r="AD21" s="113" t="s">
        <v>10</v>
      </c>
      <c r="AE21" s="115"/>
      <c r="AF21" s="115"/>
      <c r="AG21" s="115"/>
      <c r="AH21" s="106"/>
      <c r="AI21" s="47"/>
      <c r="AJ21" s="138" t="str">
        <f>IF(AH14&lt;&gt;"",AD14,IF(AH28&lt;&gt;"",AD28,""))</f>
        <v/>
      </c>
      <c r="AN21" s="79"/>
      <c r="AO21" s="132"/>
      <c r="AQ21" s="79"/>
      <c r="AR21" s="81"/>
    </row>
    <row r="22" spans="1:44" ht="11.1" customHeight="1">
      <c r="A22" s="162" t="s">
        <v>104</v>
      </c>
      <c r="B22" s="85" t="e">
        <f ca="1">("Nr "&amp;INDIRECT("Ranking" &amp;B1 &amp;"!M7")) &amp;" " &amp;(INDIRECT("Ranking" &amp;B1 &amp;"!K7")) &amp;" " &amp;(INDIRECT("Ranking" &amp;B1 &amp;"!L7"))</f>
        <v>#REF!</v>
      </c>
      <c r="C22" s="86">
        <v>0</v>
      </c>
      <c r="D22" s="86">
        <v>0</v>
      </c>
      <c r="E22" s="102">
        <f t="shared" ref="E22" si="14">IF(D22&lt;&gt;"",IF(C22+D22&lt;C23+D23,0,(C22+D22)-(C23+D23)),"")</f>
        <v>0</v>
      </c>
      <c r="F22" s="88" t="str">
        <f>IF(E22&lt;E23,"v",IF(E22=E23,IF(D22&lt;D23,"v",""),""))</f>
        <v/>
      </c>
      <c r="G22" s="31"/>
      <c r="H22" s="110"/>
      <c r="I22" s="90" t="str">
        <f>IF(F22&lt;&gt;"",B22,IF(F23&lt;&gt;"",B23,""))</f>
        <v/>
      </c>
      <c r="J22" s="91">
        <v>0</v>
      </c>
      <c r="K22" s="91">
        <v>0</v>
      </c>
      <c r="L22" s="92">
        <f>IF(K22&lt;&gt;"",IF(J22+K22&lt;J24+K24,0,(J22+K22)-(J24+K24)),"")</f>
        <v>0</v>
      </c>
      <c r="M22" s="88" t="str">
        <f>IF(L22&lt;L24,"v",IF(L22=L24,IF(K22&lt;K24,"v",""),""))</f>
        <v/>
      </c>
      <c r="O22" s="21"/>
      <c r="P22" s="129" t="str">
        <f>IF(M22&lt;&gt;"",I22,IF(M24&lt;&gt;"",I24,""))</f>
        <v/>
      </c>
      <c r="Q22" s="130">
        <v>0</v>
      </c>
      <c r="R22" s="130">
        <v>0</v>
      </c>
      <c r="S22" s="102">
        <f>IF(R22&lt;&gt;"",IF(Q22+R22&lt;Q26+R26,0,(Q22+R22)-(Q26+R26)),"")</f>
        <v>0</v>
      </c>
      <c r="T22" s="88" t="str">
        <f>IF(S22&lt;S26,"v",IF(S22=S26,IF(R22&lt;R26,"v",""),""))</f>
        <v/>
      </c>
      <c r="W22" s="106"/>
      <c r="X22" s="108"/>
      <c r="Y22" s="108"/>
      <c r="Z22" s="108"/>
      <c r="AA22" s="106"/>
      <c r="AB22" s="31"/>
      <c r="AC22" s="131"/>
      <c r="AD22" s="106"/>
      <c r="AE22" s="108"/>
      <c r="AF22" s="108"/>
      <c r="AG22" s="108"/>
      <c r="AH22" s="106"/>
      <c r="AI22" s="69"/>
      <c r="AJ22" s="121"/>
      <c r="AN22" s="79"/>
      <c r="AO22" s="1"/>
      <c r="AQ22" s="79"/>
      <c r="AR22" s="81"/>
    </row>
    <row r="23" spans="1:44" ht="11.1" customHeight="1">
      <c r="A23" s="165"/>
      <c r="B23" s="85" t="e">
        <f ca="1">("Nr "&amp;INDIRECT("Ranking" &amp;B1 &amp;"!M34")) &amp;" " &amp;(INDIRECT("Ranking" &amp;B1 &amp;"!K34")) &amp;" " &amp;(INDIRECT("Ranking" &amp;B1 &amp;"!L34"))</f>
        <v>#REF!</v>
      </c>
      <c r="C23" s="86">
        <v>0</v>
      </c>
      <c r="D23" s="86">
        <v>0</v>
      </c>
      <c r="E23" s="102">
        <f t="shared" ref="E23" si="15">IF(D23&lt;&gt;"",IF(C23+D23&lt;C22+D22,0,(C23+D23)-(C22+D22)),"")</f>
        <v>0</v>
      </c>
      <c r="F23" s="89" t="str">
        <f>IF(E23&lt;E22,"v",IF(E23=E22,IF(D23&lt;D22,"v",""),""))</f>
        <v/>
      </c>
      <c r="G23" s="69"/>
      <c r="H23" s="164" t="s">
        <v>105</v>
      </c>
      <c r="I23" s="96"/>
      <c r="J23" s="97"/>
      <c r="K23" s="97"/>
      <c r="L23" s="98"/>
      <c r="M23" s="99"/>
      <c r="N23" s="57"/>
      <c r="O23" s="139"/>
      <c r="P23" s="121"/>
      <c r="Q23" s="140"/>
      <c r="R23" s="140"/>
      <c r="S23" s="122"/>
      <c r="T23" s="109"/>
      <c r="U23" s="31"/>
      <c r="V23" s="31"/>
      <c r="W23" s="106"/>
      <c r="X23" s="108"/>
      <c r="Y23" s="108"/>
      <c r="Z23" s="108"/>
      <c r="AA23" s="118"/>
      <c r="AB23" s="31"/>
      <c r="AC23" s="31"/>
      <c r="AD23" s="106"/>
      <c r="AE23" s="108"/>
      <c r="AF23" s="108"/>
      <c r="AG23" s="108"/>
      <c r="AH23" s="106"/>
      <c r="AI23" s="47"/>
      <c r="AJ23" s="118"/>
      <c r="AN23" s="79"/>
      <c r="AO23" s="81"/>
      <c r="AQ23" s="79"/>
      <c r="AR23" s="81"/>
    </row>
    <row r="24" spans="1:44" ht="11.1" customHeight="1">
      <c r="A24" s="164" t="s">
        <v>106</v>
      </c>
      <c r="B24" s="94" t="e">
        <f ca="1">("Nr "&amp;INDIRECT("Ranking" &amp;B1 &amp;"!M23")) &amp;" " &amp;(INDIRECT("Ranking" &amp;B1 &amp;"!K23")) &amp;" " &amp;(INDIRECT("Ranking" &amp;B1 &amp;"!L23"))</f>
        <v>#REF!</v>
      </c>
      <c r="C24" s="95">
        <v>0</v>
      </c>
      <c r="D24" s="95">
        <v>0</v>
      </c>
      <c r="E24" s="102">
        <f t="shared" ref="E24" si="16">IF(D24&lt;&gt;"",IF(C24+D24&lt;C25+D25,0,(C24+D24)-(C25+D25)),"")</f>
        <v>0</v>
      </c>
      <c r="F24" s="88" t="str">
        <f t="shared" ref="F24" si="17">IF(E24&lt;E25,"v",IF(E24=E25,IF(D24&lt;D25,"v",""),""))</f>
        <v/>
      </c>
      <c r="G24" s="31"/>
      <c r="H24" s="165"/>
      <c r="I24" s="90" t="str">
        <f>IF(F24&lt;&gt;"",B24,IF(F25&lt;&gt;"",B25,""))</f>
        <v/>
      </c>
      <c r="J24" s="101">
        <v>0</v>
      </c>
      <c r="K24" s="101">
        <v>0</v>
      </c>
      <c r="L24" s="102">
        <f>IF(K24&lt;&gt;"",IF(J24+K24&lt;J22+K22,0,(J24+K24)-(J22+K22)),"")</f>
        <v>0</v>
      </c>
      <c r="M24" s="103" t="str">
        <f>IF(L24&lt;L22,"v",IF(L24=L22,IF(K24&lt;K22,"v",""),""))</f>
        <v/>
      </c>
      <c r="O24" s="166" t="s">
        <v>107</v>
      </c>
      <c r="P24" s="141" t="s">
        <v>11</v>
      </c>
      <c r="Q24" s="142"/>
      <c r="R24" s="142"/>
      <c r="S24" s="143"/>
      <c r="T24" s="144"/>
      <c r="U24" s="42">
        <v>3</v>
      </c>
      <c r="V24" s="53">
        <v>3</v>
      </c>
      <c r="W24" s="145" t="str">
        <f>IF(T22&lt;&gt;"",P22,IF(T26&lt;&gt;"",P26,""))</f>
        <v/>
      </c>
      <c r="X24" s="112">
        <v>0</v>
      </c>
      <c r="Y24" s="112">
        <v>0</v>
      </c>
      <c r="Z24" s="92">
        <f>IF(Y24&lt;&gt;"",IF(X24+Y24&lt;X32+Y32,0,(X24+Y24)-(X32+Y32)),"")</f>
        <v>0</v>
      </c>
      <c r="AA24" s="88" t="str">
        <f>IF(Z24&lt;Z32,"v",IF(Z24=Z32,IF(Y24&lt;Y32,"v",""),""))</f>
        <v/>
      </c>
      <c r="AB24" s="31"/>
      <c r="AC24" s="31"/>
      <c r="AD24" s="106"/>
      <c r="AE24" s="108"/>
      <c r="AF24" s="108"/>
      <c r="AG24" s="108"/>
      <c r="AH24" s="106"/>
      <c r="AI24" s="47"/>
      <c r="AJ24" s="106"/>
      <c r="AN24" s="79"/>
      <c r="AO24" s="81"/>
      <c r="AQ24" s="79"/>
      <c r="AR24" s="81"/>
    </row>
    <row r="25" spans="1:44" ht="11.1" customHeight="1">
      <c r="A25" s="165"/>
      <c r="B25" s="94" t="e">
        <f ca="1">("Nr "&amp;INDIRECT("Ranking" &amp;B1 &amp;"!M18")) &amp;" " &amp;(INDIRECT("Ranking" &amp;B1 &amp;"!K18")) &amp;" " &amp;(INDIRECT("Ranking" &amp;B1 &amp;"!L18"))</f>
        <v>#REF!</v>
      </c>
      <c r="C25" s="95">
        <v>0</v>
      </c>
      <c r="D25" s="95">
        <v>0</v>
      </c>
      <c r="E25" s="102">
        <f t="shared" ref="E25" si="18">IF(D25&lt;&gt;"",IF(C25+D25&lt;C24+D24,0,(C25+D25)-(C24+D24)),"")</f>
        <v>0</v>
      </c>
      <c r="F25" s="89" t="str">
        <f t="shared" ref="F25" si="19">IF(E25&lt;E24,"v",IF(E25=E24,IF(D25&lt;D24,"v",""),""))</f>
        <v/>
      </c>
      <c r="G25" s="69"/>
      <c r="H25" s="139"/>
      <c r="I25" s="96"/>
      <c r="J25" s="104"/>
      <c r="K25" s="104"/>
      <c r="L25" s="105"/>
      <c r="M25" s="118"/>
      <c r="N25" s="31"/>
      <c r="O25" s="163"/>
      <c r="P25" s="106"/>
      <c r="Q25" s="107"/>
      <c r="R25" s="107"/>
      <c r="S25" s="108"/>
      <c r="T25" s="106"/>
      <c r="U25" s="47"/>
      <c r="V25" s="31"/>
      <c r="W25" s="121"/>
      <c r="X25" s="122"/>
      <c r="Y25" s="122"/>
      <c r="Z25" s="122"/>
      <c r="AA25" s="109"/>
      <c r="AB25" s="47"/>
      <c r="AC25" s="31"/>
      <c r="AD25" s="118"/>
      <c r="AE25" s="120"/>
      <c r="AF25" s="120"/>
      <c r="AG25" s="120"/>
      <c r="AH25" s="118"/>
      <c r="AI25" s="47"/>
      <c r="AJ25" s="106"/>
      <c r="AN25" s="79"/>
      <c r="AO25" s="81"/>
      <c r="AQ25" s="79"/>
      <c r="AR25" s="81"/>
    </row>
    <row r="26" spans="1:44" ht="11.1" customHeight="1">
      <c r="A26" s="164" t="s">
        <v>108</v>
      </c>
      <c r="B26" s="85" t="e">
        <f ca="1">("Nr "&amp;INDIRECT("Ranking" &amp;B1 &amp;"!M15")) &amp;" " &amp;(INDIRECT("Ranking" &amp;B1 &amp;"!K15")) &amp;" " &amp;(INDIRECT("Ranking" &amp;B1 &amp;"!L15"))</f>
        <v>#REF!</v>
      </c>
      <c r="C26" s="86">
        <v>0</v>
      </c>
      <c r="D26" s="86">
        <v>0</v>
      </c>
      <c r="E26" s="102">
        <f t="shared" ref="E26" si="20">IF(D26&lt;&gt;"",IF(C26+D26&lt;C27+D27,0,(C26+D26)-(C27+D27)),"")</f>
        <v>0</v>
      </c>
      <c r="F26" s="88" t="str">
        <f t="shared" ref="F26" si="21">IF(E26&lt;E27,"v",IF(E26=E27,IF(D26&lt;D27,"v",""),""))</f>
        <v/>
      </c>
      <c r="G26" s="31"/>
      <c r="H26" s="124"/>
      <c r="I26" s="111" t="str">
        <f>IF(F26&lt;&gt;"",B26,IF(F27&lt;&gt;"",B27,""))</f>
        <v/>
      </c>
      <c r="J26" s="112">
        <v>0</v>
      </c>
      <c r="K26" s="112">
        <v>0</v>
      </c>
      <c r="L26" s="92">
        <f>IF(K26&lt;&gt;"",IF(J26+K26&lt;J28+K28,0,(J26+K26)-(J28+K28)),"")</f>
        <v>0</v>
      </c>
      <c r="M26" s="88" t="str">
        <f>IF(L26&lt;L28,"v",IF(L26=L28,IF(K26&lt;K28,"v",""),""))</f>
        <v/>
      </c>
      <c r="O26" s="21"/>
      <c r="P26" s="129" t="str">
        <f>IF(M26&lt;&gt;"",I26,IF(M28&lt;&gt;"",I28,""))</f>
        <v/>
      </c>
      <c r="Q26" s="86">
        <v>0</v>
      </c>
      <c r="R26" s="86">
        <v>0</v>
      </c>
      <c r="S26" s="102">
        <f>IF(R26&lt;&gt;"",IF(Q26+R26&lt;Q22+R22,0,(Q26+R26)-(Q22+R22)),"")</f>
        <v>0</v>
      </c>
      <c r="T26" s="103" t="str">
        <f>IF(S26&lt;S22,"v",IF(S26=S22,IF(R26&lt;R22,"v",""),""))</f>
        <v/>
      </c>
      <c r="U26" s="47"/>
      <c r="V26" s="31"/>
      <c r="W26" s="118"/>
      <c r="X26" s="120"/>
      <c r="Y26" s="120"/>
      <c r="Z26" s="120"/>
      <c r="AA26" s="118"/>
      <c r="AB26" s="47"/>
      <c r="AC26" s="31"/>
      <c r="AD26" s="118"/>
      <c r="AE26" s="120"/>
      <c r="AF26" s="120"/>
      <c r="AG26" s="120"/>
      <c r="AH26" s="118"/>
      <c r="AI26" s="47"/>
      <c r="AJ26" s="133" t="s">
        <v>12</v>
      </c>
      <c r="AN26" s="79"/>
      <c r="AO26" s="81"/>
      <c r="AQ26" s="79"/>
      <c r="AR26" s="81"/>
    </row>
    <row r="27" spans="1:44" ht="11.1" customHeight="1">
      <c r="A27" s="165"/>
      <c r="B27" s="85" t="e">
        <f ca="1">("Nr "&amp;INDIRECT("Ranking" &amp;B1 &amp;"!M26")) &amp;" " &amp;(INDIRECT("Ranking" &amp;B1 &amp;"!K26")) &amp;" " &amp;(INDIRECT("Ranking" &amp;B1 &amp;"!L26"))</f>
        <v>#REF!</v>
      </c>
      <c r="C27" s="86">
        <v>0</v>
      </c>
      <c r="D27" s="86">
        <v>0</v>
      </c>
      <c r="E27" s="102">
        <f t="shared" ref="E27" si="22">IF(D27&lt;&gt;"",IF(C27+D27&lt;C26+D26,0,(C27+D27)-(C26+D26)),"")</f>
        <v>0</v>
      </c>
      <c r="F27" s="89" t="str">
        <f t="shared" ref="F27" si="23">IF(E27&lt;E26,"v",IF(E27=E26,IF(D27&lt;D26,"v",""),""))</f>
        <v/>
      </c>
      <c r="G27" s="69"/>
      <c r="H27" s="164" t="s">
        <v>109</v>
      </c>
      <c r="I27" s="117"/>
      <c r="J27" s="97"/>
      <c r="K27" s="97"/>
      <c r="L27" s="98"/>
      <c r="M27" s="99"/>
      <c r="N27" s="57"/>
      <c r="O27" s="139"/>
      <c r="P27" s="121"/>
      <c r="Q27" s="119"/>
      <c r="R27" s="119"/>
      <c r="S27" s="120"/>
      <c r="T27" s="118"/>
      <c r="U27" s="31"/>
      <c r="V27" s="31"/>
      <c r="W27" s="106"/>
      <c r="X27" s="108"/>
      <c r="Y27" s="108"/>
      <c r="Z27" s="108"/>
      <c r="AA27" s="106"/>
      <c r="AB27" s="47"/>
      <c r="AC27" s="31"/>
      <c r="AD27" s="118"/>
      <c r="AE27" s="120"/>
      <c r="AF27" s="120"/>
      <c r="AG27" s="120"/>
      <c r="AH27" s="118"/>
      <c r="AI27" s="52"/>
      <c r="AJ27" s="146" t="str">
        <f>IF(AH14&lt;&gt;"",AD28,IF(AH28&lt;&gt;"",AD14,""))</f>
        <v/>
      </c>
      <c r="AN27" s="79"/>
      <c r="AO27" s="81"/>
      <c r="AQ27" s="79"/>
      <c r="AR27" s="81"/>
    </row>
    <row r="28" spans="1:44" ht="11.1" customHeight="1">
      <c r="A28" s="164" t="s">
        <v>110</v>
      </c>
      <c r="B28" s="94" t="e">
        <f ca="1">("Nr "&amp;INDIRECT("Ranking" &amp;B1 &amp;"!M31")) &amp;" " &amp;(INDIRECT("Ranking" &amp;B1 &amp;"!K31")) &amp;" " &amp;(INDIRECT("Ranking" &amp;B1 &amp;"!L31"))</f>
        <v>#REF!</v>
      </c>
      <c r="C28" s="95">
        <v>0</v>
      </c>
      <c r="D28" s="95">
        <v>0</v>
      </c>
      <c r="E28" s="102">
        <f t="shared" ref="E28" si="24">IF(D28&lt;&gt;"",IF(C28+D28&lt;C29+D29,0,(C28+D28)-(C29+D29)),"")</f>
        <v>0</v>
      </c>
      <c r="F28" s="88" t="str">
        <f t="shared" ref="F28" si="25">IF(E28&lt;E29,"v",IF(E28=E29,IF(D28&lt;D29,"v",""),""))</f>
        <v/>
      </c>
      <c r="G28" s="31"/>
      <c r="H28" s="165"/>
      <c r="I28" s="111" t="str">
        <f>IF(F28&lt;&gt;"",B28,IF(F29&lt;&gt;"",B29,""))</f>
        <v/>
      </c>
      <c r="J28" s="123">
        <v>0</v>
      </c>
      <c r="K28" s="123">
        <v>0</v>
      </c>
      <c r="L28" s="102">
        <f>IF(K28&lt;&gt;"",IF(J28+K28&lt;J26+K26,0,(J28+K28)-(J26+K26)),"")</f>
        <v>0</v>
      </c>
      <c r="M28" s="103" t="str">
        <f>IF(L28&lt;L26,"v",IF(L28=L26,IF(K28&lt;K26,"v",""),""))</f>
        <v/>
      </c>
      <c r="O28" s="21"/>
      <c r="P28" s="118"/>
      <c r="Q28" s="119"/>
      <c r="R28" s="119"/>
      <c r="S28" s="120"/>
      <c r="T28" s="118"/>
      <c r="U28" s="31"/>
      <c r="V28" s="162" t="s">
        <v>111</v>
      </c>
      <c r="W28" s="113" t="s">
        <v>13</v>
      </c>
      <c r="X28" s="115"/>
      <c r="Y28" s="115"/>
      <c r="Z28" s="115"/>
      <c r="AA28" s="106"/>
      <c r="AB28" s="52"/>
      <c r="AC28" s="42"/>
      <c r="AD28" s="129" t="str">
        <f>IF(AA24&lt;&gt;"",W24,IF(AA32&lt;&gt;"",W32,""))</f>
        <v/>
      </c>
      <c r="AE28" s="86">
        <v>0</v>
      </c>
      <c r="AF28" s="86">
        <v>0</v>
      </c>
      <c r="AG28" s="102">
        <f>IF(AF28&lt;&gt;"",IF(AE28+AF28&lt;AE14+AF14,0,(AE28+AF28)-(AE14+AF14)),"")</f>
        <v>0</v>
      </c>
      <c r="AH28" s="103" t="str">
        <f>IF(AG28&lt;AG14,"v",IF(AG28=AG14,IF(AF28&lt;AF14,"v",""),""))</f>
        <v/>
      </c>
      <c r="AI28" s="47"/>
      <c r="AJ28" s="118"/>
      <c r="AN28" s="79"/>
      <c r="AO28" s="81"/>
      <c r="AQ28" s="79"/>
      <c r="AR28" s="81"/>
    </row>
    <row r="29" spans="1:44" ht="11.1" customHeight="1">
      <c r="A29" s="165"/>
      <c r="B29" s="94" t="e">
        <f ca="1">("Nr "&amp;INDIRECT("Ranking" &amp;B1 &amp;"!M10")) &amp;" " &amp;(INDIRECT("Ranking" &amp;B1 &amp;"!K10")) &amp;" " &amp;(INDIRECT("Ranking" &amp;B1 &amp;"!L10"))</f>
        <v>#REF!</v>
      </c>
      <c r="C29" s="95">
        <v>0</v>
      </c>
      <c r="D29" s="95">
        <v>0</v>
      </c>
      <c r="E29" s="102">
        <f t="shared" ref="E29" si="26">IF(D29&lt;&gt;"",IF(C29+D29&lt;C28+D28,0,(C29+D29)-(C28+D28)),"")</f>
        <v>0</v>
      </c>
      <c r="F29" s="89" t="str">
        <f t="shared" ref="F29" si="27">IF(E29&lt;E28,"v",IF(E29=E28,IF(D29&lt;D28,"v",""),""))</f>
        <v/>
      </c>
      <c r="G29" s="69"/>
      <c r="H29" s="139"/>
      <c r="I29" s="125"/>
      <c r="J29" s="126"/>
      <c r="K29" s="126"/>
      <c r="L29" s="127"/>
      <c r="M29" s="118"/>
      <c r="N29" s="31"/>
      <c r="O29" s="110"/>
      <c r="P29" s="106"/>
      <c r="Q29" s="107"/>
      <c r="R29" s="107"/>
      <c r="S29" s="108"/>
      <c r="T29" s="106"/>
      <c r="V29" s="131"/>
      <c r="W29" s="106"/>
      <c r="X29" s="108"/>
      <c r="Y29" s="108"/>
      <c r="Z29" s="108"/>
      <c r="AA29" s="106"/>
      <c r="AB29" s="47"/>
      <c r="AC29" s="31"/>
      <c r="AD29" s="121"/>
      <c r="AE29" s="120"/>
      <c r="AF29" s="120"/>
      <c r="AG29" s="120"/>
      <c r="AH29" s="118"/>
      <c r="AJ29" s="106"/>
      <c r="AN29" s="79"/>
      <c r="AO29" s="81"/>
      <c r="AQ29" s="79"/>
      <c r="AR29" s="81"/>
    </row>
    <row r="30" spans="1:44" ht="11.1" customHeight="1">
      <c r="A30" s="164" t="s">
        <v>112</v>
      </c>
      <c r="B30" s="85" t="e">
        <f ca="1">("Nr "&amp;INDIRECT("Ranking" &amp;B1 &amp;"!M11")) &amp;" " &amp;(INDIRECT("Ranking" &amp;B1 &amp;"!K11")) &amp;" " &amp;(INDIRECT("Ranking" &amp;B1 &amp;"!L11"))</f>
        <v>#REF!</v>
      </c>
      <c r="C30" s="86">
        <v>0</v>
      </c>
      <c r="D30" s="86">
        <v>0</v>
      </c>
      <c r="E30" s="102">
        <f t="shared" ref="E30" si="28">IF(D30&lt;&gt;"",IF(C30+D30&lt;C31+D31,0,(C30+D30)-(C31+D31)),"")</f>
        <v>0</v>
      </c>
      <c r="F30" s="88" t="str">
        <f t="shared" ref="F30" si="29">IF(E30&lt;E31,"v",IF(E30=E31,IF(D30&lt;D31,"v",""),""))</f>
        <v/>
      </c>
      <c r="G30" s="31"/>
      <c r="H30" s="124"/>
      <c r="I30" s="90" t="str">
        <f>IF(F30&lt;&gt;"",B30,IF(F31&lt;&gt;"",B31,""))</f>
        <v/>
      </c>
      <c r="J30" s="91">
        <v>0</v>
      </c>
      <c r="K30" s="91">
        <v>0</v>
      </c>
      <c r="L30" s="92">
        <f>IF(K30&lt;&gt;"",IF(J30+K30&lt;J32+K32,0,(J30+K30)-(J32+K32)),"")</f>
        <v>0</v>
      </c>
      <c r="M30" s="88" t="str">
        <f>IF(L30&lt;L32,"v",IF(L30=L32,IF(K30&lt;K32,"v",""),""))</f>
        <v/>
      </c>
      <c r="O30" s="21"/>
      <c r="P30" s="147" t="str">
        <f>IF(M30&lt;&gt;"",I30,IF(M32&lt;&gt;"",I32,""))</f>
        <v/>
      </c>
      <c r="Q30" s="148">
        <v>0</v>
      </c>
      <c r="R30" s="148">
        <v>0</v>
      </c>
      <c r="S30" s="92">
        <f>IF(R30&lt;&gt;"",IF(Q30+R30&lt;Q34+R34,0,(Q30+R30)-(Q34+R34)),"")</f>
        <v>0</v>
      </c>
      <c r="T30" s="88" t="str">
        <f>IF(S30&lt;S34,"v",IF(S30=S34,IF(R30&lt;R34,"v",""),""))</f>
        <v/>
      </c>
      <c r="W30" s="106"/>
      <c r="X30" s="108"/>
      <c r="Y30" s="108"/>
      <c r="Z30" s="108"/>
      <c r="AA30" s="106"/>
      <c r="AB30" s="47"/>
      <c r="AC30" s="31"/>
      <c r="AD30" s="106"/>
      <c r="AE30" s="108"/>
      <c r="AF30" s="108"/>
      <c r="AG30" s="108"/>
      <c r="AH30" s="118"/>
      <c r="AJ30" s="106"/>
      <c r="AN30" s="79"/>
      <c r="AO30" s="81"/>
      <c r="AQ30" s="79"/>
      <c r="AR30" s="81"/>
    </row>
    <row r="31" spans="1:44" ht="11.1" customHeight="1">
      <c r="A31" s="165"/>
      <c r="B31" s="85" t="e">
        <f ca="1">("Nr "&amp;INDIRECT("Ranking" &amp;B1 &amp;"!M30")) &amp;" " &amp;(INDIRECT("Ranking" &amp;B1 &amp;"!K30")) &amp;" " &amp;(INDIRECT("Ranking" &amp;B1 &amp;"!L30"))</f>
        <v>#REF!</v>
      </c>
      <c r="C31" s="86">
        <v>0</v>
      </c>
      <c r="D31" s="86">
        <v>0</v>
      </c>
      <c r="E31" s="102">
        <f t="shared" ref="E31" si="30">IF(D31&lt;&gt;"",IF(C31+D31&lt;C30+D30,0,(C31+D31)-(C30+D30)),"")</f>
        <v>0</v>
      </c>
      <c r="F31" s="89" t="str">
        <f t="shared" ref="F31" si="31">IF(E31&lt;E30,"v",IF(E31=E30,IF(D31&lt;D30,"v",""),""))</f>
        <v/>
      </c>
      <c r="G31" s="69"/>
      <c r="H31" s="164" t="s">
        <v>113</v>
      </c>
      <c r="I31" s="96"/>
      <c r="J31" s="97"/>
      <c r="K31" s="97"/>
      <c r="L31" s="98"/>
      <c r="M31" s="99"/>
      <c r="N31" s="57"/>
      <c r="O31" s="139"/>
      <c r="P31" s="121"/>
      <c r="Q31" s="140"/>
      <c r="R31" s="140"/>
      <c r="S31" s="122"/>
      <c r="T31" s="109"/>
      <c r="U31" s="31"/>
      <c r="V31" s="31"/>
      <c r="W31" s="118"/>
      <c r="X31" s="120"/>
      <c r="Y31" s="120"/>
      <c r="Z31" s="120"/>
      <c r="AA31" s="118"/>
      <c r="AB31" s="47"/>
      <c r="AC31" s="31"/>
      <c r="AD31" s="147" t="str">
        <f>IF(AA10&lt;&gt;"",W18,IF(AA18&lt;&gt;"",W10,""))</f>
        <v/>
      </c>
      <c r="AE31" s="148">
        <v>0</v>
      </c>
      <c r="AF31" s="148">
        <v>0</v>
      </c>
      <c r="AG31" s="92">
        <f>IF(AF31&lt;&gt;"",IF(AE31+AF31&lt;AE35+AF35,0,(AE31+AF31)-(AE35+AF35)),"")</f>
        <v>0</v>
      </c>
      <c r="AH31" s="88" t="str">
        <f>IF(AG31&lt;AG35,"v",IF(AG31=AG35,IF(AF31&lt;AF35,"v",""),""))</f>
        <v/>
      </c>
      <c r="AJ31" s="106"/>
      <c r="AN31" s="79"/>
      <c r="AO31" s="81"/>
      <c r="AQ31" s="79"/>
      <c r="AR31" s="81"/>
    </row>
    <row r="32" spans="1:44" ht="11.1" customHeight="1">
      <c r="A32" s="164" t="s">
        <v>114</v>
      </c>
      <c r="B32" s="94" t="e">
        <f ca="1">("Nr "&amp;INDIRECT("Ranking" &amp;B1 &amp;"!M27")) &amp;" " &amp;(INDIRECT("Ranking" &amp;B1 &amp;"!K27")) &amp;" " &amp;(INDIRECT("Ranking" &amp;B1 &amp;"!L27"))</f>
        <v>#REF!</v>
      </c>
      <c r="C32" s="95">
        <v>0</v>
      </c>
      <c r="D32" s="95">
        <v>0</v>
      </c>
      <c r="E32" s="102">
        <f t="shared" ref="E32" si="32">IF(D32&lt;&gt;"",IF(C32+D32&lt;C33+D33,0,(C32+D32)-(C33+D33)),"")</f>
        <v>0</v>
      </c>
      <c r="F32" s="88" t="str">
        <f t="shared" ref="F32" si="33">IF(E32&lt;E33,"v",IF(E32=E33,IF(D32&lt;D33,"v",""),""))</f>
        <v/>
      </c>
      <c r="G32" s="42"/>
      <c r="H32" s="165"/>
      <c r="I32" s="90" t="str">
        <f>IF(F32&lt;&gt;"",B32,IF(F33&lt;&gt;"",B33,""))</f>
        <v/>
      </c>
      <c r="J32" s="101">
        <v>0</v>
      </c>
      <c r="K32" s="101">
        <v>0</v>
      </c>
      <c r="L32" s="102">
        <f>IF(K32&lt;&gt;"",IF(J32+K32&lt;J30+K30,0,(J32+K32)-(J30+K30)),"")</f>
        <v>0</v>
      </c>
      <c r="M32" s="103" t="str">
        <f>IF(L32&lt;L30,"v",IF(L32=L30,IF(K32&lt;K30,"v",""),""))</f>
        <v/>
      </c>
      <c r="O32" s="166" t="s">
        <v>115</v>
      </c>
      <c r="P32" s="141" t="s">
        <v>14</v>
      </c>
      <c r="Q32" s="142"/>
      <c r="R32" s="142"/>
      <c r="S32" s="143"/>
      <c r="T32" s="144"/>
      <c r="U32" s="42">
        <v>4</v>
      </c>
      <c r="V32" s="53">
        <v>4</v>
      </c>
      <c r="W32" s="145" t="str">
        <f>IF(T30&lt;&gt;"",P30,IF(T34&lt;&gt;"",P34,""))</f>
        <v/>
      </c>
      <c r="X32" s="123">
        <v>0</v>
      </c>
      <c r="Y32" s="123">
        <v>0</v>
      </c>
      <c r="Z32" s="102">
        <f>IF(Y32&lt;&gt;"",IF(X32+Y32&lt;X24+Y24,0,(X32+Y32)-(X24+Y24)),"")</f>
        <v>0</v>
      </c>
      <c r="AA32" s="103" t="str">
        <f>IF(Z32&lt;Z24,"v",IF(Z32=Z24,IF(Y32&lt;Y24,"v",""),""))</f>
        <v/>
      </c>
      <c r="AB32" s="47"/>
      <c r="AC32" s="31"/>
      <c r="AD32" s="121"/>
      <c r="AE32" s="122"/>
      <c r="AF32" s="122"/>
      <c r="AG32" s="122"/>
      <c r="AH32" s="109"/>
      <c r="AJ32" s="149" t="s">
        <v>15</v>
      </c>
      <c r="AN32" s="79"/>
      <c r="AO32" s="81"/>
      <c r="AQ32" s="79"/>
      <c r="AR32" s="81"/>
    </row>
    <row r="33" spans="1:44" ht="11.1" customHeight="1">
      <c r="A33" s="165"/>
      <c r="B33" s="94" t="e">
        <f ca="1">("Nr "&amp;INDIRECT("Ranking" &amp;B1 &amp;"!M14")) &amp;" " &amp;(INDIRECT("Ranking" &amp;B1 &amp;"!K14")) &amp;" " &amp;(INDIRECT("Ranking" &amp;B1 &amp;"!L14"))</f>
        <v>#REF!</v>
      </c>
      <c r="C33" s="95">
        <v>0</v>
      </c>
      <c r="D33" s="95">
        <v>0</v>
      </c>
      <c r="E33" s="102">
        <f t="shared" ref="E33" si="34">IF(D33&lt;&gt;"",IF(C33+D33&lt;C32+D32,0,(C33+D33)-(C32+D32)),"")</f>
        <v>0</v>
      </c>
      <c r="F33" s="89" t="str">
        <f t="shared" ref="F33" si="35">IF(E33&lt;E32,"v",IF(E33=E32,IF(D33&lt;D32,"v",""),""))</f>
        <v/>
      </c>
      <c r="G33" s="69"/>
      <c r="H33" s="139"/>
      <c r="I33" s="96"/>
      <c r="J33" s="104"/>
      <c r="K33" s="104"/>
      <c r="L33" s="105"/>
      <c r="M33" s="118"/>
      <c r="N33" s="31"/>
      <c r="O33" s="163"/>
      <c r="P33" s="106"/>
      <c r="Q33" s="107"/>
      <c r="R33" s="107"/>
      <c r="S33" s="108"/>
      <c r="T33" s="106"/>
      <c r="U33" s="47"/>
      <c r="V33" s="31"/>
      <c r="W33" s="57"/>
      <c r="X33" s="56"/>
      <c r="Y33" s="56"/>
      <c r="Z33" s="56"/>
      <c r="AA33" s="31"/>
      <c r="AB33" s="31"/>
      <c r="AC33" s="162" t="s">
        <v>116</v>
      </c>
      <c r="AD33" s="113" t="s">
        <v>16</v>
      </c>
      <c r="AE33" s="113"/>
      <c r="AF33" s="113"/>
      <c r="AG33" s="113"/>
      <c r="AH33" s="144"/>
      <c r="AJ33" s="150" t="str">
        <f>IF(AH31&lt;&gt;"",AD31,IF(AH35&lt;&gt;"",AD35,""))</f>
        <v/>
      </c>
      <c r="AN33" s="79"/>
      <c r="AO33" s="81"/>
      <c r="AQ33" s="79"/>
      <c r="AR33" s="81"/>
    </row>
    <row r="34" spans="1:44" ht="11.1" customHeight="1">
      <c r="A34" s="164" t="s">
        <v>117</v>
      </c>
      <c r="B34" s="85" t="e">
        <f ca="1">("Nr "&amp;INDIRECT("Ranking" &amp;B1 &amp;"!M19")) &amp;" " &amp;(INDIRECT("Ranking" &amp;B1 &amp;"!K19")) &amp;" " &amp;(INDIRECT("Ranking" &amp;B1 &amp;"!L19"))</f>
        <v>#REF!</v>
      </c>
      <c r="C34" s="86">
        <v>0</v>
      </c>
      <c r="D34" s="86">
        <v>0</v>
      </c>
      <c r="E34" s="102">
        <f t="shared" ref="E34" si="36">IF(D34&lt;&gt;"",IF(C34+D34&lt;C35+D35,0,(C34+D34)-(C35+D35)),"")</f>
        <v>0</v>
      </c>
      <c r="F34" s="88" t="str">
        <f t="shared" ref="F34" si="37">IF(E34&lt;E35,"v",IF(E34=E35,IF(D34&lt;D35,"v",""),""))</f>
        <v/>
      </c>
      <c r="G34" s="42"/>
      <c r="H34" s="124"/>
      <c r="I34" s="111" t="str">
        <f>IF(F34&lt;&gt;"",B34,IF(F35&lt;&gt;"",B35,""))</f>
        <v/>
      </c>
      <c r="J34" s="112">
        <v>0</v>
      </c>
      <c r="K34" s="112">
        <v>0</v>
      </c>
      <c r="L34" s="92">
        <f>IF(K34&lt;&gt;"",IF(J34+K34&lt;J36+K36,0,(J34+K34)-(J36+K36)),"")</f>
        <v>0</v>
      </c>
      <c r="M34" s="88" t="str">
        <f>IF(L34&lt;L36,"v",IF(L34=L36,IF(K34&lt;K36,"v",""),""))</f>
        <v/>
      </c>
      <c r="P34" s="147" t="str">
        <f>IF(M34&lt;&gt;"",I34,IF(M36&lt;&gt;"",I36,""))</f>
        <v/>
      </c>
      <c r="Q34" s="95">
        <v>0</v>
      </c>
      <c r="R34" s="95">
        <v>0</v>
      </c>
      <c r="S34" s="102">
        <f>IF(R34&lt;&gt;"",IF(Q34+R34&lt;Q30+R30,0,(Q34+R34)-(Q30+R30)),"")</f>
        <v>0</v>
      </c>
      <c r="T34" s="103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1"/>
      <c r="AD34" s="106"/>
      <c r="AE34" s="108"/>
      <c r="AF34" s="108"/>
      <c r="AG34" s="108"/>
      <c r="AH34" s="144"/>
      <c r="AI34" s="69"/>
      <c r="AJ34" s="57"/>
      <c r="AN34" s="79"/>
      <c r="AO34" s="81"/>
      <c r="AQ34" s="79"/>
      <c r="AR34" s="81"/>
    </row>
    <row r="35" spans="1:44" ht="11.1" customHeight="1">
      <c r="A35" s="165"/>
      <c r="B35" s="85" t="e">
        <f ca="1">("Nr "&amp;INDIRECT("Ranking" &amp;B1 &amp;"!M22")) &amp;" " &amp;(INDIRECT("Ranking" &amp;B1 &amp;"!K22")) &amp;" " &amp;(INDIRECT("Ranking" &amp;B1 &amp;"!L22"))</f>
        <v>#REF!</v>
      </c>
      <c r="C35" s="86">
        <v>0</v>
      </c>
      <c r="D35" s="86">
        <v>0</v>
      </c>
      <c r="E35" s="102">
        <f t="shared" ref="E35" si="38">IF(D35&lt;&gt;"",IF(C35+D35&lt;C34+D34,0,(C35+D35)-(C34+D34)),"")</f>
        <v>0</v>
      </c>
      <c r="F35" s="89" t="str">
        <f t="shared" ref="F35" si="39">IF(E35&lt;E34,"v",IF(E35=E34,IF(D35&lt;D34,"v",""),""))</f>
        <v/>
      </c>
      <c r="G35" s="31"/>
      <c r="H35" s="164" t="s">
        <v>118</v>
      </c>
      <c r="I35" s="117"/>
      <c r="J35" s="97"/>
      <c r="K35" s="97"/>
      <c r="L35" s="98"/>
      <c r="M35" s="99"/>
      <c r="N35" s="57"/>
      <c r="O35" s="57"/>
      <c r="P35" s="57"/>
      <c r="Q35" s="56"/>
      <c r="R35" s="56"/>
      <c r="S35" s="56"/>
      <c r="T35" s="31"/>
      <c r="U35" s="31"/>
      <c r="V35" s="31"/>
      <c r="AD35" s="94" t="str">
        <f>IF(AA24&lt;&gt;"",W32,IF(AA32&lt;&gt;"",W24,""))</f>
        <v/>
      </c>
      <c r="AE35" s="95">
        <v>0</v>
      </c>
      <c r="AF35" s="95">
        <v>0</v>
      </c>
      <c r="AG35" s="102">
        <f>IF(AF35&lt;&gt;"",IF(AE35+AF35&lt;AE31+AF31,0,(AE35+AF35)-(AE31+AF31)),"")</f>
        <v>0</v>
      </c>
      <c r="AH35" s="103" t="str">
        <f>IF(AG35&lt;AG31,"v",IF(AG35=AG31,IF(AF35&lt;AF31,"v",""),""))</f>
        <v/>
      </c>
      <c r="AN35" s="79"/>
      <c r="AO35" s="81"/>
      <c r="AQ35" s="79"/>
      <c r="AR35" s="81"/>
    </row>
    <row r="36" spans="1:44" ht="11.1" customHeight="1">
      <c r="A36" s="166" t="s">
        <v>119</v>
      </c>
      <c r="B36" s="94" t="e">
        <f ca="1">("Nr "&amp;INDIRECT("Ranking" &amp;B1 &amp;"!M35")) &amp;" " &amp;(INDIRECT("Ranking" &amp;B1 &amp;"!K35")) &amp;" " &amp;(INDIRECT("Ranking" &amp;B1 &amp;"!L35"))</f>
        <v>#REF!</v>
      </c>
      <c r="C36" s="95">
        <v>0</v>
      </c>
      <c r="D36" s="95">
        <v>0</v>
      </c>
      <c r="E36" s="102">
        <f t="shared" ref="E36" si="40">IF(D36&lt;&gt;"",IF(C36+D36&lt;C37+D37,0,(C36+D36)-(C37+D37)),"")</f>
        <v>0</v>
      </c>
      <c r="F36" s="88" t="str">
        <f t="shared" ref="F36" si="41">IF(E36&lt;E37,"v",IF(E36=E37,IF(D36&lt;D37,"v",""),""))</f>
        <v/>
      </c>
      <c r="G36" s="42"/>
      <c r="H36" s="165"/>
      <c r="I36" s="111" t="str">
        <f>IF(F36&lt;&gt;"",B36,IF(F37&lt;&gt;"",B37,""))</f>
        <v/>
      </c>
      <c r="J36" s="123">
        <v>0</v>
      </c>
      <c r="K36" s="123">
        <v>0</v>
      </c>
      <c r="L36" s="102">
        <f>IF(K36&lt;&gt;"",IF(J36+K36&lt;J34+K34,0,(J36+K36)-(J34+K34)),"")</f>
        <v>0</v>
      </c>
      <c r="M36" s="103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79"/>
      <c r="AO36" s="81"/>
      <c r="AQ36" s="79"/>
      <c r="AR36" s="81"/>
    </row>
    <row r="37" spans="1:44" ht="11.1" customHeight="1">
      <c r="A37" s="163"/>
      <c r="B37" s="94" t="e">
        <f ca="1">("Nr "&amp;INDIRECT("Ranking" &amp;B1 &amp;"!M6")) &amp;" " &amp;(INDIRECT("Ranking" &amp;B1 &amp;"!K6")) &amp;" " &amp;(INDIRECT("Ranking" &amp;B1 &amp;"!L6"))</f>
        <v>#REF!</v>
      </c>
      <c r="C37" s="95">
        <v>0</v>
      </c>
      <c r="D37" s="95">
        <v>0</v>
      </c>
      <c r="E37" s="102">
        <f t="shared" ref="E37" si="42">IF(D37&lt;&gt;"",IF(C37+D37&lt;C36+D36,0,(C37+D37)-(C36+D36)),"")</f>
        <v>0</v>
      </c>
      <c r="F37" s="89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79"/>
      <c r="AO37" s="81"/>
      <c r="AQ37" s="79"/>
      <c r="AR37" s="81"/>
    </row>
    <row r="38" spans="1:44" ht="11.1" customHeight="1">
      <c r="AN38" s="79"/>
      <c r="AO38" s="81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0" t="s">
        <v>17</v>
      </c>
      <c r="B41" s="160"/>
      <c r="D41" s="28"/>
      <c r="E41" s="28"/>
      <c r="F41" s="28"/>
      <c r="J41" s="160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0"/>
      <c r="B42" s="93"/>
      <c r="C42" s="23"/>
      <c r="F42" s="22"/>
      <c r="J42" s="160"/>
    </row>
    <row r="43" spans="1:44" ht="18.75">
      <c r="A43" s="161" t="s">
        <v>18</v>
      </c>
      <c r="B43" s="80" t="str">
        <f>AJ21</f>
        <v/>
      </c>
      <c r="C43" s="23"/>
      <c r="F43" s="22"/>
      <c r="J43" s="161" t="s">
        <v>55</v>
      </c>
      <c r="K43" s="81" t="str">
        <f>IF(AND(F5="",F6=""),"",IF(F5="",B5,IF(F6="",B6)))</f>
        <v/>
      </c>
    </row>
    <row r="44" spans="1:44" ht="18.75">
      <c r="A44" s="161" t="s">
        <v>19</v>
      </c>
      <c r="B44" s="80" t="str">
        <f>AJ27</f>
        <v/>
      </c>
      <c r="C44" s="23"/>
      <c r="F44" s="22"/>
      <c r="J44" s="161" t="s">
        <v>55</v>
      </c>
      <c r="K44" s="81" t="str">
        <f>IF(AND(F7="",F8=""),"",IF(F7="",B7,IF(F8="",B8)))</f>
        <v/>
      </c>
    </row>
    <row r="45" spans="1:44" ht="18.75">
      <c r="A45" s="161" t="s">
        <v>20</v>
      </c>
      <c r="B45" s="80" t="str">
        <f>AJ33</f>
        <v/>
      </c>
      <c r="C45" s="23"/>
      <c r="F45" s="22"/>
      <c r="J45" s="161" t="s">
        <v>55</v>
      </c>
      <c r="K45" s="81" t="str">
        <f>IF(AND(F9="",F10=""),"",IF(F9="",B9,IF(F10="",B10)))</f>
        <v/>
      </c>
    </row>
    <row r="46" spans="1:44" ht="18.75">
      <c r="A46" s="161" t="s">
        <v>21</v>
      </c>
      <c r="B46" s="80" t="str">
        <f>IF(AND(AH31="",AH35=""),"",IF(AH31="",AD31,IF(AH35="",AD35)))</f>
        <v/>
      </c>
      <c r="C46" s="23"/>
      <c r="F46" s="22"/>
      <c r="J46" s="161" t="s">
        <v>55</v>
      </c>
      <c r="K46" s="81" t="str">
        <f>IF(AND(F11="",F12=""),"",IF(F11="",B11,IF(F12="",B12)))</f>
        <v/>
      </c>
    </row>
    <row r="47" spans="1:44" ht="18.75">
      <c r="A47" s="161" t="s">
        <v>22</v>
      </c>
      <c r="B47" s="80" t="str">
        <f>IF(AND(T8="",T12=""),"",IF(T8="",P8,IF(T12="",P12)))</f>
        <v/>
      </c>
      <c r="C47" s="23"/>
      <c r="F47" s="22"/>
      <c r="J47" s="161" t="s">
        <v>55</v>
      </c>
      <c r="K47" s="81" t="str">
        <f>IF(AND(F13="",F14=""),"",IF(F13="",B13,IF(F14="",B14)))</f>
        <v/>
      </c>
    </row>
    <row r="48" spans="1:44" ht="18.75">
      <c r="A48" s="161" t="s">
        <v>22</v>
      </c>
      <c r="B48" s="80" t="str">
        <f>IF(AND(T16="",T20=""),"",IF(T16="",P16,IF(T20="",P20)))</f>
        <v/>
      </c>
      <c r="C48" s="23"/>
      <c r="F48" s="22"/>
      <c r="J48" s="161" t="s">
        <v>55</v>
      </c>
      <c r="K48" s="81" t="str">
        <f>IF(AND(F15="",F16=""),"",IF(F15="",B15,IF(F16="",B16)))</f>
        <v/>
      </c>
    </row>
    <row r="49" spans="1:11" ht="18.75">
      <c r="A49" s="161" t="s">
        <v>22</v>
      </c>
      <c r="B49" s="80" t="str">
        <f>IF(AND(T22="",T26=""),"",IF(T22="",P22,IF(T26="",P26)))</f>
        <v/>
      </c>
      <c r="C49" s="23"/>
      <c r="F49" s="22"/>
      <c r="J49" s="161" t="s">
        <v>55</v>
      </c>
      <c r="K49" s="81" t="str">
        <f>IF(AND(F17="",F18=""),"",IF(F17="",B17,IF(F18="",B18)))</f>
        <v/>
      </c>
    </row>
    <row r="50" spans="1:11" ht="18.75">
      <c r="A50" s="161" t="s">
        <v>22</v>
      </c>
      <c r="B50" s="80" t="str">
        <f>IF(AND(T30="",T34=""),"",IF(T30="",P30,IF(T34="",P34)))</f>
        <v/>
      </c>
      <c r="C50" s="23"/>
      <c r="F50" s="22"/>
      <c r="J50" s="161" t="s">
        <v>55</v>
      </c>
      <c r="K50" s="81" t="str">
        <f>IF(AND(F19="",F20=""),"",IF(F19="",B19,IF(F20="",B20)))</f>
        <v/>
      </c>
    </row>
    <row r="51" spans="1:11" ht="18.75">
      <c r="A51" s="161" t="s">
        <v>23</v>
      </c>
      <c r="B51" s="80" t="str">
        <f>IF(AND(M6="",M8=""),"",IF(M6="",I6,IF(M8="",I8)))</f>
        <v/>
      </c>
      <c r="C51" s="23"/>
      <c r="F51" s="22"/>
      <c r="J51" s="161" t="s">
        <v>55</v>
      </c>
      <c r="K51" s="81" t="str">
        <f>IF(AND(F22="",F23=""),"",IF(F22="",B22,IF(F23="",B23)))</f>
        <v/>
      </c>
    </row>
    <row r="52" spans="1:11" ht="18.75">
      <c r="A52" s="161" t="s">
        <v>23</v>
      </c>
      <c r="B52" s="80" t="str">
        <f>IF(AND(M10="",M12=""),"",IF(M10="",I10,IF(M12="",I12)))</f>
        <v/>
      </c>
      <c r="C52" s="23"/>
      <c r="F52" s="22"/>
      <c r="J52" s="161" t="s">
        <v>55</v>
      </c>
      <c r="K52" s="81" t="str">
        <f>IF(AND(F24="",F25=""),"",IF(F24="",B24,IF(F25="",B25)))</f>
        <v/>
      </c>
    </row>
    <row r="53" spans="1:11" ht="18.75">
      <c r="A53" s="161" t="s">
        <v>23</v>
      </c>
      <c r="B53" s="80" t="str">
        <f>IF(AND(M14="",M16=""),"",IF(M14="",I14,IF(M16="",I16)))</f>
        <v/>
      </c>
      <c r="C53" s="23"/>
      <c r="F53" s="22"/>
      <c r="J53" s="161" t="s">
        <v>55</v>
      </c>
      <c r="K53" s="81" t="str">
        <f>IF(AND(F26="",F27=""),"",IF(F26="",B26,IF(F27="",B27)))</f>
        <v/>
      </c>
    </row>
    <row r="54" spans="1:11" ht="18.75">
      <c r="A54" s="161" t="s">
        <v>23</v>
      </c>
      <c r="B54" s="80" t="str">
        <f>IF(AND(M18="",M20=""),"",IF(M18="",I18,IF(M20="",I20)))</f>
        <v/>
      </c>
      <c r="C54" s="23"/>
      <c r="F54" s="22"/>
      <c r="J54" s="161" t="s">
        <v>55</v>
      </c>
      <c r="K54" s="81" t="str">
        <f>IF(AND(F28="",F29=""),"",IF(F28="",B28,IF(F29="",B29)))</f>
        <v/>
      </c>
    </row>
    <row r="55" spans="1:11" ht="18.75">
      <c r="A55" s="161" t="s">
        <v>23</v>
      </c>
      <c r="B55" s="80" t="str">
        <f>IF(AND(M22="",M24=""),"",IF(M22="",I22,IF(M24="",I24)))</f>
        <v/>
      </c>
      <c r="C55" s="23"/>
      <c r="F55" s="22"/>
      <c r="J55" s="161" t="s">
        <v>55</v>
      </c>
      <c r="K55" s="81" t="str">
        <f>IF(AND(F30="",F31=""),"",IF(F30="",B30,IF(F31="",B31)))</f>
        <v/>
      </c>
    </row>
    <row r="56" spans="1:11" ht="18.75">
      <c r="A56" s="161" t="s">
        <v>23</v>
      </c>
      <c r="B56" s="80" t="str">
        <f>IF(AND(M26="",M28=""),"",IF(M26="",I26,IF(M28="",I28)))</f>
        <v/>
      </c>
      <c r="C56" s="23"/>
      <c r="F56" s="22"/>
      <c r="J56" s="161" t="s">
        <v>55</v>
      </c>
      <c r="K56" s="81" t="str">
        <f>IF(AND(F32="",F33=""),"",IF(F32="",B32,IF(F33="",B33)))</f>
        <v/>
      </c>
    </row>
    <row r="57" spans="1:11" ht="18.75">
      <c r="A57" s="161" t="s">
        <v>23</v>
      </c>
      <c r="B57" s="80" t="str">
        <f>IF(AND(M30="",M32=""),"",IF(M30="",I30,IF(M32="",I32)))</f>
        <v/>
      </c>
      <c r="C57" s="23"/>
      <c r="F57" s="22"/>
      <c r="J57" s="161" t="s">
        <v>55</v>
      </c>
      <c r="K57" s="81" t="str">
        <f>IF(AND(F34="",F35=""),"",IF(F34="",B34,IF(F35="",B35)))</f>
        <v/>
      </c>
    </row>
    <row r="58" spans="1:11" ht="18.75">
      <c r="A58" s="161" t="s">
        <v>23</v>
      </c>
      <c r="B58" s="80" t="str">
        <f>IF(AND(M34="",M36=""),"",IF(M34="",I34,IF(M36="",I36)))</f>
        <v/>
      </c>
      <c r="C58" s="23"/>
      <c r="F58" s="22"/>
      <c r="J58" s="161" t="s">
        <v>55</v>
      </c>
      <c r="K58" s="81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J4" sqref="J4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RankingD13_14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1" t="s">
        <v>192</v>
      </c>
      <c r="L5" s="152" t="s">
        <v>122</v>
      </c>
      <c r="M5" s="9">
        <v>113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1" t="s">
        <v>193</v>
      </c>
      <c r="L6" s="152" t="s">
        <v>127</v>
      </c>
      <c r="M6" s="9">
        <v>110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1" t="s">
        <v>194</v>
      </c>
      <c r="L7" s="152" t="s">
        <v>195</v>
      </c>
      <c r="M7" s="9">
        <v>117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1" t="s">
        <v>196</v>
      </c>
      <c r="L8" s="152" t="s">
        <v>122</v>
      </c>
      <c r="M8" s="9">
        <v>101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1" t="s">
        <v>197</v>
      </c>
      <c r="L9" s="152" t="s">
        <v>122</v>
      </c>
      <c r="M9" s="9">
        <v>108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1" t="s">
        <v>198</v>
      </c>
      <c r="L10" s="152" t="s">
        <v>122</v>
      </c>
      <c r="M10" s="9">
        <v>106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1" t="s">
        <v>199</v>
      </c>
      <c r="L11" s="152" t="s">
        <v>122</v>
      </c>
      <c r="M11" s="9">
        <v>112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1" t="s">
        <v>200</v>
      </c>
      <c r="L12" s="152" t="s">
        <v>201</v>
      </c>
      <c r="M12" s="9">
        <v>107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1" t="s">
        <v>202</v>
      </c>
      <c r="L13" s="152" t="s">
        <v>158</v>
      </c>
      <c r="M13" s="9">
        <v>105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1" t="s">
        <v>203</v>
      </c>
      <c r="L14" s="152" t="s">
        <v>122</v>
      </c>
      <c r="M14" s="9">
        <v>109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1" t="s">
        <v>204</v>
      </c>
      <c r="L15" s="152" t="s">
        <v>205</v>
      </c>
      <c r="M15" s="9">
        <v>115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1" t="s">
        <v>206</v>
      </c>
      <c r="L16" s="152" t="s">
        <v>205</v>
      </c>
      <c r="M16" s="9">
        <v>103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1" t="s">
        <v>207</v>
      </c>
      <c r="L17" s="152" t="s">
        <v>127</v>
      </c>
      <c r="M17" s="9">
        <v>116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1" t="s">
        <v>208</v>
      </c>
      <c r="L18" s="152" t="s">
        <v>122</v>
      </c>
      <c r="M18" s="9">
        <v>102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1" t="s">
        <v>209</v>
      </c>
      <c r="L19" s="152" t="s">
        <v>122</v>
      </c>
      <c r="M19" s="9">
        <v>111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1" t="s">
        <v>210</v>
      </c>
      <c r="L20" s="152" t="s">
        <v>195</v>
      </c>
      <c r="M20" s="9">
        <v>104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1" t="s">
        <v>211</v>
      </c>
      <c r="L21" s="152" t="s">
        <v>122</v>
      </c>
      <c r="M21" s="9">
        <v>114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0" t="str">
        <f t="shared" ref="K22:K24" si="2">K93</f>
        <v>-</v>
      </c>
      <c r="L22" s="2" t="str">
        <f t="shared" ref="L22:L36" si="3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si="2"/>
        <v>-</v>
      </c>
      <c r="L23" s="2" t="str">
        <f t="shared" si="3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3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41" priority="2"/>
    <cfRule type="expression" dxfId="40" priority="3">
      <formula>(ROW()&lt;(ROW($K$146)+$D$143))</formula>
    </cfRule>
  </conditionalFormatting>
  <conditionalFormatting sqref="K5:K36">
    <cfRule type="duplicateValues" dxfId="39" priority="4"/>
  </conditionalFormatting>
  <conditionalFormatting sqref="K76:K138">
    <cfRule type="duplicateValues" dxfId="38" priority="1"/>
    <cfRule type="expression" dxfId="37" priority="5">
      <formula>(ROW()&lt;(ROW($K$76)+$D$73))</formula>
    </cfRule>
  </conditionalFormatting>
  <conditionalFormatting sqref="A76:A138">
    <cfRule type="duplicateValues" dxfId="36" priority="6"/>
  </conditionalFormatting>
  <conditionalFormatting sqref="A146:A208">
    <cfRule type="containsText" dxfId="35" priority="7" operator="containsText" text="Redan rankad">
      <formula>NOT(ISERROR(SEARCH("Redan rankad",A146)))</formula>
    </cfRule>
    <cfRule type="duplicateValues" dxfId="34" priority="8"/>
  </conditionalFormatting>
  <conditionalFormatting sqref="B146:B208">
    <cfRule type="duplicateValues" dxfId="33" priority="9"/>
  </conditionalFormatting>
  <conditionalFormatting sqref="A216:A278">
    <cfRule type="containsText" dxfId="32" priority="10" operator="containsText" text="Redan rankad">
      <formula>NOT(ISERROR(SEARCH("Redan rankad",A216)))</formula>
    </cfRule>
    <cfRule type="duplicateValues" dxfId="31" priority="11"/>
  </conditionalFormatting>
  <conditionalFormatting sqref="B216:B278">
    <cfRule type="duplicateValues" dxfId="30" priority="12"/>
  </conditionalFormatting>
  <conditionalFormatting sqref="K216:K278">
    <cfRule type="duplicateValues" dxfId="29" priority="13"/>
    <cfRule type="expression" dxfId="28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topLeftCell="AL3" zoomScale="140" zoomScaleNormal="140" zoomScaleSheetLayoutView="90" zoomScalePageLayoutView="125" workbookViewId="0">
      <selection activeCell="AQ29" sqref="AQ29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3.75" style="23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4.625" style="23" bestFit="1" customWidth="1"/>
    <col min="45" max="45" width="1.75" style="23" bestFit="1" customWidth="1"/>
    <col min="46" max="46" width="2.875" style="23" customWidth="1"/>
    <col min="47" max="47" width="24.375" style="23" bestFit="1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59" t="str">
        <f ca="1">MID(CELL("filename",C1),FIND("]",CELL("filename",C1))+1,255)</f>
        <v>H13_14</v>
      </c>
    </row>
    <row r="2" spans="1:55" ht="28.5">
      <c r="A2" s="176"/>
      <c r="B2" s="176"/>
      <c r="C2" s="176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97" t="s">
        <v>0</v>
      </c>
      <c r="B4" s="198"/>
      <c r="C4" s="198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97" t="s">
        <v>0</v>
      </c>
      <c r="K4" s="198"/>
      <c r="L4" s="198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97" t="s">
        <v>0</v>
      </c>
      <c r="T4" s="198"/>
      <c r="U4" s="198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97" t="s">
        <v>0</v>
      </c>
      <c r="AD4" s="198"/>
      <c r="AE4" s="198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7"/>
      <c r="BB4" s="77"/>
    </row>
    <row r="5" spans="1:55" ht="11.25" customHeight="1">
      <c r="A5" s="180">
        <v>65</v>
      </c>
      <c r="B5" s="177" t="s">
        <v>248</v>
      </c>
      <c r="C5" s="181" t="s">
        <v>120</v>
      </c>
      <c r="D5" s="85" t="str">
        <f ca="1">("Nr "&amp;INDIRECT("Ranking" &amp;D1 &amp;"!M5")) &amp;" " &amp;(INDIRECT("Ranking" &amp;D1 &amp;"!K5")) &amp;" " &amp;(INDIRECT("Ranking" &amp;D1 &amp;"!L5"))</f>
        <v>Nr 130 NYBERG Emil Sundsvalls SLK</v>
      </c>
      <c r="E5" s="86">
        <v>0</v>
      </c>
      <c r="F5" s="86">
        <v>0</v>
      </c>
      <c r="G5" s="87">
        <f>IF(F5&lt;&gt;"",IF(E5+F5&lt;E6+F6,0,(E5+F5)-(E6+F6)),"")</f>
        <v>0</v>
      </c>
      <c r="H5" s="88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7"/>
      <c r="BB5" s="77"/>
    </row>
    <row r="6" spans="1:55" ht="11.25" customHeight="1">
      <c r="A6" s="181"/>
      <c r="B6" s="177"/>
      <c r="C6" s="181"/>
      <c r="D6" s="85" t="str">
        <f ca="1">("Nr "&amp;INDIRECT("Ranking" &amp;D1 &amp;"!M36")) &amp;" " &amp;(INDIRECT("Ranking" &amp;D1 &amp;"!K36")) &amp;" " &amp;(INDIRECT("Ranking" &amp;D1 &amp;"!L36"))</f>
        <v>Nr  - -</v>
      </c>
      <c r="E6" s="86"/>
      <c r="F6" s="86"/>
      <c r="G6" s="87" t="str">
        <f>IF(F6&lt;&gt;"",IF(E6+F6&lt;E5+F5,0,(E6+F6)-(E5+F5)),"")</f>
        <v/>
      </c>
      <c r="H6" s="89" t="str">
        <f>IF(G6&lt;G5,"v",IF(G6=G5,IF(F6&lt;F5,"v",""),""))</f>
        <v/>
      </c>
      <c r="I6" s="42"/>
      <c r="J6" s="56"/>
      <c r="K6" s="56"/>
      <c r="L6" s="56"/>
      <c r="M6" s="90" t="str">
        <f ca="1">IF(H5&lt;&gt;"",D5,IF(H6&lt;&gt;"",D6,""))</f>
        <v>Nr 130 NYBERG Emil Sundsvalls SLK</v>
      </c>
      <c r="N6" s="91">
        <v>0</v>
      </c>
      <c r="O6" s="91">
        <v>0</v>
      </c>
      <c r="P6" s="92">
        <f>IF(O6&lt;&gt;"",IF(N6+O6&lt;N8+O8,0,(N6+O6)-(N8+O8)),"")</f>
        <v>0</v>
      </c>
      <c r="Q6" s="88" t="str">
        <f>IF(P6&lt;P8,"v",IF(P6=P8,IF(O6&lt;O8,"v",""),""))</f>
        <v>v</v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7"/>
      <c r="AZ6" s="93"/>
      <c r="BB6" s="79"/>
      <c r="BC6" s="81"/>
    </row>
    <row r="7" spans="1:55" ht="11.1" customHeight="1">
      <c r="A7" s="174">
        <f>A5+1</f>
        <v>66</v>
      </c>
      <c r="B7" s="174" t="s">
        <v>248</v>
      </c>
      <c r="C7" s="174">
        <v>99</v>
      </c>
      <c r="D7" s="94" t="str">
        <f ca="1">("Nr "&amp;INDIRECT("Ranking" &amp;D1 &amp;"!M21")) &amp;" " &amp;(INDIRECT("Ranking" &amp;D1 &amp;"!K21")) &amp;" " &amp;(INDIRECT("Ranking" &amp;D1 &amp;"!L21"))</f>
        <v>Nr 138 ÖMAN William Östersund-Frösö SLK</v>
      </c>
      <c r="E7" s="95">
        <v>0.16900000000000001</v>
      </c>
      <c r="F7" s="95">
        <v>0</v>
      </c>
      <c r="G7" s="87">
        <f t="shared" ref="G7" si="0">IF(F7&lt;&gt;"",IF(E7+F7&lt;E8+F8,0,(E7+F7)-(E8+F8)),"")</f>
        <v>0</v>
      </c>
      <c r="H7" s="88" t="str">
        <f>IF(G7&lt;G8,"v",IF(G7=G8,IF(F7&lt;F8,"v",""),""))</f>
        <v>v</v>
      </c>
      <c r="I7" s="31"/>
      <c r="J7" s="191">
        <v>141</v>
      </c>
      <c r="K7" s="199" t="s">
        <v>248</v>
      </c>
      <c r="L7" s="191">
        <v>188</v>
      </c>
      <c r="M7" s="96"/>
      <c r="N7" s="97"/>
      <c r="O7" s="97"/>
      <c r="P7" s="98"/>
      <c r="Q7" s="99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7"/>
      <c r="AZ7" s="93"/>
      <c r="BB7" s="79"/>
      <c r="BC7" s="81"/>
    </row>
    <row r="8" spans="1:55" ht="11.1" customHeight="1">
      <c r="A8" s="175"/>
      <c r="B8" s="175"/>
      <c r="C8" s="175"/>
      <c r="D8" s="94" t="str">
        <f ca="1">("Nr "&amp;INDIRECT("Ranking" &amp;D1 &amp;"!M20")) &amp;" " &amp;(INDIRECT("Ranking" &amp;D1 &amp;"!K20")) &amp;" " &amp;(INDIRECT("Ranking" &amp;D1 &amp;"!L20"))</f>
        <v>Nr 131 PERSSON Lukas Sundsvalls SLK</v>
      </c>
      <c r="E8" s="95">
        <v>0</v>
      </c>
      <c r="F8" s="95">
        <v>0.7</v>
      </c>
      <c r="G8" s="87">
        <f t="shared" ref="G8" si="1">IF(F8&lt;&gt;"",IF(E8+F8&lt;E7+F7,0,(E8+F8)-(E7+F7)),"")</f>
        <v>0.53099999999999992</v>
      </c>
      <c r="H8" s="89" t="str">
        <f>IF(G8&lt;G7,"v",IF(G8=G7,IF(F8&lt;F7,"v",""),""))</f>
        <v/>
      </c>
      <c r="I8" s="42"/>
      <c r="J8" s="192"/>
      <c r="K8" s="192"/>
      <c r="L8" s="192"/>
      <c r="M8" s="90" t="str">
        <f ca="1">IF(H7&lt;&gt;"",D7,IF(H8&lt;&gt;"",D8,""))</f>
        <v>Nr 138 ÖMAN William Östersund-Frösö SLK</v>
      </c>
      <c r="N8" s="101">
        <v>0.441</v>
      </c>
      <c r="O8" s="101">
        <v>1.343</v>
      </c>
      <c r="P8" s="102">
        <f>IF(O8&lt;&gt;"",IF(N8+O8&lt;N6+O6,0,(N8+O8)-(N6+O6)),"")</f>
        <v>1.784</v>
      </c>
      <c r="Q8" s="103" t="str">
        <f>IF(P8&lt;P6,"v",IF(P8=P6,IF(O8&lt;O6,"v",""),""))</f>
        <v/>
      </c>
      <c r="R8" s="42"/>
      <c r="S8" s="42"/>
      <c r="T8" s="42"/>
      <c r="U8" s="42"/>
      <c r="V8" s="85" t="str">
        <f ca="1">IF(Q6&lt;&gt;"",M6,IF(Q8&lt;&gt;"",M8,""))</f>
        <v>Nr 130 NYBERG Emil Sundsvalls SLK</v>
      </c>
      <c r="W8" s="86">
        <v>0.55100000000000005</v>
      </c>
      <c r="X8" s="86">
        <v>0</v>
      </c>
      <c r="Y8" s="102">
        <f>IF(X8&lt;&gt;"",IF(W8+X8&lt;W12+X12,0,(W8+X8)-(W12+X12)),"")</f>
        <v>0.12200000000000005</v>
      </c>
      <c r="Z8" s="88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7"/>
      <c r="AZ8" s="93"/>
      <c r="BB8" s="79"/>
      <c r="BC8" s="81"/>
    </row>
    <row r="9" spans="1:55" ht="11.1" customHeight="1">
      <c r="A9" s="174">
        <f>A7+1</f>
        <v>67</v>
      </c>
      <c r="B9" s="174" t="s">
        <v>248</v>
      </c>
      <c r="C9" s="172" t="s">
        <v>120</v>
      </c>
      <c r="D9" s="85" t="str">
        <f ca="1">("Nr "&amp;INDIRECT("Ranking" &amp;D1 &amp;"!M13")) &amp;" " &amp;(INDIRECT("Ranking" &amp;D1 &amp;"!K13")) &amp;" " &amp;(INDIRECT("Ranking" &amp;D1 &amp;"!L13"))</f>
        <v>Nr 128 LUNDSTRÖM Jacob Sundsvalls SLK</v>
      </c>
      <c r="E9" s="86">
        <v>0</v>
      </c>
      <c r="F9" s="86">
        <v>0</v>
      </c>
      <c r="G9" s="102">
        <f t="shared" ref="G9" si="2">IF(F9&lt;&gt;"",IF(E9+F9&lt;E10+F10,0,(E9+F9)-(E10+F10)),"")</f>
        <v>0</v>
      </c>
      <c r="H9" s="88" t="str">
        <f>IF(G9&lt;G10,"v",IF(G9=G10,IF(F9&lt;F10,"v",""),""))</f>
        <v>v</v>
      </c>
      <c r="I9" s="31"/>
      <c r="J9" s="22"/>
      <c r="K9" s="22"/>
      <c r="M9" s="96"/>
      <c r="N9" s="104"/>
      <c r="O9" s="104"/>
      <c r="P9" s="105"/>
      <c r="Q9" s="106"/>
      <c r="U9" s="23"/>
      <c r="V9" s="106"/>
      <c r="W9" s="107"/>
      <c r="X9" s="107"/>
      <c r="Y9" s="108"/>
      <c r="Z9" s="109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7"/>
      <c r="AZ9" s="93"/>
      <c r="BB9" s="79"/>
      <c r="BC9" s="81"/>
    </row>
    <row r="10" spans="1:55" ht="11.1" customHeight="1">
      <c r="A10" s="175"/>
      <c r="B10" s="175"/>
      <c r="C10" s="175"/>
      <c r="D10" s="85" t="str">
        <f ca="1">("Nr "&amp;INDIRECT("Ranking" &amp;D1 &amp;"!M28")) &amp;" " &amp;(INDIRECT("Ranking" &amp;D1 &amp;"!K28")) &amp;" " &amp;(INDIRECT("Ranking" &amp;D1 &amp;"!L28"))</f>
        <v>Nr  - -</v>
      </c>
      <c r="E10" s="86"/>
      <c r="F10" s="86"/>
      <c r="G10" s="102" t="str">
        <f t="shared" ref="G10" si="3">IF(F10&lt;&gt;"",IF(E10+F10&lt;E9+F9,0,(E10+F10)-(E9+F9)),"")</f>
        <v/>
      </c>
      <c r="H10" s="89" t="str">
        <f>IF(G10&lt;G9,"v",IF(G10=G9,IF(F10&lt;F9,"v",""),""))</f>
        <v/>
      </c>
      <c r="I10" s="31"/>
      <c r="J10" s="56"/>
      <c r="K10" s="56"/>
      <c r="L10" s="56"/>
      <c r="M10" s="111" t="str">
        <f ca="1">IF(H9&lt;&gt;"",D9,IF(H10&lt;&gt;"",D10,""))</f>
        <v>Nr 128 LUNDSTRÖM Jacob Sundsvalls SLK</v>
      </c>
      <c r="N10" s="123">
        <v>0</v>
      </c>
      <c r="O10" s="123">
        <v>0</v>
      </c>
      <c r="P10" s="92">
        <f>IF(O10&lt;&gt;"",IF(N10+O10&lt;N12+O12,0,(N10+O10)-(N12+O12)),"")</f>
        <v>0</v>
      </c>
      <c r="Q10" s="88" t="str">
        <f>IF(P10&lt;P12,"v",IF(P10=P12,IF(O10&lt;O12,"v",""),""))</f>
        <v>v</v>
      </c>
      <c r="R10" s="31"/>
      <c r="S10" s="193">
        <v>216</v>
      </c>
      <c r="T10" s="196" t="s">
        <v>248</v>
      </c>
      <c r="U10" s="193">
        <v>240</v>
      </c>
      <c r="V10" s="113" t="s">
        <v>6</v>
      </c>
      <c r="W10" s="114"/>
      <c r="X10" s="114"/>
      <c r="Y10" s="115"/>
      <c r="Z10" s="106"/>
      <c r="AA10" s="52">
        <v>1</v>
      </c>
      <c r="AB10" s="42"/>
      <c r="AC10" s="42">
        <v>1</v>
      </c>
      <c r="AD10" s="42"/>
      <c r="AE10" s="53"/>
      <c r="AF10" s="116" t="str">
        <f ca="1">IF(Z8&lt;&gt;"",V8,IF(Z12&lt;&gt;"",V12,""))</f>
        <v>Nr 128 LUNDSTRÖM Jacob Sundsvalls SLK</v>
      </c>
      <c r="AG10" s="91">
        <v>0</v>
      </c>
      <c r="AH10" s="91">
        <v>0</v>
      </c>
      <c r="AI10" s="92">
        <f>IF(AH10&lt;&gt;"",IF(AG10+AH10&lt;AG18+AH18,0,(AG10+AH10)-(AG18+AH18)),"")</f>
        <v>0</v>
      </c>
      <c r="AJ10" s="88" t="str">
        <f>IF(AI10&lt;AI18,"v",IF(AI10=AI18,IF(AH10&lt;AH18,"v",""),""))</f>
        <v>v</v>
      </c>
      <c r="AK10" s="31"/>
      <c r="AL10" s="31"/>
      <c r="AM10" s="31"/>
      <c r="AN10" s="31"/>
      <c r="AO10" s="23"/>
      <c r="AQ10" s="22"/>
      <c r="AR10" s="22"/>
      <c r="AY10" s="77"/>
      <c r="AZ10" s="93"/>
      <c r="BB10" s="79"/>
      <c r="BC10" s="81"/>
    </row>
    <row r="11" spans="1:55" ht="11.1" customHeight="1">
      <c r="A11" s="174">
        <f>A9+1</f>
        <v>68</v>
      </c>
      <c r="B11" s="174" t="s">
        <v>248</v>
      </c>
      <c r="C11" s="172" t="s">
        <v>120</v>
      </c>
      <c r="D11" s="94" t="str">
        <f ca="1">("Nr "&amp;INDIRECT("Ranking" &amp;D1 &amp;"!M29")) &amp;" " &amp;(INDIRECT("Ranking" &amp;D1 &amp;"!K29")) &amp;" " &amp;(INDIRECT("Ranking" &amp;D1 &amp;"!L29"))</f>
        <v>Nr  - -</v>
      </c>
      <c r="E11" s="95"/>
      <c r="F11" s="95"/>
      <c r="G11" s="102" t="str">
        <f t="shared" ref="G11" si="4">IF(F11&lt;&gt;"",IF(E11+F11&lt;E12+F12,0,(E11+F11)-(E12+F12)),"")</f>
        <v/>
      </c>
      <c r="H11" s="88" t="str">
        <f>IF(G11&lt;G12,"v",IF(G11=G12,IF(F11&lt;F12,"v",""),""))</f>
        <v/>
      </c>
      <c r="I11" s="57"/>
      <c r="J11" s="191">
        <f>J7+1</f>
        <v>142</v>
      </c>
      <c r="K11" s="199" t="s">
        <v>248</v>
      </c>
      <c r="L11" s="191">
        <f>L7+1</f>
        <v>189</v>
      </c>
      <c r="M11" s="117"/>
      <c r="N11" s="97"/>
      <c r="O11" s="97"/>
      <c r="P11" s="98"/>
      <c r="Q11" s="99"/>
      <c r="R11" s="31"/>
      <c r="S11" s="193"/>
      <c r="T11" s="193"/>
      <c r="U11" s="193"/>
      <c r="V11" s="118"/>
      <c r="W11" s="119"/>
      <c r="X11" s="119"/>
      <c r="Y11" s="120"/>
      <c r="Z11" s="118"/>
      <c r="AA11" s="47"/>
      <c r="AB11" s="31"/>
      <c r="AC11" s="31"/>
      <c r="AD11" s="31"/>
      <c r="AE11" s="31"/>
      <c r="AF11" s="121"/>
      <c r="AG11" s="122"/>
      <c r="AH11" s="122"/>
      <c r="AI11" s="122"/>
      <c r="AJ11" s="109"/>
      <c r="AK11" s="47"/>
      <c r="AL11" s="31"/>
      <c r="AM11" s="31"/>
      <c r="AN11" s="31"/>
      <c r="AO11" s="31"/>
      <c r="AP11" s="56"/>
      <c r="AQ11" s="56"/>
      <c r="AR11" s="56"/>
      <c r="AS11" s="31"/>
      <c r="AY11" s="77"/>
      <c r="AZ11" s="93"/>
      <c r="BB11" s="79"/>
      <c r="BC11" s="81"/>
    </row>
    <row r="12" spans="1:55" ht="11.1" customHeight="1">
      <c r="A12" s="175"/>
      <c r="B12" s="175"/>
      <c r="C12" s="175"/>
      <c r="D12" s="94" t="str">
        <f ca="1">("Nr "&amp;INDIRECT("Ranking" &amp;D1 &amp;"!M12")) &amp;" " &amp;(INDIRECT("Ranking" &amp;D1 &amp;"!K12")) &amp;" " &amp;(INDIRECT("Ranking" &amp;D1 &amp;"!L12"))</f>
        <v>Nr 136 WESTERLUND Rasmus Sundsvalls SLK</v>
      </c>
      <c r="E12" s="95">
        <v>0</v>
      </c>
      <c r="F12" s="95">
        <v>0</v>
      </c>
      <c r="G12" s="102">
        <f t="shared" ref="G12" si="5">IF(F12&lt;&gt;"",IF(E12+F12&lt;E11+F11,0,(E12+F12)-(E11+F11)),"")</f>
        <v>0</v>
      </c>
      <c r="H12" s="89" t="str">
        <f>IF(G12&lt;G11,"v",IF(G12=G11,IF(F12&lt;F11,"v",""),""))</f>
        <v>v</v>
      </c>
      <c r="I12" s="42"/>
      <c r="J12" s="192"/>
      <c r="K12" s="192"/>
      <c r="L12" s="192"/>
      <c r="M12" s="111" t="str">
        <f ca="1">IF(H11&lt;&gt;"",D11,IF(H12&lt;&gt;"",D12,""))</f>
        <v>Nr 136 WESTERLUND Rasmus Sundsvalls SLK</v>
      </c>
      <c r="N12" s="123">
        <v>0.28000000000000003</v>
      </c>
      <c r="O12" s="123">
        <v>0.77700000000000002</v>
      </c>
      <c r="P12" s="102">
        <f>IF(O12&lt;&gt;"",IF(N12+O12&lt;N10+O10,0,(N12+O12)-(N10+O10)),"")</f>
        <v>1.0569999999999999</v>
      </c>
      <c r="Q12" s="103" t="str">
        <f>IF(P12&lt;P10,"v",IF(P12=P10,IF(O12&lt;O10,"v",""),""))</f>
        <v/>
      </c>
      <c r="R12" s="42"/>
      <c r="S12" s="42"/>
      <c r="T12" s="42"/>
      <c r="U12" s="42"/>
      <c r="V12" s="85" t="str">
        <f ca="1">IF(Q10&lt;&gt;"",M10,IF(Q12&lt;&gt;"",M12,""))</f>
        <v>Nr 128 LUNDSTRÖM Jacob Sundsvalls SLK</v>
      </c>
      <c r="W12" s="86">
        <v>0</v>
      </c>
      <c r="X12" s="86">
        <v>0.42899999999999999</v>
      </c>
      <c r="Y12" s="102">
        <f>IF(X12&lt;&gt;"",IF(W12+X12&lt;W8+X8,0,(W12+X12)-(W8+X8)),"")</f>
        <v>0</v>
      </c>
      <c r="Z12" s="103" t="str">
        <f>IF(Y12&lt;Y8,"v",IF(Y12=Y8,IF(X12&lt;X8,"v",""),""))</f>
        <v>v</v>
      </c>
      <c r="AA12" s="47"/>
      <c r="AB12" s="31"/>
      <c r="AC12" s="31"/>
      <c r="AD12" s="31"/>
      <c r="AE12" s="31"/>
      <c r="AF12" s="118"/>
      <c r="AG12" s="120"/>
      <c r="AH12" s="120"/>
      <c r="AI12" s="120"/>
      <c r="AJ12" s="118"/>
      <c r="AK12" s="47"/>
      <c r="AL12" s="31"/>
      <c r="AM12" s="31"/>
      <c r="AN12" s="31"/>
      <c r="AO12" s="31"/>
      <c r="AP12" s="56"/>
      <c r="AQ12" s="56"/>
      <c r="AR12" s="56"/>
      <c r="AS12" s="31"/>
      <c r="AY12" s="77"/>
      <c r="AZ12" s="93"/>
      <c r="BB12" s="79"/>
      <c r="BC12" s="81"/>
    </row>
    <row r="13" spans="1:55" ht="11.1" customHeight="1">
      <c r="A13" s="174">
        <f>A11+1</f>
        <v>69</v>
      </c>
      <c r="B13" s="174" t="s">
        <v>248</v>
      </c>
      <c r="C13" s="172" t="s">
        <v>120</v>
      </c>
      <c r="D13" s="85" t="str">
        <f ca="1">("Nr "&amp;INDIRECT("Ranking" &amp;D1 &amp;"!M9")) &amp;" " &amp;(INDIRECT("Ranking" &amp;D1 &amp;"!K9")) &amp;" " &amp;(INDIRECT("Ranking" &amp;D1 &amp;"!L9"))</f>
        <v>Nr 122 ERIKSSON Rasmus Sundsvalls SLK</v>
      </c>
      <c r="E13" s="86">
        <v>0</v>
      </c>
      <c r="F13" s="86">
        <v>0</v>
      </c>
      <c r="G13" s="102">
        <f t="shared" ref="G13" si="6">IF(F13&lt;&gt;"",IF(E13+F13&lt;E14+F14,0,(E13+F13)-(E14+F14)),"")</f>
        <v>0</v>
      </c>
      <c r="H13" s="88" t="str">
        <f>IF(G13&lt;G14,"v",IF(G13=G14,IF(F13&lt;F14,"v",""),""))</f>
        <v>v</v>
      </c>
      <c r="I13" s="31"/>
      <c r="J13" s="22"/>
      <c r="K13" s="22"/>
      <c r="M13" s="125"/>
      <c r="N13" s="126"/>
      <c r="O13" s="126"/>
      <c r="P13" s="127"/>
      <c r="Q13" s="106"/>
      <c r="U13" s="23"/>
      <c r="V13" s="106"/>
      <c r="W13" s="107"/>
      <c r="X13" s="107"/>
      <c r="Y13" s="108"/>
      <c r="Z13" s="106"/>
      <c r="AE13" s="23"/>
      <c r="AF13" s="106"/>
      <c r="AG13" s="108"/>
      <c r="AH13" s="108"/>
      <c r="AI13" s="108"/>
      <c r="AJ13" s="106"/>
      <c r="AK13" s="47"/>
      <c r="AL13" s="31"/>
      <c r="AM13" s="31"/>
      <c r="AN13" s="31"/>
      <c r="AO13" s="23"/>
      <c r="AQ13" s="22"/>
      <c r="AR13" s="22"/>
      <c r="AS13" s="31"/>
      <c r="AY13" s="77"/>
      <c r="AZ13" s="93"/>
      <c r="BB13" s="79"/>
      <c r="BC13" s="81"/>
    </row>
    <row r="14" spans="1:55" ht="11.1" customHeight="1">
      <c r="A14" s="175"/>
      <c r="B14" s="175"/>
      <c r="C14" s="175"/>
      <c r="D14" s="85" t="str">
        <f ca="1">("Nr "&amp;INDIRECT("Ranking" &amp;D1 &amp;"!M32")) &amp;" " &amp;(INDIRECT("Ranking" &amp;D1 &amp;"!K32")) &amp;" " &amp;(INDIRECT("Ranking" &amp;D1 &amp;"!L32"))</f>
        <v>Nr  - -</v>
      </c>
      <c r="E14" s="86"/>
      <c r="F14" s="86"/>
      <c r="G14" s="102" t="str">
        <f t="shared" ref="G14" si="7">IF(F14&lt;&gt;"",IF(E14+F14&lt;E13+F13,0,(E14+F14)-(E13+F13)),"")</f>
        <v/>
      </c>
      <c r="H14" s="89" t="str">
        <f>IF(G14&lt;G13,"v",IF(G14=G13,IF(F14&lt;F13,"v",""),""))</f>
        <v/>
      </c>
      <c r="I14" s="42"/>
      <c r="J14" s="56"/>
      <c r="K14" s="56"/>
      <c r="L14" s="56"/>
      <c r="M14" s="90" t="str">
        <f ca="1">IF(H13&lt;&gt;"",D13,IF(H14&lt;&gt;"",D14,""))</f>
        <v>Nr 122 ERIKSSON Rasmus Sundsvalls SLK</v>
      </c>
      <c r="N14" s="91">
        <v>0</v>
      </c>
      <c r="O14" s="91">
        <v>0</v>
      </c>
      <c r="P14" s="92">
        <f>IF(O14&lt;&gt;"",IF(N14+O14&lt;N16+O16,0,(N14+O14)-(N16+O16)),"")</f>
        <v>0</v>
      </c>
      <c r="Q14" s="88" t="str">
        <f>IF(P14&lt;P16,"v",IF(P14=P16,IF(O14&lt;O16,"v",""),""))</f>
        <v>v</v>
      </c>
      <c r="R14" s="31"/>
      <c r="S14" s="31"/>
      <c r="T14" s="31"/>
      <c r="U14" s="60"/>
      <c r="V14" s="106"/>
      <c r="W14" s="107"/>
      <c r="X14" s="107"/>
      <c r="Y14" s="108"/>
      <c r="Z14" s="106"/>
      <c r="AC14" s="193">
        <v>254</v>
      </c>
      <c r="AD14" s="196" t="s">
        <v>248</v>
      </c>
      <c r="AE14" s="193">
        <v>266</v>
      </c>
      <c r="AF14" s="113" t="s">
        <v>7</v>
      </c>
      <c r="AG14" s="115"/>
      <c r="AH14" s="115"/>
      <c r="AI14" s="115"/>
      <c r="AJ14" s="106"/>
      <c r="AK14" s="52"/>
      <c r="AL14" s="42"/>
      <c r="AM14" s="42"/>
      <c r="AN14" s="42"/>
      <c r="AO14" s="129" t="str">
        <f ca="1">IF(AJ10&lt;&gt;"",AF10,IF(AJ18&lt;&gt;"",AF18,""))</f>
        <v>Nr 128 LUNDSTRÖM Jacob Sundsvalls SLK</v>
      </c>
      <c r="AP14" s="130">
        <v>0</v>
      </c>
      <c r="AQ14" s="130">
        <v>0.7</v>
      </c>
      <c r="AR14" s="92">
        <f>IF(AQ14&lt;&gt;"",IF(AP14+AQ14&lt;AP28+AQ28,0,(AP14+AQ14)-(AP28+AQ28)),"")</f>
        <v>0</v>
      </c>
      <c r="AS14" s="88" t="str">
        <f>IF(AR14&lt;AR28,"v",IF(AR14=AR28,IF(AQ14&lt;AQ28,"v",""),""))</f>
        <v/>
      </c>
      <c r="BB14" s="79"/>
      <c r="BC14" s="81"/>
    </row>
    <row r="15" spans="1:55" ht="11.1" customHeight="1">
      <c r="A15" s="174">
        <f>A13+1</f>
        <v>70</v>
      </c>
      <c r="B15" s="174" t="s">
        <v>248</v>
      </c>
      <c r="C15" s="172" t="s">
        <v>120</v>
      </c>
      <c r="D15" s="94" t="str">
        <f ca="1">("Nr "&amp;INDIRECT("Ranking" &amp;D1 &amp;"!M25")) &amp;" " &amp;(INDIRECT("Ranking" &amp;D1 &amp;"!K25")) &amp;" " &amp;(INDIRECT("Ranking" &amp;D1 &amp;"!L25"))</f>
        <v>Nr  - -</v>
      </c>
      <c r="E15" s="95"/>
      <c r="F15" s="95"/>
      <c r="G15" s="102" t="str">
        <f t="shared" ref="G15" si="8">IF(F15&lt;&gt;"",IF(E15+F15&lt;E16+F16,0,(E15+F15)-(E16+F16)),"")</f>
        <v/>
      </c>
      <c r="H15" s="88" t="str">
        <f>IF(G15&lt;G16,"v",IF(G15=G16,IF(F15&lt;F16,"v",""),""))</f>
        <v/>
      </c>
      <c r="I15" s="31"/>
      <c r="J15" s="191">
        <f>J11+1</f>
        <v>143</v>
      </c>
      <c r="K15" s="199" t="s">
        <v>248</v>
      </c>
      <c r="L15" s="191">
        <f>L11+1</f>
        <v>190</v>
      </c>
      <c r="M15" s="96"/>
      <c r="N15" s="97"/>
      <c r="O15" s="97"/>
      <c r="P15" s="98"/>
      <c r="Q15" s="99"/>
      <c r="R15" s="31"/>
      <c r="S15" s="31"/>
      <c r="T15" s="31"/>
      <c r="U15" s="60"/>
      <c r="V15" s="106"/>
      <c r="W15" s="107"/>
      <c r="X15" s="107"/>
      <c r="Y15" s="108"/>
      <c r="Z15" s="118"/>
      <c r="AA15" s="31"/>
      <c r="AB15" s="31"/>
      <c r="AC15" s="193"/>
      <c r="AD15" s="193"/>
      <c r="AE15" s="193"/>
      <c r="AF15" s="106"/>
      <c r="AG15" s="108"/>
      <c r="AH15" s="108"/>
      <c r="AI15" s="108"/>
      <c r="AJ15" s="106"/>
      <c r="AK15" s="47"/>
      <c r="AL15" s="31"/>
      <c r="AM15" s="31"/>
      <c r="AN15" s="31"/>
      <c r="AO15" s="121"/>
      <c r="AP15" s="122"/>
      <c r="AQ15" s="122"/>
      <c r="AR15" s="122"/>
      <c r="AS15" s="109"/>
      <c r="AT15" s="47"/>
      <c r="AU15" s="31"/>
      <c r="AY15" s="79"/>
      <c r="AZ15" s="81"/>
      <c r="BB15" s="79"/>
      <c r="BC15" s="81"/>
    </row>
    <row r="16" spans="1:55" ht="11.1" customHeight="1">
      <c r="A16" s="175"/>
      <c r="B16" s="175"/>
      <c r="C16" s="175"/>
      <c r="D16" s="94" t="str">
        <f ca="1">("Nr "&amp;INDIRECT("Ranking" &amp;D1 &amp;"!M16")) &amp;" " &amp;(INDIRECT("Ranking" &amp;D1 &amp;"!K16")) &amp;" " &amp;(INDIRECT("Ranking" &amp;D1 &amp;"!L16"))</f>
        <v>Nr 123 ERIKSSON Alexander Sundsvalls SLK</v>
      </c>
      <c r="E16" s="95">
        <v>0</v>
      </c>
      <c r="F16" s="95">
        <v>0</v>
      </c>
      <c r="G16" s="102">
        <f t="shared" ref="G16" si="9">IF(F16&lt;&gt;"",IF(E16+F16&lt;E15+F15,0,(E16+F16)-(E15+F15)),"")</f>
        <v>0</v>
      </c>
      <c r="H16" s="89" t="str">
        <f>IF(G16&lt;G15,"v",IF(G16=G15,IF(F16&lt;F15,"v",""),""))</f>
        <v>v</v>
      </c>
      <c r="I16" s="42"/>
      <c r="J16" s="192"/>
      <c r="K16" s="192"/>
      <c r="L16" s="192"/>
      <c r="M16" s="90" t="str">
        <f ca="1">IF(H15&lt;&gt;"",D15,IF(H16&lt;&gt;"",D16,""))</f>
        <v>Nr 123 ERIKSSON Alexander Sundsvalls SLK</v>
      </c>
      <c r="N16" s="101">
        <v>0.41599999999999998</v>
      </c>
      <c r="O16" s="101">
        <v>0.7</v>
      </c>
      <c r="P16" s="102">
        <f>IF(O16&lt;&gt;"",IF(N16+O16&lt;N14+O14,0,(N16+O16)-(N14+O14)),"")</f>
        <v>1.1159999999999999</v>
      </c>
      <c r="Q16" s="103" t="str">
        <f>IF(P16&lt;P14,"v",IF(P16=P14,IF(O16&lt;O14,"v",""),""))</f>
        <v/>
      </c>
      <c r="R16" s="42"/>
      <c r="S16" s="42"/>
      <c r="T16" s="42"/>
      <c r="U16" s="42"/>
      <c r="V16" s="94" t="str">
        <f ca="1">IF(Q14&lt;&gt;"",M14,IF(Q16&lt;&gt;"",M16,""))</f>
        <v>Nr 122 ERIKSSON Rasmus Sundsvalls SLK</v>
      </c>
      <c r="W16" s="95">
        <v>0.7</v>
      </c>
      <c r="X16" s="95">
        <v>0</v>
      </c>
      <c r="Y16" s="102">
        <f>IF(X16&lt;&gt;"",IF(W16+X16&lt;W20+X20,0,(W16+X16)-(W20+X20)),"")</f>
        <v>0</v>
      </c>
      <c r="Z16" s="88" t="str">
        <f>IF(Y16&lt;Y20,"v",IF(Y16=Y20,IF(X16&lt;X20,"v",""),""))</f>
        <v>v</v>
      </c>
      <c r="AA16" s="31"/>
      <c r="AB16" s="31"/>
      <c r="AC16" s="31"/>
      <c r="AD16" s="31"/>
      <c r="AE16" s="31"/>
      <c r="AF16" s="106"/>
      <c r="AG16" s="108"/>
      <c r="AH16" s="108"/>
      <c r="AI16" s="108"/>
      <c r="AJ16" s="106"/>
      <c r="AK16" s="47"/>
      <c r="AL16" s="31"/>
      <c r="AM16" s="31"/>
      <c r="AN16" s="31"/>
      <c r="AO16" s="118"/>
      <c r="AP16" s="120"/>
      <c r="AQ16" s="120"/>
      <c r="AR16" s="120"/>
      <c r="AS16" s="118"/>
      <c r="AT16" s="47"/>
      <c r="AU16" s="31"/>
      <c r="AY16" s="79"/>
      <c r="AZ16" s="81"/>
      <c r="BB16" s="79"/>
      <c r="BC16" s="81"/>
    </row>
    <row r="17" spans="1:55" ht="11.1" customHeight="1">
      <c r="A17" s="174">
        <f>A15+1</f>
        <v>71</v>
      </c>
      <c r="B17" s="174" t="s">
        <v>248</v>
      </c>
      <c r="C17" s="172" t="s">
        <v>120</v>
      </c>
      <c r="D17" s="85" t="str">
        <f ca="1">("Nr "&amp;INDIRECT("Ranking" &amp;D1 &amp;"!M17")) &amp;" " &amp;(INDIRECT("Ranking" &amp;D1 &amp;"!K17")) &amp;" " &amp;(INDIRECT("Ranking" &amp;D1 &amp;"!L17"))</f>
        <v>Nr 125 HOLMQVIST Hugo Sollentuna SLK</v>
      </c>
      <c r="E17" s="86">
        <v>0</v>
      </c>
      <c r="F17" s="86">
        <v>0</v>
      </c>
      <c r="G17" s="102">
        <f t="shared" ref="G17" si="10">IF(F17&lt;&gt;"",IF(E17+F17&lt;E18+F18,0,(E17+F17)-(E18+F18)),"")</f>
        <v>0</v>
      </c>
      <c r="H17" s="88" t="str">
        <f>IF(G17&lt;G18,"v",IF(G17=G18,IF(F17&lt;F18,"v",""),""))</f>
        <v>v</v>
      </c>
      <c r="I17" s="31"/>
      <c r="J17" s="56"/>
      <c r="K17" s="56"/>
      <c r="L17" s="56"/>
      <c r="M17" s="96"/>
      <c r="N17" s="104"/>
      <c r="O17" s="104"/>
      <c r="P17" s="105"/>
      <c r="Q17" s="106"/>
      <c r="U17" s="23"/>
      <c r="V17" s="106"/>
      <c r="W17" s="107"/>
      <c r="X17" s="107"/>
      <c r="Y17" s="108"/>
      <c r="Z17" s="109"/>
      <c r="AA17" s="47"/>
      <c r="AB17" s="31"/>
      <c r="AC17" s="31"/>
      <c r="AD17" s="31"/>
      <c r="AE17" s="31"/>
      <c r="AF17" s="118"/>
      <c r="AG17" s="120"/>
      <c r="AH17" s="120"/>
      <c r="AI17" s="120"/>
      <c r="AJ17" s="118"/>
      <c r="AK17" s="47"/>
      <c r="AL17" s="31"/>
      <c r="AM17" s="31"/>
      <c r="AN17" s="31"/>
      <c r="AO17" s="118"/>
      <c r="AP17" s="120"/>
      <c r="AQ17" s="120"/>
      <c r="AR17" s="120"/>
      <c r="AS17" s="118"/>
      <c r="AT17" s="47"/>
      <c r="AU17" s="31"/>
      <c r="AY17" s="79"/>
      <c r="AZ17" s="132"/>
      <c r="BB17" s="79"/>
      <c r="BC17" s="81"/>
    </row>
    <row r="18" spans="1:55" ht="11.1" customHeight="1">
      <c r="A18" s="175"/>
      <c r="B18" s="175"/>
      <c r="C18" s="175"/>
      <c r="D18" s="85" t="str">
        <f ca="1">("Nr "&amp;INDIRECT("Ranking" &amp;D1 &amp;"!M24")) &amp;" " &amp;(INDIRECT("Ranking" &amp;D1 &amp;"!K24")) &amp;" " &amp;(INDIRECT("Ranking" &amp;D1 &amp;"!L24"))</f>
        <v>Nr  - -</v>
      </c>
      <c r="E18" s="86"/>
      <c r="F18" s="86"/>
      <c r="G18" s="102" t="str">
        <f t="shared" ref="G18" si="11">IF(F18&lt;&gt;"",IF(E18+F18&lt;E17+F17,0,(E18+F18)-(E17+F17)),"")</f>
        <v/>
      </c>
      <c r="H18" s="89" t="str">
        <f>IF(G18&lt;G17,"v",IF(G18=G17,IF(F18&lt;F17,"v",""),""))</f>
        <v/>
      </c>
      <c r="I18" s="42"/>
      <c r="J18" s="169"/>
      <c r="K18" s="169"/>
      <c r="L18" s="169"/>
      <c r="M18" s="111" t="str">
        <f ca="1">IF(H17&lt;&gt;"",D17,IF(H18&lt;&gt;"",D18,""))</f>
        <v>Nr 125 HOLMQVIST Hugo Sollentuna SLK</v>
      </c>
      <c r="N18" s="123">
        <v>0.7</v>
      </c>
      <c r="O18" s="123">
        <v>0.47899999999999998</v>
      </c>
      <c r="P18" s="92">
        <f>IF(O18&lt;&gt;"",IF(N18+O18&lt;N20+O20,0,(N18+O18)-(N20+O20)),"")</f>
        <v>1.1789999999999998</v>
      </c>
      <c r="Q18" s="88" t="str">
        <f>IF(P18&lt;P20,"v",IF(P18=P20,IF(O18&lt;O20,"v",""),""))</f>
        <v/>
      </c>
      <c r="R18" s="31"/>
      <c r="S18" s="193">
        <f>S10+1</f>
        <v>217</v>
      </c>
      <c r="T18" s="196" t="s">
        <v>248</v>
      </c>
      <c r="U18" s="193">
        <f>U10+1</f>
        <v>241</v>
      </c>
      <c r="V18" s="113" t="s">
        <v>8</v>
      </c>
      <c r="W18" s="114"/>
      <c r="X18" s="114"/>
      <c r="Y18" s="115"/>
      <c r="Z18" s="106"/>
      <c r="AA18" s="52">
        <v>2</v>
      </c>
      <c r="AB18" s="42"/>
      <c r="AC18" s="42">
        <v>2</v>
      </c>
      <c r="AD18" s="42"/>
      <c r="AE18" s="53"/>
      <c r="AF18" s="116" t="str">
        <f ca="1">IF(Z16&lt;&gt;"",V16,IF(Z20&lt;&gt;"",V20,""))</f>
        <v>Nr 122 ERIKSSON Rasmus Sundsvalls SLK</v>
      </c>
      <c r="AG18" s="101">
        <v>0.7</v>
      </c>
      <c r="AH18" s="101">
        <v>0.34100000000000003</v>
      </c>
      <c r="AI18" s="102">
        <f>IF(AH18&lt;&gt;"",IF(AG18+AH18&lt;AG10+AH10,0,(AG18+AH18)-(AG10+AH10)),"")</f>
        <v>1.0409999999999999</v>
      </c>
      <c r="AJ18" s="103" t="str">
        <f>IF(AI18&lt;AI10,"v",IF(AI18=AI10,IF(AH18&lt;AH10,"v",""),""))</f>
        <v/>
      </c>
      <c r="AK18" s="47"/>
      <c r="AL18" s="31"/>
      <c r="AM18" s="31"/>
      <c r="AN18" s="31"/>
      <c r="AO18" s="118"/>
      <c r="AP18" s="120"/>
      <c r="AQ18" s="120"/>
      <c r="AR18" s="120"/>
      <c r="AS18" s="118"/>
      <c r="AT18" s="47"/>
      <c r="AU18" s="31"/>
      <c r="AY18" s="79"/>
      <c r="AZ18" s="1"/>
      <c r="BB18" s="79"/>
      <c r="BC18" s="81"/>
    </row>
    <row r="19" spans="1:55" ht="11.1" customHeight="1">
      <c r="A19" s="174">
        <f>A17+1</f>
        <v>72</v>
      </c>
      <c r="B19" s="174" t="s">
        <v>248</v>
      </c>
      <c r="C19" s="172" t="s">
        <v>120</v>
      </c>
      <c r="D19" s="94" t="str">
        <f ca="1">("Nr "&amp;INDIRECT("Ranking" &amp;D1 &amp;"!M33")) &amp;" " &amp;(INDIRECT("Ranking" &amp;D1 &amp;"!K33")) &amp;" " &amp;(INDIRECT("Ranking" &amp;D1 &amp;"!L33"))</f>
        <v>Nr  - -</v>
      </c>
      <c r="E19" s="95"/>
      <c r="F19" s="95"/>
      <c r="G19" s="102" t="str">
        <f t="shared" ref="G19" si="12">IF(F19&lt;&gt;"",IF(E19+F19&lt;E20+F20,0,(E19+F19)-(E20+F20)),"")</f>
        <v/>
      </c>
      <c r="H19" s="88" t="str">
        <f>IF(G19&lt;G20,"v",IF(G19=G20,IF(F19&lt;F20,"v",""),""))</f>
        <v/>
      </c>
      <c r="I19" s="57"/>
      <c r="J19" s="191">
        <f>J15+1</f>
        <v>144</v>
      </c>
      <c r="K19" s="199" t="s">
        <v>248</v>
      </c>
      <c r="L19" s="191">
        <f>L15+1</f>
        <v>191</v>
      </c>
      <c r="M19" s="117"/>
      <c r="N19" s="97"/>
      <c r="O19" s="97"/>
      <c r="P19" s="98"/>
      <c r="Q19" s="99"/>
      <c r="S19" s="193"/>
      <c r="T19" s="193"/>
      <c r="U19" s="193"/>
      <c r="V19" s="118"/>
      <c r="W19" s="119"/>
      <c r="X19" s="119"/>
      <c r="Y19" s="120"/>
      <c r="Z19" s="118"/>
      <c r="AA19" s="47"/>
      <c r="AB19" s="31"/>
      <c r="AC19" s="31"/>
      <c r="AD19" s="31"/>
      <c r="AE19" s="31"/>
      <c r="AF19" s="121"/>
      <c r="AG19" s="120"/>
      <c r="AH19" s="120"/>
      <c r="AI19" s="120"/>
      <c r="AJ19" s="118"/>
      <c r="AK19" s="31"/>
      <c r="AL19" s="31"/>
      <c r="AM19" s="31"/>
      <c r="AN19" s="31"/>
      <c r="AO19" s="106"/>
      <c r="AP19" s="108"/>
      <c r="AQ19" s="108"/>
      <c r="AR19" s="108"/>
      <c r="AS19" s="106"/>
      <c r="AT19" s="47"/>
      <c r="AU19" s="31"/>
      <c r="AY19" s="79"/>
      <c r="AZ19" s="81"/>
      <c r="BB19" s="79"/>
      <c r="BC19" s="81"/>
    </row>
    <row r="20" spans="1:55" ht="11.1" customHeight="1">
      <c r="A20" s="173"/>
      <c r="B20" s="173"/>
      <c r="C20" s="173"/>
      <c r="D20" s="94" t="str">
        <f ca="1">("Nr "&amp;INDIRECT("Ranking" &amp;D1 &amp;"!M8")) &amp;" " &amp;(INDIRECT("Ranking" &amp;D1 &amp;"!K8")) &amp;" " &amp;(INDIRECT("Ranking" &amp;D1 &amp;"!L8"))</f>
        <v>Nr 134 WALLIN Grim Östersund-Frösö SLK</v>
      </c>
      <c r="E20" s="95">
        <v>0</v>
      </c>
      <c r="F20" s="95">
        <v>0</v>
      </c>
      <c r="G20" s="102">
        <f t="shared" ref="G20" si="13">IF(F20&lt;&gt;"",IF(E20+F20&lt;E19+F19,0,(E20+F20)-(E19+F19)),"")</f>
        <v>0</v>
      </c>
      <c r="H20" s="89" t="str">
        <f>IF(G20&lt;G19,"v",IF(G20=G19,IF(F20&lt;F19,"v",""),""))</f>
        <v>v</v>
      </c>
      <c r="I20" s="42"/>
      <c r="J20" s="192"/>
      <c r="K20" s="192"/>
      <c r="L20" s="192"/>
      <c r="M20" s="111" t="str">
        <f ca="1">IF(H19&lt;&gt;"",D19,IF(H20&lt;&gt;"",D20,""))</f>
        <v>Nr 134 WALLIN Grim Östersund-Frösö SLK</v>
      </c>
      <c r="N20" s="123">
        <v>0</v>
      </c>
      <c r="O20" s="123">
        <v>0</v>
      </c>
      <c r="P20" s="102">
        <f>IF(O20&lt;&gt;"",IF(N20+O20&lt;N18+O18,0,(N20+O20)-(N18+O18)),"")</f>
        <v>0</v>
      </c>
      <c r="Q20" s="103" t="str">
        <f>IF(P20&lt;P18,"v",IF(P20=P18,IF(O20&lt;O18,"v",""),""))</f>
        <v>v</v>
      </c>
      <c r="R20" s="42"/>
      <c r="S20" s="42"/>
      <c r="T20" s="42"/>
      <c r="U20" s="42"/>
      <c r="V20" s="94" t="str">
        <f ca="1">IF(Q18&lt;&gt;"",M18,IF(Q20&lt;&gt;"",M20,""))</f>
        <v>Nr 134 WALLIN Grim Östersund-Frösö SLK</v>
      </c>
      <c r="W20" s="95">
        <v>0</v>
      </c>
      <c r="X20" s="95">
        <v>0.7</v>
      </c>
      <c r="Y20" s="102">
        <f>IF(X20&lt;&gt;"",IF(W20+X20&lt;W16+X16,0,(W20+X20)-(W16+X16)),"")</f>
        <v>0</v>
      </c>
      <c r="Z20" s="103" t="str">
        <f>IF(Y20&lt;Y16,"v",IF(Y20=Y16,IF(X20&lt;X16,"v",""),""))</f>
        <v/>
      </c>
      <c r="AA20" s="47"/>
      <c r="AB20" s="31"/>
      <c r="AC20" s="31"/>
      <c r="AD20" s="31"/>
      <c r="AE20" s="31"/>
      <c r="AF20" s="118"/>
      <c r="AG20" s="120"/>
      <c r="AH20" s="120"/>
      <c r="AI20" s="120"/>
      <c r="AJ20" s="118"/>
      <c r="AK20" s="31"/>
      <c r="AL20" s="31"/>
      <c r="AM20" s="31"/>
      <c r="AN20" s="31"/>
      <c r="AO20" s="106"/>
      <c r="AP20" s="108"/>
      <c r="AQ20" s="108"/>
      <c r="AR20" s="108"/>
      <c r="AS20" s="106"/>
      <c r="AT20" s="47"/>
      <c r="AU20" s="133" t="s">
        <v>9</v>
      </c>
      <c r="AY20" s="79"/>
      <c r="AZ20" s="81"/>
      <c r="BB20" s="79"/>
      <c r="BC20" s="81"/>
    </row>
    <row r="21" spans="1:55" ht="11.1" customHeight="1">
      <c r="A21" s="178"/>
      <c r="B21" s="178"/>
      <c r="C21" s="178"/>
      <c r="D21" s="31"/>
      <c r="E21" s="56"/>
      <c r="F21" s="56"/>
      <c r="G21" s="45"/>
      <c r="H21" s="134"/>
      <c r="I21" s="31"/>
      <c r="J21" s="56"/>
      <c r="K21" s="56"/>
      <c r="L21" s="56"/>
      <c r="M21" s="125"/>
      <c r="N21" s="126"/>
      <c r="O21" s="126"/>
      <c r="P21" s="127"/>
      <c r="Q21" s="106"/>
      <c r="U21" s="23"/>
      <c r="V21" s="135"/>
      <c r="W21" s="136"/>
      <c r="X21" s="136"/>
      <c r="Y21" s="137"/>
      <c r="Z21" s="106"/>
      <c r="AE21" s="23"/>
      <c r="AF21" s="106"/>
      <c r="AG21" s="108"/>
      <c r="AH21" s="108"/>
      <c r="AI21" s="108"/>
      <c r="AJ21" s="106"/>
      <c r="AK21" s="31"/>
      <c r="AL21" s="193">
        <f>AL33+6</f>
        <v>279</v>
      </c>
      <c r="AM21" s="196" t="s">
        <v>248</v>
      </c>
      <c r="AN21" s="193">
        <f>AN33+6</f>
        <v>291</v>
      </c>
      <c r="AO21" s="113" t="s">
        <v>10</v>
      </c>
      <c r="AP21" s="115"/>
      <c r="AQ21" s="115"/>
      <c r="AR21" s="115"/>
      <c r="AS21" s="106"/>
      <c r="AT21" s="47"/>
      <c r="AU21" s="138" t="str">
        <f ca="1">IF(AS14&lt;&gt;"",AO14,IF(AS28&lt;&gt;"",AO28,""))</f>
        <v>Nr 127 LUNDQUIST Philip Saltsjöbadens SLK</v>
      </c>
      <c r="AY21" s="79"/>
      <c r="AZ21" s="132"/>
      <c r="BB21" s="79"/>
      <c r="BC21" s="81"/>
    </row>
    <row r="22" spans="1:55" ht="11.1" customHeight="1">
      <c r="A22" s="179">
        <f>A19+1</f>
        <v>73</v>
      </c>
      <c r="B22" s="179" t="s">
        <v>248</v>
      </c>
      <c r="C22" s="175" t="s">
        <v>120</v>
      </c>
      <c r="D22" s="85" t="str">
        <f ca="1">("Nr "&amp;INDIRECT("Ranking" &amp;D1 &amp;"!M7")) &amp;" " &amp;(INDIRECT("Ranking" &amp;D1 &amp;"!K7")) &amp;" " &amp;(INDIRECT("Ranking" &amp;D1 &amp;"!L7"))</f>
        <v>Nr 126 KONGSHOLM Lucas Sundsvalls SLK</v>
      </c>
      <c r="E22" s="86">
        <v>0</v>
      </c>
      <c r="F22" s="86">
        <v>0</v>
      </c>
      <c r="G22" s="102">
        <f t="shared" ref="G22" si="14">IF(F22&lt;&gt;"",IF(E22+F22&lt;E23+F23,0,(E22+F22)-(E23+F23)),"")</f>
        <v>0</v>
      </c>
      <c r="H22" s="88" t="str">
        <f>IF(G22&lt;G23,"v",IF(G22=G23,IF(F22&lt;F23,"v",""),""))</f>
        <v>v</v>
      </c>
      <c r="I22" s="31"/>
      <c r="J22" s="56"/>
      <c r="K22" s="56"/>
      <c r="L22" s="56"/>
      <c r="M22" s="90" t="str">
        <f ca="1">IF(H22&lt;&gt;"",D22,IF(H23&lt;&gt;"",D23,""))</f>
        <v>Nr 126 KONGSHOLM Lucas Sundsvalls SLK</v>
      </c>
      <c r="N22" s="91">
        <v>0</v>
      </c>
      <c r="O22" s="91">
        <v>0</v>
      </c>
      <c r="P22" s="92">
        <f>IF(O22&lt;&gt;"",IF(N22+O22&lt;N24+O24,0,(N22+O22)-(N24+O24)),"")</f>
        <v>0</v>
      </c>
      <c r="Q22" s="88" t="str">
        <f>IF(P22&lt;P24,"v",IF(P22=P24,IF(O22&lt;O24,"v",""),""))</f>
        <v>v</v>
      </c>
      <c r="U22" s="23"/>
      <c r="V22" s="129" t="str">
        <f ca="1">IF(Q22&lt;&gt;"",M22,IF(Q24&lt;&gt;"",M24,""))</f>
        <v>Nr 126 KONGSHOLM Lucas Sundsvalls SLK</v>
      </c>
      <c r="W22" s="86">
        <v>0.33300000000000002</v>
      </c>
      <c r="X22" s="86">
        <v>0</v>
      </c>
      <c r="Y22" s="102">
        <f>IF(X22&lt;&gt;"",IF(W22+X22&lt;W26+X26,0,(W22+X22)-(W26+X26)),"")</f>
        <v>0</v>
      </c>
      <c r="Z22" s="88" t="str">
        <f>IF(Y22&lt;Y26,"v",IF(Y22=Y26,IF(X22&lt;X26,"v",""),""))</f>
        <v>v</v>
      </c>
      <c r="AE22" s="23"/>
      <c r="AF22" s="106"/>
      <c r="AG22" s="108"/>
      <c r="AH22" s="108"/>
      <c r="AI22" s="108"/>
      <c r="AJ22" s="106"/>
      <c r="AK22" s="31"/>
      <c r="AL22" s="193"/>
      <c r="AM22" s="193"/>
      <c r="AN22" s="193"/>
      <c r="AO22" s="106"/>
      <c r="AP22" s="108"/>
      <c r="AQ22" s="108"/>
      <c r="AR22" s="108"/>
      <c r="AS22" s="106"/>
      <c r="AT22" s="69"/>
      <c r="AU22" s="121"/>
      <c r="AY22" s="79"/>
      <c r="AZ22" s="1"/>
      <c r="BB22" s="79"/>
      <c r="BC22" s="81"/>
    </row>
    <row r="23" spans="1:55" ht="11.1" customHeight="1">
      <c r="A23" s="173"/>
      <c r="B23" s="173"/>
      <c r="C23" s="173"/>
      <c r="D23" s="85" t="str">
        <f ca="1">("Nr "&amp;INDIRECT("Ranking" &amp;D1 &amp;"!M34")) &amp;" " &amp;(INDIRECT("Ranking" &amp;D1 &amp;"!K34")) &amp;" " &amp;(INDIRECT("Ranking" &amp;D1 &amp;"!L34"))</f>
        <v>Nr  - -</v>
      </c>
      <c r="E23" s="86"/>
      <c r="F23" s="86"/>
      <c r="G23" s="102" t="str">
        <f t="shared" ref="G23" si="15">IF(F23&lt;&gt;"",IF(E23+F23&lt;E22+F22,0,(E23+F23)-(E22+F22)),"")</f>
        <v/>
      </c>
      <c r="H23" s="89" t="str">
        <f>IF(G23&lt;G22,"v",IF(G23=G22,IF(F23&lt;F22,"v",""),""))</f>
        <v/>
      </c>
      <c r="I23" s="69"/>
      <c r="J23" s="191">
        <f>J19+1</f>
        <v>145</v>
      </c>
      <c r="K23" s="199" t="s">
        <v>248</v>
      </c>
      <c r="L23" s="191">
        <f>L19+1</f>
        <v>192</v>
      </c>
      <c r="M23" s="96"/>
      <c r="N23" s="97"/>
      <c r="O23" s="97"/>
      <c r="P23" s="98"/>
      <c r="Q23" s="99"/>
      <c r="R23" s="57"/>
      <c r="S23" s="57"/>
      <c r="T23" s="57"/>
      <c r="U23" s="57"/>
      <c r="V23" s="121"/>
      <c r="W23" s="140"/>
      <c r="X23" s="140"/>
      <c r="Y23" s="122"/>
      <c r="Z23" s="109"/>
      <c r="AA23" s="31"/>
      <c r="AB23" s="31"/>
      <c r="AC23" s="31"/>
      <c r="AD23" s="31"/>
      <c r="AE23" s="31"/>
      <c r="AF23" s="106"/>
      <c r="AG23" s="108"/>
      <c r="AH23" s="108"/>
      <c r="AI23" s="108"/>
      <c r="AJ23" s="118"/>
      <c r="AK23" s="31"/>
      <c r="AL23" s="31"/>
      <c r="AM23" s="31"/>
      <c r="AN23" s="31"/>
      <c r="AO23" s="106"/>
      <c r="AP23" s="108"/>
      <c r="AQ23" s="108"/>
      <c r="AR23" s="108"/>
      <c r="AS23" s="106"/>
      <c r="AT23" s="47"/>
      <c r="AU23" s="118"/>
      <c r="AY23" s="79"/>
      <c r="AZ23" s="81"/>
      <c r="BB23" s="79"/>
      <c r="BC23" s="81"/>
    </row>
    <row r="24" spans="1:55" ht="11.1" customHeight="1">
      <c r="A24" s="174">
        <f>A22+1</f>
        <v>74</v>
      </c>
      <c r="B24" s="174" t="s">
        <v>248</v>
      </c>
      <c r="C24" s="172" t="s">
        <v>120</v>
      </c>
      <c r="D24" s="94" t="str">
        <f ca="1">("Nr "&amp;INDIRECT("Ranking" &amp;D1 &amp;"!M23")) &amp;" " &amp;(INDIRECT("Ranking" &amp;D1 &amp;"!K23")) &amp;" " &amp;(INDIRECT("Ranking" &amp;D1 &amp;"!L23"))</f>
        <v>Nr  - -</v>
      </c>
      <c r="E24" s="95"/>
      <c r="F24" s="95"/>
      <c r="G24" s="102" t="str">
        <f t="shared" ref="G24" si="16">IF(F24&lt;&gt;"",IF(E24+F24&lt;E25+F25,0,(E24+F24)-(E25+F25)),"")</f>
        <v/>
      </c>
      <c r="H24" s="88" t="str">
        <f t="shared" ref="H24" si="17">IF(G24&lt;G25,"v",IF(G24=G25,IF(F24&lt;F25,"v",""),""))</f>
        <v/>
      </c>
      <c r="I24" s="31"/>
      <c r="J24" s="192"/>
      <c r="K24" s="192"/>
      <c r="L24" s="192"/>
      <c r="M24" s="90" t="str">
        <f ca="1">IF(H24&lt;&gt;"",D24,IF(H25&lt;&gt;"",D25,""))</f>
        <v>Nr 124 GRANHAMMAR Nils Sundsvalls SLK</v>
      </c>
      <c r="N24" s="101">
        <v>0.67300000000000004</v>
      </c>
      <c r="O24" s="101">
        <v>1.514</v>
      </c>
      <c r="P24" s="102">
        <f>IF(O24&lt;&gt;"",IF(N24+O24&lt;N22+O22,0,(N24+O24)-(N22+O22)),"")</f>
        <v>2.1870000000000003</v>
      </c>
      <c r="Q24" s="103" t="str">
        <f>IF(P24&lt;P22,"v",IF(P24=P22,IF(O24&lt;O22,"v",""),""))</f>
        <v/>
      </c>
      <c r="S24" s="193">
        <f>S18+1</f>
        <v>218</v>
      </c>
      <c r="T24" s="196" t="s">
        <v>248</v>
      </c>
      <c r="U24" s="193">
        <f>U18+1</f>
        <v>242</v>
      </c>
      <c r="V24" s="141" t="s">
        <v>11</v>
      </c>
      <c r="W24" s="142"/>
      <c r="X24" s="142"/>
      <c r="Y24" s="143"/>
      <c r="Z24" s="144"/>
      <c r="AA24" s="42">
        <v>3</v>
      </c>
      <c r="AB24" s="42"/>
      <c r="AC24" s="42">
        <v>3</v>
      </c>
      <c r="AD24" s="42"/>
      <c r="AE24" s="53"/>
      <c r="AF24" s="189" t="str">
        <f ca="1">IF(Z22&lt;&gt;"",V22,IF(Z26&lt;&gt;"",V26,""))</f>
        <v>Nr 126 KONGSHOLM Lucas Sundsvalls SLK</v>
      </c>
      <c r="AG24" s="112">
        <v>0.7</v>
      </c>
      <c r="AH24" s="112">
        <v>0</v>
      </c>
      <c r="AI24" s="92">
        <f>IF(AH24&lt;&gt;"",IF(AG24+AH24&lt;AG32+AH32,0,(AG24+AH24)-(AG32+AH32)),"")</f>
        <v>0.51899999999999991</v>
      </c>
      <c r="AJ24" s="88" t="str">
        <f>IF(AI24&lt;AI32,"v",IF(AI24=AI32,IF(AH24&lt;AH32,"v",""),""))</f>
        <v/>
      </c>
      <c r="AK24" s="31"/>
      <c r="AL24" s="31"/>
      <c r="AM24" s="31"/>
      <c r="AN24" s="31"/>
      <c r="AO24" s="106"/>
      <c r="AP24" s="108"/>
      <c r="AQ24" s="108"/>
      <c r="AR24" s="108"/>
      <c r="AS24" s="106"/>
      <c r="AT24" s="47"/>
      <c r="AU24" s="106"/>
      <c r="AY24" s="79"/>
      <c r="AZ24" s="81"/>
      <c r="BB24" s="79"/>
      <c r="BC24" s="81"/>
    </row>
    <row r="25" spans="1:55" ht="11.1" customHeight="1">
      <c r="A25" s="173"/>
      <c r="B25" s="173"/>
      <c r="C25" s="173"/>
      <c r="D25" s="94" t="str">
        <f ca="1">("Nr "&amp;INDIRECT("Ranking" &amp;D1 &amp;"!M18")) &amp;" " &amp;(INDIRECT("Ranking" &amp;D1 &amp;"!K18")) &amp;" " &amp;(INDIRECT("Ranking" &amp;D1 &amp;"!L18"))</f>
        <v>Nr 124 GRANHAMMAR Nils Sundsvalls SLK</v>
      </c>
      <c r="E25" s="95">
        <v>0</v>
      </c>
      <c r="F25" s="95">
        <v>0</v>
      </c>
      <c r="G25" s="102">
        <f t="shared" ref="G25" si="18">IF(F25&lt;&gt;"",IF(E25+F25&lt;E24+F24,0,(E25+F25)-(E24+F24)),"")</f>
        <v>0</v>
      </c>
      <c r="H25" s="89" t="str">
        <f t="shared" ref="H25" si="19">IF(G25&lt;G24,"v",IF(G25=G24,IF(F25&lt;F24,"v",""),""))</f>
        <v>v</v>
      </c>
      <c r="I25" s="69"/>
      <c r="J25" s="58"/>
      <c r="K25" s="58"/>
      <c r="L25" s="58"/>
      <c r="M25" s="96"/>
      <c r="N25" s="104"/>
      <c r="O25" s="104"/>
      <c r="P25" s="105"/>
      <c r="Q25" s="118"/>
      <c r="R25" s="31"/>
      <c r="S25" s="193"/>
      <c r="T25" s="193"/>
      <c r="U25" s="193"/>
      <c r="V25" s="106"/>
      <c r="W25" s="107"/>
      <c r="X25" s="107"/>
      <c r="Y25" s="108"/>
      <c r="Z25" s="106"/>
      <c r="AA25" s="47"/>
      <c r="AB25" s="31"/>
      <c r="AC25" s="31"/>
      <c r="AD25" s="31"/>
      <c r="AE25" s="31"/>
      <c r="AF25" s="121"/>
      <c r="AG25" s="122"/>
      <c r="AH25" s="122"/>
      <c r="AI25" s="122"/>
      <c r="AJ25" s="109"/>
      <c r="AK25" s="47"/>
      <c r="AL25" s="31"/>
      <c r="AM25" s="31"/>
      <c r="AN25" s="31"/>
      <c r="AO25" s="118"/>
      <c r="AP25" s="120"/>
      <c r="AQ25" s="120"/>
      <c r="AR25" s="120"/>
      <c r="AS25" s="118"/>
      <c r="AT25" s="47"/>
      <c r="AU25" s="106"/>
      <c r="AY25" s="79"/>
      <c r="AZ25" s="81"/>
      <c r="BB25" s="79"/>
      <c r="BC25" s="81"/>
    </row>
    <row r="26" spans="1:55" ht="11.1" customHeight="1">
      <c r="A26" s="174">
        <f>A24+1</f>
        <v>75</v>
      </c>
      <c r="B26" s="174" t="s">
        <v>248</v>
      </c>
      <c r="C26" s="172" t="s">
        <v>120</v>
      </c>
      <c r="D26" s="85" t="str">
        <f ca="1">("Nr "&amp;INDIRECT("Ranking" &amp;D1 &amp;"!M15")) &amp;" " &amp;(INDIRECT("Ranking" &amp;D1 &amp;"!K15")) &amp;" " &amp;(INDIRECT("Ranking" &amp;D1 &amp;"!L15"))</f>
        <v>Nr 135 VENNERSTRÖM Hugo Sundsvalls SLK</v>
      </c>
      <c r="E26" s="86">
        <v>0</v>
      </c>
      <c r="F26" s="86">
        <v>0</v>
      </c>
      <c r="G26" s="102">
        <f t="shared" ref="G26" si="20">IF(F26&lt;&gt;"",IF(E26+F26&lt;E27+F27,0,(E26+F26)-(E27+F27)),"")</f>
        <v>0</v>
      </c>
      <c r="H26" s="88" t="str">
        <f t="shared" ref="H26" si="21">IF(G26&lt;G27,"v",IF(G26=G27,IF(F26&lt;F27,"v",""),""))</f>
        <v>v</v>
      </c>
      <c r="I26" s="31"/>
      <c r="J26" s="169"/>
      <c r="K26" s="169"/>
      <c r="L26" s="169"/>
      <c r="M26" s="111" t="str">
        <f ca="1">IF(H26&lt;&gt;"",D26,IF(H27&lt;&gt;"",D27,""))</f>
        <v>Nr 135 VENNERSTRÖM Hugo Sundsvalls SLK</v>
      </c>
      <c r="N26" s="123">
        <v>1.2999999999999999E-2</v>
      </c>
      <c r="O26" s="123">
        <v>0</v>
      </c>
      <c r="P26" s="92">
        <f>IF(O26&lt;&gt;"",IF(N26+O26&lt;N28+O28,0,(N26+O26)-(N28+O28)),"")</f>
        <v>0</v>
      </c>
      <c r="Q26" s="88" t="str">
        <f>IF(P26&lt;P28,"v",IF(P26=P28,IF(O26&lt;O28,"v",""),""))</f>
        <v>v</v>
      </c>
      <c r="U26" s="23"/>
      <c r="V26" s="129" t="str">
        <f ca="1">IF(Q26&lt;&gt;"",M26,IF(Q28&lt;&gt;"",M28,""))</f>
        <v>Nr 135 VENNERSTRÖM Hugo Sundsvalls SLK</v>
      </c>
      <c r="W26" s="86">
        <v>0</v>
      </c>
      <c r="X26" s="86">
        <v>0.98199999999999998</v>
      </c>
      <c r="Y26" s="102">
        <f>IF(X26&lt;&gt;"",IF(W26+X26&lt;W22+X22,0,(W26+X26)-(W22+X22)),"")</f>
        <v>0.64900000000000002</v>
      </c>
      <c r="Z26" s="103" t="str">
        <f>IF(Y26&lt;Y22,"v",IF(Y26=Y22,IF(X26&lt;X22,"v",""),""))</f>
        <v/>
      </c>
      <c r="AA26" s="47"/>
      <c r="AB26" s="31"/>
      <c r="AC26" s="31"/>
      <c r="AD26" s="31"/>
      <c r="AE26" s="31"/>
      <c r="AF26" s="118"/>
      <c r="AG26" s="120"/>
      <c r="AH26" s="120"/>
      <c r="AI26" s="120"/>
      <c r="AJ26" s="118"/>
      <c r="AK26" s="47"/>
      <c r="AL26" s="31"/>
      <c r="AM26" s="31"/>
      <c r="AN26" s="31"/>
      <c r="AO26" s="118"/>
      <c r="AP26" s="120"/>
      <c r="AQ26" s="120"/>
      <c r="AR26" s="120"/>
      <c r="AS26" s="118"/>
      <c r="AT26" s="47"/>
      <c r="AU26" s="133" t="s">
        <v>12</v>
      </c>
      <c r="AY26" s="79"/>
      <c r="AZ26" s="81"/>
      <c r="BB26" s="79"/>
      <c r="BC26" s="81"/>
    </row>
    <row r="27" spans="1:55" ht="11.1" customHeight="1">
      <c r="A27" s="173"/>
      <c r="B27" s="173"/>
      <c r="C27" s="173"/>
      <c r="D27" s="85" t="str">
        <f ca="1">("Nr "&amp;INDIRECT("Ranking" &amp;D1 &amp;"!M26")) &amp;" " &amp;(INDIRECT("Ranking" &amp;D1 &amp;"!K26")) &amp;" " &amp;(INDIRECT("Ranking" &amp;D1 &amp;"!L26"))</f>
        <v>Nr  - -</v>
      </c>
      <c r="E27" s="86"/>
      <c r="F27" s="86"/>
      <c r="G27" s="102" t="str">
        <f t="shared" ref="G27" si="22">IF(F27&lt;&gt;"",IF(E27+F27&lt;E26+F26,0,(E27+F27)-(E26+F26)),"")</f>
        <v/>
      </c>
      <c r="H27" s="89" t="str">
        <f t="shared" ref="H27" si="23">IF(G27&lt;G26,"v",IF(G27=G26,IF(F27&lt;F26,"v",""),""))</f>
        <v/>
      </c>
      <c r="I27" s="69"/>
      <c r="J27" s="191">
        <f>J23+1</f>
        <v>146</v>
      </c>
      <c r="K27" s="199" t="s">
        <v>248</v>
      </c>
      <c r="L27" s="191">
        <f>L23+1</f>
        <v>193</v>
      </c>
      <c r="M27" s="117"/>
      <c r="N27" s="97"/>
      <c r="O27" s="97"/>
      <c r="P27" s="98"/>
      <c r="Q27" s="99"/>
      <c r="R27" s="57"/>
      <c r="S27" s="57"/>
      <c r="T27" s="57"/>
      <c r="U27" s="57"/>
      <c r="V27" s="121"/>
      <c r="W27" s="119"/>
      <c r="X27" s="119"/>
      <c r="Y27" s="120"/>
      <c r="Z27" s="118"/>
      <c r="AA27" s="31"/>
      <c r="AB27" s="31"/>
      <c r="AC27" s="31"/>
      <c r="AD27" s="31"/>
      <c r="AE27" s="31"/>
      <c r="AF27" s="106"/>
      <c r="AG27" s="108"/>
      <c r="AH27" s="108"/>
      <c r="AI27" s="108"/>
      <c r="AJ27" s="106"/>
      <c r="AK27" s="47"/>
      <c r="AL27" s="31"/>
      <c r="AM27" s="31"/>
      <c r="AN27" s="31"/>
      <c r="AO27" s="118"/>
      <c r="AP27" s="120"/>
      <c r="AQ27" s="120"/>
      <c r="AR27" s="120"/>
      <c r="AS27" s="118"/>
      <c r="AT27" s="52"/>
      <c r="AU27" s="146" t="str">
        <f ca="1">IF(AS14&lt;&gt;"",AO28,IF(AS28&lt;&gt;"",AO14,""))</f>
        <v>Nr 128 LUNDSTRÖM Jacob Sundsvalls SLK</v>
      </c>
      <c r="AY27" s="79"/>
      <c r="AZ27" s="81"/>
      <c r="BB27" s="79"/>
      <c r="BC27" s="81"/>
    </row>
    <row r="28" spans="1:55" ht="11.1" customHeight="1">
      <c r="A28" s="174">
        <f>A26+1</f>
        <v>76</v>
      </c>
      <c r="B28" s="174" t="s">
        <v>248</v>
      </c>
      <c r="C28" s="172" t="s">
        <v>120</v>
      </c>
      <c r="D28" s="94" t="str">
        <f ca="1">("Nr "&amp;INDIRECT("Ranking" &amp;D1 &amp;"!M31")) &amp;" " &amp;(INDIRECT("Ranking" &amp;D1 &amp;"!K31")) &amp;" " &amp;(INDIRECT("Ranking" &amp;D1 &amp;"!L31"))</f>
        <v>Nr  - -</v>
      </c>
      <c r="E28" s="95"/>
      <c r="F28" s="95"/>
      <c r="G28" s="102" t="str">
        <f t="shared" ref="G28" si="24">IF(F28&lt;&gt;"",IF(E28+F28&lt;E29+F29,0,(E28+F28)-(E29+F29)),"")</f>
        <v/>
      </c>
      <c r="H28" s="88" t="str">
        <f t="shared" ref="H28" si="25">IF(G28&lt;G29,"v",IF(G28=G29,IF(F28&lt;F29,"v",""),""))</f>
        <v/>
      </c>
      <c r="I28" s="31"/>
      <c r="J28" s="192"/>
      <c r="K28" s="192"/>
      <c r="L28" s="192"/>
      <c r="M28" s="111" t="str">
        <f ca="1">IF(H28&lt;&gt;"",D28,IF(H29&lt;&gt;"",D29,""))</f>
        <v>Nr 121 BROMÉE Adam Sundsvalls SLK</v>
      </c>
      <c r="N28" s="123">
        <v>0</v>
      </c>
      <c r="O28" s="123">
        <v>0.59399999999999997</v>
      </c>
      <c r="P28" s="102">
        <f>IF(O28&lt;&gt;"",IF(N28+O28&lt;N26+O26,0,(N28+O28)-(N26+O26)),"")</f>
        <v>0.58099999999999996</v>
      </c>
      <c r="Q28" s="103" t="str">
        <f>IF(P28&lt;P26,"v",IF(P28=P26,IF(O28&lt;O26,"v",""),""))</f>
        <v/>
      </c>
      <c r="U28" s="23"/>
      <c r="V28" s="118"/>
      <c r="W28" s="119"/>
      <c r="X28" s="119"/>
      <c r="Y28" s="120"/>
      <c r="Z28" s="118"/>
      <c r="AA28" s="31"/>
      <c r="AB28" s="31"/>
      <c r="AC28" s="193">
        <f>AC14+1</f>
        <v>255</v>
      </c>
      <c r="AD28" s="196" t="s">
        <v>248</v>
      </c>
      <c r="AE28" s="193">
        <f>AE14+1</f>
        <v>267</v>
      </c>
      <c r="AF28" s="113" t="s">
        <v>13</v>
      </c>
      <c r="AG28" s="115"/>
      <c r="AH28" s="115"/>
      <c r="AI28" s="115"/>
      <c r="AJ28" s="106"/>
      <c r="AK28" s="52"/>
      <c r="AL28" s="42"/>
      <c r="AM28" s="42"/>
      <c r="AN28" s="53"/>
      <c r="AO28" s="129" t="str">
        <f ca="1">IF(AJ24&lt;&gt;"",AF24,IF(AJ32&lt;&gt;"",AF32,""))</f>
        <v>Nr 127 LUNDQUIST Philip Saltsjöbadens SLK</v>
      </c>
      <c r="AP28" s="86">
        <v>0.7</v>
      </c>
      <c r="AQ28" s="86">
        <v>0</v>
      </c>
      <c r="AR28" s="102">
        <f>IF(AQ28&lt;&gt;"",IF(AP28+AQ28&lt;AP14+AQ14,0,(AP28+AQ28)-(AP14+AQ14)),"")</f>
        <v>0</v>
      </c>
      <c r="AS28" s="103" t="str">
        <f>IF(AR28&lt;AR14,"v",IF(AR28=AR14,IF(AQ28&lt;AQ14,"v",""),""))</f>
        <v>v</v>
      </c>
      <c r="AT28" s="47"/>
      <c r="AU28" s="118"/>
      <c r="AY28" s="79"/>
      <c r="AZ28" s="81"/>
      <c r="BB28" s="79"/>
      <c r="BC28" s="81"/>
    </row>
    <row r="29" spans="1:55" ht="11.1" customHeight="1">
      <c r="A29" s="173"/>
      <c r="B29" s="173"/>
      <c r="C29" s="173"/>
      <c r="D29" s="94" t="str">
        <f ca="1">("Nr "&amp;INDIRECT("Ranking" &amp;D1 &amp;"!M10")) &amp;" " &amp;(INDIRECT("Ranking" &amp;D1 &amp;"!K10")) &amp;" " &amp;(INDIRECT("Ranking" &amp;D1 &amp;"!L10"))</f>
        <v>Nr 121 BROMÉE Adam Sundsvalls SLK</v>
      </c>
      <c r="E29" s="95">
        <v>0</v>
      </c>
      <c r="F29" s="95">
        <v>0</v>
      </c>
      <c r="G29" s="102">
        <f t="shared" ref="G29" si="26">IF(F29&lt;&gt;"",IF(E29+F29&lt;E28+F28,0,(E29+F29)-(E28+F28)),"")</f>
        <v>0</v>
      </c>
      <c r="H29" s="89" t="str">
        <f t="shared" ref="H29" si="27">IF(G29&lt;G28,"v",IF(G29=G28,IF(F29&lt;F28,"v",""),""))</f>
        <v>v</v>
      </c>
      <c r="I29" s="69"/>
      <c r="J29" s="58"/>
      <c r="K29" s="58"/>
      <c r="L29" s="58"/>
      <c r="M29" s="125"/>
      <c r="N29" s="126"/>
      <c r="O29" s="126"/>
      <c r="P29" s="127"/>
      <c r="Q29" s="118"/>
      <c r="R29" s="31"/>
      <c r="S29" s="31"/>
      <c r="T29" s="31"/>
      <c r="U29" s="31"/>
      <c r="V29" s="106"/>
      <c r="W29" s="107"/>
      <c r="X29" s="107"/>
      <c r="Y29" s="108"/>
      <c r="Z29" s="106"/>
      <c r="AC29" s="193"/>
      <c r="AD29" s="193"/>
      <c r="AE29" s="193"/>
      <c r="AF29" s="106"/>
      <c r="AG29" s="108"/>
      <c r="AH29" s="108"/>
      <c r="AI29" s="108"/>
      <c r="AJ29" s="106"/>
      <c r="AK29" s="47"/>
      <c r="AL29" s="31"/>
      <c r="AM29" s="31"/>
      <c r="AN29" s="31"/>
      <c r="AO29" s="121"/>
      <c r="AP29" s="120"/>
      <c r="AQ29" s="120"/>
      <c r="AR29" s="120"/>
      <c r="AS29" s="118"/>
      <c r="AU29" s="106"/>
      <c r="AY29" s="79"/>
      <c r="AZ29" s="81"/>
      <c r="BB29" s="79"/>
      <c r="BC29" s="81"/>
    </row>
    <row r="30" spans="1:55" ht="11.1" customHeight="1">
      <c r="A30" s="174">
        <f>A28+1</f>
        <v>77</v>
      </c>
      <c r="B30" s="174" t="s">
        <v>248</v>
      </c>
      <c r="C30" s="172" t="s">
        <v>120</v>
      </c>
      <c r="D30" s="85" t="str">
        <f ca="1">("Nr "&amp;INDIRECT("Ranking" &amp;D1 &amp;"!M11")) &amp;" " &amp;(INDIRECT("Ranking" &amp;D1 &amp;"!K11")) &amp;" " &amp;(INDIRECT("Ranking" &amp;D1 &amp;"!L11"))</f>
        <v>Nr 132 SVENSSON Isac Sundsvalls SLK</v>
      </c>
      <c r="E30" s="86">
        <v>0</v>
      </c>
      <c r="F30" s="86">
        <v>0</v>
      </c>
      <c r="G30" s="102">
        <f t="shared" ref="G30" si="28">IF(F30&lt;&gt;"",IF(E30+F30&lt;E31+F31,0,(E30+F30)-(E31+F31)),"")</f>
        <v>0</v>
      </c>
      <c r="H30" s="88" t="str">
        <f t="shared" ref="H30" si="29">IF(G30&lt;G31,"v",IF(G30=G31,IF(F30&lt;F31,"v",""),""))</f>
        <v>v</v>
      </c>
      <c r="I30" s="31"/>
      <c r="J30" s="169"/>
      <c r="K30" s="169"/>
      <c r="L30" s="169"/>
      <c r="M30" s="90" t="str">
        <f ca="1">IF(H30&lt;&gt;"",D30,IF(H31&lt;&gt;"",D31,""))</f>
        <v>Nr 132 SVENSSON Isac Sundsvalls SLK</v>
      </c>
      <c r="N30" s="91">
        <v>0</v>
      </c>
      <c r="O30" s="91">
        <v>7.9000000000000001E-2</v>
      </c>
      <c r="P30" s="92">
        <f>IF(O30&lt;&gt;"",IF(N30+O30&lt;N32+O32,0,(N30+O30)-(N32+O32)),"")</f>
        <v>0</v>
      </c>
      <c r="Q30" s="88" t="str">
        <f>IF(P30&lt;P32,"v",IF(P30=P32,IF(O30&lt;O32,"v",""),""))</f>
        <v>v</v>
      </c>
      <c r="U30" s="23"/>
      <c r="V30" s="147" t="str">
        <f ca="1">IF(Q30&lt;&gt;"",M30,IF(Q32&lt;&gt;"",M32,""))</f>
        <v>Nr 132 SVENSSON Isac Sundsvalls SLK</v>
      </c>
      <c r="W30" s="95">
        <v>0.7</v>
      </c>
      <c r="X30" s="95">
        <v>0.23400000000000001</v>
      </c>
      <c r="Y30" s="92">
        <f>IF(X30&lt;&gt;"",IF(W30+X30&lt;W34+X34,0,(W30+X30)-(W34+X34)),"")</f>
        <v>0.93399999999999994</v>
      </c>
      <c r="Z30" s="88" t="str">
        <f>IF(Y30&lt;Y34,"v",IF(Y30=Y34,IF(X30&lt;X34,"v",""),""))</f>
        <v/>
      </c>
      <c r="AE30" s="23"/>
      <c r="AF30" s="106"/>
      <c r="AG30" s="108"/>
      <c r="AH30" s="108"/>
      <c r="AI30" s="108"/>
      <c r="AJ30" s="106"/>
      <c r="AK30" s="47"/>
      <c r="AL30" s="31"/>
      <c r="AM30" s="31"/>
      <c r="AN30" s="31"/>
      <c r="AO30" s="106"/>
      <c r="AP30" s="108"/>
      <c r="AQ30" s="108"/>
      <c r="AR30" s="108"/>
      <c r="AS30" s="118"/>
      <c r="AU30" s="106"/>
      <c r="AY30" s="79"/>
      <c r="AZ30" s="81"/>
      <c r="BB30" s="79"/>
      <c r="BC30" s="81"/>
    </row>
    <row r="31" spans="1:55" ht="11.1" customHeight="1">
      <c r="A31" s="173"/>
      <c r="B31" s="173"/>
      <c r="C31" s="173"/>
      <c r="D31" s="85" t="str">
        <f ca="1">("Nr "&amp;INDIRECT("Ranking" &amp;D1 &amp;"!M30")) &amp;" " &amp;(INDIRECT("Ranking" &amp;D1 &amp;"!K30")) &amp;" " &amp;(INDIRECT("Ranking" &amp;D1 &amp;"!L30"))</f>
        <v>Nr  - -</v>
      </c>
      <c r="E31" s="86"/>
      <c r="F31" s="86"/>
      <c r="G31" s="102" t="str">
        <f t="shared" ref="G31" si="30">IF(F31&lt;&gt;"",IF(E31+F31&lt;E30+F30,0,(E31+F31)-(E30+F30)),"")</f>
        <v/>
      </c>
      <c r="H31" s="89" t="str">
        <f t="shared" ref="H31" si="31">IF(G31&lt;G30,"v",IF(G31=G30,IF(F31&lt;F30,"v",""),""))</f>
        <v/>
      </c>
      <c r="I31" s="69"/>
      <c r="J31" s="191">
        <f>J27+1</f>
        <v>147</v>
      </c>
      <c r="K31" s="199" t="s">
        <v>248</v>
      </c>
      <c r="L31" s="191">
        <f>L27+1</f>
        <v>194</v>
      </c>
      <c r="M31" s="96"/>
      <c r="N31" s="97"/>
      <c r="O31" s="97"/>
      <c r="P31" s="98"/>
      <c r="Q31" s="99"/>
      <c r="R31" s="57"/>
      <c r="S31" s="57"/>
      <c r="T31" s="57"/>
      <c r="U31" s="57"/>
      <c r="V31" s="121"/>
      <c r="W31" s="140"/>
      <c r="X31" s="140"/>
      <c r="Y31" s="122"/>
      <c r="Z31" s="109"/>
      <c r="AA31" s="31"/>
      <c r="AB31" s="31"/>
      <c r="AC31" s="31"/>
      <c r="AD31" s="31"/>
      <c r="AE31" s="31"/>
      <c r="AF31" s="118"/>
      <c r="AG31" s="120"/>
      <c r="AH31" s="120"/>
      <c r="AI31" s="120"/>
      <c r="AJ31" s="118"/>
      <c r="AK31" s="47"/>
      <c r="AL31" s="31"/>
      <c r="AM31" s="31"/>
      <c r="AN31" s="31"/>
      <c r="AO31" s="147" t="str">
        <f ca="1">IF(AJ10&lt;&gt;"",AF18,IF(AJ18&lt;&gt;"",AF10,""))</f>
        <v>Nr 122 ERIKSSON Rasmus Sundsvalls SLK</v>
      </c>
      <c r="AP31" s="148">
        <v>0</v>
      </c>
      <c r="AQ31" s="148">
        <v>0</v>
      </c>
      <c r="AR31" s="92">
        <f>IF(AQ31&lt;&gt;"",IF(AP31+AQ31&lt;AP35+AQ35,0,(AP31+AQ31)-(AP35+AQ35)),"")</f>
        <v>0</v>
      </c>
      <c r="AS31" s="88" t="str">
        <f>IF(AR31&lt;AR35,"v",IF(AR31=AR35,IF(AQ31&lt;AQ35,"v",""),""))</f>
        <v>v</v>
      </c>
      <c r="AU31" s="106"/>
      <c r="AY31" s="79"/>
      <c r="AZ31" s="81"/>
      <c r="BB31" s="79"/>
      <c r="BC31" s="81"/>
    </row>
    <row r="32" spans="1:55" ht="11.1" customHeight="1">
      <c r="A32" s="174">
        <f>A30+1</f>
        <v>78</v>
      </c>
      <c r="B32" s="174" t="s">
        <v>248</v>
      </c>
      <c r="C32" s="172" t="s">
        <v>120</v>
      </c>
      <c r="D32" s="94" t="str">
        <f ca="1">("Nr "&amp;INDIRECT("Ranking" &amp;D1 &amp;"!M27")) &amp;" " &amp;(INDIRECT("Ranking" &amp;D1 &amp;"!K27")) &amp;" " &amp;(INDIRECT("Ranking" &amp;D1 &amp;"!L27"))</f>
        <v>Nr  - -</v>
      </c>
      <c r="E32" s="95"/>
      <c r="F32" s="95"/>
      <c r="G32" s="102" t="str">
        <f t="shared" ref="G32" si="32">IF(F32&lt;&gt;"",IF(E32+F32&lt;E33+F33,0,(E32+F32)-(E33+F33)),"")</f>
        <v/>
      </c>
      <c r="H32" s="88" t="str">
        <f t="shared" ref="H32" si="33">IF(G32&lt;G33,"v",IF(G32=G33,IF(F32&lt;F33,"v",""),""))</f>
        <v/>
      </c>
      <c r="I32" s="42"/>
      <c r="J32" s="192"/>
      <c r="K32" s="192"/>
      <c r="L32" s="192"/>
      <c r="M32" s="90" t="str">
        <f ca="1">IF(H32&lt;&gt;"",D32,IF(H33&lt;&gt;"",D33,""))</f>
        <v>Nr 133 THORSANDER Samuel Nolby Alpina SK</v>
      </c>
      <c r="N32" s="101">
        <v>0.7</v>
      </c>
      <c r="O32" s="101">
        <v>0</v>
      </c>
      <c r="P32" s="102">
        <f>IF(O32&lt;&gt;"",IF(N32+O32&lt;N30+O30,0,(N32+O32)-(N30+O30)),"")</f>
        <v>0.621</v>
      </c>
      <c r="Q32" s="103" t="str">
        <f>IF(P32&lt;P30,"v",IF(P32=P30,IF(O32&lt;O30,"v",""),""))</f>
        <v/>
      </c>
      <c r="S32" s="193">
        <f>S24+1</f>
        <v>219</v>
      </c>
      <c r="T32" s="196" t="s">
        <v>248</v>
      </c>
      <c r="U32" s="193">
        <f>U24+1</f>
        <v>243</v>
      </c>
      <c r="V32" s="141" t="s">
        <v>14</v>
      </c>
      <c r="W32" s="142"/>
      <c r="X32" s="142"/>
      <c r="Y32" s="143"/>
      <c r="Z32" s="144"/>
      <c r="AA32" s="42">
        <v>4</v>
      </c>
      <c r="AB32" s="42"/>
      <c r="AC32" s="42">
        <v>4</v>
      </c>
      <c r="AD32" s="42"/>
      <c r="AE32" s="53"/>
      <c r="AF32" s="189" t="str">
        <f ca="1">IF(Z30&lt;&gt;"",V30,IF(Z34&lt;&gt;"",V34,""))</f>
        <v>Nr 127 LUNDQUIST Philip Saltsjöbadens SLK</v>
      </c>
      <c r="AG32" s="123">
        <v>0</v>
      </c>
      <c r="AH32" s="123">
        <v>0.18099999999999999</v>
      </c>
      <c r="AI32" s="102">
        <f>IF(AH32&lt;&gt;"",IF(AG32+AH32&lt;AG24+AH24,0,(AG32+AH32)-(AG24+AH24)),"")</f>
        <v>0</v>
      </c>
      <c r="AJ32" s="103" t="str">
        <f>IF(AI32&lt;AI24,"v",IF(AI32=AI24,IF(AH32&lt;AH24,"v",""),""))</f>
        <v>v</v>
      </c>
      <c r="AK32" s="47"/>
      <c r="AL32" s="31"/>
      <c r="AM32" s="31"/>
      <c r="AN32" s="31"/>
      <c r="AO32" s="121"/>
      <c r="AP32" s="122"/>
      <c r="AQ32" s="122"/>
      <c r="AR32" s="122"/>
      <c r="AS32" s="109"/>
      <c r="AU32" s="149" t="s">
        <v>15</v>
      </c>
      <c r="AY32" s="79"/>
      <c r="AZ32" s="81"/>
      <c r="BB32" s="79"/>
      <c r="BC32" s="81"/>
    </row>
    <row r="33" spans="1:55" ht="11.1" customHeight="1">
      <c r="A33" s="173"/>
      <c r="B33" s="173"/>
      <c r="C33" s="173"/>
      <c r="D33" s="94" t="str">
        <f ca="1">("Nr "&amp;INDIRECT("Ranking" &amp;D1 &amp;"!M14")) &amp;" " &amp;(INDIRECT("Ranking" &amp;D1 &amp;"!K14")) &amp;" " &amp;(INDIRECT("Ranking" &amp;D1 &amp;"!L14"))</f>
        <v>Nr 133 THORSANDER Samuel Nolby Alpina SK</v>
      </c>
      <c r="E33" s="95">
        <v>0</v>
      </c>
      <c r="F33" s="95">
        <v>0</v>
      </c>
      <c r="G33" s="102">
        <f t="shared" ref="G33" si="34">IF(F33&lt;&gt;"",IF(E33+F33&lt;E32+F32,0,(E33+F33)-(E32+F32)),"")</f>
        <v>0</v>
      </c>
      <c r="H33" s="89" t="str">
        <f t="shared" ref="H33" si="35">IF(G33&lt;G32,"v",IF(G33=G32,IF(F33&lt;F32,"v",""),""))</f>
        <v>v</v>
      </c>
      <c r="I33" s="69"/>
      <c r="J33" s="58"/>
      <c r="K33" s="58"/>
      <c r="L33" s="58"/>
      <c r="M33" s="96"/>
      <c r="N33" s="104"/>
      <c r="O33" s="104"/>
      <c r="P33" s="105"/>
      <c r="Q33" s="118"/>
      <c r="R33" s="31"/>
      <c r="S33" s="193"/>
      <c r="T33" s="193"/>
      <c r="U33" s="193"/>
      <c r="V33" s="106"/>
      <c r="W33" s="107"/>
      <c r="X33" s="107"/>
      <c r="Y33" s="108"/>
      <c r="Z33" s="106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93">
        <v>273</v>
      </c>
      <c r="AM33" s="196" t="s">
        <v>248</v>
      </c>
      <c r="AN33" s="193">
        <v>285</v>
      </c>
      <c r="AO33" s="113" t="s">
        <v>16</v>
      </c>
      <c r="AP33" s="113"/>
      <c r="AQ33" s="113"/>
      <c r="AR33" s="113"/>
      <c r="AS33" s="144"/>
      <c r="AU33" s="150" t="str">
        <f ca="1">IF(AS31&lt;&gt;"",AO31,IF(AS35&lt;&gt;"",AO35,""))</f>
        <v>Nr 122 ERIKSSON Rasmus Sundsvalls SLK</v>
      </c>
      <c r="AY33" s="79"/>
      <c r="AZ33" s="81"/>
      <c r="BB33" s="79"/>
      <c r="BC33" s="81"/>
    </row>
    <row r="34" spans="1:55" ht="11.1" customHeight="1">
      <c r="A34" s="174">
        <f>A32+1</f>
        <v>79</v>
      </c>
      <c r="B34" s="174" t="s">
        <v>248</v>
      </c>
      <c r="C34" s="174">
        <v>100</v>
      </c>
      <c r="D34" s="85" t="str">
        <f ca="1">("Nr "&amp;INDIRECT("Ranking" &amp;D1 &amp;"!M19")) &amp;" " &amp;(INDIRECT("Ranking" &amp;D1 &amp;"!K19")) &amp;" " &amp;(INDIRECT("Ranking" &amp;D1 &amp;"!L19"))</f>
        <v>Nr 137 ÖMAN Jonathan Östersund-Frösö SLK</v>
      </c>
      <c r="E34" s="86">
        <v>0.42899999999999999</v>
      </c>
      <c r="F34" s="86">
        <v>0</v>
      </c>
      <c r="G34" s="102">
        <f t="shared" ref="G34" si="36">IF(F34&lt;&gt;"",IF(E34+F34&lt;E35+F35,0,(E34+F34)-(E35+F35)),"")</f>
        <v>2.1000000000000019E-2</v>
      </c>
      <c r="H34" s="88" t="str">
        <f t="shared" ref="H34" si="37">IF(G34&lt;G35,"v",IF(G34=G35,IF(F34&lt;F35,"v",""),""))</f>
        <v/>
      </c>
      <c r="I34" s="42"/>
      <c r="J34" s="169"/>
      <c r="K34" s="169"/>
      <c r="L34" s="169"/>
      <c r="M34" s="111" t="str">
        <f ca="1">IF(H34&lt;&gt;"",D34,IF(H35&lt;&gt;"",D35,""))</f>
        <v>Nr 129 MIKELSSON Bosse Östersund-Frösö SLK</v>
      </c>
      <c r="N34" s="123">
        <v>0.7</v>
      </c>
      <c r="O34" s="123">
        <v>0.46100000000000002</v>
      </c>
      <c r="P34" s="92">
        <f>IF(O34&lt;&gt;"",IF(N34+O34&lt;N36+O36,0,(N34+O34)-(N36+O36)),"")</f>
        <v>1.161</v>
      </c>
      <c r="Q34" s="88" t="str">
        <f>IF(P34&lt;P36,"v",IF(P34=P36,IF(O34&lt;O36,"v",""),""))</f>
        <v/>
      </c>
      <c r="U34" s="23"/>
      <c r="V34" s="147" t="str">
        <f ca="1">IF(Q34&lt;&gt;"",M34,IF(Q36&lt;&gt;"",M36,""))</f>
        <v>Nr 127 LUNDQUIST Philip Saltsjöbadens SLK</v>
      </c>
      <c r="W34" s="95">
        <v>0</v>
      </c>
      <c r="X34" s="95">
        <v>0</v>
      </c>
      <c r="Y34" s="102">
        <f>IF(X34&lt;&gt;"",IF(W34+X34&lt;W30+X30,0,(W34+X34)-(W30+X30)),"")</f>
        <v>0</v>
      </c>
      <c r="Z34" s="103" t="str">
        <f>IF(Y34&lt;Y30,"v",IF(Y34=Y30,IF(X34&lt;X30,"v",""),""))</f>
        <v>v</v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93"/>
      <c r="AM34" s="193"/>
      <c r="AN34" s="193"/>
      <c r="AO34" s="106"/>
      <c r="AP34" s="108"/>
      <c r="AQ34" s="108"/>
      <c r="AR34" s="108"/>
      <c r="AS34" s="144"/>
      <c r="AT34" s="69"/>
      <c r="AU34" s="57"/>
      <c r="AY34" s="79"/>
      <c r="AZ34" s="81"/>
      <c r="BB34" s="79"/>
      <c r="BC34" s="81"/>
    </row>
    <row r="35" spans="1:55" ht="11.1" customHeight="1">
      <c r="A35" s="173"/>
      <c r="B35" s="173"/>
      <c r="C35" s="173"/>
      <c r="D35" s="85" t="str">
        <f ca="1">("Nr "&amp;INDIRECT("Ranking" &amp;D1 &amp;"!M22")) &amp;" " &amp;(INDIRECT("Ranking" &amp;D1 &amp;"!K22")) &amp;" " &amp;(INDIRECT("Ranking" &amp;D1 &amp;"!L22"))</f>
        <v>Nr 129 MIKELSSON Bosse Östersund-Frösö SLK</v>
      </c>
      <c r="E35" s="86">
        <v>0</v>
      </c>
      <c r="F35" s="86">
        <v>0.40799999999999997</v>
      </c>
      <c r="G35" s="102">
        <f t="shared" ref="G35" si="38">IF(F35&lt;&gt;"",IF(E35+F35&lt;E34+F34,0,(E35+F35)-(E34+F34)),"")</f>
        <v>0</v>
      </c>
      <c r="H35" s="89" t="str">
        <f t="shared" ref="H35" si="39">IF(G35&lt;G34,"v",IF(G35=G34,IF(F35&lt;F34,"v",""),""))</f>
        <v>v</v>
      </c>
      <c r="I35" s="31"/>
      <c r="J35" s="191">
        <f>J31+1</f>
        <v>148</v>
      </c>
      <c r="K35" s="199" t="s">
        <v>248</v>
      </c>
      <c r="L35" s="191">
        <f>L31+1</f>
        <v>195</v>
      </c>
      <c r="M35" s="117"/>
      <c r="N35" s="97"/>
      <c r="O35" s="97"/>
      <c r="P35" s="98"/>
      <c r="Q35" s="99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4" t="str">
        <f ca="1">IF(AJ24&lt;&gt;"",AF32,IF(AJ32&lt;&gt;"",AF24,""))</f>
        <v>Nr 126 KONGSHOLM Lucas Sundsvalls SLK</v>
      </c>
      <c r="AP35" s="95">
        <v>0.17399999999999999</v>
      </c>
      <c r="AQ35" s="95">
        <v>0.82199999999999995</v>
      </c>
      <c r="AR35" s="102">
        <f>IF(AQ35&lt;&gt;"",IF(AP35+AQ35&lt;AP31+AQ31,0,(AP35+AQ35)-(AP31+AQ31)),"")</f>
        <v>0.996</v>
      </c>
      <c r="AS35" s="103" t="str">
        <f>IF(AR35&lt;AR31,"v",IF(AR35=AR31,IF(AQ35&lt;AQ31,"v",""),""))</f>
        <v/>
      </c>
      <c r="AY35" s="79"/>
      <c r="AZ35" s="81"/>
      <c r="BB35" s="79"/>
      <c r="BC35" s="81"/>
    </row>
    <row r="36" spans="1:55" ht="11.1" customHeight="1">
      <c r="A36" s="174">
        <f>A34+1</f>
        <v>80</v>
      </c>
      <c r="B36" s="180" t="s">
        <v>248</v>
      </c>
      <c r="C36" s="172" t="s">
        <v>120</v>
      </c>
      <c r="D36" s="94" t="str">
        <f ca="1">("Nr "&amp;INDIRECT("Ranking" &amp;D1 &amp;"!M35")) &amp;" " &amp;(INDIRECT("Ranking" &amp;D1 &amp;"!K35")) &amp;" " &amp;(INDIRECT("Ranking" &amp;D1 &amp;"!L35"))</f>
        <v>Nr  - -</v>
      </c>
      <c r="E36" s="95"/>
      <c r="F36" s="95"/>
      <c r="G36" s="102" t="str">
        <f t="shared" ref="G36" si="40">IF(F36&lt;&gt;"",IF(E36+F36&lt;E37+F37,0,(E36+F36)-(E37+F37)),"")</f>
        <v/>
      </c>
      <c r="H36" s="88" t="str">
        <f t="shared" ref="H36" si="41">IF(G36&lt;G37,"v",IF(G36=G37,IF(F36&lt;F37,"v",""),""))</f>
        <v/>
      </c>
      <c r="I36" s="42"/>
      <c r="J36" s="192"/>
      <c r="K36" s="192"/>
      <c r="L36" s="192"/>
      <c r="M36" s="111" t="str">
        <f ca="1">IF(H36&lt;&gt;"",D36,IF(H37&lt;&gt;"",D37,""))</f>
        <v>Nr 127 LUNDQUIST Philip Saltsjöbadens SLK</v>
      </c>
      <c r="N36" s="123">
        <v>0</v>
      </c>
      <c r="O36" s="123">
        <v>0</v>
      </c>
      <c r="P36" s="102">
        <f>IF(O36&lt;&gt;"",IF(N36+O36&lt;N34+O34,0,(N36+O36)-(N34+O34)),"")</f>
        <v>0</v>
      </c>
      <c r="Q36" s="103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79"/>
      <c r="AZ36" s="81"/>
      <c r="BB36" s="79"/>
      <c r="BC36" s="81"/>
    </row>
    <row r="37" spans="1:55" ht="11.1" customHeight="1">
      <c r="A37" s="181"/>
      <c r="B37" s="181"/>
      <c r="C37" s="181"/>
      <c r="D37" s="94" t="str">
        <f ca="1">("Nr "&amp;INDIRECT("Ranking" &amp;D1 &amp;"!M6")) &amp;" " &amp;(INDIRECT("Ranking" &amp;D1 &amp;"!K6")) &amp;" " &amp;(INDIRECT("Ranking" &amp;D1 &amp;"!L6"))</f>
        <v>Nr 127 LUNDQUIST Philip Saltsjöbadens SLK</v>
      </c>
      <c r="E37" s="95">
        <v>0</v>
      </c>
      <c r="F37" s="95">
        <v>0</v>
      </c>
      <c r="G37" s="102">
        <f t="shared" ref="G37" si="42">IF(F37&lt;&gt;"",IF(E37+F37&lt;E36+F36,0,(E37+F37)-(E36+F36)),"")</f>
        <v>0</v>
      </c>
      <c r="H37" s="89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79"/>
      <c r="AZ37" s="81"/>
      <c r="BB37" s="79"/>
      <c r="BC37" s="81"/>
    </row>
    <row r="38" spans="1:55" ht="11.1" customHeight="1">
      <c r="AW38" s="79"/>
      <c r="AX38" s="81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0" t="s">
        <v>17</v>
      </c>
      <c r="C41" s="170"/>
      <c r="D41" s="160"/>
      <c r="E41" s="28"/>
      <c r="F41" s="28"/>
      <c r="G41" s="28"/>
      <c r="H41" s="28"/>
      <c r="N41" s="160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0"/>
      <c r="C42" s="170"/>
      <c r="D42" s="93"/>
      <c r="H42" s="22"/>
      <c r="N42" s="160"/>
      <c r="O42" s="22"/>
    </row>
    <row r="43" spans="1:55" ht="18.75">
      <c r="A43" s="171" t="s">
        <v>18</v>
      </c>
      <c r="C43" s="80" t="str">
        <f ca="1">AU21</f>
        <v>Nr 127 LUNDQUIST Philip Saltsjöbadens SLK</v>
      </c>
      <c r="H43" s="22"/>
      <c r="N43" s="161" t="s">
        <v>55</v>
      </c>
      <c r="O43" s="81" t="str">
        <f ca="1">IF(AND(H5="",H6=""),"",IF(H5="",D5,IF(H6="",D6)))</f>
        <v>Nr  - -</v>
      </c>
    </row>
    <row r="44" spans="1:55" ht="18.75">
      <c r="A44" s="171" t="s">
        <v>19</v>
      </c>
      <c r="C44" s="80" t="str">
        <f ca="1">AU27</f>
        <v>Nr 128 LUNDSTRÖM Jacob Sundsvalls SLK</v>
      </c>
      <c r="H44" s="22"/>
      <c r="N44" s="161" t="s">
        <v>55</v>
      </c>
      <c r="O44" s="81" t="str">
        <f ca="1">IF(AND(H7="",H8=""),"",IF(H7="",D7,IF(H8="",D8)))</f>
        <v>Nr 131 PERSSON Lukas Sundsvalls SLK</v>
      </c>
    </row>
    <row r="45" spans="1:55" ht="18.75">
      <c r="A45" s="171" t="s">
        <v>20</v>
      </c>
      <c r="C45" s="80" t="str">
        <f ca="1">AU33</f>
        <v>Nr 122 ERIKSSON Rasmus Sundsvalls SLK</v>
      </c>
      <c r="H45" s="22"/>
      <c r="N45" s="161" t="s">
        <v>55</v>
      </c>
      <c r="O45" s="81" t="str">
        <f ca="1">IF(AND(H9="",H10=""),"",IF(H9="",D9,IF(H10="",D10)))</f>
        <v>Nr  - -</v>
      </c>
    </row>
    <row r="46" spans="1:55" ht="18.75">
      <c r="A46" s="171" t="s">
        <v>21</v>
      </c>
      <c r="C46" s="80" t="str">
        <f ca="1">IF(AND(AS31="",AS35=""),"",IF(AS31="",AO31,IF(AS35="",AO35)))</f>
        <v>Nr 126 KONGSHOLM Lucas Sundsvalls SLK</v>
      </c>
      <c r="H46" s="22"/>
      <c r="N46" s="161" t="s">
        <v>55</v>
      </c>
      <c r="O46" s="81" t="str">
        <f ca="1">IF(AND(H11="",H12=""),"",IF(H11="",D11,IF(H12="",D12)))</f>
        <v>Nr  - -</v>
      </c>
    </row>
    <row r="47" spans="1:55" ht="18.75">
      <c r="A47" s="171" t="s">
        <v>22</v>
      </c>
      <c r="C47" s="80" t="str">
        <f ca="1">IF(AND(Z8="",Z12=""),"",IF(Z8="",V8,IF(Z12="",V12)))</f>
        <v>Nr 130 NYBERG Emil Sundsvalls SLK</v>
      </c>
      <c r="H47" s="22"/>
      <c r="N47" s="161" t="s">
        <v>55</v>
      </c>
      <c r="O47" s="81" t="str">
        <f ca="1">IF(AND(H13="",H14=""),"",IF(H13="",D13,IF(H14="",D14)))</f>
        <v>Nr  - -</v>
      </c>
    </row>
    <row r="48" spans="1:55" ht="18.75">
      <c r="A48" s="171" t="s">
        <v>22</v>
      </c>
      <c r="C48" s="80" t="str">
        <f ca="1">IF(AND(Z16="",Z20=""),"",IF(Z16="",V16,IF(Z20="",V20)))</f>
        <v>Nr 134 WALLIN Grim Östersund-Frösö SLK</v>
      </c>
      <c r="H48" s="22"/>
      <c r="N48" s="161" t="s">
        <v>55</v>
      </c>
      <c r="O48" s="81" t="str">
        <f ca="1">IF(AND(H15="",H16=""),"",IF(H15="",D15,IF(H16="",D16)))</f>
        <v>Nr  - -</v>
      </c>
    </row>
    <row r="49" spans="1:15" ht="18.75">
      <c r="A49" s="171" t="s">
        <v>22</v>
      </c>
      <c r="C49" s="80" t="str">
        <f ca="1">IF(AND(Z22="",Z26=""),"",IF(Z22="",V22,IF(Z26="",V26)))</f>
        <v>Nr 135 VENNERSTRÖM Hugo Sundsvalls SLK</v>
      </c>
      <c r="H49" s="22"/>
      <c r="N49" s="161" t="s">
        <v>55</v>
      </c>
      <c r="O49" s="81" t="str">
        <f ca="1">IF(AND(H17="",H18=""),"",IF(H17="",D17,IF(H18="",D18)))</f>
        <v>Nr  - -</v>
      </c>
    </row>
    <row r="50" spans="1:15" ht="18.75">
      <c r="A50" s="171" t="s">
        <v>22</v>
      </c>
      <c r="C50" s="80" t="str">
        <f ca="1">IF(AND(Z30="",Z34=""),"",IF(Z30="",V30,IF(Z34="",V34)))</f>
        <v>Nr 132 SVENSSON Isac Sundsvalls SLK</v>
      </c>
      <c r="H50" s="22"/>
      <c r="N50" s="161" t="s">
        <v>55</v>
      </c>
      <c r="O50" s="81" t="str">
        <f ca="1">IF(AND(H19="",H20=""),"",IF(H19="",D19,IF(H20="",D20)))</f>
        <v>Nr  - -</v>
      </c>
    </row>
    <row r="51" spans="1:15" ht="18.75">
      <c r="A51" s="171" t="s">
        <v>23</v>
      </c>
      <c r="C51" s="80" t="str">
        <f ca="1">IF(AND(Q6="",Q8=""),"",IF(Q6="",M6,IF(Q8="",M8)))</f>
        <v>Nr 138 ÖMAN William Östersund-Frösö SLK</v>
      </c>
      <c r="H51" s="22"/>
      <c r="N51" s="161" t="s">
        <v>55</v>
      </c>
      <c r="O51" s="81" t="str">
        <f ca="1">IF(AND(H22="",H23=""),"",IF(H22="",D22,IF(H23="",D23)))</f>
        <v>Nr  - -</v>
      </c>
    </row>
    <row r="52" spans="1:15" ht="18.75">
      <c r="A52" s="171" t="s">
        <v>23</v>
      </c>
      <c r="C52" s="80" t="str">
        <f ca="1">IF(AND(Q10="",Q12=""),"",IF(Q10="",M10,IF(Q12="",M12)))</f>
        <v>Nr 136 WESTERLUND Rasmus Sundsvalls SLK</v>
      </c>
      <c r="H52" s="22"/>
      <c r="N52" s="161" t="s">
        <v>55</v>
      </c>
      <c r="O52" s="81" t="str">
        <f ca="1">IF(AND(H24="",H25=""),"",IF(H24="",D24,IF(H25="",D25)))</f>
        <v>Nr  - -</v>
      </c>
    </row>
    <row r="53" spans="1:15" ht="18.75">
      <c r="A53" s="171" t="s">
        <v>23</v>
      </c>
      <c r="C53" s="80" t="str">
        <f ca="1">IF(AND(Q14="",Q16=""),"",IF(Q14="",M14,IF(Q16="",M16)))</f>
        <v>Nr 123 ERIKSSON Alexander Sundsvalls SLK</v>
      </c>
      <c r="H53" s="22"/>
      <c r="N53" s="161" t="s">
        <v>55</v>
      </c>
      <c r="O53" s="81" t="str">
        <f ca="1">IF(AND(H26="",H27=""),"",IF(H26="",D26,IF(H27="",D27)))</f>
        <v>Nr  - -</v>
      </c>
    </row>
    <row r="54" spans="1:15" ht="18.75">
      <c r="A54" s="171" t="s">
        <v>23</v>
      </c>
      <c r="C54" s="80" t="str">
        <f ca="1">IF(AND(Q18="",Q20=""),"",IF(Q18="",M18,IF(Q20="",M20)))</f>
        <v>Nr 125 HOLMQVIST Hugo Sollentuna SLK</v>
      </c>
      <c r="H54" s="22"/>
      <c r="N54" s="161" t="s">
        <v>55</v>
      </c>
      <c r="O54" s="81" t="str">
        <f ca="1">IF(AND(H28="",H29=""),"",IF(H28="",D28,IF(H29="",D29)))</f>
        <v>Nr  - -</v>
      </c>
    </row>
    <row r="55" spans="1:15" ht="18.75">
      <c r="A55" s="171" t="s">
        <v>23</v>
      </c>
      <c r="C55" s="80" t="str">
        <f ca="1">IF(AND(Q22="",Q24=""),"",IF(Q22="",M22,IF(Q24="",M24)))</f>
        <v>Nr 124 GRANHAMMAR Nils Sundsvalls SLK</v>
      </c>
      <c r="H55" s="22"/>
      <c r="N55" s="161" t="s">
        <v>55</v>
      </c>
      <c r="O55" s="81" t="str">
        <f ca="1">IF(AND(H30="",H31=""),"",IF(H30="",D30,IF(H31="",D31)))</f>
        <v>Nr  - -</v>
      </c>
    </row>
    <row r="56" spans="1:15" ht="18.75">
      <c r="A56" s="171" t="s">
        <v>23</v>
      </c>
      <c r="C56" s="80" t="str">
        <f ca="1">IF(AND(Q26="",Q28=""),"",IF(Q26="",M26,IF(Q28="",M28)))</f>
        <v>Nr 121 BROMÉE Adam Sundsvalls SLK</v>
      </c>
      <c r="H56" s="22"/>
      <c r="N56" s="161" t="s">
        <v>55</v>
      </c>
      <c r="O56" s="81" t="str">
        <f ca="1">IF(AND(H32="",H33=""),"",IF(H32="",D32,IF(H33="",D33)))</f>
        <v>Nr  - -</v>
      </c>
    </row>
    <row r="57" spans="1:15" ht="18.75">
      <c r="A57" s="171" t="s">
        <v>23</v>
      </c>
      <c r="C57" s="80" t="str">
        <f ca="1">IF(AND(Q30="",Q32=""),"",IF(Q30="",M30,IF(Q32="",M32)))</f>
        <v>Nr 133 THORSANDER Samuel Nolby Alpina SK</v>
      </c>
      <c r="H57" s="22"/>
      <c r="N57" s="161" t="s">
        <v>55</v>
      </c>
      <c r="O57" s="81" t="str">
        <f ca="1">IF(AND(H34="",H35=""),"",IF(H34="",D34,IF(H35="",D35)))</f>
        <v>Nr 137 ÖMAN Jonathan Östersund-Frösö SLK</v>
      </c>
    </row>
    <row r="58" spans="1:15" ht="18.75">
      <c r="A58" s="171" t="s">
        <v>23</v>
      </c>
      <c r="C58" s="80" t="str">
        <f ca="1">IF(AND(Q34="",Q36=""),"",IF(Q34="",M34,IF(Q36="",M36)))</f>
        <v>Nr 129 MIKELSSON Bosse Östersund-Frösö SLK</v>
      </c>
      <c r="H58" s="22"/>
      <c r="N58" s="161" t="s">
        <v>55</v>
      </c>
      <c r="O58" s="81" t="str">
        <f ca="1">IF(AND(H36="",H37=""),"",IF(H36="",D36,IF(H37="",D37)))</f>
        <v>Nr  - -</v>
      </c>
    </row>
  </sheetData>
  <mergeCells count="52"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RankingH13_14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1" t="s">
        <v>212</v>
      </c>
      <c r="L5" s="152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1" t="s">
        <v>213</v>
      </c>
      <c r="L6" s="152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1" t="s">
        <v>215</v>
      </c>
      <c r="L7" s="152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1" t="s">
        <v>216</v>
      </c>
      <c r="L8" s="152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1" t="s">
        <v>217</v>
      </c>
      <c r="L9" s="152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1" t="s">
        <v>218</v>
      </c>
      <c r="L10" s="152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1" t="s">
        <v>219</v>
      </c>
      <c r="L11" s="152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1" t="s">
        <v>220</v>
      </c>
      <c r="L12" s="152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1" t="s">
        <v>221</v>
      </c>
      <c r="L13" s="152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1" t="s">
        <v>222</v>
      </c>
      <c r="L14" s="152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1" t="s">
        <v>223</v>
      </c>
      <c r="L15" s="152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1" t="s">
        <v>224</v>
      </c>
      <c r="L16" s="152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1" t="s">
        <v>225</v>
      </c>
      <c r="L17" s="152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1" t="s">
        <v>226</v>
      </c>
      <c r="L18" s="152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1" t="s">
        <v>227</v>
      </c>
      <c r="L19" s="152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1" t="s">
        <v>228</v>
      </c>
      <c r="L20" s="152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1" t="s">
        <v>229</v>
      </c>
      <c r="L21" s="152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1" t="s">
        <v>230</v>
      </c>
      <c r="L22" s="152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3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conditionalFormatting sqref="K146:K208">
    <cfRule type="duplicateValues" dxfId="27" priority="2"/>
    <cfRule type="expression" dxfId="26" priority="3">
      <formula>(ROW()&lt;(ROW($K$146)+$D$143))</formula>
    </cfRule>
  </conditionalFormatting>
  <conditionalFormatting sqref="K5:K36">
    <cfRule type="duplicateValues" dxfId="25" priority="4"/>
  </conditionalFormatting>
  <conditionalFormatting sqref="K76:K138">
    <cfRule type="duplicateValues" dxfId="24" priority="1"/>
    <cfRule type="expression" dxfId="23" priority="5">
      <formula>(ROW()&lt;(ROW($K$76)+$D$73))</formula>
    </cfRule>
  </conditionalFormatting>
  <conditionalFormatting sqref="A76:A138">
    <cfRule type="duplicateValues" dxfId="22" priority="6"/>
  </conditionalFormatting>
  <conditionalFormatting sqref="A146:A208">
    <cfRule type="containsText" dxfId="21" priority="7" operator="containsText" text="Redan rankad">
      <formula>NOT(ISERROR(SEARCH("Redan rankad",A146)))</formula>
    </cfRule>
    <cfRule type="duplicateValues" dxfId="20" priority="8"/>
  </conditionalFormatting>
  <conditionalFormatting sqref="B146:B208">
    <cfRule type="duplicateValues" dxfId="19" priority="9"/>
  </conditionalFormatting>
  <conditionalFormatting sqref="A216:A278">
    <cfRule type="containsText" dxfId="18" priority="10" operator="containsText" text="Redan rankad">
      <formula>NOT(ISERROR(SEARCH("Redan rankad",A216)))</formula>
    </cfRule>
    <cfRule type="duplicateValues" dxfId="17" priority="11"/>
  </conditionalFormatting>
  <conditionalFormatting sqref="B216:B278">
    <cfRule type="duplicateValues" dxfId="16" priority="12"/>
  </conditionalFormatting>
  <conditionalFormatting sqref="K216:K278">
    <cfRule type="duplicateValues" dxfId="15" priority="13"/>
    <cfRule type="expression" dxfId="1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C39" sqref="C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59" t="str">
        <f ca="1">MID(CELL("filename",A1),FIND("]",CELL("filename",A1))+1,255)</f>
        <v>H13_14_1</v>
      </c>
    </row>
    <row r="2" spans="1:45" ht="28.5">
      <c r="A2" s="158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7"/>
      <c r="AQ4" s="77"/>
    </row>
    <row r="5" spans="1:45" ht="11.25" customHeight="1">
      <c r="A5" s="166" t="s">
        <v>88</v>
      </c>
      <c r="B5" s="85" t="str">
        <f ca="1">("Nr "&amp;INDIRECT("Ranking" &amp;B1 &amp;"!M5")) &amp;" " &amp;(INDIRECT("Ranking" &amp;B1 &amp;"!K5")) &amp;" " &amp;(INDIRECT("Ranking" &amp;B1 &amp;"!L5"))</f>
        <v>Nr 130 NYBERG Emil Sundsvalls SLK</v>
      </c>
      <c r="C5" s="86">
        <v>0</v>
      </c>
      <c r="D5" s="86">
        <v>0</v>
      </c>
      <c r="E5" s="87">
        <f>IF(D5&lt;&gt;"",IF(C5+D5&lt;C6+D6,0,(C5+D5)-(C6+D6)),"")</f>
        <v>0</v>
      </c>
      <c r="F5" s="88" t="str">
        <f>IF(E5&lt;E6,"v",IF(E5=E6,IF(D5&lt;D6,"v",""),""))</f>
        <v/>
      </c>
      <c r="G5" s="31"/>
      <c r="I5" s="29"/>
      <c r="J5" s="30"/>
      <c r="K5" s="30"/>
      <c r="L5" s="30"/>
      <c r="AN5" s="77"/>
      <c r="AQ5" s="77"/>
    </row>
    <row r="6" spans="1:45" ht="11.25" customHeight="1">
      <c r="A6" s="163"/>
      <c r="B6" s="85" t="str">
        <f ca="1">("Nr "&amp;INDIRECT("Ranking" &amp;B1 &amp;"!M36")) &amp;" " &amp;(INDIRECT("Ranking" &amp;B1 &amp;"!K36")) &amp;" " &amp;(INDIRECT("Ranking" &amp;B1 &amp;"!L36"))</f>
        <v>Nr  - -</v>
      </c>
      <c r="C6" s="86">
        <v>0</v>
      </c>
      <c r="D6" s="86">
        <v>0</v>
      </c>
      <c r="E6" s="87">
        <f>IF(D6&lt;&gt;"",IF(C6+D6&lt;C5+D5,0,(C6+D6)-(C5+D5)),"")</f>
        <v>0</v>
      </c>
      <c r="F6" s="89" t="str">
        <f>IF(E6&lt;E5,"v",IF(E6=E5,IF(D6&lt;D5,"v",""),""))</f>
        <v/>
      </c>
      <c r="G6" s="42"/>
      <c r="H6" s="31"/>
      <c r="I6" s="90" t="str">
        <f>IF(F5&lt;&gt;"",B5,IF(F6&lt;&gt;"",B6,""))</f>
        <v/>
      </c>
      <c r="J6" s="91">
        <v>0</v>
      </c>
      <c r="K6" s="91">
        <v>0</v>
      </c>
      <c r="L6" s="92">
        <f>IF(K6&lt;&gt;"",IF(J6+K6&lt;J8+K8,0,(J6+K6)-(J8+K8)),"")</f>
        <v>0</v>
      </c>
      <c r="M6" s="88" t="str">
        <f>IF(L6&lt;L8,"v",IF(L6=L8,IF(K6&lt;K8,"v",""),""))</f>
        <v/>
      </c>
      <c r="N6" s="31"/>
      <c r="O6" s="31"/>
      <c r="AN6" s="77"/>
      <c r="AO6" s="93"/>
      <c r="AQ6" s="79"/>
      <c r="AR6" s="81"/>
    </row>
    <row r="7" spans="1:45" ht="11.1" customHeight="1">
      <c r="A7" s="164" t="s">
        <v>89</v>
      </c>
      <c r="B7" s="94" t="str">
        <f ca="1">("Nr "&amp;INDIRECT("Ranking" &amp;B1 &amp;"!M21")) &amp;" " &amp;(INDIRECT("Ranking" &amp;B1 &amp;"!K21")) &amp;" " &amp;(INDIRECT("Ranking" &amp;B1 &amp;"!L21"))</f>
        <v>Nr 138 ÖMAN William Östersund-Frösö SLK</v>
      </c>
      <c r="C7" s="95">
        <v>0</v>
      </c>
      <c r="D7" s="95">
        <v>0</v>
      </c>
      <c r="E7" s="87">
        <f t="shared" ref="E7" si="0">IF(D7&lt;&gt;"",IF(C7+D7&lt;C8+D8,0,(C7+D7)-(C8+D8)),"")</f>
        <v>0</v>
      </c>
      <c r="F7" s="88" t="str">
        <f>IF(E7&lt;E8,"v",IF(E7=E8,IF(D7&lt;D8,"v",""),""))</f>
        <v/>
      </c>
      <c r="G7" s="31"/>
      <c r="H7" s="164" t="s">
        <v>90</v>
      </c>
      <c r="I7" s="96"/>
      <c r="J7" s="97"/>
      <c r="K7" s="97"/>
      <c r="L7" s="98"/>
      <c r="M7" s="99"/>
      <c r="N7" s="31"/>
      <c r="O7" s="31"/>
      <c r="T7" s="31"/>
      <c r="U7" s="31"/>
      <c r="V7" s="31"/>
      <c r="AN7" s="77"/>
      <c r="AO7" s="93"/>
      <c r="AQ7" s="79"/>
      <c r="AR7" s="81"/>
    </row>
    <row r="8" spans="1:45" ht="11.1" customHeight="1">
      <c r="A8" s="100"/>
      <c r="B8" s="94" t="str">
        <f ca="1">("Nr "&amp;INDIRECT("Ranking" &amp;B1 &amp;"!M20")) &amp;" " &amp;(INDIRECT("Ranking" &amp;B1 &amp;"!K20")) &amp;" " &amp;(INDIRECT("Ranking" &amp;B1 &amp;"!L20"))</f>
        <v>Nr 131 PERSSON Lukas Sundsvalls SLK</v>
      </c>
      <c r="C8" s="95">
        <v>0</v>
      </c>
      <c r="D8" s="95">
        <v>0</v>
      </c>
      <c r="E8" s="87">
        <f t="shared" ref="E8" si="1">IF(D8&lt;&gt;"",IF(C8+D8&lt;C7+D7,0,(C8+D8)-(C7+D7)),"")</f>
        <v>0</v>
      </c>
      <c r="F8" s="89" t="str">
        <f>IF(E8&lt;E7,"v",IF(E8=E7,IF(D8&lt;D7,"v",""),""))</f>
        <v/>
      </c>
      <c r="G8" s="42"/>
      <c r="H8" s="165"/>
      <c r="I8" s="90" t="str">
        <f>IF(F7&lt;&gt;"",B7,IF(F8&lt;&gt;"",B8,""))</f>
        <v/>
      </c>
      <c r="J8" s="101">
        <v>0</v>
      </c>
      <c r="K8" s="101">
        <v>0</v>
      </c>
      <c r="L8" s="102">
        <f>IF(K8&lt;&gt;"",IF(J8+K8&lt;J6+K6,0,(J8+K8)-(J6+K6)),"")</f>
        <v>0</v>
      </c>
      <c r="M8" s="103" t="str">
        <f>IF(L8&lt;L6,"v",IF(L8=L6,IF(K8&lt;K6,"v",""),""))</f>
        <v/>
      </c>
      <c r="N8" s="42"/>
      <c r="O8" s="42"/>
      <c r="P8" s="85" t="str">
        <f>IF(M6&lt;&gt;"",I6,IF(M8&lt;&gt;"",I8,""))</f>
        <v/>
      </c>
      <c r="Q8" s="86">
        <v>0</v>
      </c>
      <c r="R8" s="86">
        <v>0</v>
      </c>
      <c r="S8" s="102">
        <f>IF(R8&lt;&gt;"",IF(Q8+R8&lt;Q12+R12,0,(Q8+R8)-(Q12+R12)),"")</f>
        <v>0</v>
      </c>
      <c r="T8" s="88" t="str">
        <f>IF(S8&lt;S12,"v",IF(S8=S12,IF(R8&lt;R12,"v",""),""))</f>
        <v/>
      </c>
      <c r="U8" s="31"/>
      <c r="V8" s="31"/>
      <c r="AN8" s="77"/>
      <c r="AO8" s="93"/>
      <c r="AQ8" s="79"/>
      <c r="AR8" s="81"/>
    </row>
    <row r="9" spans="1:45" ht="11.1" customHeight="1">
      <c r="A9" s="164" t="s">
        <v>91</v>
      </c>
      <c r="B9" s="85" t="str">
        <f ca="1">("Nr "&amp;INDIRECT("Ranking" &amp;B1 &amp;"!M13")) &amp;" " &amp;(INDIRECT("Ranking" &amp;B1 &amp;"!K13")) &amp;" " &amp;(INDIRECT("Ranking" &amp;B1 &amp;"!L13"))</f>
        <v>Nr 128 LUNDSTRÖM Jacob Sundsvalls SLK</v>
      </c>
      <c r="C9" s="86">
        <v>0</v>
      </c>
      <c r="D9" s="86">
        <v>0</v>
      </c>
      <c r="E9" s="102">
        <f t="shared" ref="E9" si="2">IF(D9&lt;&gt;"",IF(C9+D9&lt;C10+D10,0,(C9+D9)-(C10+D10)),"")</f>
        <v>0</v>
      </c>
      <c r="F9" s="88" t="str">
        <f>IF(E9&lt;E10,"v",IF(E9=E10,IF(D9&lt;D10,"v",""),""))</f>
        <v/>
      </c>
      <c r="G9" s="31"/>
      <c r="H9" s="21"/>
      <c r="I9" s="96"/>
      <c r="J9" s="104"/>
      <c r="K9" s="104"/>
      <c r="L9" s="105"/>
      <c r="M9" s="106"/>
      <c r="P9" s="106"/>
      <c r="Q9" s="107"/>
      <c r="R9" s="107"/>
      <c r="S9" s="108"/>
      <c r="T9" s="109"/>
      <c r="U9" s="47"/>
      <c r="V9" s="31"/>
      <c r="AA9" s="31"/>
      <c r="AB9" s="31"/>
      <c r="AC9" s="31"/>
      <c r="AN9" s="77"/>
      <c r="AO9" s="93"/>
      <c r="AQ9" s="79"/>
      <c r="AR9" s="81"/>
    </row>
    <row r="10" spans="1:45" ht="11.1" customHeight="1">
      <c r="A10" s="100"/>
      <c r="B10" s="85" t="str">
        <f ca="1">("Nr "&amp;INDIRECT("Ranking" &amp;B1 &amp;"!M28")) &amp;" " &amp;(INDIRECT("Ranking" &amp;B1 &amp;"!K28")) &amp;" " &amp;(INDIRECT("Ranking" &amp;B1 &amp;"!L28"))</f>
        <v>Nr  - -</v>
      </c>
      <c r="C10" s="86">
        <v>0</v>
      </c>
      <c r="D10" s="86">
        <v>0</v>
      </c>
      <c r="E10" s="102">
        <f t="shared" ref="E10" si="3">IF(D10&lt;&gt;"",IF(C10+D10&lt;C9+D9,0,(C10+D10)-(C9+D9)),"")</f>
        <v>0</v>
      </c>
      <c r="F10" s="89" t="str">
        <f>IF(E10&lt;E9,"v",IF(E10=E9,IF(D10&lt;D9,"v",""),""))</f>
        <v/>
      </c>
      <c r="G10" s="31"/>
      <c r="H10" s="110"/>
      <c r="I10" s="111" t="str">
        <f>IF(F9&lt;&gt;"",B9,IF(F10&lt;&gt;"",B10,""))</f>
        <v/>
      </c>
      <c r="J10" s="112">
        <v>0</v>
      </c>
      <c r="K10" s="112">
        <v>0</v>
      </c>
      <c r="L10" s="92">
        <f>IF(K10&lt;&gt;"",IF(J10+K10&lt;J12+K12,0,(J10+K10)-(J12+K12)),"")</f>
        <v>0</v>
      </c>
      <c r="M10" s="88" t="str">
        <f>IF(L10&lt;L12,"v",IF(L10=L12,IF(K10&lt;K12,"v",""),""))</f>
        <v/>
      </c>
      <c r="N10" s="31"/>
      <c r="O10" s="162" t="s">
        <v>92</v>
      </c>
      <c r="P10" s="113" t="s">
        <v>6</v>
      </c>
      <c r="Q10" s="114"/>
      <c r="R10" s="114"/>
      <c r="S10" s="115"/>
      <c r="T10" s="106"/>
      <c r="U10" s="52">
        <v>1</v>
      </c>
      <c r="V10" s="53">
        <v>1</v>
      </c>
      <c r="W10" s="116" t="str">
        <f>IF(T8&lt;&gt;"",P8,IF(T12&lt;&gt;"",P12,""))</f>
        <v/>
      </c>
      <c r="X10" s="91">
        <v>0</v>
      </c>
      <c r="Y10" s="91">
        <v>0</v>
      </c>
      <c r="Z10" s="92">
        <f>IF(Y10&lt;&gt;"",IF(X10+Y10&lt;X18+Y18,0,(X10+Y10)-(X18+Y18)),"")</f>
        <v>0</v>
      </c>
      <c r="AA10" s="88" t="str">
        <f>IF(Z10&lt;Z18,"v",IF(Z10=Z18,IF(Y10&lt;Y18,"v",""),""))</f>
        <v/>
      </c>
      <c r="AB10" s="31"/>
      <c r="AC10" s="31"/>
      <c r="AN10" s="77"/>
      <c r="AO10" s="93"/>
      <c r="AQ10" s="79"/>
      <c r="AR10" s="81"/>
    </row>
    <row r="11" spans="1:45" ht="11.1" customHeight="1">
      <c r="A11" s="164" t="s">
        <v>93</v>
      </c>
      <c r="B11" s="94" t="str">
        <f ca="1">("Nr "&amp;INDIRECT("Ranking" &amp;B1 &amp;"!M29")) &amp;" " &amp;(INDIRECT("Ranking" &amp;B1 &amp;"!K29")) &amp;" " &amp;(INDIRECT("Ranking" &amp;B1 &amp;"!L29"))</f>
        <v>Nr  - -</v>
      </c>
      <c r="C11" s="95">
        <v>0</v>
      </c>
      <c r="D11" s="95">
        <v>0</v>
      </c>
      <c r="E11" s="102">
        <f t="shared" ref="E11" si="4">IF(D11&lt;&gt;"",IF(C11+D11&lt;C12+D12,0,(C11+D11)-(C12+D12)),"")</f>
        <v>0</v>
      </c>
      <c r="F11" s="88" t="str">
        <f>IF(E11&lt;E12,"v",IF(E11=E12,IF(D11&lt;D12,"v",""),""))</f>
        <v/>
      </c>
      <c r="G11" s="57"/>
      <c r="H11" s="164" t="s">
        <v>94</v>
      </c>
      <c r="I11" s="117"/>
      <c r="J11" s="97"/>
      <c r="K11" s="97"/>
      <c r="L11" s="98"/>
      <c r="M11" s="99"/>
      <c r="N11" s="31"/>
      <c r="O11" s="163"/>
      <c r="P11" s="118"/>
      <c r="Q11" s="119"/>
      <c r="R11" s="119"/>
      <c r="S11" s="120"/>
      <c r="T11" s="118"/>
      <c r="U11" s="47"/>
      <c r="V11" s="31"/>
      <c r="W11" s="121"/>
      <c r="X11" s="122"/>
      <c r="Y11" s="122"/>
      <c r="Z11" s="122"/>
      <c r="AA11" s="109"/>
      <c r="AB11" s="47"/>
      <c r="AC11" s="31"/>
      <c r="AD11" s="31"/>
      <c r="AE11" s="56"/>
      <c r="AF11" s="56"/>
      <c r="AG11" s="56"/>
      <c r="AH11" s="31"/>
      <c r="AN11" s="77"/>
      <c r="AO11" s="93"/>
      <c r="AQ11" s="79"/>
      <c r="AR11" s="81"/>
    </row>
    <row r="12" spans="1:45" ht="11.1" customHeight="1">
      <c r="A12" s="100"/>
      <c r="B12" s="94" t="str">
        <f ca="1">("Nr "&amp;INDIRECT("Ranking" &amp;B1 &amp;"!M12")) &amp;" " &amp;(INDIRECT("Ranking" &amp;B1 &amp;"!K12")) &amp;" " &amp;(INDIRECT("Ranking" &amp;B1 &amp;"!L12"))</f>
        <v>Nr 136 WESTERLUND Rasmus Sundsvalls SLK</v>
      </c>
      <c r="C12" s="95">
        <v>0</v>
      </c>
      <c r="D12" s="95">
        <v>0</v>
      </c>
      <c r="E12" s="102">
        <f t="shared" ref="E12" si="5">IF(D12&lt;&gt;"",IF(C12+D12&lt;C11+D11,0,(C12+D12)-(C11+D11)),"")</f>
        <v>0</v>
      </c>
      <c r="F12" s="89" t="str">
        <f>IF(E12&lt;E11,"v",IF(E12=E11,IF(D12&lt;D11,"v",""),""))</f>
        <v/>
      </c>
      <c r="G12" s="42"/>
      <c r="H12" s="165"/>
      <c r="I12" s="111" t="str">
        <f>IF(F11&lt;&gt;"",B11,IF(F12&lt;&gt;"",B12,""))</f>
        <v/>
      </c>
      <c r="J12" s="123">
        <v>0</v>
      </c>
      <c r="K12" s="123">
        <v>0</v>
      </c>
      <c r="L12" s="102">
        <f>IF(K12&lt;&gt;"",IF(J12+K12&lt;J10+K10,0,(J12+K12)-(J10+K10)),"")</f>
        <v>0</v>
      </c>
      <c r="M12" s="103" t="str">
        <f>IF(L12&lt;L10,"v",IF(L12=L10,IF(K12&lt;K10,"v",""),""))</f>
        <v/>
      </c>
      <c r="N12" s="42"/>
      <c r="O12" s="124"/>
      <c r="P12" s="85" t="str">
        <f>IF(M10&lt;&gt;"",I10,IF(M12&lt;&gt;"",I12,""))</f>
        <v/>
      </c>
      <c r="Q12" s="86">
        <v>0</v>
      </c>
      <c r="R12" s="86">
        <v>0</v>
      </c>
      <c r="S12" s="102">
        <f>IF(R12&lt;&gt;"",IF(Q12+R12&lt;Q8+R8,0,(Q12+R12)-(Q8+R8)),"")</f>
        <v>0</v>
      </c>
      <c r="T12" s="103" t="str">
        <f>IF(S12&lt;S8,"v",IF(S12=S8,IF(R12&lt;R8,"v",""),""))</f>
        <v/>
      </c>
      <c r="U12" s="47"/>
      <c r="V12" s="31"/>
      <c r="W12" s="118"/>
      <c r="X12" s="120"/>
      <c r="Y12" s="120"/>
      <c r="Z12" s="120"/>
      <c r="AA12" s="118"/>
      <c r="AB12" s="47"/>
      <c r="AC12" s="31"/>
      <c r="AD12" s="31"/>
      <c r="AE12" s="56"/>
      <c r="AF12" s="56"/>
      <c r="AG12" s="56"/>
      <c r="AH12" s="31"/>
      <c r="AN12" s="77"/>
      <c r="AO12" s="93"/>
      <c r="AQ12" s="79"/>
      <c r="AR12" s="81"/>
    </row>
    <row r="13" spans="1:45" ht="11.1" customHeight="1">
      <c r="A13" s="164" t="s">
        <v>95</v>
      </c>
      <c r="B13" s="85" t="str">
        <f ca="1">("Nr "&amp;INDIRECT("Ranking" &amp;B1 &amp;"!M9")) &amp;" " &amp;(INDIRECT("Ranking" &amp;B1 &amp;"!K9")) &amp;" " &amp;(INDIRECT("Ranking" &amp;B1 &amp;"!L9"))</f>
        <v>Nr 122 ERIKSSON Rasmus Sundsvalls SLK</v>
      </c>
      <c r="C13" s="86">
        <v>0</v>
      </c>
      <c r="D13" s="86">
        <v>0</v>
      </c>
      <c r="E13" s="102">
        <f t="shared" ref="E13" si="6">IF(D13&lt;&gt;"",IF(C13+D13&lt;C14+D14,0,(C13+D13)-(C14+D14)),"")</f>
        <v>0</v>
      </c>
      <c r="F13" s="88" t="str">
        <f>IF(E13&lt;E14,"v",IF(E13=E14,IF(D13&lt;D14,"v",""),""))</f>
        <v/>
      </c>
      <c r="G13" s="31"/>
      <c r="H13" s="21"/>
      <c r="I13" s="125"/>
      <c r="J13" s="126"/>
      <c r="K13" s="126"/>
      <c r="L13" s="127"/>
      <c r="M13" s="106"/>
      <c r="O13" s="21"/>
      <c r="P13" s="106"/>
      <c r="Q13" s="107"/>
      <c r="R13" s="107"/>
      <c r="S13" s="108"/>
      <c r="T13" s="106"/>
      <c r="W13" s="106"/>
      <c r="X13" s="108"/>
      <c r="Y13" s="108"/>
      <c r="Z13" s="108"/>
      <c r="AA13" s="106"/>
      <c r="AB13" s="47"/>
      <c r="AC13" s="31"/>
      <c r="AH13" s="31"/>
      <c r="AN13" s="77"/>
      <c r="AO13" s="93"/>
      <c r="AQ13" s="79"/>
      <c r="AR13" s="81"/>
    </row>
    <row r="14" spans="1:45" ht="11.1" customHeight="1">
      <c r="A14" s="100"/>
      <c r="B14" s="85" t="str">
        <f ca="1">("Nr "&amp;INDIRECT("Ranking" &amp;B1 &amp;"!M32")) &amp;" " &amp;(INDIRECT("Ranking" &amp;B1 &amp;"!K32")) &amp;" " &amp;(INDIRECT("Ranking" &amp;B1 &amp;"!L32"))</f>
        <v>Nr  - -</v>
      </c>
      <c r="C14" s="86">
        <v>0</v>
      </c>
      <c r="D14" s="86">
        <v>0</v>
      </c>
      <c r="E14" s="102">
        <f t="shared" ref="E14" si="7">IF(D14&lt;&gt;"",IF(C14+D14&lt;C13+D13,0,(C14+D14)-(C13+D13)),"")</f>
        <v>0</v>
      </c>
      <c r="F14" s="89" t="str">
        <f>IF(E14&lt;E13,"v",IF(E14=E13,IF(D14&lt;D13,"v",""),""))</f>
        <v/>
      </c>
      <c r="G14" s="42"/>
      <c r="H14" s="110"/>
      <c r="I14" s="90" t="str">
        <f>IF(F13&lt;&gt;"",B13,IF(F14&lt;&gt;"",B14,""))</f>
        <v/>
      </c>
      <c r="J14" s="91">
        <v>0</v>
      </c>
      <c r="K14" s="91">
        <v>0</v>
      </c>
      <c r="L14" s="92">
        <f>IF(K14&lt;&gt;"",IF(J14+K14&lt;J16+K16,0,(J14+K14)-(J16+K16)),"")</f>
        <v>0</v>
      </c>
      <c r="M14" s="88" t="str">
        <f>IF(L14&lt;L16,"v",IF(L14=L16,IF(K14&lt;K16,"v",""),""))</f>
        <v/>
      </c>
      <c r="N14" s="31"/>
      <c r="O14" s="128"/>
      <c r="P14" s="106"/>
      <c r="Q14" s="107"/>
      <c r="R14" s="107"/>
      <c r="S14" s="108"/>
      <c r="T14" s="106"/>
      <c r="V14" s="166" t="s">
        <v>96</v>
      </c>
      <c r="W14" s="113" t="s">
        <v>7</v>
      </c>
      <c r="X14" s="115"/>
      <c r="Y14" s="115"/>
      <c r="Z14" s="115"/>
      <c r="AA14" s="106"/>
      <c r="AB14" s="52"/>
      <c r="AC14" s="42"/>
      <c r="AD14" s="129" t="str">
        <f>IF(AA10&lt;&gt;"",W10,IF(AA18&lt;&gt;"",W18,""))</f>
        <v/>
      </c>
      <c r="AE14" s="130">
        <v>0</v>
      </c>
      <c r="AF14" s="130">
        <v>0</v>
      </c>
      <c r="AG14" s="92">
        <f>IF(AF14&lt;&gt;"",IF(AE14+AF14&lt;AE28+AF28,0,(AE14+AF14)-(AE28+AF28)),"")</f>
        <v>0</v>
      </c>
      <c r="AH14" s="88" t="str">
        <f>IF(AG14&lt;AG28,"v",IF(AG14=AG28,IF(AF14&lt;AF28,"v",""),""))</f>
        <v/>
      </c>
      <c r="AQ14" s="79"/>
      <c r="AR14" s="81"/>
    </row>
    <row r="15" spans="1:45" ht="11.1" customHeight="1">
      <c r="A15" s="164" t="s">
        <v>97</v>
      </c>
      <c r="B15" s="94" t="str">
        <f ca="1">("Nr "&amp;INDIRECT("Ranking" &amp;B1 &amp;"!M25")) &amp;" " &amp;(INDIRECT("Ranking" &amp;B1 &amp;"!K25")) &amp;" " &amp;(INDIRECT("Ranking" &amp;B1 &amp;"!L25"))</f>
        <v>Nr  - -</v>
      </c>
      <c r="C15" s="95">
        <v>0</v>
      </c>
      <c r="D15" s="95">
        <v>0</v>
      </c>
      <c r="E15" s="102">
        <f t="shared" ref="E15" si="8">IF(D15&lt;&gt;"",IF(C15+D15&lt;C16+D16,0,(C15+D15)-(C16+D16)),"")</f>
        <v>0</v>
      </c>
      <c r="F15" s="88" t="str">
        <f>IF(E15&lt;E16,"v",IF(E15=E16,IF(D15&lt;D16,"v",""),""))</f>
        <v/>
      </c>
      <c r="G15" s="31"/>
      <c r="H15" s="164" t="s">
        <v>98</v>
      </c>
      <c r="I15" s="96"/>
      <c r="J15" s="97"/>
      <c r="K15" s="97"/>
      <c r="L15" s="98"/>
      <c r="M15" s="99"/>
      <c r="N15" s="31"/>
      <c r="O15" s="128"/>
      <c r="P15" s="106"/>
      <c r="Q15" s="107"/>
      <c r="R15" s="107"/>
      <c r="S15" s="108"/>
      <c r="T15" s="118"/>
      <c r="U15" s="31"/>
      <c r="V15" s="131"/>
      <c r="W15" s="106"/>
      <c r="X15" s="108"/>
      <c r="Y15" s="108"/>
      <c r="Z15" s="108"/>
      <c r="AA15" s="106"/>
      <c r="AB15" s="47"/>
      <c r="AC15" s="31"/>
      <c r="AD15" s="121"/>
      <c r="AE15" s="122"/>
      <c r="AF15" s="122"/>
      <c r="AG15" s="122"/>
      <c r="AH15" s="109"/>
      <c r="AI15" s="47"/>
      <c r="AJ15" s="31"/>
      <c r="AN15" s="79"/>
      <c r="AO15" s="81"/>
      <c r="AQ15" s="79"/>
      <c r="AR15" s="81"/>
    </row>
    <row r="16" spans="1:45" ht="11.1" customHeight="1">
      <c r="A16" s="100"/>
      <c r="B16" s="94" t="str">
        <f ca="1">("Nr "&amp;INDIRECT("Ranking" &amp;B1 &amp;"!M16")) &amp;" " &amp;(INDIRECT("Ranking" &amp;B1 &amp;"!K16")) &amp;" " &amp;(INDIRECT("Ranking" &amp;B1 &amp;"!L16"))</f>
        <v>Nr 123 ERIKSSON Alexander Sundsvalls SLK</v>
      </c>
      <c r="C16" s="95">
        <v>0</v>
      </c>
      <c r="D16" s="95">
        <v>0</v>
      </c>
      <c r="E16" s="102">
        <f t="shared" ref="E16" si="9">IF(D16&lt;&gt;"",IF(C16+D16&lt;C15+D15,0,(C16+D16)-(C15+D15)),"")</f>
        <v>0</v>
      </c>
      <c r="F16" s="89" t="str">
        <f>IF(E16&lt;E15,"v",IF(E16=E15,IF(D16&lt;D15,"v",""),""))</f>
        <v/>
      </c>
      <c r="G16" s="42"/>
      <c r="H16" s="165"/>
      <c r="I16" s="90" t="str">
        <f>IF(F15&lt;&gt;"",B15,IF(F16&lt;&gt;"",B16,""))</f>
        <v/>
      </c>
      <c r="J16" s="101">
        <v>0</v>
      </c>
      <c r="K16" s="101">
        <v>0</v>
      </c>
      <c r="L16" s="102">
        <f>IF(K16&lt;&gt;"",IF(J16+K16&lt;J14+K14,0,(J16+K16)-(J14+K14)),"")</f>
        <v>0</v>
      </c>
      <c r="M16" s="103" t="str">
        <f>IF(L16&lt;L14,"v",IF(L16=L14,IF(K16&lt;K14,"v",""),""))</f>
        <v/>
      </c>
      <c r="N16" s="42"/>
      <c r="O16" s="124"/>
      <c r="P16" s="94" t="str">
        <f>IF(M14&lt;&gt;"",I14,IF(M16&lt;&gt;"",I16,""))</f>
        <v/>
      </c>
      <c r="Q16" s="95">
        <v>0</v>
      </c>
      <c r="R16" s="95">
        <v>0</v>
      </c>
      <c r="S16" s="102">
        <f>IF(R16&lt;&gt;"",IF(Q16+R16&lt;Q20+R20,0,(Q16+R16)-(Q20+R20)),"")</f>
        <v>0</v>
      </c>
      <c r="T16" s="88" t="str">
        <f>IF(S16&lt;S20,"v",IF(S16=S20,IF(R16&lt;R20,"v",""),""))</f>
        <v/>
      </c>
      <c r="U16" s="31"/>
      <c r="V16" s="31"/>
      <c r="W16" s="106"/>
      <c r="X16" s="108"/>
      <c r="Y16" s="108"/>
      <c r="Z16" s="108"/>
      <c r="AA16" s="106"/>
      <c r="AB16" s="47"/>
      <c r="AC16" s="31"/>
      <c r="AD16" s="118"/>
      <c r="AE16" s="120"/>
      <c r="AF16" s="120"/>
      <c r="AG16" s="120"/>
      <c r="AH16" s="118"/>
      <c r="AI16" s="47"/>
      <c r="AJ16" s="31"/>
      <c r="AN16" s="79"/>
      <c r="AO16" s="81"/>
      <c r="AQ16" s="79"/>
      <c r="AR16" s="81"/>
    </row>
    <row r="17" spans="1:44" ht="11.1" customHeight="1">
      <c r="A17" s="164" t="s">
        <v>99</v>
      </c>
      <c r="B17" s="85" t="str">
        <f ca="1">("Nr "&amp;INDIRECT("Ranking" &amp;B1 &amp;"!M17")) &amp;" " &amp;(INDIRECT("Ranking" &amp;B1 &amp;"!K17")) &amp;" " &amp;(INDIRECT("Ranking" &amp;B1 &amp;"!L17"))</f>
        <v>Nr 125 HOLMQVIST Hugo Sollentuna SLK</v>
      </c>
      <c r="C17" s="86">
        <v>0</v>
      </c>
      <c r="D17" s="86">
        <v>0</v>
      </c>
      <c r="E17" s="102">
        <f t="shared" ref="E17" si="10">IF(D17&lt;&gt;"",IF(C17+D17&lt;C18+D18,0,(C17+D17)-(C18+D18)),"")</f>
        <v>0</v>
      </c>
      <c r="F17" s="88" t="str">
        <f>IF(E17&lt;E18,"v",IF(E17=E18,IF(D17&lt;D18,"v",""),""))</f>
        <v/>
      </c>
      <c r="G17" s="31"/>
      <c r="H17" s="110"/>
      <c r="I17" s="96"/>
      <c r="J17" s="104"/>
      <c r="K17" s="104"/>
      <c r="L17" s="105"/>
      <c r="M17" s="106"/>
      <c r="O17" s="21"/>
      <c r="P17" s="106"/>
      <c r="Q17" s="107"/>
      <c r="R17" s="107"/>
      <c r="S17" s="108"/>
      <c r="T17" s="109"/>
      <c r="U17" s="47"/>
      <c r="V17" s="31"/>
      <c r="W17" s="118"/>
      <c r="X17" s="120"/>
      <c r="Y17" s="120"/>
      <c r="Z17" s="120"/>
      <c r="AA17" s="118"/>
      <c r="AB17" s="47"/>
      <c r="AC17" s="31"/>
      <c r="AD17" s="118"/>
      <c r="AE17" s="120"/>
      <c r="AF17" s="120"/>
      <c r="AG17" s="120"/>
      <c r="AH17" s="118"/>
      <c r="AI17" s="47"/>
      <c r="AJ17" s="31"/>
      <c r="AN17" s="79"/>
      <c r="AO17" s="132"/>
      <c r="AQ17" s="79"/>
      <c r="AR17" s="81"/>
    </row>
    <row r="18" spans="1:44" ht="11.1" customHeight="1">
      <c r="A18" s="100"/>
      <c r="B18" s="85" t="str">
        <f ca="1">("Nr "&amp;INDIRECT("Ranking" &amp;B1 &amp;"!M24")) &amp;" " &amp;(INDIRECT("Ranking" &amp;B1 &amp;"!K24")) &amp;" " &amp;(INDIRECT("Ranking" &amp;B1 &amp;"!L24"))</f>
        <v>Nr  - -</v>
      </c>
      <c r="C18" s="86">
        <v>0</v>
      </c>
      <c r="D18" s="86">
        <v>0</v>
      </c>
      <c r="E18" s="102">
        <f t="shared" ref="E18" si="11">IF(D18&lt;&gt;"",IF(C18+D18&lt;C17+D17,0,(C18+D18)-(C17+D17)),"")</f>
        <v>0</v>
      </c>
      <c r="F18" s="89" t="str">
        <f>IF(E18&lt;E17,"v",IF(E18=E17,IF(D18&lt;D17,"v",""),""))</f>
        <v/>
      </c>
      <c r="G18" s="42"/>
      <c r="H18" s="124"/>
      <c r="I18" s="111" t="str">
        <f>IF(F17&lt;&gt;"",B17,IF(F18&lt;&gt;"",B18,""))</f>
        <v/>
      </c>
      <c r="J18" s="112">
        <v>0</v>
      </c>
      <c r="K18" s="112">
        <v>0</v>
      </c>
      <c r="L18" s="92">
        <f>IF(K18&lt;&gt;"",IF(J18+K18&lt;J20+K20,0,(J18+K18)-(J20+K20)),"")</f>
        <v>0</v>
      </c>
      <c r="M18" s="88" t="str">
        <f>IF(L18&lt;L20,"v",IF(L18=L20,IF(K18&lt;K20,"v",""),""))</f>
        <v/>
      </c>
      <c r="N18" s="31"/>
      <c r="O18" s="162" t="s">
        <v>100</v>
      </c>
      <c r="P18" s="113" t="s">
        <v>8</v>
      </c>
      <c r="Q18" s="114"/>
      <c r="R18" s="114"/>
      <c r="S18" s="115"/>
      <c r="T18" s="106"/>
      <c r="U18" s="52">
        <v>2</v>
      </c>
      <c r="V18" s="53">
        <v>2</v>
      </c>
      <c r="W18" s="116" t="str">
        <f>IF(T16&lt;&gt;"",P16,IF(T20&lt;&gt;"",P20,""))</f>
        <v/>
      </c>
      <c r="X18" s="101">
        <v>0</v>
      </c>
      <c r="Y18" s="101">
        <v>0</v>
      </c>
      <c r="Z18" s="102">
        <f>IF(Y18&lt;&gt;"",IF(X18+Y18&lt;X10+Y10,0,(X18+Y18)-(X10+Y10)),"")</f>
        <v>0</v>
      </c>
      <c r="AA18" s="103" t="str">
        <f>IF(Z18&lt;Z10,"v",IF(Z18=Z10,IF(Y18&lt;Y10,"v",""),""))</f>
        <v/>
      </c>
      <c r="AB18" s="47"/>
      <c r="AC18" s="31"/>
      <c r="AD18" s="118"/>
      <c r="AE18" s="120"/>
      <c r="AF18" s="120"/>
      <c r="AG18" s="120"/>
      <c r="AH18" s="118"/>
      <c r="AI18" s="47"/>
      <c r="AJ18" s="31"/>
      <c r="AN18" s="79"/>
      <c r="AO18" s="1"/>
      <c r="AQ18" s="79"/>
      <c r="AR18" s="81"/>
    </row>
    <row r="19" spans="1:44" ht="11.1" customHeight="1">
      <c r="A19" s="164" t="s">
        <v>101</v>
      </c>
      <c r="B19" s="94" t="str">
        <f ca="1">("Nr "&amp;INDIRECT("Ranking" &amp;B1 &amp;"!M33")) &amp;" " &amp;(INDIRECT("Ranking" &amp;B1 &amp;"!K33")) &amp;" " &amp;(INDIRECT("Ranking" &amp;B1 &amp;"!L33"))</f>
        <v>Nr  - -</v>
      </c>
      <c r="C19" s="95">
        <v>0</v>
      </c>
      <c r="D19" s="95">
        <v>0</v>
      </c>
      <c r="E19" s="102">
        <f t="shared" ref="E19" si="12">IF(D19&lt;&gt;"",IF(C19+D19&lt;C20+D20,0,(C19+D19)-(C20+D20)),"")</f>
        <v>0</v>
      </c>
      <c r="F19" s="88" t="str">
        <f>IF(E19&lt;E20,"v",IF(E19=E20,IF(D19&lt;D20,"v",""),""))</f>
        <v/>
      </c>
      <c r="G19" s="57"/>
      <c r="H19" s="164" t="s">
        <v>102</v>
      </c>
      <c r="I19" s="117"/>
      <c r="J19" s="97"/>
      <c r="K19" s="97"/>
      <c r="L19" s="98"/>
      <c r="M19" s="99"/>
      <c r="O19" s="163"/>
      <c r="P19" s="118"/>
      <c r="Q19" s="119"/>
      <c r="R19" s="119"/>
      <c r="S19" s="120"/>
      <c r="T19" s="118"/>
      <c r="U19" s="47"/>
      <c r="V19" s="31"/>
      <c r="W19" s="121"/>
      <c r="X19" s="120"/>
      <c r="Y19" s="120"/>
      <c r="Z19" s="120"/>
      <c r="AA19" s="118"/>
      <c r="AB19" s="31"/>
      <c r="AC19" s="31"/>
      <c r="AD19" s="106"/>
      <c r="AE19" s="108"/>
      <c r="AF19" s="108"/>
      <c r="AG19" s="108"/>
      <c r="AH19" s="106"/>
      <c r="AI19" s="47"/>
      <c r="AJ19" s="31"/>
      <c r="AN19" s="79"/>
      <c r="AO19" s="81"/>
      <c r="AQ19" s="79"/>
      <c r="AR19" s="81"/>
    </row>
    <row r="20" spans="1:44" ht="11.1" customHeight="1">
      <c r="A20" s="165"/>
      <c r="B20" s="94" t="str">
        <f ca="1">("Nr "&amp;INDIRECT("Ranking" &amp;B1 &amp;"!M8")) &amp;" " &amp;(INDIRECT("Ranking" &amp;B1 &amp;"!K8")) &amp;" " &amp;(INDIRECT("Ranking" &amp;B1 &amp;"!L8"))</f>
        <v>Nr 134 WALLIN Grim Östersund-Frösö SLK</v>
      </c>
      <c r="C20" s="95">
        <v>0</v>
      </c>
      <c r="D20" s="95">
        <v>0</v>
      </c>
      <c r="E20" s="102">
        <f t="shared" ref="E20" si="13">IF(D20&lt;&gt;"",IF(C20+D20&lt;C19+D19,0,(C20+D20)-(C19+D19)),"")</f>
        <v>0</v>
      </c>
      <c r="F20" s="89" t="str">
        <f>IF(E20&lt;E19,"v",IF(E20=E19,IF(D20&lt;D19,"v",""),""))</f>
        <v/>
      </c>
      <c r="G20" s="42"/>
      <c r="H20" s="165"/>
      <c r="I20" s="111" t="str">
        <f>IF(F19&lt;&gt;"",B19,IF(F20&lt;&gt;"",B20,""))</f>
        <v/>
      </c>
      <c r="J20" s="123">
        <v>0</v>
      </c>
      <c r="K20" s="123">
        <v>0</v>
      </c>
      <c r="L20" s="102">
        <f>IF(K20&lt;&gt;"",IF(J20+K20&lt;J18+K18,0,(J20+K20)-(J18+K18)),"")</f>
        <v>0</v>
      </c>
      <c r="M20" s="103" t="str">
        <f>IF(L20&lt;L18,"v",IF(L20=L18,IF(K20&lt;K18,"v",""),""))</f>
        <v/>
      </c>
      <c r="N20" s="42"/>
      <c r="O20" s="124"/>
      <c r="P20" s="94" t="str">
        <f>IF(M18&lt;&gt;"",I18,IF(M20&lt;&gt;"",I20,""))</f>
        <v/>
      </c>
      <c r="Q20" s="95">
        <v>0</v>
      </c>
      <c r="R20" s="95">
        <v>0</v>
      </c>
      <c r="S20" s="102">
        <f>IF(R20&lt;&gt;"",IF(Q20+R20&lt;Q16+R16,0,(Q20+R20)-(Q16+R16)),"")</f>
        <v>0</v>
      </c>
      <c r="T20" s="103" t="str">
        <f>IF(S20&lt;S16,"v",IF(S20=S16,IF(R20&lt;R16,"v",""),""))</f>
        <v/>
      </c>
      <c r="U20" s="47"/>
      <c r="V20" s="31"/>
      <c r="W20" s="118"/>
      <c r="X20" s="120"/>
      <c r="Y20" s="120"/>
      <c r="Z20" s="120"/>
      <c r="AA20" s="118"/>
      <c r="AB20" s="31"/>
      <c r="AC20" s="31"/>
      <c r="AD20" s="106"/>
      <c r="AE20" s="108"/>
      <c r="AF20" s="108"/>
      <c r="AG20" s="108"/>
      <c r="AH20" s="106"/>
      <c r="AI20" s="47"/>
      <c r="AJ20" s="133" t="s">
        <v>9</v>
      </c>
      <c r="AN20" s="79"/>
      <c r="AO20" s="81"/>
      <c r="AQ20" s="79"/>
      <c r="AR20" s="81"/>
    </row>
    <row r="21" spans="1:44" ht="11.1" customHeight="1">
      <c r="A21" s="110"/>
      <c r="B21" s="31"/>
      <c r="C21" s="56"/>
      <c r="D21" s="56"/>
      <c r="E21" s="45"/>
      <c r="F21" s="134"/>
      <c r="G21" s="31"/>
      <c r="H21" s="110"/>
      <c r="I21" s="125"/>
      <c r="J21" s="126"/>
      <c r="K21" s="126"/>
      <c r="L21" s="127"/>
      <c r="M21" s="106"/>
      <c r="O21" s="21"/>
      <c r="P21" s="135"/>
      <c r="Q21" s="136"/>
      <c r="R21" s="136"/>
      <c r="S21" s="137"/>
      <c r="T21" s="106"/>
      <c r="W21" s="106"/>
      <c r="X21" s="108"/>
      <c r="Y21" s="108"/>
      <c r="Z21" s="108"/>
      <c r="AA21" s="106"/>
      <c r="AB21" s="31"/>
      <c r="AC21" s="162" t="s">
        <v>103</v>
      </c>
      <c r="AD21" s="113" t="s">
        <v>10</v>
      </c>
      <c r="AE21" s="115"/>
      <c r="AF21" s="115"/>
      <c r="AG21" s="115"/>
      <c r="AH21" s="106"/>
      <c r="AI21" s="47"/>
      <c r="AJ21" s="138" t="str">
        <f>IF(AH14&lt;&gt;"",AD14,IF(AH28&lt;&gt;"",AD28,""))</f>
        <v/>
      </c>
      <c r="AN21" s="79"/>
      <c r="AO21" s="132"/>
      <c r="AQ21" s="79"/>
      <c r="AR21" s="81"/>
    </row>
    <row r="22" spans="1:44" ht="11.1" customHeight="1">
      <c r="A22" s="162" t="s">
        <v>104</v>
      </c>
      <c r="B22" s="85" t="str">
        <f ca="1">("Nr "&amp;INDIRECT("Ranking" &amp;B1 &amp;"!M7")) &amp;" " &amp;(INDIRECT("Ranking" &amp;B1 &amp;"!K7")) &amp;" " &amp;(INDIRECT("Ranking" &amp;B1 &amp;"!L7"))</f>
        <v>Nr 126 KONGSHOLM Lucas Sundsvalls SLK</v>
      </c>
      <c r="C22" s="86">
        <v>0</v>
      </c>
      <c r="D22" s="86">
        <v>0</v>
      </c>
      <c r="E22" s="102">
        <f t="shared" ref="E22" si="14">IF(D22&lt;&gt;"",IF(C22+D22&lt;C23+D23,0,(C22+D22)-(C23+D23)),"")</f>
        <v>0</v>
      </c>
      <c r="F22" s="88" t="str">
        <f>IF(E22&lt;E23,"v",IF(E22=E23,IF(D22&lt;D23,"v",""),""))</f>
        <v/>
      </c>
      <c r="G22" s="31"/>
      <c r="H22" s="110"/>
      <c r="I22" s="90" t="str">
        <f>IF(F22&lt;&gt;"",B22,IF(F23&lt;&gt;"",B23,""))</f>
        <v/>
      </c>
      <c r="J22" s="91">
        <v>0</v>
      </c>
      <c r="K22" s="91">
        <v>0</v>
      </c>
      <c r="L22" s="92">
        <f>IF(K22&lt;&gt;"",IF(J22+K22&lt;J24+K24,0,(J22+K22)-(J24+K24)),"")</f>
        <v>0</v>
      </c>
      <c r="M22" s="88" t="str">
        <f>IF(L22&lt;L24,"v",IF(L22=L24,IF(K22&lt;K24,"v",""),""))</f>
        <v/>
      </c>
      <c r="O22" s="21"/>
      <c r="P22" s="129" t="str">
        <f>IF(M22&lt;&gt;"",I22,IF(M24&lt;&gt;"",I24,""))</f>
        <v/>
      </c>
      <c r="Q22" s="130">
        <v>0</v>
      </c>
      <c r="R22" s="130">
        <v>0</v>
      </c>
      <c r="S22" s="102">
        <f>IF(R22&lt;&gt;"",IF(Q22+R22&lt;Q26+R26,0,(Q22+R22)-(Q26+R26)),"")</f>
        <v>0</v>
      </c>
      <c r="T22" s="88" t="str">
        <f>IF(S22&lt;S26,"v",IF(S22=S26,IF(R22&lt;R26,"v",""),""))</f>
        <v/>
      </c>
      <c r="W22" s="106"/>
      <c r="X22" s="108"/>
      <c r="Y22" s="108"/>
      <c r="Z22" s="108"/>
      <c r="AA22" s="106"/>
      <c r="AB22" s="31"/>
      <c r="AC22" s="131"/>
      <c r="AD22" s="106"/>
      <c r="AE22" s="108"/>
      <c r="AF22" s="108"/>
      <c r="AG22" s="108"/>
      <c r="AH22" s="106"/>
      <c r="AI22" s="69"/>
      <c r="AJ22" s="121"/>
      <c r="AN22" s="79"/>
      <c r="AO22" s="1"/>
      <c r="AQ22" s="79"/>
      <c r="AR22" s="81"/>
    </row>
    <row r="23" spans="1:44" ht="11.1" customHeight="1">
      <c r="A23" s="165"/>
      <c r="B23" s="85" t="str">
        <f ca="1">("Nr "&amp;INDIRECT("Ranking" &amp;B1 &amp;"!M34")) &amp;" " &amp;(INDIRECT("Ranking" &amp;B1 &amp;"!K34")) &amp;" " &amp;(INDIRECT("Ranking" &amp;B1 &amp;"!L34"))</f>
        <v>Nr  - -</v>
      </c>
      <c r="C23" s="86">
        <v>0</v>
      </c>
      <c r="D23" s="86">
        <v>0</v>
      </c>
      <c r="E23" s="102">
        <f t="shared" ref="E23" si="15">IF(D23&lt;&gt;"",IF(C23+D23&lt;C22+D22,0,(C23+D23)-(C22+D22)),"")</f>
        <v>0</v>
      </c>
      <c r="F23" s="89" t="str">
        <f>IF(E23&lt;E22,"v",IF(E23=E22,IF(D23&lt;D22,"v",""),""))</f>
        <v/>
      </c>
      <c r="G23" s="69"/>
      <c r="H23" s="164" t="s">
        <v>105</v>
      </c>
      <c r="I23" s="96"/>
      <c r="J23" s="97"/>
      <c r="K23" s="97"/>
      <c r="L23" s="98"/>
      <c r="M23" s="99"/>
      <c r="N23" s="57"/>
      <c r="O23" s="139"/>
      <c r="P23" s="121"/>
      <c r="Q23" s="140"/>
      <c r="R23" s="140"/>
      <c r="S23" s="122"/>
      <c r="T23" s="109"/>
      <c r="U23" s="31"/>
      <c r="V23" s="31"/>
      <c r="W23" s="106"/>
      <c r="X23" s="108"/>
      <c r="Y23" s="108"/>
      <c r="Z23" s="108"/>
      <c r="AA23" s="118"/>
      <c r="AB23" s="31"/>
      <c r="AC23" s="31"/>
      <c r="AD23" s="106"/>
      <c r="AE23" s="108"/>
      <c r="AF23" s="108"/>
      <c r="AG23" s="108"/>
      <c r="AH23" s="106"/>
      <c r="AI23" s="47"/>
      <c r="AJ23" s="118"/>
      <c r="AN23" s="79"/>
      <c r="AO23" s="81"/>
      <c r="AQ23" s="79"/>
      <c r="AR23" s="81"/>
    </row>
    <row r="24" spans="1:44" ht="11.1" customHeight="1">
      <c r="A24" s="164" t="s">
        <v>106</v>
      </c>
      <c r="B24" s="94" t="str">
        <f ca="1">("Nr "&amp;INDIRECT("Ranking" &amp;B1 &amp;"!M23")) &amp;" " &amp;(INDIRECT("Ranking" &amp;B1 &amp;"!K23")) &amp;" " &amp;(INDIRECT("Ranking" &amp;B1 &amp;"!L23"))</f>
        <v>Nr  - -</v>
      </c>
      <c r="C24" s="95">
        <v>0</v>
      </c>
      <c r="D24" s="95">
        <v>0</v>
      </c>
      <c r="E24" s="102">
        <f t="shared" ref="E24" si="16">IF(D24&lt;&gt;"",IF(C24+D24&lt;C25+D25,0,(C24+D24)-(C25+D25)),"")</f>
        <v>0</v>
      </c>
      <c r="F24" s="88" t="str">
        <f t="shared" ref="F24" si="17">IF(E24&lt;E25,"v",IF(E24=E25,IF(D24&lt;D25,"v",""),""))</f>
        <v/>
      </c>
      <c r="G24" s="31"/>
      <c r="H24" s="165"/>
      <c r="I24" s="90" t="str">
        <f>IF(F24&lt;&gt;"",B24,IF(F25&lt;&gt;"",B25,""))</f>
        <v/>
      </c>
      <c r="J24" s="101">
        <v>0</v>
      </c>
      <c r="K24" s="101">
        <v>0</v>
      </c>
      <c r="L24" s="102">
        <f>IF(K24&lt;&gt;"",IF(J24+K24&lt;J22+K22,0,(J24+K24)-(J22+K22)),"")</f>
        <v>0</v>
      </c>
      <c r="M24" s="103" t="str">
        <f>IF(L24&lt;L22,"v",IF(L24=L22,IF(K24&lt;K22,"v",""),""))</f>
        <v/>
      </c>
      <c r="O24" s="166" t="s">
        <v>107</v>
      </c>
      <c r="P24" s="141" t="s">
        <v>11</v>
      </c>
      <c r="Q24" s="142"/>
      <c r="R24" s="142"/>
      <c r="S24" s="143"/>
      <c r="T24" s="144"/>
      <c r="U24" s="42">
        <v>3</v>
      </c>
      <c r="V24" s="53">
        <v>3</v>
      </c>
      <c r="W24" s="145" t="str">
        <f>IF(T22&lt;&gt;"",P22,IF(T26&lt;&gt;"",P26,""))</f>
        <v/>
      </c>
      <c r="X24" s="112">
        <v>0</v>
      </c>
      <c r="Y24" s="112">
        <v>0</v>
      </c>
      <c r="Z24" s="92">
        <f>IF(Y24&lt;&gt;"",IF(X24+Y24&lt;X32+Y32,0,(X24+Y24)-(X32+Y32)),"")</f>
        <v>0</v>
      </c>
      <c r="AA24" s="88" t="str">
        <f>IF(Z24&lt;Z32,"v",IF(Z24=Z32,IF(Y24&lt;Y32,"v",""),""))</f>
        <v/>
      </c>
      <c r="AB24" s="31"/>
      <c r="AC24" s="31"/>
      <c r="AD24" s="106"/>
      <c r="AE24" s="108"/>
      <c r="AF24" s="108"/>
      <c r="AG24" s="108"/>
      <c r="AH24" s="106"/>
      <c r="AI24" s="47"/>
      <c r="AJ24" s="106"/>
      <c r="AN24" s="79"/>
      <c r="AO24" s="81"/>
      <c r="AQ24" s="79"/>
      <c r="AR24" s="81"/>
    </row>
    <row r="25" spans="1:44" ht="11.1" customHeight="1">
      <c r="A25" s="165"/>
      <c r="B25" s="94" t="str">
        <f ca="1">("Nr "&amp;INDIRECT("Ranking" &amp;B1 &amp;"!M18")) &amp;" " &amp;(INDIRECT("Ranking" &amp;B1 &amp;"!K18")) &amp;" " &amp;(INDIRECT("Ranking" &amp;B1 &amp;"!L18"))</f>
        <v>Nr 124 GRANHAMMAR Nils Sundsvalls SLK</v>
      </c>
      <c r="C25" s="95">
        <v>0</v>
      </c>
      <c r="D25" s="95">
        <v>0</v>
      </c>
      <c r="E25" s="102">
        <f t="shared" ref="E25" si="18">IF(D25&lt;&gt;"",IF(C25+D25&lt;C24+D24,0,(C25+D25)-(C24+D24)),"")</f>
        <v>0</v>
      </c>
      <c r="F25" s="89" t="str">
        <f t="shared" ref="F25" si="19">IF(E25&lt;E24,"v",IF(E25=E24,IF(D25&lt;D24,"v",""),""))</f>
        <v/>
      </c>
      <c r="G25" s="69"/>
      <c r="H25" s="139"/>
      <c r="I25" s="96"/>
      <c r="J25" s="104"/>
      <c r="K25" s="104"/>
      <c r="L25" s="105"/>
      <c r="M25" s="118"/>
      <c r="N25" s="31"/>
      <c r="O25" s="163"/>
      <c r="P25" s="106"/>
      <c r="Q25" s="107"/>
      <c r="R25" s="107"/>
      <c r="S25" s="108"/>
      <c r="T25" s="106"/>
      <c r="U25" s="47"/>
      <c r="V25" s="31"/>
      <c r="W25" s="121"/>
      <c r="X25" s="122"/>
      <c r="Y25" s="122"/>
      <c r="Z25" s="122"/>
      <c r="AA25" s="109"/>
      <c r="AB25" s="47"/>
      <c r="AC25" s="31"/>
      <c r="AD25" s="118"/>
      <c r="AE25" s="120"/>
      <c r="AF25" s="120"/>
      <c r="AG25" s="120"/>
      <c r="AH25" s="118"/>
      <c r="AI25" s="47"/>
      <c r="AJ25" s="106"/>
      <c r="AN25" s="79"/>
      <c r="AO25" s="81"/>
      <c r="AQ25" s="79"/>
      <c r="AR25" s="81"/>
    </row>
    <row r="26" spans="1:44" ht="11.1" customHeight="1">
      <c r="A26" s="164" t="s">
        <v>108</v>
      </c>
      <c r="B26" s="85" t="str">
        <f ca="1">("Nr "&amp;INDIRECT("Ranking" &amp;B1 &amp;"!M15")) &amp;" " &amp;(INDIRECT("Ranking" &amp;B1 &amp;"!K15")) &amp;" " &amp;(INDIRECT("Ranking" &amp;B1 &amp;"!L15"))</f>
        <v>Nr 135 VENNERSTRÖM Hugo Sundsvalls SLK</v>
      </c>
      <c r="C26" s="86">
        <v>0</v>
      </c>
      <c r="D26" s="86">
        <v>0</v>
      </c>
      <c r="E26" s="102">
        <f t="shared" ref="E26" si="20">IF(D26&lt;&gt;"",IF(C26+D26&lt;C27+D27,0,(C26+D26)-(C27+D27)),"")</f>
        <v>0</v>
      </c>
      <c r="F26" s="88" t="str">
        <f t="shared" ref="F26" si="21">IF(E26&lt;E27,"v",IF(E26=E27,IF(D26&lt;D27,"v",""),""))</f>
        <v/>
      </c>
      <c r="G26" s="31"/>
      <c r="H26" s="124"/>
      <c r="I26" s="111" t="str">
        <f>IF(F26&lt;&gt;"",B26,IF(F27&lt;&gt;"",B27,""))</f>
        <v/>
      </c>
      <c r="J26" s="112">
        <v>0</v>
      </c>
      <c r="K26" s="112">
        <v>0</v>
      </c>
      <c r="L26" s="92">
        <f>IF(K26&lt;&gt;"",IF(J26+K26&lt;J28+K28,0,(J26+K26)-(J28+K28)),"")</f>
        <v>0</v>
      </c>
      <c r="M26" s="88" t="str">
        <f>IF(L26&lt;L28,"v",IF(L26=L28,IF(K26&lt;K28,"v",""),""))</f>
        <v/>
      </c>
      <c r="O26" s="21"/>
      <c r="P26" s="129" t="str">
        <f>IF(M26&lt;&gt;"",I26,IF(M28&lt;&gt;"",I28,""))</f>
        <v/>
      </c>
      <c r="Q26" s="86">
        <v>0</v>
      </c>
      <c r="R26" s="86">
        <v>0</v>
      </c>
      <c r="S26" s="102">
        <f>IF(R26&lt;&gt;"",IF(Q26+R26&lt;Q22+R22,0,(Q26+R26)-(Q22+R22)),"")</f>
        <v>0</v>
      </c>
      <c r="T26" s="103" t="str">
        <f>IF(S26&lt;S22,"v",IF(S26=S22,IF(R26&lt;R22,"v",""),""))</f>
        <v/>
      </c>
      <c r="U26" s="47"/>
      <c r="V26" s="31"/>
      <c r="W26" s="118"/>
      <c r="X26" s="120"/>
      <c r="Y26" s="120"/>
      <c r="Z26" s="120"/>
      <c r="AA26" s="118"/>
      <c r="AB26" s="47"/>
      <c r="AC26" s="31"/>
      <c r="AD26" s="118"/>
      <c r="AE26" s="120"/>
      <c r="AF26" s="120"/>
      <c r="AG26" s="120"/>
      <c r="AH26" s="118"/>
      <c r="AI26" s="47"/>
      <c r="AJ26" s="133" t="s">
        <v>12</v>
      </c>
      <c r="AN26" s="79"/>
      <c r="AO26" s="81"/>
      <c r="AQ26" s="79"/>
      <c r="AR26" s="81"/>
    </row>
    <row r="27" spans="1:44" ht="11.1" customHeight="1">
      <c r="A27" s="165"/>
      <c r="B27" s="85" t="str">
        <f ca="1">("Nr "&amp;INDIRECT("Ranking" &amp;B1 &amp;"!M26")) &amp;" " &amp;(INDIRECT("Ranking" &amp;B1 &amp;"!K26")) &amp;" " &amp;(INDIRECT("Ranking" &amp;B1 &amp;"!L26"))</f>
        <v>Nr  - -</v>
      </c>
      <c r="C27" s="86">
        <v>0</v>
      </c>
      <c r="D27" s="86">
        <v>0</v>
      </c>
      <c r="E27" s="102">
        <f t="shared" ref="E27" si="22">IF(D27&lt;&gt;"",IF(C27+D27&lt;C26+D26,0,(C27+D27)-(C26+D26)),"")</f>
        <v>0</v>
      </c>
      <c r="F27" s="89" t="str">
        <f t="shared" ref="F27" si="23">IF(E27&lt;E26,"v",IF(E27=E26,IF(D27&lt;D26,"v",""),""))</f>
        <v/>
      </c>
      <c r="G27" s="69"/>
      <c r="H27" s="164" t="s">
        <v>109</v>
      </c>
      <c r="I27" s="117"/>
      <c r="J27" s="97"/>
      <c r="K27" s="97"/>
      <c r="L27" s="98"/>
      <c r="M27" s="99"/>
      <c r="N27" s="57"/>
      <c r="O27" s="139"/>
      <c r="P27" s="121"/>
      <c r="Q27" s="119"/>
      <c r="R27" s="119"/>
      <c r="S27" s="120"/>
      <c r="T27" s="118"/>
      <c r="U27" s="31"/>
      <c r="V27" s="31"/>
      <c r="W27" s="106"/>
      <c r="X27" s="108"/>
      <c r="Y27" s="108"/>
      <c r="Z27" s="108"/>
      <c r="AA27" s="106"/>
      <c r="AB27" s="47"/>
      <c r="AC27" s="31"/>
      <c r="AD27" s="118"/>
      <c r="AE27" s="120"/>
      <c r="AF27" s="120"/>
      <c r="AG27" s="120"/>
      <c r="AH27" s="118"/>
      <c r="AI27" s="52"/>
      <c r="AJ27" s="146" t="str">
        <f>IF(AH14&lt;&gt;"",AD28,IF(AH28&lt;&gt;"",AD14,""))</f>
        <v/>
      </c>
      <c r="AN27" s="79"/>
      <c r="AO27" s="81"/>
      <c r="AQ27" s="79"/>
      <c r="AR27" s="81"/>
    </row>
    <row r="28" spans="1:44" ht="11.1" customHeight="1">
      <c r="A28" s="164" t="s">
        <v>110</v>
      </c>
      <c r="B28" s="94" t="str">
        <f ca="1">("Nr "&amp;INDIRECT("Ranking" &amp;B1 &amp;"!M31")) &amp;" " &amp;(INDIRECT("Ranking" &amp;B1 &amp;"!K31")) &amp;" " &amp;(INDIRECT("Ranking" &amp;B1 &amp;"!L31"))</f>
        <v>Nr  - -</v>
      </c>
      <c r="C28" s="95">
        <v>0</v>
      </c>
      <c r="D28" s="95">
        <v>0</v>
      </c>
      <c r="E28" s="102">
        <f t="shared" ref="E28" si="24">IF(D28&lt;&gt;"",IF(C28+D28&lt;C29+D29,0,(C28+D28)-(C29+D29)),"")</f>
        <v>0</v>
      </c>
      <c r="F28" s="88" t="str">
        <f t="shared" ref="F28" si="25">IF(E28&lt;E29,"v",IF(E28=E29,IF(D28&lt;D29,"v",""),""))</f>
        <v/>
      </c>
      <c r="G28" s="31"/>
      <c r="H28" s="165"/>
      <c r="I28" s="111" t="str">
        <f>IF(F28&lt;&gt;"",B28,IF(F29&lt;&gt;"",B29,""))</f>
        <v/>
      </c>
      <c r="J28" s="123">
        <v>0</v>
      </c>
      <c r="K28" s="123">
        <v>0</v>
      </c>
      <c r="L28" s="102">
        <f>IF(K28&lt;&gt;"",IF(J28+K28&lt;J26+K26,0,(J28+K28)-(J26+K26)),"")</f>
        <v>0</v>
      </c>
      <c r="M28" s="103" t="str">
        <f>IF(L28&lt;L26,"v",IF(L28=L26,IF(K28&lt;K26,"v",""),""))</f>
        <v/>
      </c>
      <c r="O28" s="21"/>
      <c r="P28" s="118"/>
      <c r="Q28" s="119"/>
      <c r="R28" s="119"/>
      <c r="S28" s="120"/>
      <c r="T28" s="118"/>
      <c r="U28" s="31"/>
      <c r="V28" s="162" t="s">
        <v>111</v>
      </c>
      <c r="W28" s="113" t="s">
        <v>13</v>
      </c>
      <c r="X28" s="115"/>
      <c r="Y28" s="115"/>
      <c r="Z28" s="115"/>
      <c r="AA28" s="106"/>
      <c r="AB28" s="52"/>
      <c r="AC28" s="42"/>
      <c r="AD28" s="129" t="str">
        <f>IF(AA24&lt;&gt;"",W24,IF(AA32&lt;&gt;"",W32,""))</f>
        <v/>
      </c>
      <c r="AE28" s="86">
        <v>0</v>
      </c>
      <c r="AF28" s="86">
        <v>0</v>
      </c>
      <c r="AG28" s="102">
        <f>IF(AF28&lt;&gt;"",IF(AE28+AF28&lt;AE14+AF14,0,(AE28+AF28)-(AE14+AF14)),"")</f>
        <v>0</v>
      </c>
      <c r="AH28" s="103" t="str">
        <f>IF(AG28&lt;AG14,"v",IF(AG28=AG14,IF(AF28&lt;AF14,"v",""),""))</f>
        <v/>
      </c>
      <c r="AI28" s="47"/>
      <c r="AJ28" s="118"/>
      <c r="AN28" s="79"/>
      <c r="AO28" s="81"/>
      <c r="AQ28" s="79"/>
      <c r="AR28" s="81"/>
    </row>
    <row r="29" spans="1:44" ht="11.1" customHeight="1">
      <c r="A29" s="165"/>
      <c r="B29" s="94" t="str">
        <f ca="1">("Nr "&amp;INDIRECT("Ranking" &amp;B1 &amp;"!M10")) &amp;" " &amp;(INDIRECT("Ranking" &amp;B1 &amp;"!K10")) &amp;" " &amp;(INDIRECT("Ranking" &amp;B1 &amp;"!L10"))</f>
        <v>Nr 121 BROMÉE Adam Sundsvalls SLK</v>
      </c>
      <c r="C29" s="95">
        <v>0</v>
      </c>
      <c r="D29" s="95">
        <v>0</v>
      </c>
      <c r="E29" s="102">
        <f t="shared" ref="E29" si="26">IF(D29&lt;&gt;"",IF(C29+D29&lt;C28+D28,0,(C29+D29)-(C28+D28)),"")</f>
        <v>0</v>
      </c>
      <c r="F29" s="89" t="str">
        <f t="shared" ref="F29" si="27">IF(E29&lt;E28,"v",IF(E29=E28,IF(D29&lt;D28,"v",""),""))</f>
        <v/>
      </c>
      <c r="G29" s="69"/>
      <c r="H29" s="139"/>
      <c r="I29" s="125"/>
      <c r="J29" s="126"/>
      <c r="K29" s="126"/>
      <c r="L29" s="127"/>
      <c r="M29" s="118"/>
      <c r="N29" s="31"/>
      <c r="O29" s="110"/>
      <c r="P29" s="106"/>
      <c r="Q29" s="107"/>
      <c r="R29" s="107"/>
      <c r="S29" s="108"/>
      <c r="T29" s="106"/>
      <c r="V29" s="131"/>
      <c r="W29" s="106"/>
      <c r="X29" s="108"/>
      <c r="Y29" s="108"/>
      <c r="Z29" s="108"/>
      <c r="AA29" s="106"/>
      <c r="AB29" s="47"/>
      <c r="AC29" s="31"/>
      <c r="AD29" s="121"/>
      <c r="AE29" s="120"/>
      <c r="AF29" s="120"/>
      <c r="AG29" s="120"/>
      <c r="AH29" s="118"/>
      <c r="AJ29" s="106"/>
      <c r="AN29" s="79"/>
      <c r="AO29" s="81"/>
      <c r="AQ29" s="79"/>
      <c r="AR29" s="81"/>
    </row>
    <row r="30" spans="1:44" ht="11.1" customHeight="1">
      <c r="A30" s="164" t="s">
        <v>112</v>
      </c>
      <c r="B30" s="85" t="str">
        <f ca="1">("Nr "&amp;INDIRECT("Ranking" &amp;B1 &amp;"!M11")) &amp;" " &amp;(INDIRECT("Ranking" &amp;B1 &amp;"!K11")) &amp;" " &amp;(INDIRECT("Ranking" &amp;B1 &amp;"!L11"))</f>
        <v>Nr 132 SVENSSON Isac Sundsvalls SLK</v>
      </c>
      <c r="C30" s="86">
        <v>0</v>
      </c>
      <c r="D30" s="86">
        <v>0</v>
      </c>
      <c r="E30" s="102">
        <f t="shared" ref="E30" si="28">IF(D30&lt;&gt;"",IF(C30+D30&lt;C31+D31,0,(C30+D30)-(C31+D31)),"")</f>
        <v>0</v>
      </c>
      <c r="F30" s="88" t="str">
        <f t="shared" ref="F30" si="29">IF(E30&lt;E31,"v",IF(E30=E31,IF(D30&lt;D31,"v",""),""))</f>
        <v/>
      </c>
      <c r="G30" s="31"/>
      <c r="H30" s="124"/>
      <c r="I30" s="90" t="str">
        <f>IF(F30&lt;&gt;"",B30,IF(F31&lt;&gt;"",B31,""))</f>
        <v/>
      </c>
      <c r="J30" s="91">
        <v>0</v>
      </c>
      <c r="K30" s="91">
        <v>0</v>
      </c>
      <c r="L30" s="92">
        <f>IF(K30&lt;&gt;"",IF(J30+K30&lt;J32+K32,0,(J30+K30)-(J32+K32)),"")</f>
        <v>0</v>
      </c>
      <c r="M30" s="88" t="str">
        <f>IF(L30&lt;L32,"v",IF(L30=L32,IF(K30&lt;K32,"v",""),""))</f>
        <v/>
      </c>
      <c r="O30" s="21"/>
      <c r="P30" s="147" t="str">
        <f>IF(M30&lt;&gt;"",I30,IF(M32&lt;&gt;"",I32,""))</f>
        <v/>
      </c>
      <c r="Q30" s="148">
        <v>0</v>
      </c>
      <c r="R30" s="148">
        <v>0</v>
      </c>
      <c r="S30" s="92">
        <f>IF(R30&lt;&gt;"",IF(Q30+R30&lt;Q34+R34,0,(Q30+R30)-(Q34+R34)),"")</f>
        <v>0</v>
      </c>
      <c r="T30" s="88" t="str">
        <f>IF(S30&lt;S34,"v",IF(S30=S34,IF(R30&lt;R34,"v",""),""))</f>
        <v/>
      </c>
      <c r="W30" s="106"/>
      <c r="X30" s="108"/>
      <c r="Y30" s="108"/>
      <c r="Z30" s="108"/>
      <c r="AA30" s="106"/>
      <c r="AB30" s="47"/>
      <c r="AC30" s="31"/>
      <c r="AD30" s="106"/>
      <c r="AE30" s="108"/>
      <c r="AF30" s="108"/>
      <c r="AG30" s="108"/>
      <c r="AH30" s="118"/>
      <c r="AJ30" s="106"/>
      <c r="AN30" s="79"/>
      <c r="AO30" s="81"/>
      <c r="AQ30" s="79"/>
      <c r="AR30" s="81"/>
    </row>
    <row r="31" spans="1:44" ht="11.1" customHeight="1">
      <c r="A31" s="165"/>
      <c r="B31" s="85" t="str">
        <f ca="1">("Nr "&amp;INDIRECT("Ranking" &amp;B1 &amp;"!M30")) &amp;" " &amp;(INDIRECT("Ranking" &amp;B1 &amp;"!K30")) &amp;" " &amp;(INDIRECT("Ranking" &amp;B1 &amp;"!L30"))</f>
        <v>Nr  - -</v>
      </c>
      <c r="C31" s="86">
        <v>0</v>
      </c>
      <c r="D31" s="86">
        <v>0</v>
      </c>
      <c r="E31" s="102">
        <f t="shared" ref="E31" si="30">IF(D31&lt;&gt;"",IF(C31+D31&lt;C30+D30,0,(C31+D31)-(C30+D30)),"")</f>
        <v>0</v>
      </c>
      <c r="F31" s="89" t="str">
        <f t="shared" ref="F31" si="31">IF(E31&lt;E30,"v",IF(E31=E30,IF(D31&lt;D30,"v",""),""))</f>
        <v/>
      </c>
      <c r="G31" s="69"/>
      <c r="H31" s="164" t="s">
        <v>113</v>
      </c>
      <c r="I31" s="96"/>
      <c r="J31" s="97"/>
      <c r="K31" s="97"/>
      <c r="L31" s="98"/>
      <c r="M31" s="99"/>
      <c r="N31" s="57"/>
      <c r="O31" s="139"/>
      <c r="P31" s="121"/>
      <c r="Q31" s="140"/>
      <c r="R31" s="140"/>
      <c r="S31" s="122"/>
      <c r="T31" s="109"/>
      <c r="U31" s="31"/>
      <c r="V31" s="31"/>
      <c r="W31" s="118"/>
      <c r="X31" s="120"/>
      <c r="Y31" s="120"/>
      <c r="Z31" s="120"/>
      <c r="AA31" s="118"/>
      <c r="AB31" s="47"/>
      <c r="AC31" s="31"/>
      <c r="AD31" s="147" t="str">
        <f>IF(AA10&lt;&gt;"",W18,IF(AA18&lt;&gt;"",W10,""))</f>
        <v/>
      </c>
      <c r="AE31" s="148">
        <v>0</v>
      </c>
      <c r="AF31" s="148">
        <v>0</v>
      </c>
      <c r="AG31" s="92">
        <f>IF(AF31&lt;&gt;"",IF(AE31+AF31&lt;AE35+AF35,0,(AE31+AF31)-(AE35+AF35)),"")</f>
        <v>0</v>
      </c>
      <c r="AH31" s="88" t="str">
        <f>IF(AG31&lt;AG35,"v",IF(AG31=AG35,IF(AF31&lt;AF35,"v",""),""))</f>
        <v/>
      </c>
      <c r="AJ31" s="106"/>
      <c r="AN31" s="79"/>
      <c r="AO31" s="81"/>
      <c r="AQ31" s="79"/>
      <c r="AR31" s="81"/>
    </row>
    <row r="32" spans="1:44" ht="11.1" customHeight="1">
      <c r="A32" s="164" t="s">
        <v>114</v>
      </c>
      <c r="B32" s="94" t="str">
        <f ca="1">("Nr "&amp;INDIRECT("Ranking" &amp;B1 &amp;"!M27")) &amp;" " &amp;(INDIRECT("Ranking" &amp;B1 &amp;"!K27")) &amp;" " &amp;(INDIRECT("Ranking" &amp;B1 &amp;"!L27"))</f>
        <v>Nr  - -</v>
      </c>
      <c r="C32" s="95">
        <v>0</v>
      </c>
      <c r="D32" s="95">
        <v>0</v>
      </c>
      <c r="E32" s="102">
        <f t="shared" ref="E32" si="32">IF(D32&lt;&gt;"",IF(C32+D32&lt;C33+D33,0,(C32+D32)-(C33+D33)),"")</f>
        <v>0</v>
      </c>
      <c r="F32" s="88" t="str">
        <f t="shared" ref="F32" si="33">IF(E32&lt;E33,"v",IF(E32=E33,IF(D32&lt;D33,"v",""),""))</f>
        <v/>
      </c>
      <c r="G32" s="42"/>
      <c r="H32" s="165"/>
      <c r="I32" s="90" t="str">
        <f>IF(F32&lt;&gt;"",B32,IF(F33&lt;&gt;"",B33,""))</f>
        <v/>
      </c>
      <c r="J32" s="101">
        <v>0</v>
      </c>
      <c r="K32" s="101">
        <v>0</v>
      </c>
      <c r="L32" s="102">
        <f>IF(K32&lt;&gt;"",IF(J32+K32&lt;J30+K30,0,(J32+K32)-(J30+K30)),"")</f>
        <v>0</v>
      </c>
      <c r="M32" s="103" t="str">
        <f>IF(L32&lt;L30,"v",IF(L32=L30,IF(K32&lt;K30,"v",""),""))</f>
        <v/>
      </c>
      <c r="O32" s="166" t="s">
        <v>115</v>
      </c>
      <c r="P32" s="141" t="s">
        <v>14</v>
      </c>
      <c r="Q32" s="142"/>
      <c r="R32" s="142"/>
      <c r="S32" s="143"/>
      <c r="T32" s="144"/>
      <c r="U32" s="42">
        <v>4</v>
      </c>
      <c r="V32" s="53">
        <v>4</v>
      </c>
      <c r="W32" s="145" t="str">
        <f>IF(T30&lt;&gt;"",P30,IF(T34&lt;&gt;"",P34,""))</f>
        <v/>
      </c>
      <c r="X32" s="123">
        <v>0</v>
      </c>
      <c r="Y32" s="123">
        <v>0</v>
      </c>
      <c r="Z32" s="102">
        <f>IF(Y32&lt;&gt;"",IF(X32+Y32&lt;X24+Y24,0,(X32+Y32)-(X24+Y24)),"")</f>
        <v>0</v>
      </c>
      <c r="AA32" s="103" t="str">
        <f>IF(Z32&lt;Z24,"v",IF(Z32=Z24,IF(Y32&lt;Y24,"v",""),""))</f>
        <v/>
      </c>
      <c r="AB32" s="47"/>
      <c r="AC32" s="31"/>
      <c r="AD32" s="121"/>
      <c r="AE32" s="122"/>
      <c r="AF32" s="122"/>
      <c r="AG32" s="122"/>
      <c r="AH32" s="109"/>
      <c r="AJ32" s="149" t="s">
        <v>15</v>
      </c>
      <c r="AN32" s="79"/>
      <c r="AO32" s="81"/>
      <c r="AQ32" s="79"/>
      <c r="AR32" s="81"/>
    </row>
    <row r="33" spans="1:44" ht="11.1" customHeight="1">
      <c r="A33" s="165"/>
      <c r="B33" s="94" t="str">
        <f ca="1">("Nr "&amp;INDIRECT("Ranking" &amp;B1 &amp;"!M14")) &amp;" " &amp;(INDIRECT("Ranking" &amp;B1 &amp;"!K14")) &amp;" " &amp;(INDIRECT("Ranking" &amp;B1 &amp;"!L14"))</f>
        <v>Nr 133 THORSANDER Samuel Nolby Alpina SK</v>
      </c>
      <c r="C33" s="95">
        <v>0</v>
      </c>
      <c r="D33" s="95">
        <v>0</v>
      </c>
      <c r="E33" s="102">
        <f t="shared" ref="E33" si="34">IF(D33&lt;&gt;"",IF(C33+D33&lt;C32+D32,0,(C33+D33)-(C32+D32)),"")</f>
        <v>0</v>
      </c>
      <c r="F33" s="89" t="str">
        <f t="shared" ref="F33" si="35">IF(E33&lt;E32,"v",IF(E33=E32,IF(D33&lt;D32,"v",""),""))</f>
        <v/>
      </c>
      <c r="G33" s="69"/>
      <c r="H33" s="139"/>
      <c r="I33" s="96"/>
      <c r="J33" s="104"/>
      <c r="K33" s="104"/>
      <c r="L33" s="105"/>
      <c r="M33" s="118"/>
      <c r="N33" s="31"/>
      <c r="O33" s="163"/>
      <c r="P33" s="106"/>
      <c r="Q33" s="107"/>
      <c r="R33" s="107"/>
      <c r="S33" s="108"/>
      <c r="T33" s="106"/>
      <c r="U33" s="47"/>
      <c r="V33" s="31"/>
      <c r="W33" s="57"/>
      <c r="X33" s="56"/>
      <c r="Y33" s="56"/>
      <c r="Z33" s="56"/>
      <c r="AA33" s="31"/>
      <c r="AB33" s="31"/>
      <c r="AC33" s="162" t="s">
        <v>116</v>
      </c>
      <c r="AD33" s="113" t="s">
        <v>16</v>
      </c>
      <c r="AE33" s="113"/>
      <c r="AF33" s="113"/>
      <c r="AG33" s="113"/>
      <c r="AH33" s="144"/>
      <c r="AJ33" s="150" t="str">
        <f>IF(AH31&lt;&gt;"",AD31,IF(AH35&lt;&gt;"",AD35,""))</f>
        <v/>
      </c>
      <c r="AN33" s="79"/>
      <c r="AO33" s="81"/>
      <c r="AQ33" s="79"/>
      <c r="AR33" s="81"/>
    </row>
    <row r="34" spans="1:44" ht="11.1" customHeight="1">
      <c r="A34" s="164" t="s">
        <v>117</v>
      </c>
      <c r="B34" s="85" t="str">
        <f ca="1">("Nr "&amp;INDIRECT("Ranking" &amp;B1 &amp;"!M19")) &amp;" " &amp;(INDIRECT("Ranking" &amp;B1 &amp;"!K19")) &amp;" " &amp;(INDIRECT("Ranking" &amp;B1 &amp;"!L19"))</f>
        <v>Nr 137 ÖMAN Jonathan Östersund-Frösö SLK</v>
      </c>
      <c r="C34" s="86">
        <v>0</v>
      </c>
      <c r="D34" s="86">
        <v>0</v>
      </c>
      <c r="E34" s="102">
        <f t="shared" ref="E34" si="36">IF(D34&lt;&gt;"",IF(C34+D34&lt;C35+D35,0,(C34+D34)-(C35+D35)),"")</f>
        <v>0</v>
      </c>
      <c r="F34" s="88" t="str">
        <f t="shared" ref="F34" si="37">IF(E34&lt;E35,"v",IF(E34=E35,IF(D34&lt;D35,"v",""),""))</f>
        <v/>
      </c>
      <c r="G34" s="42"/>
      <c r="H34" s="124"/>
      <c r="I34" s="111" t="str">
        <f>IF(F34&lt;&gt;"",B34,IF(F35&lt;&gt;"",B35,""))</f>
        <v/>
      </c>
      <c r="J34" s="112">
        <v>0</v>
      </c>
      <c r="K34" s="112">
        <v>0</v>
      </c>
      <c r="L34" s="92">
        <f>IF(K34&lt;&gt;"",IF(J34+K34&lt;J36+K36,0,(J34+K34)-(J36+K36)),"")</f>
        <v>0</v>
      </c>
      <c r="M34" s="88" t="str">
        <f>IF(L34&lt;L36,"v",IF(L34=L36,IF(K34&lt;K36,"v",""),""))</f>
        <v/>
      </c>
      <c r="P34" s="147" t="str">
        <f>IF(M34&lt;&gt;"",I34,IF(M36&lt;&gt;"",I36,""))</f>
        <v/>
      </c>
      <c r="Q34" s="95">
        <v>0</v>
      </c>
      <c r="R34" s="95">
        <v>0</v>
      </c>
      <c r="S34" s="102">
        <f>IF(R34&lt;&gt;"",IF(Q34+R34&lt;Q30+R30,0,(Q34+R34)-(Q30+R30)),"")</f>
        <v>0</v>
      </c>
      <c r="T34" s="103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1"/>
      <c r="AD34" s="106"/>
      <c r="AE34" s="108"/>
      <c r="AF34" s="108"/>
      <c r="AG34" s="108"/>
      <c r="AH34" s="144"/>
      <c r="AI34" s="69"/>
      <c r="AJ34" s="57"/>
      <c r="AN34" s="79"/>
      <c r="AO34" s="81"/>
      <c r="AQ34" s="79"/>
      <c r="AR34" s="81"/>
    </row>
    <row r="35" spans="1:44" ht="11.1" customHeight="1">
      <c r="A35" s="165"/>
      <c r="B35" s="85" t="str">
        <f ca="1">("Nr "&amp;INDIRECT("Ranking" &amp;B1 &amp;"!M22")) &amp;" " &amp;(INDIRECT("Ranking" &amp;B1 &amp;"!K22")) &amp;" " &amp;(INDIRECT("Ranking" &amp;B1 &amp;"!L22"))</f>
        <v>Nr 129 MIKELSSON Bosse Östersund-Frösö SLK</v>
      </c>
      <c r="C35" s="86">
        <v>0</v>
      </c>
      <c r="D35" s="86">
        <v>0</v>
      </c>
      <c r="E35" s="102">
        <f t="shared" ref="E35" si="38">IF(D35&lt;&gt;"",IF(C35+D35&lt;C34+D34,0,(C35+D35)-(C34+D34)),"")</f>
        <v>0</v>
      </c>
      <c r="F35" s="89" t="str">
        <f t="shared" ref="F35" si="39">IF(E35&lt;E34,"v",IF(E35=E34,IF(D35&lt;D34,"v",""),""))</f>
        <v/>
      </c>
      <c r="G35" s="31"/>
      <c r="H35" s="164" t="s">
        <v>118</v>
      </c>
      <c r="I35" s="117"/>
      <c r="J35" s="97"/>
      <c r="K35" s="97"/>
      <c r="L35" s="98"/>
      <c r="M35" s="99"/>
      <c r="N35" s="57"/>
      <c r="O35" s="57"/>
      <c r="P35" s="57"/>
      <c r="Q35" s="56"/>
      <c r="R35" s="56"/>
      <c r="S35" s="56"/>
      <c r="T35" s="31"/>
      <c r="U35" s="31"/>
      <c r="V35" s="31"/>
      <c r="AD35" s="94" t="str">
        <f>IF(AA24&lt;&gt;"",W32,IF(AA32&lt;&gt;"",W24,""))</f>
        <v/>
      </c>
      <c r="AE35" s="95">
        <v>0</v>
      </c>
      <c r="AF35" s="95">
        <v>0</v>
      </c>
      <c r="AG35" s="102">
        <f>IF(AF35&lt;&gt;"",IF(AE35+AF35&lt;AE31+AF31,0,(AE35+AF35)-(AE31+AF31)),"")</f>
        <v>0</v>
      </c>
      <c r="AH35" s="103" t="str">
        <f>IF(AG35&lt;AG31,"v",IF(AG35=AG31,IF(AF35&lt;AF31,"v",""),""))</f>
        <v/>
      </c>
      <c r="AN35" s="79"/>
      <c r="AO35" s="81"/>
      <c r="AQ35" s="79"/>
      <c r="AR35" s="81"/>
    </row>
    <row r="36" spans="1:44" ht="11.1" customHeight="1">
      <c r="A36" s="166" t="s">
        <v>119</v>
      </c>
      <c r="B36" s="94" t="str">
        <f ca="1">("Nr "&amp;INDIRECT("Ranking" &amp;B1 &amp;"!M35")) &amp;" " &amp;(INDIRECT("Ranking" &amp;B1 &amp;"!K35")) &amp;" " &amp;(INDIRECT("Ranking" &amp;B1 &amp;"!L35"))</f>
        <v>Nr  - -</v>
      </c>
      <c r="C36" s="95">
        <v>0</v>
      </c>
      <c r="D36" s="95">
        <v>0</v>
      </c>
      <c r="E36" s="102">
        <f t="shared" ref="E36" si="40">IF(D36&lt;&gt;"",IF(C36+D36&lt;C37+D37,0,(C36+D36)-(C37+D37)),"")</f>
        <v>0</v>
      </c>
      <c r="F36" s="88" t="str">
        <f t="shared" ref="F36" si="41">IF(E36&lt;E37,"v",IF(E36=E37,IF(D36&lt;D37,"v",""),""))</f>
        <v/>
      </c>
      <c r="G36" s="42"/>
      <c r="H36" s="165"/>
      <c r="I36" s="111" t="str">
        <f>IF(F36&lt;&gt;"",B36,IF(F37&lt;&gt;"",B37,""))</f>
        <v/>
      </c>
      <c r="J36" s="123">
        <v>0</v>
      </c>
      <c r="K36" s="123">
        <v>0</v>
      </c>
      <c r="L36" s="102">
        <f>IF(K36&lt;&gt;"",IF(J36+K36&lt;J34+K34,0,(J36+K36)-(J34+K34)),"")</f>
        <v>0</v>
      </c>
      <c r="M36" s="103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79"/>
      <c r="AO36" s="81"/>
      <c r="AQ36" s="79"/>
      <c r="AR36" s="81"/>
    </row>
    <row r="37" spans="1:44" ht="11.1" customHeight="1">
      <c r="A37" s="163"/>
      <c r="B37" s="94" t="str">
        <f ca="1">("Nr "&amp;INDIRECT("Ranking" &amp;B1 &amp;"!M6")) &amp;" " &amp;(INDIRECT("Ranking" &amp;B1 &amp;"!K6")) &amp;" " &amp;(INDIRECT("Ranking" &amp;B1 &amp;"!L6"))</f>
        <v>Nr 127 LUNDQUIST Philip Saltsjöbadens SLK</v>
      </c>
      <c r="C37" s="95">
        <v>0</v>
      </c>
      <c r="D37" s="95">
        <v>0</v>
      </c>
      <c r="E37" s="102">
        <f t="shared" ref="E37" si="42">IF(D37&lt;&gt;"",IF(C37+D37&lt;C36+D36,0,(C37+D37)-(C36+D36)),"")</f>
        <v>0</v>
      </c>
      <c r="F37" s="89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79"/>
      <c r="AO37" s="81"/>
      <c r="AQ37" s="79"/>
      <c r="AR37" s="81"/>
    </row>
    <row r="38" spans="1:44" ht="11.1" customHeight="1">
      <c r="AN38" s="79"/>
      <c r="AO38" s="81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0" t="s">
        <v>17</v>
      </c>
      <c r="B41" s="160"/>
      <c r="D41" s="28"/>
      <c r="E41" s="28"/>
      <c r="F41" s="28"/>
      <c r="J41" s="160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0"/>
      <c r="B42" s="93"/>
      <c r="C42" s="23"/>
      <c r="F42" s="22"/>
      <c r="J42" s="160"/>
    </row>
    <row r="43" spans="1:44" ht="18.75">
      <c r="A43" s="161" t="s">
        <v>18</v>
      </c>
      <c r="B43" s="80" t="str">
        <f>AJ21</f>
        <v/>
      </c>
      <c r="C43" s="23"/>
      <c r="F43" s="22"/>
      <c r="J43" s="161" t="s">
        <v>55</v>
      </c>
      <c r="K43" s="81" t="str">
        <f>IF(AND(F5="",F6=""),"",IF(F5="",B5,IF(F6="",B6)))</f>
        <v/>
      </c>
    </row>
    <row r="44" spans="1:44" ht="18.75">
      <c r="A44" s="161" t="s">
        <v>19</v>
      </c>
      <c r="B44" s="80" t="str">
        <f>AJ27</f>
        <v/>
      </c>
      <c r="C44" s="23"/>
      <c r="F44" s="22"/>
      <c r="J44" s="161" t="s">
        <v>55</v>
      </c>
      <c r="K44" s="81" t="str">
        <f>IF(AND(F7="",F8=""),"",IF(F7="",B7,IF(F8="",B8)))</f>
        <v/>
      </c>
    </row>
    <row r="45" spans="1:44" ht="18.75">
      <c r="A45" s="161" t="s">
        <v>20</v>
      </c>
      <c r="B45" s="80" t="str">
        <f>AJ33</f>
        <v/>
      </c>
      <c r="C45" s="23"/>
      <c r="F45" s="22"/>
      <c r="J45" s="161" t="s">
        <v>55</v>
      </c>
      <c r="K45" s="81" t="str">
        <f>IF(AND(F9="",F10=""),"",IF(F9="",B9,IF(F10="",B10)))</f>
        <v/>
      </c>
    </row>
    <row r="46" spans="1:44" ht="18.75">
      <c r="A46" s="161" t="s">
        <v>21</v>
      </c>
      <c r="B46" s="80" t="str">
        <f>IF(AND(AH31="",AH35=""),"",IF(AH31="",AD31,IF(AH35="",AD35)))</f>
        <v/>
      </c>
      <c r="C46" s="23"/>
      <c r="F46" s="22"/>
      <c r="J46" s="161" t="s">
        <v>55</v>
      </c>
      <c r="K46" s="81" t="str">
        <f>IF(AND(F11="",F12=""),"",IF(F11="",B11,IF(F12="",B12)))</f>
        <v/>
      </c>
    </row>
    <row r="47" spans="1:44" ht="18.75">
      <c r="A47" s="161" t="s">
        <v>22</v>
      </c>
      <c r="B47" s="80" t="str">
        <f>IF(AND(T8="",T12=""),"",IF(T8="",P8,IF(T12="",P12)))</f>
        <v/>
      </c>
      <c r="C47" s="23"/>
      <c r="F47" s="22"/>
      <c r="J47" s="161" t="s">
        <v>55</v>
      </c>
      <c r="K47" s="81" t="str">
        <f>IF(AND(F13="",F14=""),"",IF(F13="",B13,IF(F14="",B14)))</f>
        <v/>
      </c>
    </row>
    <row r="48" spans="1:44" ht="18.75">
      <c r="A48" s="161" t="s">
        <v>22</v>
      </c>
      <c r="B48" s="80" t="str">
        <f>IF(AND(T16="",T20=""),"",IF(T16="",P16,IF(T20="",P20)))</f>
        <v/>
      </c>
      <c r="C48" s="23"/>
      <c r="F48" s="22"/>
      <c r="J48" s="161" t="s">
        <v>55</v>
      </c>
      <c r="K48" s="81" t="str">
        <f>IF(AND(F15="",F16=""),"",IF(F15="",B15,IF(F16="",B16)))</f>
        <v/>
      </c>
    </row>
    <row r="49" spans="1:11" ht="18.75">
      <c r="A49" s="161" t="s">
        <v>22</v>
      </c>
      <c r="B49" s="80" t="str">
        <f>IF(AND(T22="",T26=""),"",IF(T22="",P22,IF(T26="",P26)))</f>
        <v/>
      </c>
      <c r="C49" s="23"/>
      <c r="F49" s="22"/>
      <c r="J49" s="161" t="s">
        <v>55</v>
      </c>
      <c r="K49" s="81" t="str">
        <f>IF(AND(F17="",F18=""),"",IF(F17="",B17,IF(F18="",B18)))</f>
        <v/>
      </c>
    </row>
    <row r="50" spans="1:11" ht="18.75">
      <c r="A50" s="161" t="s">
        <v>22</v>
      </c>
      <c r="B50" s="80" t="str">
        <f>IF(AND(T30="",T34=""),"",IF(T30="",P30,IF(T34="",P34)))</f>
        <v/>
      </c>
      <c r="C50" s="23"/>
      <c r="F50" s="22"/>
      <c r="J50" s="161" t="s">
        <v>55</v>
      </c>
      <c r="K50" s="81" t="str">
        <f>IF(AND(F19="",F20=""),"",IF(F19="",B19,IF(F20="",B20)))</f>
        <v/>
      </c>
    </row>
    <row r="51" spans="1:11" ht="18.75">
      <c r="A51" s="161" t="s">
        <v>23</v>
      </c>
      <c r="B51" s="80" t="str">
        <f>IF(AND(M6="",M8=""),"",IF(M6="",I6,IF(M8="",I8)))</f>
        <v/>
      </c>
      <c r="C51" s="23"/>
      <c r="F51" s="22"/>
      <c r="J51" s="161" t="s">
        <v>55</v>
      </c>
      <c r="K51" s="81" t="str">
        <f>IF(AND(F22="",F23=""),"",IF(F22="",B22,IF(F23="",B23)))</f>
        <v/>
      </c>
    </row>
    <row r="52" spans="1:11" ht="18.75">
      <c r="A52" s="161" t="s">
        <v>23</v>
      </c>
      <c r="B52" s="80" t="str">
        <f>IF(AND(M10="",M12=""),"",IF(M10="",I10,IF(M12="",I12)))</f>
        <v/>
      </c>
      <c r="C52" s="23"/>
      <c r="F52" s="22"/>
      <c r="J52" s="161" t="s">
        <v>55</v>
      </c>
      <c r="K52" s="81" t="str">
        <f>IF(AND(F24="",F25=""),"",IF(F24="",B24,IF(F25="",B25)))</f>
        <v/>
      </c>
    </row>
    <row r="53" spans="1:11" ht="18.75">
      <c r="A53" s="161" t="s">
        <v>23</v>
      </c>
      <c r="B53" s="80" t="str">
        <f>IF(AND(M14="",M16=""),"",IF(M14="",I14,IF(M16="",I16)))</f>
        <v/>
      </c>
      <c r="C53" s="23"/>
      <c r="F53" s="22"/>
      <c r="J53" s="161" t="s">
        <v>55</v>
      </c>
      <c r="K53" s="81" t="str">
        <f>IF(AND(F26="",F27=""),"",IF(F26="",B26,IF(F27="",B27)))</f>
        <v/>
      </c>
    </row>
    <row r="54" spans="1:11" ht="18.75">
      <c r="A54" s="161" t="s">
        <v>23</v>
      </c>
      <c r="B54" s="80" t="str">
        <f>IF(AND(M18="",M20=""),"",IF(M18="",I18,IF(M20="",I20)))</f>
        <v/>
      </c>
      <c r="C54" s="23"/>
      <c r="F54" s="22"/>
      <c r="J54" s="161" t="s">
        <v>55</v>
      </c>
      <c r="K54" s="81" t="str">
        <f>IF(AND(F28="",F29=""),"",IF(F28="",B28,IF(F29="",B29)))</f>
        <v/>
      </c>
    </row>
    <row r="55" spans="1:11" ht="18.75">
      <c r="A55" s="161" t="s">
        <v>23</v>
      </c>
      <c r="B55" s="80" t="str">
        <f>IF(AND(M22="",M24=""),"",IF(M22="",I22,IF(M24="",I24)))</f>
        <v/>
      </c>
      <c r="C55" s="23"/>
      <c r="F55" s="22"/>
      <c r="J55" s="161" t="s">
        <v>55</v>
      </c>
      <c r="K55" s="81" t="str">
        <f>IF(AND(F30="",F31=""),"",IF(F30="",B30,IF(F31="",B31)))</f>
        <v/>
      </c>
    </row>
    <row r="56" spans="1:11" ht="18.75">
      <c r="A56" s="161" t="s">
        <v>23</v>
      </c>
      <c r="B56" s="80" t="str">
        <f>IF(AND(M26="",M28=""),"",IF(M26="",I26,IF(M28="",I28)))</f>
        <v/>
      </c>
      <c r="C56" s="23"/>
      <c r="F56" s="22"/>
      <c r="J56" s="161" t="s">
        <v>55</v>
      </c>
      <c r="K56" s="81" t="str">
        <f>IF(AND(F32="",F33=""),"",IF(F32="",B32,IF(F33="",B33)))</f>
        <v/>
      </c>
    </row>
    <row r="57" spans="1:11" ht="18.75">
      <c r="A57" s="161" t="s">
        <v>23</v>
      </c>
      <c r="B57" s="80" t="str">
        <f>IF(AND(M30="",M32=""),"",IF(M30="",I30,IF(M32="",I32)))</f>
        <v/>
      </c>
      <c r="C57" s="23"/>
      <c r="F57" s="22"/>
      <c r="J57" s="161" t="s">
        <v>55</v>
      </c>
      <c r="K57" s="81" t="str">
        <f>IF(AND(F34="",F35=""),"",IF(F34="",B34,IF(F35="",B35)))</f>
        <v/>
      </c>
    </row>
    <row r="58" spans="1:11" ht="18.75">
      <c r="A58" s="161" t="s">
        <v>23</v>
      </c>
      <c r="B58" s="80" t="str">
        <f>IF(AND(M34="",M36=""),"",IF(M34="",I34,IF(M36="",I36)))</f>
        <v/>
      </c>
      <c r="C58" s="23"/>
      <c r="F58" s="22"/>
      <c r="J58" s="161" t="s">
        <v>55</v>
      </c>
      <c r="K58" s="81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RankingH13_14_1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1" t="s">
        <v>212</v>
      </c>
      <c r="L5" s="152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1" t="s">
        <v>213</v>
      </c>
      <c r="L6" s="152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1" t="s">
        <v>215</v>
      </c>
      <c r="L7" s="152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1" t="s">
        <v>216</v>
      </c>
      <c r="L8" s="152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1" t="s">
        <v>217</v>
      </c>
      <c r="L9" s="152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1" t="s">
        <v>218</v>
      </c>
      <c r="L10" s="152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1" t="s">
        <v>219</v>
      </c>
      <c r="L11" s="152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1" t="s">
        <v>220</v>
      </c>
      <c r="L12" s="152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1" t="s">
        <v>221</v>
      </c>
      <c r="L13" s="152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1" t="s">
        <v>222</v>
      </c>
      <c r="L14" s="152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1" t="s">
        <v>223</v>
      </c>
      <c r="L15" s="152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1" t="s">
        <v>224</v>
      </c>
      <c r="L16" s="152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1" t="s">
        <v>225</v>
      </c>
      <c r="L17" s="152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1" t="s">
        <v>226</v>
      </c>
      <c r="L18" s="152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1" t="s">
        <v>227</v>
      </c>
      <c r="L19" s="152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1" t="s">
        <v>228</v>
      </c>
      <c r="L20" s="152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1" t="s">
        <v>229</v>
      </c>
      <c r="L21" s="152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1" t="s">
        <v>230</v>
      </c>
      <c r="L22" s="152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3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2">
    <sortCondition ref="J5:J22"/>
  </sortState>
  <conditionalFormatting sqref="K146:K208">
    <cfRule type="duplicateValues" dxfId="13" priority="2"/>
    <cfRule type="expression" dxfId="12" priority="3">
      <formula>(ROW()&lt;(ROW($K$146)+$D$143))</formula>
    </cfRule>
  </conditionalFormatting>
  <conditionalFormatting sqref="K5:K36">
    <cfRule type="duplicateValues" dxfId="11" priority="4"/>
  </conditionalFormatting>
  <conditionalFormatting sqref="K76:K138">
    <cfRule type="duplicateValues" dxfId="10" priority="1"/>
    <cfRule type="expression" dxfId="9" priority="5">
      <formula>(ROW()&lt;(ROW($K$76)+$D$73))</formula>
    </cfRule>
  </conditionalFormatting>
  <conditionalFormatting sqref="A76:A138">
    <cfRule type="duplicateValues" dxfId="8" priority="6"/>
  </conditionalFormatting>
  <conditionalFormatting sqref="A146:A208">
    <cfRule type="containsText" dxfId="7" priority="7" operator="containsText" text="Redan rankad">
      <formula>NOT(ISERROR(SEARCH("Redan rankad",A146)))</formula>
    </cfRule>
    <cfRule type="duplicateValues" dxfId="6" priority="8"/>
  </conditionalFormatting>
  <conditionalFormatting sqref="B146:B208">
    <cfRule type="duplicateValues" dxfId="5" priority="9"/>
  </conditionalFormatting>
  <conditionalFormatting sqref="A216:A278">
    <cfRule type="containsText" dxfId="4" priority="10" operator="containsText" text="Redan rankad">
      <formula>NOT(ISERROR(SEARCH("Redan rankad",A216)))</formula>
    </cfRule>
    <cfRule type="duplicateValues" dxfId="3" priority="11"/>
  </conditionalFormatting>
  <conditionalFormatting sqref="B216:B278">
    <cfRule type="duplicateValues" dxfId="2" priority="12"/>
  </conditionalFormatting>
  <conditionalFormatting sqref="K216:K278">
    <cfRule type="duplicateValues" dxfId="1" priority="13"/>
    <cfRule type="expression" dxfId="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RankingD9_10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121</v>
      </c>
      <c r="L5" s="84" t="s">
        <v>122</v>
      </c>
      <c r="M5" s="9">
        <v>9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123</v>
      </c>
      <c r="L6" s="84" t="s">
        <v>122</v>
      </c>
      <c r="M6" s="9">
        <v>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124</v>
      </c>
      <c r="L7" s="84" t="s">
        <v>122</v>
      </c>
      <c r="M7" s="9">
        <v>2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84" t="s">
        <v>122</v>
      </c>
      <c r="M8" s="9">
        <v>10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126</v>
      </c>
      <c r="L9" s="84" t="s">
        <v>127</v>
      </c>
      <c r="M9" s="9">
        <v>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128</v>
      </c>
      <c r="L10" s="84" t="s">
        <v>122</v>
      </c>
      <c r="M10" s="9">
        <v>11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129</v>
      </c>
      <c r="L11" s="84" t="s">
        <v>122</v>
      </c>
      <c r="M11" s="9">
        <v>15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130</v>
      </c>
      <c r="L12" s="84" t="s">
        <v>127</v>
      </c>
      <c r="M12" s="9">
        <v>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131</v>
      </c>
      <c r="L13" s="84" t="s">
        <v>122</v>
      </c>
      <c r="M13" s="9">
        <v>13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132</v>
      </c>
      <c r="L14" s="84" t="s">
        <v>127</v>
      </c>
      <c r="M14" s="9">
        <v>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133</v>
      </c>
      <c r="L15" s="84" t="s">
        <v>122</v>
      </c>
      <c r="M15" s="9">
        <v>14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134</v>
      </c>
      <c r="L16" s="84" t="s">
        <v>122</v>
      </c>
      <c r="M16" s="9">
        <v>12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135</v>
      </c>
      <c r="L17" s="84" t="s">
        <v>122</v>
      </c>
      <c r="M17" s="9">
        <v>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137</v>
      </c>
      <c r="L18" s="84" t="s">
        <v>122</v>
      </c>
      <c r="M18" s="9">
        <v>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82" t="s">
        <v>136</v>
      </c>
      <c r="L19" s="183" t="s">
        <v>127</v>
      </c>
      <c r="M19" s="184">
        <v>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120</v>
      </c>
      <c r="L20" s="84" t="s">
        <v>120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83"/>
    </row>
    <row r="42" spans="1:11" s="2" customFormat="1">
      <c r="A42" s="83" t="s">
        <v>41</v>
      </c>
      <c r="K42" s="83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2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3">IFERROR(TIMEVALUE(IF(D45="förlorare",TEXT(F6+$D$40,"mm:ss.000"),F6)),"-")</f>
        <v>-</v>
      </c>
      <c r="B45" s="2" t="str">
        <f t="shared" si="2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4">IFERROR(VLOOKUP(SMALL($A$44:$A$74,$J45),$A$44:$B$74,2,FALSE),"-")</f>
        <v>-</v>
      </c>
    </row>
    <row r="46" spans="1:11" s="2" customFormat="1">
      <c r="A46" s="17" t="str">
        <f t="shared" si="3"/>
        <v>-</v>
      </c>
      <c r="B46" s="2" t="str">
        <f t="shared" si="2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5">J45+1</f>
        <v>3</v>
      </c>
      <c r="K46" s="2" t="str">
        <f t="shared" si="4"/>
        <v>-</v>
      </c>
    </row>
    <row r="47" spans="1:11" s="2" customFormat="1">
      <c r="A47" s="17" t="str">
        <f t="shared" si="3"/>
        <v>-</v>
      </c>
      <c r="B47" s="2" t="str">
        <f t="shared" si="2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5"/>
        <v>4</v>
      </c>
      <c r="K47" s="2" t="str">
        <f t="shared" si="4"/>
        <v>-</v>
      </c>
    </row>
    <row r="48" spans="1:11" s="2" customFormat="1">
      <c r="A48" s="17" t="str">
        <f t="shared" si="3"/>
        <v>-</v>
      </c>
      <c r="B48" s="2" t="str">
        <f t="shared" si="2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5"/>
        <v>5</v>
      </c>
      <c r="K48" s="2" t="str">
        <f t="shared" si="4"/>
        <v>-</v>
      </c>
    </row>
    <row r="49" spans="1:12" s="2" customFormat="1">
      <c r="A49" s="17" t="str">
        <f t="shared" si="3"/>
        <v>-</v>
      </c>
      <c r="B49" s="2" t="str">
        <f t="shared" si="2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5"/>
        <v>6</v>
      </c>
      <c r="K49" s="2" t="str">
        <f t="shared" si="4"/>
        <v>-</v>
      </c>
      <c r="L49" s="83"/>
    </row>
    <row r="50" spans="1:12" s="2" customFormat="1">
      <c r="A50" s="17" t="str">
        <f t="shared" si="3"/>
        <v>-</v>
      </c>
      <c r="B50" s="2" t="str">
        <f t="shared" si="2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5"/>
        <v>7</v>
      </c>
      <c r="K50" s="2" t="str">
        <f t="shared" si="4"/>
        <v>-</v>
      </c>
    </row>
    <row r="51" spans="1:12" s="2" customFormat="1">
      <c r="A51" s="17" t="str">
        <f t="shared" si="3"/>
        <v>-</v>
      </c>
      <c r="B51" s="2" t="str">
        <f t="shared" si="2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5"/>
        <v>8</v>
      </c>
      <c r="K51" s="2" t="str">
        <f t="shared" si="4"/>
        <v>-</v>
      </c>
    </row>
    <row r="52" spans="1:12" s="2" customFormat="1">
      <c r="A52" s="17" t="str">
        <f t="shared" si="3"/>
        <v>-</v>
      </c>
      <c r="B52" s="2" t="str">
        <f t="shared" si="2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5"/>
        <v>9</v>
      </c>
      <c r="K52" s="2" t="str">
        <f t="shared" si="4"/>
        <v>-</v>
      </c>
    </row>
    <row r="53" spans="1:12" s="2" customFormat="1">
      <c r="A53" s="17" t="str">
        <f t="shared" si="3"/>
        <v>-</v>
      </c>
      <c r="B53" s="2" t="str">
        <f t="shared" si="2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5"/>
        <v>10</v>
      </c>
      <c r="K53" s="2" t="str">
        <f t="shared" si="4"/>
        <v>-</v>
      </c>
    </row>
    <row r="54" spans="1:12" s="2" customFormat="1">
      <c r="A54" s="17" t="str">
        <f t="shared" si="3"/>
        <v>-</v>
      </c>
      <c r="B54" s="2" t="str">
        <f t="shared" si="2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5"/>
        <v>11</v>
      </c>
      <c r="K54" s="2" t="str">
        <f t="shared" si="4"/>
        <v>-</v>
      </c>
    </row>
    <row r="55" spans="1:12" s="2" customFormat="1">
      <c r="A55" s="17" t="str">
        <f t="shared" si="3"/>
        <v>-</v>
      </c>
      <c r="B55" s="2" t="str">
        <f t="shared" si="2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5"/>
        <v>12</v>
      </c>
      <c r="K55" s="2" t="str">
        <f t="shared" si="4"/>
        <v>-</v>
      </c>
    </row>
    <row r="56" spans="1:12" s="2" customFormat="1">
      <c r="A56" s="17" t="str">
        <f t="shared" si="3"/>
        <v>-</v>
      </c>
      <c r="B56" s="2" t="str">
        <f t="shared" si="2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5"/>
        <v>13</v>
      </c>
      <c r="K56" s="2" t="str">
        <f t="shared" si="4"/>
        <v>-</v>
      </c>
    </row>
    <row r="57" spans="1:12" s="2" customFormat="1">
      <c r="A57" s="17" t="str">
        <f t="shared" si="3"/>
        <v>-</v>
      </c>
      <c r="B57" s="2" t="str">
        <f t="shared" si="2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5"/>
        <v>14</v>
      </c>
      <c r="K57" s="2" t="str">
        <f t="shared" si="4"/>
        <v>-</v>
      </c>
    </row>
    <row r="58" spans="1:12" s="2" customFormat="1">
      <c r="A58" s="17" t="str">
        <f t="shared" si="3"/>
        <v>-</v>
      </c>
      <c r="B58" s="2" t="str">
        <f t="shared" si="2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5"/>
        <v>15</v>
      </c>
      <c r="K58" s="2" t="str">
        <f t="shared" si="4"/>
        <v>-</v>
      </c>
    </row>
    <row r="59" spans="1:12" s="2" customFormat="1">
      <c r="A59" s="17" t="str">
        <f t="shared" si="3"/>
        <v>-</v>
      </c>
      <c r="B59" s="2" t="str">
        <f t="shared" si="2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5"/>
        <v>16</v>
      </c>
      <c r="K59" s="2" t="str">
        <f t="shared" si="4"/>
        <v>-</v>
      </c>
    </row>
    <row r="60" spans="1:12" s="2" customFormat="1">
      <c r="A60" s="17" t="str">
        <f t="shared" si="3"/>
        <v>-</v>
      </c>
      <c r="B60" s="2" t="str">
        <f t="shared" si="2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5"/>
        <v>17</v>
      </c>
      <c r="K60" s="2" t="str">
        <f t="shared" si="4"/>
        <v>-</v>
      </c>
    </row>
    <row r="61" spans="1:12" s="2" customFormat="1">
      <c r="A61" s="17" t="str">
        <f t="shared" si="3"/>
        <v>-</v>
      </c>
      <c r="B61" s="2" t="str">
        <f t="shared" si="2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5"/>
        <v>18</v>
      </c>
      <c r="K61" s="2" t="str">
        <f t="shared" si="4"/>
        <v>-</v>
      </c>
    </row>
    <row r="62" spans="1:12" s="2" customFormat="1">
      <c r="A62" s="17" t="str">
        <f t="shared" si="3"/>
        <v>-</v>
      </c>
      <c r="B62" s="2" t="str">
        <f t="shared" si="2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5"/>
        <v>19</v>
      </c>
      <c r="K62" s="2" t="str">
        <f t="shared" si="4"/>
        <v>-</v>
      </c>
    </row>
    <row r="63" spans="1:12" s="2" customFormat="1">
      <c r="A63" s="17" t="str">
        <f t="shared" si="3"/>
        <v>-</v>
      </c>
      <c r="B63" s="2" t="str">
        <f t="shared" si="2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5"/>
        <v>20</v>
      </c>
      <c r="K63" s="2" t="str">
        <f t="shared" si="4"/>
        <v>-</v>
      </c>
    </row>
    <row r="64" spans="1:12" s="2" customFormat="1">
      <c r="A64" s="17" t="str">
        <f t="shared" si="3"/>
        <v>-</v>
      </c>
      <c r="B64" s="2" t="str">
        <f t="shared" si="2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5"/>
        <v>21</v>
      </c>
      <c r="K64" s="2" t="str">
        <f t="shared" si="4"/>
        <v>-</v>
      </c>
    </row>
    <row r="65" spans="1:11" s="2" customFormat="1">
      <c r="A65" s="17" t="str">
        <f t="shared" si="3"/>
        <v>-</v>
      </c>
      <c r="B65" s="2" t="str">
        <f t="shared" si="2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5"/>
        <v>22</v>
      </c>
      <c r="K65" s="2" t="str">
        <f t="shared" si="4"/>
        <v>-</v>
      </c>
    </row>
    <row r="66" spans="1:11" s="2" customFormat="1">
      <c r="A66" s="17" t="str">
        <f t="shared" si="3"/>
        <v>-</v>
      </c>
      <c r="B66" s="2" t="str">
        <f t="shared" si="2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5"/>
        <v>23</v>
      </c>
      <c r="K66" s="2" t="str">
        <f t="shared" si="4"/>
        <v>-</v>
      </c>
    </row>
    <row r="67" spans="1:11" s="2" customFormat="1">
      <c r="A67" s="17" t="str">
        <f t="shared" si="3"/>
        <v>-</v>
      </c>
      <c r="B67" s="2" t="str">
        <f t="shared" si="2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5"/>
        <v>24</v>
      </c>
      <c r="K67" s="2" t="str">
        <f t="shared" si="4"/>
        <v>-</v>
      </c>
    </row>
    <row r="68" spans="1:11" s="2" customFormat="1">
      <c r="A68" s="17" t="str">
        <f t="shared" si="3"/>
        <v>-</v>
      </c>
      <c r="B68" s="2" t="str">
        <f t="shared" si="2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5"/>
        <v>25</v>
      </c>
      <c r="K68" s="2" t="str">
        <f t="shared" si="4"/>
        <v>-</v>
      </c>
    </row>
    <row r="69" spans="1:11" s="2" customFormat="1">
      <c r="A69" s="17" t="str">
        <f t="shared" si="3"/>
        <v>-</v>
      </c>
      <c r="B69" s="2" t="str">
        <f t="shared" si="2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5"/>
        <v>26</v>
      </c>
      <c r="K69" s="2" t="str">
        <f t="shared" si="4"/>
        <v>-</v>
      </c>
    </row>
    <row r="70" spans="1:11" s="2" customFormat="1">
      <c r="A70" s="17" t="str">
        <f t="shared" si="3"/>
        <v>-</v>
      </c>
      <c r="B70" s="2" t="str">
        <f t="shared" si="2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5"/>
        <v>27</v>
      </c>
      <c r="K70" s="2" t="str">
        <f t="shared" si="4"/>
        <v>-</v>
      </c>
    </row>
    <row r="71" spans="1:11" s="2" customFormat="1">
      <c r="A71" s="17" t="str">
        <f t="shared" si="3"/>
        <v>-</v>
      </c>
      <c r="B71" s="2" t="str">
        <f t="shared" si="2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5"/>
        <v>28</v>
      </c>
      <c r="K71" s="2" t="str">
        <f t="shared" si="4"/>
        <v>-</v>
      </c>
    </row>
    <row r="72" spans="1:11" s="2" customFormat="1">
      <c r="A72" s="17" t="str">
        <f t="shared" si="3"/>
        <v>-</v>
      </c>
      <c r="B72" s="2" t="str">
        <f t="shared" si="2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5"/>
        <v>29</v>
      </c>
      <c r="K72" s="2" t="str">
        <f t="shared" si="4"/>
        <v>-</v>
      </c>
    </row>
    <row r="73" spans="1:11" s="2" customFormat="1">
      <c r="A73" s="17" t="str">
        <f t="shared" si="3"/>
        <v>-</v>
      </c>
      <c r="B73" s="2" t="str">
        <f t="shared" si="2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5"/>
        <v>30</v>
      </c>
      <c r="K73" s="2" t="str">
        <f t="shared" si="4"/>
        <v>-</v>
      </c>
    </row>
    <row r="74" spans="1:11" s="2" customFormat="1">
      <c r="A74" s="17" t="str">
        <f t="shared" si="3"/>
        <v>-</v>
      </c>
      <c r="B74" s="2" t="str">
        <f t="shared" si="2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5"/>
        <v>31</v>
      </c>
      <c r="K74" s="2" t="str">
        <f t="shared" si="4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83" t="s">
        <v>41</v>
      </c>
      <c r="J80" s="13"/>
      <c r="K80" s="83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83"/>
    </row>
    <row r="83" spans="1:12" s="2" customFormat="1">
      <c r="A83" s="17" t="str">
        <f t="shared" ref="A83:A112" si="6">IF(ISBLANK(D6),"-",IF(C45="Nej",TIMEVALUE(IF(D83="förlorare",TEXT(D6+$D$40,"mm:ss.000"),TEXT(D6,"mm:ss.000"))),"Redan rankad"))</f>
        <v>-</v>
      </c>
      <c r="B83" s="2" t="str">
        <f t="shared" ref="B83:B112" si="7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8">IFERROR(VLOOKUP(SMALL($A$82:$A$112,$J83),$A$82:$B$112,2,FALSE),"-")</f>
        <v>-</v>
      </c>
    </row>
    <row r="84" spans="1:12" s="2" customFormat="1">
      <c r="A84" s="17" t="str">
        <f t="shared" si="6"/>
        <v>-</v>
      </c>
      <c r="B84" s="2" t="str">
        <f t="shared" si="7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9">J83+1</f>
        <v>3</v>
      </c>
      <c r="K84" s="2" t="str">
        <f t="shared" si="8"/>
        <v>-</v>
      </c>
    </row>
    <row r="85" spans="1:12" s="2" customFormat="1">
      <c r="A85" s="17" t="str">
        <f t="shared" si="6"/>
        <v>-</v>
      </c>
      <c r="B85" s="2" t="str">
        <f t="shared" si="7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9"/>
        <v>4</v>
      </c>
      <c r="K85" s="2" t="str">
        <f t="shared" si="8"/>
        <v>-</v>
      </c>
    </row>
    <row r="86" spans="1:12" s="2" customFormat="1">
      <c r="A86" s="17" t="str">
        <f t="shared" si="6"/>
        <v>-</v>
      </c>
      <c r="B86" s="2" t="str">
        <f t="shared" si="7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9"/>
        <v>5</v>
      </c>
      <c r="K86" s="2" t="str">
        <f t="shared" si="8"/>
        <v>-</v>
      </c>
    </row>
    <row r="87" spans="1:12" s="2" customFormat="1">
      <c r="A87" s="17" t="str">
        <f t="shared" si="6"/>
        <v>-</v>
      </c>
      <c r="B87" s="2" t="str">
        <f t="shared" si="7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9"/>
        <v>6</v>
      </c>
      <c r="K87" s="2" t="str">
        <f t="shared" si="8"/>
        <v>-</v>
      </c>
    </row>
    <row r="88" spans="1:12" s="2" customFormat="1">
      <c r="A88" s="17" t="str">
        <f t="shared" si="6"/>
        <v>-</v>
      </c>
      <c r="B88" s="2" t="str">
        <f t="shared" si="7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9"/>
        <v>7</v>
      </c>
      <c r="K88" s="2" t="str">
        <f t="shared" si="8"/>
        <v>-</v>
      </c>
    </row>
    <row r="89" spans="1:12" s="2" customFormat="1">
      <c r="A89" s="17" t="str">
        <f t="shared" si="6"/>
        <v>-</v>
      </c>
      <c r="B89" s="2" t="str">
        <f t="shared" si="7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9"/>
        <v>8</v>
      </c>
      <c r="K89" s="2" t="str">
        <f t="shared" si="8"/>
        <v>-</v>
      </c>
    </row>
    <row r="90" spans="1:12" s="2" customFormat="1">
      <c r="A90" s="17" t="str">
        <f t="shared" si="6"/>
        <v>-</v>
      </c>
      <c r="B90" s="2" t="str">
        <f t="shared" si="7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9"/>
        <v>9</v>
      </c>
      <c r="K90" s="2" t="str">
        <f t="shared" si="8"/>
        <v>-</v>
      </c>
    </row>
    <row r="91" spans="1:12" s="2" customFormat="1">
      <c r="A91" s="17" t="str">
        <f t="shared" si="6"/>
        <v>-</v>
      </c>
      <c r="B91" s="2" t="str">
        <f t="shared" si="7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9"/>
        <v>10</v>
      </c>
      <c r="K91" s="2" t="str">
        <f t="shared" si="8"/>
        <v>-</v>
      </c>
    </row>
    <row r="92" spans="1:12" s="2" customFormat="1">
      <c r="A92" s="17" t="str">
        <f t="shared" si="6"/>
        <v>-</v>
      </c>
      <c r="B92" s="2" t="str">
        <f t="shared" si="7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9"/>
        <v>11</v>
      </c>
      <c r="K92" s="2" t="str">
        <f t="shared" si="8"/>
        <v>-</v>
      </c>
    </row>
    <row r="93" spans="1:12" s="2" customFormat="1">
      <c r="A93" s="17" t="str">
        <f t="shared" si="6"/>
        <v>-</v>
      </c>
      <c r="B93" s="2" t="str">
        <f t="shared" si="7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9"/>
        <v>12</v>
      </c>
      <c r="K93" s="2" t="str">
        <f t="shared" si="8"/>
        <v>-</v>
      </c>
    </row>
    <row r="94" spans="1:12" s="2" customFormat="1">
      <c r="A94" s="17" t="str">
        <f t="shared" si="6"/>
        <v>-</v>
      </c>
      <c r="B94" s="2" t="str">
        <f t="shared" si="7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9"/>
        <v>13</v>
      </c>
      <c r="K94" s="2" t="str">
        <f t="shared" si="8"/>
        <v>-</v>
      </c>
    </row>
    <row r="95" spans="1:12" s="2" customFormat="1">
      <c r="A95" s="17" t="str">
        <f t="shared" si="6"/>
        <v>-</v>
      </c>
      <c r="B95" s="2" t="str">
        <f t="shared" si="7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9"/>
        <v>14</v>
      </c>
      <c r="K95" s="2" t="str">
        <f t="shared" si="8"/>
        <v>-</v>
      </c>
    </row>
    <row r="96" spans="1:12" s="2" customFormat="1">
      <c r="A96" s="17" t="str">
        <f t="shared" si="6"/>
        <v>-</v>
      </c>
      <c r="B96" s="2" t="str">
        <f t="shared" si="7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9"/>
        <v>15</v>
      </c>
      <c r="K96" s="2" t="str">
        <f t="shared" si="8"/>
        <v>-</v>
      </c>
    </row>
    <row r="97" spans="1:11" s="2" customFormat="1">
      <c r="A97" s="17" t="str">
        <f t="shared" si="6"/>
        <v>-</v>
      </c>
      <c r="B97" s="2" t="str">
        <f t="shared" si="7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9"/>
        <v>16</v>
      </c>
      <c r="K97" s="2" t="str">
        <f t="shared" si="8"/>
        <v>-</v>
      </c>
    </row>
    <row r="98" spans="1:11" s="2" customFormat="1">
      <c r="A98" s="17" t="str">
        <f t="shared" si="6"/>
        <v>-</v>
      </c>
      <c r="B98" s="2" t="str">
        <f t="shared" si="7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9"/>
        <v>17</v>
      </c>
      <c r="K98" s="2" t="str">
        <f t="shared" si="8"/>
        <v>-</v>
      </c>
    </row>
    <row r="99" spans="1:11" s="2" customFormat="1">
      <c r="A99" s="17" t="str">
        <f t="shared" si="6"/>
        <v>-</v>
      </c>
      <c r="B99" s="2" t="str">
        <f t="shared" si="7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9"/>
        <v>18</v>
      </c>
      <c r="K99" s="2" t="str">
        <f t="shared" si="8"/>
        <v>-</v>
      </c>
    </row>
    <row r="100" spans="1:11" s="2" customFormat="1">
      <c r="A100" s="17" t="str">
        <f t="shared" si="6"/>
        <v>-</v>
      </c>
      <c r="B100" s="2" t="str">
        <f t="shared" si="7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9"/>
        <v>19</v>
      </c>
      <c r="K100" s="2" t="str">
        <f t="shared" si="8"/>
        <v>-</v>
      </c>
    </row>
    <row r="101" spans="1:11" s="2" customFormat="1">
      <c r="A101" s="17" t="str">
        <f t="shared" si="6"/>
        <v>-</v>
      </c>
      <c r="B101" s="2" t="str">
        <f t="shared" si="7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9"/>
        <v>20</v>
      </c>
      <c r="K101" s="2" t="str">
        <f t="shared" si="8"/>
        <v>-</v>
      </c>
    </row>
    <row r="102" spans="1:11" s="2" customFormat="1">
      <c r="A102" s="17" t="str">
        <f t="shared" si="6"/>
        <v>-</v>
      </c>
      <c r="B102" s="2" t="str">
        <f t="shared" si="7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9"/>
        <v>21</v>
      </c>
      <c r="K102" s="2" t="str">
        <f t="shared" si="8"/>
        <v>-</v>
      </c>
    </row>
    <row r="103" spans="1:11" s="2" customFormat="1">
      <c r="A103" s="17" t="str">
        <f t="shared" si="6"/>
        <v>-</v>
      </c>
      <c r="B103" s="2" t="str">
        <f t="shared" si="7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9"/>
        <v>22</v>
      </c>
      <c r="K103" s="2" t="str">
        <f t="shared" si="8"/>
        <v>-</v>
      </c>
    </row>
    <row r="104" spans="1:11" s="2" customFormat="1">
      <c r="A104" s="17" t="str">
        <f t="shared" si="6"/>
        <v>-</v>
      </c>
      <c r="B104" s="2" t="str">
        <f t="shared" si="7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9"/>
        <v>23</v>
      </c>
      <c r="K104" s="2" t="str">
        <f t="shared" si="8"/>
        <v>-</v>
      </c>
    </row>
    <row r="105" spans="1:11" s="2" customFormat="1">
      <c r="A105" s="17" t="str">
        <f t="shared" si="6"/>
        <v>-</v>
      </c>
      <c r="B105" s="2" t="str">
        <f t="shared" si="7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9"/>
        <v>24</v>
      </c>
      <c r="K105" s="2" t="str">
        <f t="shared" si="8"/>
        <v>-</v>
      </c>
    </row>
    <row r="106" spans="1:11" s="2" customFormat="1">
      <c r="A106" s="17" t="str">
        <f t="shared" si="6"/>
        <v>-</v>
      </c>
      <c r="B106" s="2" t="str">
        <f t="shared" si="7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9"/>
        <v>25</v>
      </c>
      <c r="K106" s="2" t="str">
        <f t="shared" si="8"/>
        <v>-</v>
      </c>
    </row>
    <row r="107" spans="1:11" s="2" customFormat="1">
      <c r="A107" s="17" t="str">
        <f t="shared" si="6"/>
        <v>-</v>
      </c>
      <c r="B107" s="2" t="str">
        <f t="shared" si="7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9"/>
        <v>26</v>
      </c>
      <c r="K107" s="2" t="str">
        <f t="shared" si="8"/>
        <v>-</v>
      </c>
    </row>
    <row r="108" spans="1:11" s="2" customFormat="1">
      <c r="A108" s="17" t="str">
        <f t="shared" si="6"/>
        <v>-</v>
      </c>
      <c r="B108" s="2" t="str">
        <f t="shared" si="7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9"/>
        <v>27</v>
      </c>
      <c r="K108" s="2" t="str">
        <f t="shared" si="8"/>
        <v>-</v>
      </c>
    </row>
    <row r="109" spans="1:11" s="2" customFormat="1">
      <c r="A109" s="17" t="str">
        <f t="shared" si="6"/>
        <v>-</v>
      </c>
      <c r="B109" s="2" t="str">
        <f t="shared" si="7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9"/>
        <v>28</v>
      </c>
      <c r="K109" s="2" t="str">
        <f t="shared" si="8"/>
        <v>-</v>
      </c>
    </row>
    <row r="110" spans="1:11" s="2" customFormat="1">
      <c r="A110" s="17" t="str">
        <f t="shared" si="6"/>
        <v>-</v>
      </c>
      <c r="B110" s="2" t="str">
        <f t="shared" si="7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9"/>
        <v>29</v>
      </c>
      <c r="K110" s="2" t="str">
        <f t="shared" si="8"/>
        <v>-</v>
      </c>
    </row>
    <row r="111" spans="1:11" s="2" customFormat="1">
      <c r="A111" s="17" t="str">
        <f t="shared" si="6"/>
        <v>-</v>
      </c>
      <c r="B111" s="2" t="str">
        <f t="shared" si="7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9"/>
        <v>30</v>
      </c>
      <c r="K111" s="2" t="str">
        <f t="shared" si="8"/>
        <v>-</v>
      </c>
    </row>
    <row r="112" spans="1:11" s="2" customFormat="1">
      <c r="A112" s="17" t="str">
        <f t="shared" si="6"/>
        <v>-</v>
      </c>
      <c r="B112" s="2" t="str">
        <f t="shared" si="7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9"/>
        <v>31</v>
      </c>
      <c r="K112" s="2" t="str">
        <f t="shared" si="8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83" t="s">
        <v>41</v>
      </c>
      <c r="J118" s="13"/>
      <c r="K118" s="83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0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83"/>
    </row>
    <row r="121" spans="1:12" s="2" customFormat="1">
      <c r="A121" s="17" t="str">
        <f t="shared" ref="A121:A150" ca="1" si="11">IF(C83="Ja","Redan rankad",IF(ISBLANK(E6),"-",TIMEVALUE(IF(D121="förlorare",TEXT(E6+$D$40,"mm:ss.000"),TEXT(E6,"mm:ss.000")))))</f>
        <v>-</v>
      </c>
      <c r="B121" s="2" t="str">
        <f t="shared" si="10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2">IFERROR(VLOOKUP(SMALL($A$120:$A$150,$J121),$A$120:$B$150,2,FALSE),"-")</f>
        <v>-</v>
      </c>
    </row>
    <row r="122" spans="1:12" s="2" customFormat="1">
      <c r="A122" s="17" t="str">
        <f t="shared" ca="1" si="11"/>
        <v>-</v>
      </c>
      <c r="B122" s="2" t="str">
        <f t="shared" si="10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3">J121+1</f>
        <v>3</v>
      </c>
      <c r="K122" s="19" t="str">
        <f t="shared" ca="1" si="12"/>
        <v>-</v>
      </c>
    </row>
    <row r="123" spans="1:12" s="2" customFormat="1">
      <c r="A123" s="17" t="str">
        <f t="shared" ca="1" si="11"/>
        <v>-</v>
      </c>
      <c r="B123" s="2" t="str">
        <f t="shared" si="10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3"/>
        <v>4</v>
      </c>
      <c r="K123" s="19" t="str">
        <f t="shared" ca="1" si="12"/>
        <v>-</v>
      </c>
    </row>
    <row r="124" spans="1:12" s="2" customFormat="1">
      <c r="A124" s="17" t="str">
        <f t="shared" ca="1" si="11"/>
        <v>-</v>
      </c>
      <c r="B124" s="2" t="str">
        <f t="shared" si="10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3"/>
        <v>5</v>
      </c>
      <c r="K124" s="19" t="str">
        <f t="shared" ca="1" si="12"/>
        <v>-</v>
      </c>
    </row>
    <row r="125" spans="1:12" s="2" customFormat="1">
      <c r="A125" s="17" t="str">
        <f t="shared" ca="1" si="11"/>
        <v>-</v>
      </c>
      <c r="B125" s="2" t="str">
        <f t="shared" si="10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3"/>
        <v>6</v>
      </c>
      <c r="K125" s="19" t="str">
        <f t="shared" ca="1" si="12"/>
        <v>-</v>
      </c>
    </row>
    <row r="126" spans="1:12" s="2" customFormat="1">
      <c r="A126" s="17" t="str">
        <f t="shared" ca="1" si="11"/>
        <v>-</v>
      </c>
      <c r="B126" s="2" t="str">
        <f t="shared" si="10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3"/>
        <v>7</v>
      </c>
      <c r="K126" s="19" t="str">
        <f t="shared" ca="1" si="12"/>
        <v>-</v>
      </c>
    </row>
    <row r="127" spans="1:12" s="2" customFormat="1">
      <c r="A127" s="17" t="str">
        <f t="shared" ca="1" si="11"/>
        <v>-</v>
      </c>
      <c r="B127" s="2" t="str">
        <f t="shared" si="10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3"/>
        <v>8</v>
      </c>
      <c r="K127" s="19" t="str">
        <f t="shared" ca="1" si="12"/>
        <v>-</v>
      </c>
    </row>
    <row r="128" spans="1:12" s="2" customFormat="1">
      <c r="A128" s="17" t="str">
        <f t="shared" ca="1" si="11"/>
        <v>-</v>
      </c>
      <c r="B128" s="2" t="str">
        <f t="shared" si="10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3"/>
        <v>9</v>
      </c>
      <c r="K128" s="19" t="str">
        <f t="shared" ca="1" si="12"/>
        <v>-</v>
      </c>
    </row>
    <row r="129" spans="1:11" s="2" customFormat="1">
      <c r="A129" s="17" t="str">
        <f t="shared" ca="1" si="11"/>
        <v>-</v>
      </c>
      <c r="B129" s="2" t="str">
        <f t="shared" si="10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3"/>
        <v>10</v>
      </c>
      <c r="K129" s="19" t="str">
        <f t="shared" ca="1" si="12"/>
        <v>-</v>
      </c>
    </row>
    <row r="130" spans="1:11" s="2" customFormat="1">
      <c r="A130" s="17" t="str">
        <f t="shared" ca="1" si="11"/>
        <v>-</v>
      </c>
      <c r="B130" s="2" t="str">
        <f t="shared" si="10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3"/>
        <v>11</v>
      </c>
      <c r="K130" s="19" t="str">
        <f t="shared" ca="1" si="12"/>
        <v>-</v>
      </c>
    </row>
    <row r="131" spans="1:11" s="2" customFormat="1">
      <c r="A131" s="17" t="str">
        <f t="shared" ca="1" si="11"/>
        <v>-</v>
      </c>
      <c r="B131" s="2" t="str">
        <f t="shared" si="10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3"/>
        <v>12</v>
      </c>
      <c r="K131" s="19" t="str">
        <f t="shared" ca="1" si="12"/>
        <v>-</v>
      </c>
    </row>
    <row r="132" spans="1:11" s="2" customFormat="1">
      <c r="A132" s="17" t="str">
        <f t="shared" ca="1" si="11"/>
        <v>-</v>
      </c>
      <c r="B132" s="2" t="str">
        <f t="shared" si="10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3"/>
        <v>13</v>
      </c>
      <c r="K132" s="19" t="str">
        <f t="shared" ca="1" si="12"/>
        <v>-</v>
      </c>
    </row>
    <row r="133" spans="1:11" s="2" customFormat="1">
      <c r="A133" s="17" t="str">
        <f t="shared" ca="1" si="11"/>
        <v>-</v>
      </c>
      <c r="B133" s="2" t="str">
        <f t="shared" si="10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3"/>
        <v>14</v>
      </c>
      <c r="K133" s="19" t="str">
        <f t="shared" ca="1" si="12"/>
        <v>-</v>
      </c>
    </row>
    <row r="134" spans="1:11" s="2" customFormat="1">
      <c r="A134" s="17" t="str">
        <f t="shared" ca="1" si="11"/>
        <v>-</v>
      </c>
      <c r="B134" s="2" t="str">
        <f t="shared" si="10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3"/>
        <v>15</v>
      </c>
      <c r="K134" s="19" t="str">
        <f t="shared" ca="1" si="12"/>
        <v>-</v>
      </c>
    </row>
    <row r="135" spans="1:11" s="2" customFormat="1">
      <c r="A135" s="17" t="str">
        <f t="shared" ca="1" si="11"/>
        <v>-</v>
      </c>
      <c r="B135" s="2" t="str">
        <f t="shared" si="10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3"/>
        <v>16</v>
      </c>
      <c r="K135" s="19" t="str">
        <f t="shared" ca="1" si="12"/>
        <v>-</v>
      </c>
    </row>
    <row r="136" spans="1:11" s="2" customFormat="1">
      <c r="A136" s="17" t="str">
        <f t="shared" ca="1" si="11"/>
        <v>-</v>
      </c>
      <c r="B136" s="2" t="str">
        <f t="shared" si="10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3"/>
        <v>17</v>
      </c>
      <c r="K136" s="19" t="str">
        <f t="shared" ca="1" si="12"/>
        <v>-</v>
      </c>
    </row>
    <row r="137" spans="1:11" s="2" customFormat="1">
      <c r="A137" s="17" t="str">
        <f t="shared" ca="1" si="11"/>
        <v>-</v>
      </c>
      <c r="B137" s="2" t="str">
        <f t="shared" si="10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3"/>
        <v>18</v>
      </c>
      <c r="K137" s="19" t="str">
        <f t="shared" ca="1" si="12"/>
        <v>-</v>
      </c>
    </row>
    <row r="138" spans="1:11" s="2" customFormat="1">
      <c r="A138" s="17" t="str">
        <f t="shared" ca="1" si="11"/>
        <v>-</v>
      </c>
      <c r="B138" s="2" t="str">
        <f t="shared" si="10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3"/>
        <v>19</v>
      </c>
      <c r="K138" s="19" t="str">
        <f t="shared" ca="1" si="12"/>
        <v>-</v>
      </c>
    </row>
    <row r="139" spans="1:11" s="2" customFormat="1">
      <c r="A139" s="17" t="str">
        <f t="shared" ca="1" si="11"/>
        <v>-</v>
      </c>
      <c r="B139" s="2" t="str">
        <f t="shared" si="10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3"/>
        <v>20</v>
      </c>
      <c r="K139" s="19" t="str">
        <f t="shared" ca="1" si="12"/>
        <v>-</v>
      </c>
    </row>
    <row r="140" spans="1:11" s="2" customFormat="1">
      <c r="A140" s="17" t="str">
        <f t="shared" ca="1" si="11"/>
        <v>-</v>
      </c>
      <c r="B140" s="2" t="str">
        <f t="shared" si="10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3"/>
        <v>21</v>
      </c>
      <c r="K140" s="19" t="str">
        <f t="shared" ca="1" si="12"/>
        <v>-</v>
      </c>
    </row>
    <row r="141" spans="1:11" s="2" customFormat="1">
      <c r="A141" s="17" t="str">
        <f t="shared" ca="1" si="11"/>
        <v>-</v>
      </c>
      <c r="B141" s="2" t="str">
        <f t="shared" si="10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3"/>
        <v>22</v>
      </c>
      <c r="K141" s="19" t="str">
        <f t="shared" ca="1" si="12"/>
        <v>-</v>
      </c>
    </row>
    <row r="142" spans="1:11" s="2" customFormat="1">
      <c r="A142" s="17" t="str">
        <f t="shared" ca="1" si="11"/>
        <v>-</v>
      </c>
      <c r="B142" s="2" t="str">
        <f t="shared" si="10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3"/>
        <v>23</v>
      </c>
      <c r="K142" s="19" t="str">
        <f t="shared" ca="1" si="12"/>
        <v>-</v>
      </c>
    </row>
    <row r="143" spans="1:11" s="2" customFormat="1">
      <c r="A143" s="17" t="str">
        <f t="shared" ca="1" si="11"/>
        <v>-</v>
      </c>
      <c r="B143" s="2" t="str">
        <f t="shared" si="10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3"/>
        <v>24</v>
      </c>
      <c r="K143" s="19" t="str">
        <f t="shared" ca="1" si="12"/>
        <v>-</v>
      </c>
    </row>
    <row r="144" spans="1:11" s="2" customFormat="1">
      <c r="A144" s="17" t="str">
        <f t="shared" ca="1" si="11"/>
        <v>-</v>
      </c>
      <c r="B144" s="2" t="str">
        <f t="shared" si="10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3"/>
        <v>25</v>
      </c>
      <c r="K144" s="19" t="str">
        <f t="shared" ca="1" si="12"/>
        <v>-</v>
      </c>
    </row>
    <row r="145" spans="1:11" s="2" customFormat="1">
      <c r="A145" s="17" t="str">
        <f t="shared" ca="1" si="11"/>
        <v>-</v>
      </c>
      <c r="B145" s="2" t="str">
        <f t="shared" si="10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3"/>
        <v>26</v>
      </c>
      <c r="K145" s="19" t="str">
        <f t="shared" ca="1" si="12"/>
        <v>-</v>
      </c>
    </row>
    <row r="146" spans="1:11" s="2" customFormat="1">
      <c r="A146" s="17" t="str">
        <f t="shared" ca="1" si="11"/>
        <v>-</v>
      </c>
      <c r="B146" s="2" t="str">
        <f t="shared" si="10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3"/>
        <v>27</v>
      </c>
      <c r="K146" s="19" t="str">
        <f t="shared" ca="1" si="12"/>
        <v>-</v>
      </c>
    </row>
    <row r="147" spans="1:11" s="2" customFormat="1">
      <c r="A147" s="17" t="str">
        <f t="shared" ca="1" si="11"/>
        <v>-</v>
      </c>
      <c r="B147" s="2" t="str">
        <f t="shared" si="10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3"/>
        <v>28</v>
      </c>
      <c r="K147" s="19" t="str">
        <f t="shared" ca="1" si="12"/>
        <v>-</v>
      </c>
    </row>
    <row r="148" spans="1:11" s="2" customFormat="1">
      <c r="A148" s="17" t="str">
        <f t="shared" ca="1" si="11"/>
        <v>-</v>
      </c>
      <c r="B148" s="2" t="str">
        <f t="shared" si="10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3"/>
        <v>29</v>
      </c>
      <c r="K148" s="19" t="str">
        <f t="shared" ca="1" si="12"/>
        <v>-</v>
      </c>
    </row>
    <row r="149" spans="1:11" s="2" customFormat="1">
      <c r="A149" s="17" t="str">
        <f t="shared" ca="1" si="11"/>
        <v>-</v>
      </c>
      <c r="B149" s="2" t="str">
        <f t="shared" si="10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3"/>
        <v>30</v>
      </c>
      <c r="K149" s="19" t="str">
        <f t="shared" ca="1" si="12"/>
        <v>-</v>
      </c>
    </row>
    <row r="150" spans="1:11" s="2" customFormat="1">
      <c r="A150" s="17" t="str">
        <f t="shared" ca="1" si="11"/>
        <v>-</v>
      </c>
      <c r="B150" s="2" t="str">
        <f t="shared" si="10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3"/>
        <v>31</v>
      </c>
      <c r="K150" s="19" t="str">
        <f t="shared" ca="1" si="12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7" priority="2"/>
    <cfRule type="expression" dxfId="96" priority="3">
      <formula>(ROW()&lt;(ROW($K$82)+$D$79))</formula>
    </cfRule>
  </conditionalFormatting>
  <conditionalFormatting sqref="K44:K74">
    <cfRule type="duplicateValues" dxfId="95" priority="1"/>
    <cfRule type="expression" dxfId="94" priority="5">
      <formula>(ROW()&lt;(ROW($K$44)+$D$41))</formula>
    </cfRule>
  </conditionalFormatting>
  <conditionalFormatting sqref="A44:A74">
    <cfRule type="duplicateValues" dxfId="93" priority="6"/>
  </conditionalFormatting>
  <conditionalFormatting sqref="A82:A112">
    <cfRule type="containsText" dxfId="92" priority="7" operator="containsText" text="Redan rankad">
      <formula>NOT(ISERROR(SEARCH("Redan rankad",A82)))</formula>
    </cfRule>
    <cfRule type="duplicateValues" dxfId="91" priority="8"/>
  </conditionalFormatting>
  <conditionalFormatting sqref="B82:B112">
    <cfRule type="duplicateValues" dxfId="90" priority="9"/>
  </conditionalFormatting>
  <conditionalFormatting sqref="A120:A150">
    <cfRule type="containsText" dxfId="89" priority="10" operator="containsText" text="Redan rankad">
      <formula>NOT(ISERROR(SEARCH("Redan rankad",A120)))</formula>
    </cfRule>
    <cfRule type="duplicateValues" dxfId="88" priority="11"/>
  </conditionalFormatting>
  <conditionalFormatting sqref="B120:B150">
    <cfRule type="duplicateValues" dxfId="87" priority="12"/>
  </conditionalFormatting>
  <conditionalFormatting sqref="K120:K150">
    <cfRule type="duplicateValues" dxfId="86" priority="13"/>
    <cfRule type="expression" dxfId="85" priority="14">
      <formula>(ROW()&lt;(ROW($K$120)+$D$117))</formula>
    </cfRule>
  </conditionalFormatting>
  <conditionalFormatting sqref="K5:K17 K19:K20">
    <cfRule type="duplicateValues" dxfId="84" priority="17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L4" zoomScale="140" zoomScaleNormal="140" zoomScaleSheetLayoutView="90" zoomScalePageLayoutView="125" workbookViewId="0">
      <selection activeCell="AG29" sqref="AG29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4.125" style="23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4" style="23" customWidth="1"/>
    <col min="45" max="45" width="1.75" style="23" bestFit="1" customWidth="1"/>
    <col min="46" max="46" width="2.875" style="23" customWidth="1"/>
    <col min="47" max="47" width="22.625" style="23" bestFit="1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59" t="str">
        <f ca="1">MID(CELL("filename",C1),FIND("]",CELL("filename",C1))+1,255)</f>
        <v>H9_10</v>
      </c>
    </row>
    <row r="2" spans="1:55" ht="28.5">
      <c r="A2" s="176"/>
      <c r="B2" s="176"/>
      <c r="C2" s="176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97" t="s">
        <v>0</v>
      </c>
      <c r="B4" s="198"/>
      <c r="C4" s="198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97" t="s">
        <v>0</v>
      </c>
      <c r="K4" s="198"/>
      <c r="L4" s="198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97" t="s">
        <v>0</v>
      </c>
      <c r="T4" s="197"/>
      <c r="U4" s="197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97" t="s">
        <v>0</v>
      </c>
      <c r="AD4" s="198"/>
      <c r="AE4" s="198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7"/>
      <c r="BB4" s="77"/>
    </row>
    <row r="5" spans="1:55" ht="11.25" customHeight="1">
      <c r="A5" s="180">
        <v>1</v>
      </c>
      <c r="B5" s="177" t="s">
        <v>248</v>
      </c>
      <c r="C5" s="181" t="s">
        <v>120</v>
      </c>
      <c r="D5" s="85" t="str">
        <f ca="1">("Nr "&amp;INDIRECT("Ranking" &amp;D1 &amp;"!M5")) &amp;" " &amp;(INDIRECT("Ranking" &amp;D1 &amp;"!K5")) &amp;" " &amp;(INDIRECT("Ranking" &amp;D1 &amp;"!L5"))</f>
        <v>Nr 27 HÄGGLUND Edvin Nolby Alpina SK</v>
      </c>
      <c r="E5" s="86">
        <v>0</v>
      </c>
      <c r="F5" s="86">
        <v>0</v>
      </c>
      <c r="G5" s="87">
        <f>IF(F5&lt;&gt;"",IF(E5+F5&lt;E6+F6,0,(E5+F5)-(E6+F6)),"")</f>
        <v>0</v>
      </c>
      <c r="H5" s="88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7"/>
      <c r="BB5" s="77"/>
    </row>
    <row r="6" spans="1:55" ht="11.25" customHeight="1">
      <c r="A6" s="181"/>
      <c r="B6" s="177"/>
      <c r="C6" s="181"/>
      <c r="D6" s="85" t="str">
        <f ca="1">("Nr "&amp;INDIRECT("Ranking" &amp;D1 &amp;"!M36")) &amp;" " &amp;(INDIRECT("Ranking" &amp;D1 &amp;"!K36")) &amp;" " &amp;(INDIRECT("Ranking" &amp;D1 &amp;"!L36"))</f>
        <v>Nr  - -</v>
      </c>
      <c r="E6" s="86"/>
      <c r="F6" s="86"/>
      <c r="G6" s="87" t="str">
        <f>IF(F6&lt;&gt;"",IF(E6+F6&lt;E5+F5,0,(E6+F6)-(E5+F5)),"")</f>
        <v/>
      </c>
      <c r="H6" s="89" t="str">
        <f>IF(G6&lt;G5,"v",IF(G6=G5,IF(F6&lt;F5,"v",""),""))</f>
        <v/>
      </c>
      <c r="I6" s="42"/>
      <c r="J6" s="56"/>
      <c r="K6" s="56"/>
      <c r="L6" s="56"/>
      <c r="M6" s="90" t="str">
        <f ca="1">IF(H5&lt;&gt;"",D5,IF(H6&lt;&gt;"",D6,""))</f>
        <v>Nr 27 HÄGGLUND Edvin Nolby Alpina SK</v>
      </c>
      <c r="N6" s="91">
        <v>0</v>
      </c>
      <c r="O6" s="91">
        <v>0</v>
      </c>
      <c r="P6" s="92">
        <f>IF(O6&lt;&gt;"",IF(N6+O6&lt;N8+O8,0,(N6+O6)-(N8+O8)),"")</f>
        <v>0</v>
      </c>
      <c r="Q6" s="88" t="str">
        <f>IF(P6&lt;P8,"v",IF(P6=P8,IF(O6&lt;O8,"v",""),""))</f>
        <v>v</v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7"/>
      <c r="AZ6" s="93"/>
      <c r="BB6" s="79"/>
      <c r="BC6" s="81"/>
    </row>
    <row r="7" spans="1:55" ht="11.1" customHeight="1">
      <c r="A7" s="174">
        <f>A5+1</f>
        <v>2</v>
      </c>
      <c r="B7" s="174" t="s">
        <v>248</v>
      </c>
      <c r="C7" s="188">
        <v>81</v>
      </c>
      <c r="D7" s="186" t="str">
        <f ca="1">("Nr "&amp;INDIRECT("Ranking" &amp;D1 &amp;"!M21")) &amp;" " &amp;(INDIRECT("Ranking" &amp;D1 &amp;"!K21")) &amp;" " &amp;(INDIRECT("Ranking" &amp;D1 &amp;"!L21"))</f>
        <v>Nr 25 FRANKE Gunnar Sundsvalls SLK</v>
      </c>
      <c r="E7" s="95"/>
      <c r="F7" s="95"/>
      <c r="G7" s="87" t="str">
        <f t="shared" ref="G7" si="0">IF(F7&lt;&gt;"",IF(E7+F7&lt;E8+F8,0,(E7+F7)-(E8+F8)),"")</f>
        <v/>
      </c>
      <c r="H7" s="88" t="str">
        <f>IF(G7&lt;G8,"v",IF(G7=G8,IF(F7&lt;F8,"v",""),""))</f>
        <v/>
      </c>
      <c r="I7" s="31"/>
      <c r="J7" s="191">
        <v>109</v>
      </c>
      <c r="K7" s="199" t="s">
        <v>248</v>
      </c>
      <c r="L7" s="191">
        <v>156</v>
      </c>
      <c r="M7" s="96"/>
      <c r="N7" s="97"/>
      <c r="O7" s="97"/>
      <c r="P7" s="98"/>
      <c r="Q7" s="99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7"/>
      <c r="AZ7" s="93"/>
      <c r="BB7" s="79"/>
      <c r="BC7" s="81"/>
    </row>
    <row r="8" spans="1:55" ht="11.1" customHeight="1">
      <c r="A8" s="175"/>
      <c r="B8" s="175"/>
      <c r="C8" s="175"/>
      <c r="D8" s="94" t="str">
        <f ca="1">("Nr "&amp;INDIRECT("Ranking" &amp;D1 &amp;"!M20")) &amp;" " &amp;(INDIRECT("Ranking" &amp;D1 &amp;"!K20")) &amp;" " &amp;(INDIRECT("Ranking" &amp;D1 &amp;"!L20"))</f>
        <v>Nr 24 DEGERSTEDT Edvin Sundsvalls SLK</v>
      </c>
      <c r="E8" s="95">
        <v>0</v>
      </c>
      <c r="F8" s="95">
        <v>0</v>
      </c>
      <c r="G8" s="87">
        <f t="shared" ref="G8" si="1">IF(F8&lt;&gt;"",IF(E8+F8&lt;E7+F7,0,(E8+F8)-(E7+F7)),"")</f>
        <v>0</v>
      </c>
      <c r="H8" s="89" t="str">
        <f>IF(G8&lt;G7,"v",IF(G8=G7,IF(F8&lt;F7,"v",""),""))</f>
        <v>v</v>
      </c>
      <c r="I8" s="42"/>
      <c r="J8" s="192"/>
      <c r="K8" s="192"/>
      <c r="L8" s="192"/>
      <c r="M8" s="90" t="str">
        <f ca="1">IF(H7&lt;&gt;"",D7,IF(H8&lt;&gt;"",D8,""))</f>
        <v>Nr 24 DEGERSTEDT Edvin Sundsvalls SLK</v>
      </c>
      <c r="N8" s="101">
        <v>0.7</v>
      </c>
      <c r="O8" s="101">
        <v>0.7</v>
      </c>
      <c r="P8" s="102">
        <f>IF(O8&lt;&gt;"",IF(N8+O8&lt;N6+O6,0,(N8+O8)-(N6+O6)),"")</f>
        <v>1.4</v>
      </c>
      <c r="Q8" s="103" t="str">
        <f>IF(P8&lt;P6,"v",IF(P8=P6,IF(O8&lt;O6,"v",""),""))</f>
        <v/>
      </c>
      <c r="R8" s="42"/>
      <c r="S8" s="42"/>
      <c r="T8" s="42"/>
      <c r="U8" s="42"/>
      <c r="V8" s="85" t="str">
        <f ca="1">IF(Q6&lt;&gt;"",M6,IF(Q8&lt;&gt;"",M8,""))</f>
        <v>Nr 27 HÄGGLUND Edvin Nolby Alpina SK</v>
      </c>
      <c r="W8" s="86">
        <v>0</v>
      </c>
      <c r="X8" s="86">
        <v>0</v>
      </c>
      <c r="Y8" s="102">
        <f>IF(X8&lt;&gt;"",IF(W8+X8&lt;W12+X12,0,(W8+X8)-(W12+X12)),"")</f>
        <v>0</v>
      </c>
      <c r="Z8" s="88" t="str">
        <f>IF(Y8&lt;Y12,"v",IF(Y8=Y12,IF(X8&lt;X12,"v",""),""))</f>
        <v>v</v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7"/>
      <c r="AZ8" s="93"/>
      <c r="BB8" s="79"/>
      <c r="BC8" s="81"/>
    </row>
    <row r="9" spans="1:55" ht="11.1" customHeight="1">
      <c r="A9" s="174">
        <f>A7+1</f>
        <v>3</v>
      </c>
      <c r="B9" s="174" t="s">
        <v>248</v>
      </c>
      <c r="C9" s="172" t="s">
        <v>120</v>
      </c>
      <c r="D9" s="85" t="str">
        <f ca="1">("Nr "&amp;INDIRECT("Ranking" &amp;D1 &amp;"!M13")) &amp;" " &amp;(INDIRECT("Ranking" &amp;D1 &amp;"!K13")) &amp;" " &amp;(INDIRECT("Ranking" &amp;D1 &amp;"!L13"))</f>
        <v>Nr 36 STRAND Emil Sundsvalls SLK</v>
      </c>
      <c r="E9" s="86">
        <v>0</v>
      </c>
      <c r="F9" s="86">
        <v>0</v>
      </c>
      <c r="G9" s="102">
        <f t="shared" ref="G9" si="2">IF(F9&lt;&gt;"",IF(E9+F9&lt;E10+F10,0,(E9+F9)-(E10+F10)),"")</f>
        <v>0</v>
      </c>
      <c r="H9" s="88" t="str">
        <f>IF(G9&lt;G10,"v",IF(G9=G10,IF(F9&lt;F10,"v",""),""))</f>
        <v>v</v>
      </c>
      <c r="I9" s="31"/>
      <c r="J9" s="22"/>
      <c r="K9" s="22"/>
      <c r="M9" s="96"/>
      <c r="N9" s="104"/>
      <c r="O9" s="104"/>
      <c r="P9" s="105"/>
      <c r="Q9" s="106"/>
      <c r="U9" s="23"/>
      <c r="V9" s="106"/>
      <c r="W9" s="107"/>
      <c r="X9" s="107"/>
      <c r="Y9" s="108"/>
      <c r="Z9" s="109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7"/>
      <c r="AZ9" s="93"/>
      <c r="BB9" s="79"/>
      <c r="BC9" s="81"/>
    </row>
    <row r="10" spans="1:55" ht="11.1" customHeight="1">
      <c r="A10" s="175"/>
      <c r="B10" s="175"/>
      <c r="C10" s="175"/>
      <c r="D10" s="85" t="str">
        <f ca="1">("Nr "&amp;INDIRECT("Ranking" &amp;D1 &amp;"!M28")) &amp;" " &amp;(INDIRECT("Ranking" &amp;D1 &amp;"!K28")) &amp;" " &amp;(INDIRECT("Ranking" &amp;D1 &amp;"!L28"))</f>
        <v>Nr  - -</v>
      </c>
      <c r="E10" s="86"/>
      <c r="F10" s="86"/>
      <c r="G10" s="102" t="str">
        <f t="shared" ref="G10" si="3">IF(F10&lt;&gt;"",IF(E10+F10&lt;E9+F9,0,(E10+F10)-(E9+F9)),"")</f>
        <v/>
      </c>
      <c r="H10" s="89" t="str">
        <f>IF(G10&lt;G9,"v",IF(G10=G9,IF(F10&lt;F9,"v",""),""))</f>
        <v/>
      </c>
      <c r="I10" s="31"/>
      <c r="J10" s="56"/>
      <c r="K10" s="56"/>
      <c r="L10" s="56"/>
      <c r="M10" s="111" t="str">
        <f ca="1">IF(H9&lt;&gt;"",D9,IF(H10&lt;&gt;"",D10,""))</f>
        <v>Nr 36 STRAND Emil Sundsvalls SLK</v>
      </c>
      <c r="N10" s="123">
        <v>0.7</v>
      </c>
      <c r="O10" s="123">
        <v>1.8069999999999999</v>
      </c>
      <c r="P10" s="92">
        <f>IF(O10&lt;&gt;"",IF(N10+O10&lt;N12+O12,0,(N10+O10)-(N12+O12)),"")</f>
        <v>2.5069999999999997</v>
      </c>
      <c r="Q10" s="88" t="str">
        <f>IF(P10&lt;P12,"v",IF(P10=P12,IF(O10&lt;O12,"v",""),""))</f>
        <v/>
      </c>
      <c r="R10" s="31"/>
      <c r="S10" s="193">
        <v>200</v>
      </c>
      <c r="T10" s="196" t="s">
        <v>248</v>
      </c>
      <c r="U10" s="193">
        <v>224</v>
      </c>
      <c r="V10" s="113" t="s">
        <v>6</v>
      </c>
      <c r="W10" s="114"/>
      <c r="X10" s="114"/>
      <c r="Y10" s="115"/>
      <c r="Z10" s="106"/>
      <c r="AA10" s="52">
        <v>1</v>
      </c>
      <c r="AB10" s="42"/>
      <c r="AC10" s="42">
        <v>1</v>
      </c>
      <c r="AD10" s="42"/>
      <c r="AE10" s="53"/>
      <c r="AF10" s="116" t="str">
        <f ca="1">IF(Z8&lt;&gt;"",V8,IF(Z12&lt;&gt;"",V12,""))</f>
        <v>Nr 27 HÄGGLUND Edvin Nolby Alpina SK</v>
      </c>
      <c r="AG10" s="91">
        <v>0</v>
      </c>
      <c r="AH10" s="91">
        <v>0</v>
      </c>
      <c r="AI10" s="92">
        <f>IF(AH10&lt;&gt;"",IF(AG10+AH10&lt;AG18+AH18,0,(AG10+AH10)-(AG18+AH18)),"")</f>
        <v>0</v>
      </c>
      <c r="AJ10" s="88" t="str">
        <f>IF(AI10&lt;AI18,"v",IF(AI10=AI18,IF(AH10&lt;AH18,"v",""),""))</f>
        <v>v</v>
      </c>
      <c r="AK10" s="31"/>
      <c r="AL10" s="31"/>
      <c r="AM10" s="31"/>
      <c r="AN10" s="31"/>
      <c r="AO10" s="23"/>
      <c r="AQ10" s="22"/>
      <c r="AR10" s="22"/>
      <c r="AY10" s="77"/>
      <c r="AZ10" s="93"/>
      <c r="BB10" s="79"/>
      <c r="BC10" s="81"/>
    </row>
    <row r="11" spans="1:55" ht="11.1" customHeight="1">
      <c r="A11" s="174">
        <f>A9+1</f>
        <v>4</v>
      </c>
      <c r="B11" s="174" t="s">
        <v>248</v>
      </c>
      <c r="C11" s="172" t="s">
        <v>120</v>
      </c>
      <c r="D11" s="94" t="str">
        <f ca="1">("Nr "&amp;INDIRECT("Ranking" &amp;D1 &amp;"!M29")) &amp;" " &amp;(INDIRECT("Ranking" &amp;D1 &amp;"!K29")) &amp;" " &amp;(INDIRECT("Ranking" &amp;D1 &amp;"!L29"))</f>
        <v>Nr  - -</v>
      </c>
      <c r="E11" s="95"/>
      <c r="F11" s="95"/>
      <c r="G11" s="102" t="str">
        <f t="shared" ref="G11" si="4">IF(F11&lt;&gt;"",IF(E11+F11&lt;E12+F12,0,(E11+F11)-(E12+F12)),"")</f>
        <v/>
      </c>
      <c r="H11" s="88" t="str">
        <f>IF(G11&lt;G12,"v",IF(G11=G12,IF(F11&lt;F12,"v",""),""))</f>
        <v/>
      </c>
      <c r="I11" s="57"/>
      <c r="J11" s="191">
        <f>J7+1</f>
        <v>110</v>
      </c>
      <c r="K11" s="199" t="s">
        <v>248</v>
      </c>
      <c r="L11" s="191">
        <f>L7+1</f>
        <v>157</v>
      </c>
      <c r="M11" s="117"/>
      <c r="N11" s="97"/>
      <c r="O11" s="97"/>
      <c r="P11" s="98"/>
      <c r="Q11" s="99"/>
      <c r="R11" s="31"/>
      <c r="S11" s="193"/>
      <c r="T11" s="193"/>
      <c r="U11" s="193"/>
      <c r="V11" s="118"/>
      <c r="W11" s="119"/>
      <c r="X11" s="119"/>
      <c r="Y11" s="120"/>
      <c r="Z11" s="118"/>
      <c r="AA11" s="47"/>
      <c r="AB11" s="31"/>
      <c r="AC11" s="31"/>
      <c r="AD11" s="31"/>
      <c r="AE11" s="31"/>
      <c r="AF11" s="121"/>
      <c r="AG11" s="122"/>
      <c r="AH11" s="122"/>
      <c r="AI11" s="122"/>
      <c r="AJ11" s="109"/>
      <c r="AK11" s="47"/>
      <c r="AL11" s="31"/>
      <c r="AM11" s="31"/>
      <c r="AN11" s="31"/>
      <c r="AO11" s="31"/>
      <c r="AP11" s="56"/>
      <c r="AQ11" s="56"/>
      <c r="AR11" s="56"/>
      <c r="AS11" s="31"/>
      <c r="AY11" s="77"/>
      <c r="AZ11" s="93"/>
      <c r="BB11" s="79"/>
      <c r="BC11" s="81"/>
    </row>
    <row r="12" spans="1:55" ht="11.1" customHeight="1">
      <c r="A12" s="175"/>
      <c r="B12" s="175"/>
      <c r="C12" s="175"/>
      <c r="D12" s="94" t="str">
        <f ca="1">("Nr "&amp;INDIRECT("Ranking" &amp;D1 &amp;"!M12")) &amp;" " &amp;(INDIRECT("Ranking" &amp;D1 &amp;"!K12")) &amp;" " &amp;(INDIRECT("Ranking" &amp;D1 &amp;"!L12"))</f>
        <v>Nr 37 UPPLING Ludvig Sundsvalls SLK</v>
      </c>
      <c r="E12" s="95">
        <v>0</v>
      </c>
      <c r="F12" s="95">
        <v>0</v>
      </c>
      <c r="G12" s="102">
        <f t="shared" ref="G12" si="5">IF(F12&lt;&gt;"",IF(E12+F12&lt;E11+F11,0,(E12+F12)-(E11+F11)),"")</f>
        <v>0</v>
      </c>
      <c r="H12" s="89" t="str">
        <f>IF(G12&lt;G11,"v",IF(G12=G11,IF(F12&lt;F11,"v",""),""))</f>
        <v>v</v>
      </c>
      <c r="I12" s="42"/>
      <c r="J12" s="192"/>
      <c r="K12" s="192"/>
      <c r="L12" s="192"/>
      <c r="M12" s="111" t="str">
        <f ca="1">IF(H11&lt;&gt;"",D11,IF(H12&lt;&gt;"",D12,""))</f>
        <v>Nr 37 UPPLING Ludvig Sundsvalls SLK</v>
      </c>
      <c r="N12" s="123">
        <v>0</v>
      </c>
      <c r="O12" s="123">
        <v>0</v>
      </c>
      <c r="P12" s="102">
        <f>IF(O12&lt;&gt;"",IF(N12+O12&lt;N10+O10,0,(N12+O12)-(N10+O10)),"")</f>
        <v>0</v>
      </c>
      <c r="Q12" s="103" t="str">
        <f>IF(P12&lt;P10,"v",IF(P12=P10,IF(O12&lt;O10,"v",""),""))</f>
        <v>v</v>
      </c>
      <c r="R12" s="42"/>
      <c r="S12" s="42"/>
      <c r="T12" s="42"/>
      <c r="U12" s="42"/>
      <c r="V12" s="85" t="str">
        <f ca="1">IF(Q10&lt;&gt;"",M10,IF(Q12&lt;&gt;"",M12,""))</f>
        <v>Nr 37 UPPLING Ludvig Sundsvalls SLK</v>
      </c>
      <c r="W12" s="86">
        <v>0.7</v>
      </c>
      <c r="X12" s="86">
        <v>4.4870000000000001</v>
      </c>
      <c r="Y12" s="102">
        <f>IF(X12&lt;&gt;"",IF(W12+X12&lt;W8+X8,0,(W12+X12)-(W8+X8)),"")</f>
        <v>5.1870000000000003</v>
      </c>
      <c r="Z12" s="103" t="str">
        <f>IF(Y12&lt;Y8,"v",IF(Y12=Y8,IF(X12&lt;X8,"v",""),""))</f>
        <v/>
      </c>
      <c r="AA12" s="47"/>
      <c r="AB12" s="31"/>
      <c r="AC12" s="31"/>
      <c r="AD12" s="31"/>
      <c r="AE12" s="31"/>
      <c r="AF12" s="118"/>
      <c r="AG12" s="120"/>
      <c r="AH12" s="120"/>
      <c r="AI12" s="120"/>
      <c r="AJ12" s="118"/>
      <c r="AK12" s="47"/>
      <c r="AL12" s="31"/>
      <c r="AM12" s="31"/>
      <c r="AN12" s="31"/>
      <c r="AO12" s="31"/>
      <c r="AP12" s="56"/>
      <c r="AQ12" s="56"/>
      <c r="AR12" s="56"/>
      <c r="AS12" s="31"/>
      <c r="AY12" s="77"/>
      <c r="AZ12" s="93"/>
      <c r="BB12" s="79"/>
      <c r="BC12" s="81"/>
    </row>
    <row r="13" spans="1:55" ht="11.1" customHeight="1">
      <c r="A13" s="174">
        <f>A11+1</f>
        <v>5</v>
      </c>
      <c r="B13" s="174" t="s">
        <v>248</v>
      </c>
      <c r="C13" s="172" t="s">
        <v>120</v>
      </c>
      <c r="D13" s="85" t="str">
        <f ca="1">("Nr "&amp;INDIRECT("Ranking" &amp;D1 &amp;"!M9")) &amp;" " &amp;(INDIRECT("Ranking" &amp;D1 &amp;"!K9")) &amp;" " &amp;(INDIRECT("Ranking" &amp;D1 &amp;"!L9"))</f>
        <v>Nr 34 PERSSON Calle Sundsvalls SLK</v>
      </c>
      <c r="E13" s="86">
        <v>0</v>
      </c>
      <c r="F13" s="86">
        <v>0</v>
      </c>
      <c r="G13" s="102">
        <f t="shared" ref="G13" si="6">IF(F13&lt;&gt;"",IF(E13+F13&lt;E14+F14,0,(E13+F13)-(E14+F14)),"")</f>
        <v>0</v>
      </c>
      <c r="H13" s="88" t="str">
        <f>IF(G13&lt;G14,"v",IF(G13=G14,IF(F13&lt;F14,"v",""),""))</f>
        <v>v</v>
      </c>
      <c r="I13" s="31"/>
      <c r="J13" s="22"/>
      <c r="K13" s="22"/>
      <c r="M13" s="125"/>
      <c r="N13" s="126"/>
      <c r="O13" s="126"/>
      <c r="P13" s="127"/>
      <c r="Q13" s="106"/>
      <c r="U13" s="23"/>
      <c r="V13" s="106"/>
      <c r="W13" s="107"/>
      <c r="X13" s="107"/>
      <c r="Y13" s="108"/>
      <c r="Z13" s="106"/>
      <c r="AE13" s="23"/>
      <c r="AF13" s="106"/>
      <c r="AG13" s="108"/>
      <c r="AH13" s="108"/>
      <c r="AI13" s="108"/>
      <c r="AJ13" s="106"/>
      <c r="AK13" s="47"/>
      <c r="AL13" s="31"/>
      <c r="AM13" s="31"/>
      <c r="AN13" s="31"/>
      <c r="AO13" s="23"/>
      <c r="AQ13" s="22"/>
      <c r="AR13" s="22"/>
      <c r="AS13" s="31"/>
      <c r="AY13" s="77"/>
      <c r="AZ13" s="93"/>
      <c r="BB13" s="79"/>
      <c r="BC13" s="81"/>
    </row>
    <row r="14" spans="1:55" ht="11.1" customHeight="1">
      <c r="A14" s="175"/>
      <c r="B14" s="175"/>
      <c r="C14" s="175"/>
      <c r="D14" s="85" t="str">
        <f ca="1">("Nr "&amp;INDIRECT("Ranking" &amp;D1 &amp;"!M32")) &amp;" " &amp;(INDIRECT("Ranking" &amp;D1 &amp;"!K32")) &amp;" " &amp;(INDIRECT("Ranking" &amp;D1 &amp;"!L32"))</f>
        <v>Nr  - -</v>
      </c>
      <c r="E14" s="86"/>
      <c r="F14" s="86"/>
      <c r="G14" s="102" t="str">
        <f t="shared" ref="G14" si="7">IF(F14&lt;&gt;"",IF(E14+F14&lt;E13+F13,0,(E14+F14)-(E13+F13)),"")</f>
        <v/>
      </c>
      <c r="H14" s="89" t="str">
        <f>IF(G14&lt;G13,"v",IF(G14=G13,IF(F14&lt;F13,"v",""),""))</f>
        <v/>
      </c>
      <c r="I14" s="42"/>
      <c r="J14" s="56"/>
      <c r="K14" s="56"/>
      <c r="L14" s="56"/>
      <c r="M14" s="90" t="str">
        <f ca="1">IF(H13&lt;&gt;"",D13,IF(H14&lt;&gt;"",D14,""))</f>
        <v>Nr 34 PERSSON Calle Sundsvalls SLK</v>
      </c>
      <c r="N14" s="91">
        <v>0</v>
      </c>
      <c r="O14" s="91">
        <v>0</v>
      </c>
      <c r="P14" s="92">
        <f>IF(O14&lt;&gt;"",IF(N14+O14&lt;N16+O16,0,(N14+O14)-(N16+O16)),"")</f>
        <v>0</v>
      </c>
      <c r="Q14" s="88" t="str">
        <f>IF(P14&lt;P16,"v",IF(P14=P16,IF(O14&lt;O16,"v",""),""))</f>
        <v>v</v>
      </c>
      <c r="R14" s="31"/>
      <c r="S14" s="31"/>
      <c r="T14" s="31"/>
      <c r="U14" s="60"/>
      <c r="V14" s="106"/>
      <c r="W14" s="107"/>
      <c r="X14" s="107"/>
      <c r="Y14" s="108"/>
      <c r="Z14" s="106"/>
      <c r="AC14" s="193">
        <v>246</v>
      </c>
      <c r="AD14" s="196" t="s">
        <v>248</v>
      </c>
      <c r="AE14" s="193">
        <v>258</v>
      </c>
      <c r="AF14" s="113" t="s">
        <v>7</v>
      </c>
      <c r="AG14" s="115"/>
      <c r="AH14" s="115"/>
      <c r="AI14" s="115"/>
      <c r="AJ14" s="106"/>
      <c r="AK14" s="52"/>
      <c r="AL14" s="42"/>
      <c r="AM14" s="42"/>
      <c r="AN14" s="42"/>
      <c r="AO14" s="129" t="str">
        <f ca="1">IF(AJ10&lt;&gt;"",AF10,IF(AJ18&lt;&gt;"",AF18,""))</f>
        <v>Nr 27 HÄGGLUND Edvin Nolby Alpina SK</v>
      </c>
      <c r="AP14" s="130">
        <v>0.247</v>
      </c>
      <c r="AQ14" s="130">
        <v>0</v>
      </c>
      <c r="AR14" s="92">
        <f>IF(AQ14&lt;&gt;"",IF(AP14+AQ14&lt;AP28+AQ28,0,(AP14+AQ14)-(AP28+AQ28)),"")</f>
        <v>0</v>
      </c>
      <c r="AS14" s="88" t="str">
        <f>IF(AR14&lt;AR28,"v",IF(AR14=AR28,IF(AQ14&lt;AQ28,"v",""),""))</f>
        <v>v</v>
      </c>
      <c r="BB14" s="79"/>
      <c r="BC14" s="81"/>
    </row>
    <row r="15" spans="1:55" ht="11.1" customHeight="1">
      <c r="A15" s="174">
        <f>A13+1</f>
        <v>6</v>
      </c>
      <c r="B15" s="174" t="s">
        <v>248</v>
      </c>
      <c r="C15" s="172" t="s">
        <v>120</v>
      </c>
      <c r="D15" s="94" t="str">
        <f ca="1">("Nr "&amp;INDIRECT("Ranking" &amp;D1 &amp;"!M25")) &amp;" " &amp;(INDIRECT("Ranking" &amp;D1 &amp;"!K25")) &amp;" " &amp;(INDIRECT("Ranking" &amp;D1 &amp;"!L25"))</f>
        <v>Nr  - -</v>
      </c>
      <c r="E15" s="95"/>
      <c r="F15" s="95"/>
      <c r="G15" s="102" t="str">
        <f t="shared" ref="G15" si="8">IF(F15&lt;&gt;"",IF(E15+F15&lt;E16+F16,0,(E15+F15)-(E16+F16)),"")</f>
        <v/>
      </c>
      <c r="H15" s="88" t="str">
        <f>IF(G15&lt;G16,"v",IF(G15=G16,IF(F15&lt;F16,"v",""),""))</f>
        <v/>
      </c>
      <c r="I15" s="31"/>
      <c r="J15" s="191">
        <f>J11+1</f>
        <v>111</v>
      </c>
      <c r="K15" s="199" t="s">
        <v>248</v>
      </c>
      <c r="L15" s="191">
        <f>L11+1</f>
        <v>158</v>
      </c>
      <c r="M15" s="96"/>
      <c r="N15" s="97"/>
      <c r="O15" s="97"/>
      <c r="P15" s="98"/>
      <c r="Q15" s="99"/>
      <c r="R15" s="31"/>
      <c r="S15" s="31"/>
      <c r="T15" s="31"/>
      <c r="U15" s="60"/>
      <c r="V15" s="106"/>
      <c r="W15" s="107"/>
      <c r="X15" s="107"/>
      <c r="Y15" s="108"/>
      <c r="Z15" s="118"/>
      <c r="AA15" s="31"/>
      <c r="AB15" s="31"/>
      <c r="AC15" s="193"/>
      <c r="AD15" s="193"/>
      <c r="AE15" s="193"/>
      <c r="AF15" s="106"/>
      <c r="AG15" s="108"/>
      <c r="AH15" s="108"/>
      <c r="AI15" s="108"/>
      <c r="AJ15" s="106"/>
      <c r="AK15" s="47"/>
      <c r="AL15" s="31"/>
      <c r="AM15" s="31"/>
      <c r="AN15" s="31"/>
      <c r="AO15" s="121"/>
      <c r="AP15" s="122"/>
      <c r="AQ15" s="122"/>
      <c r="AR15" s="122"/>
      <c r="AS15" s="109"/>
      <c r="AT15" s="47"/>
      <c r="AU15" s="31"/>
      <c r="AY15" s="79"/>
      <c r="AZ15" s="81"/>
      <c r="BB15" s="79"/>
      <c r="BC15" s="81"/>
    </row>
    <row r="16" spans="1:55" ht="11.1" customHeight="1">
      <c r="A16" s="175"/>
      <c r="B16" s="175"/>
      <c r="C16" s="175"/>
      <c r="D16" s="94" t="str">
        <f ca="1">("Nr "&amp;INDIRECT("Ranking" &amp;D1 &amp;"!M16")) &amp;" " &amp;(INDIRECT("Ranking" &amp;D1 &amp;"!K16")) &amp;" " &amp;(INDIRECT("Ranking" &amp;D1 &amp;"!L16"))</f>
        <v>Nr 26 HANSSON Robin Sundsvalls SLK</v>
      </c>
      <c r="E16" s="95">
        <v>0</v>
      </c>
      <c r="F16" s="95">
        <v>0</v>
      </c>
      <c r="G16" s="102">
        <f t="shared" ref="G16" si="9">IF(F16&lt;&gt;"",IF(E16+F16&lt;E15+F15,0,(E16+F16)-(E15+F15)),"")</f>
        <v>0</v>
      </c>
      <c r="H16" s="89" t="str">
        <f>IF(G16&lt;G15,"v",IF(G16=G15,IF(F16&lt;F15,"v",""),""))</f>
        <v>v</v>
      </c>
      <c r="I16" s="42"/>
      <c r="J16" s="192"/>
      <c r="K16" s="192"/>
      <c r="L16" s="192"/>
      <c r="M16" s="90" t="str">
        <f ca="1">IF(H15&lt;&gt;"",D15,IF(H16&lt;&gt;"",D16,""))</f>
        <v>Nr 26 HANSSON Robin Sundsvalls SLK</v>
      </c>
      <c r="N16" s="101">
        <v>0.7</v>
      </c>
      <c r="O16" s="101">
        <v>3.0790000000000002</v>
      </c>
      <c r="P16" s="102">
        <f>IF(O16&lt;&gt;"",IF(N16+O16&lt;N14+O14,0,(N16+O16)-(N14+O14)),"")</f>
        <v>3.7789999999999999</v>
      </c>
      <c r="Q16" s="103" t="str">
        <f>IF(P16&lt;P14,"v",IF(P16=P14,IF(O16&lt;O14,"v",""),""))</f>
        <v/>
      </c>
      <c r="R16" s="42"/>
      <c r="S16" s="42"/>
      <c r="T16" s="42"/>
      <c r="U16" s="42"/>
      <c r="V16" s="94" t="str">
        <f ca="1">IF(Q14&lt;&gt;"",M14,IF(Q16&lt;&gt;"",M16,""))</f>
        <v>Nr 34 PERSSON Calle Sundsvalls SLK</v>
      </c>
      <c r="W16" s="95">
        <v>0.45700000000000002</v>
      </c>
      <c r="X16" s="95">
        <v>0</v>
      </c>
      <c r="Y16" s="102">
        <f>IF(X16&lt;&gt;"",IF(W16+X16&lt;W20+X20,0,(W16+X16)-(W20+X20)),"")</f>
        <v>8.6000000000000021E-2</v>
      </c>
      <c r="Z16" s="88" t="str">
        <f>IF(Y16&lt;Y20,"v",IF(Y16=Y20,IF(X16&lt;X20,"v",""),""))</f>
        <v/>
      </c>
      <c r="AA16" s="31"/>
      <c r="AB16" s="31"/>
      <c r="AC16" s="31"/>
      <c r="AD16" s="31"/>
      <c r="AE16" s="31"/>
      <c r="AF16" s="106"/>
      <c r="AG16" s="108"/>
      <c r="AH16" s="108"/>
      <c r="AI16" s="108"/>
      <c r="AJ16" s="106"/>
      <c r="AK16" s="47"/>
      <c r="AL16" s="31"/>
      <c r="AM16" s="31"/>
      <c r="AN16" s="31"/>
      <c r="AO16" s="118"/>
      <c r="AP16" s="120"/>
      <c r="AQ16" s="120"/>
      <c r="AR16" s="120"/>
      <c r="AS16" s="118"/>
      <c r="AT16" s="47"/>
      <c r="AU16" s="31"/>
      <c r="AY16" s="79"/>
      <c r="AZ16" s="81"/>
      <c r="BB16" s="79"/>
      <c r="BC16" s="81"/>
    </row>
    <row r="17" spans="1:55" ht="11.1" customHeight="1">
      <c r="A17" s="174">
        <f>A15+1</f>
        <v>7</v>
      </c>
      <c r="B17" s="174" t="s">
        <v>248</v>
      </c>
      <c r="C17" s="172" t="s">
        <v>120</v>
      </c>
      <c r="D17" s="85" t="str">
        <f ca="1">("Nr "&amp;INDIRECT("Ranking" &amp;D1 &amp;"!M17")) &amp;" " &amp;(INDIRECT("Ranking" &amp;D1 &amp;"!K17")) &amp;" " &amp;(INDIRECT("Ranking" &amp;D1 &amp;"!L17"))</f>
        <v>Nr 33 NORDSTEN Oskar Sundsvalls SLK</v>
      </c>
      <c r="E17" s="86">
        <v>0</v>
      </c>
      <c r="F17" s="86">
        <v>0</v>
      </c>
      <c r="G17" s="102">
        <f t="shared" ref="G17" si="10">IF(F17&lt;&gt;"",IF(E17+F17&lt;E18+F18,0,(E17+F17)-(E18+F18)),"")</f>
        <v>0</v>
      </c>
      <c r="H17" s="88" t="str">
        <f>IF(G17&lt;G18,"v",IF(G17=G18,IF(F17&lt;F18,"v",""),""))</f>
        <v>v</v>
      </c>
      <c r="I17" s="31"/>
      <c r="J17" s="56"/>
      <c r="K17" s="56"/>
      <c r="L17" s="56"/>
      <c r="M17" s="96"/>
      <c r="N17" s="104"/>
      <c r="O17" s="104"/>
      <c r="P17" s="105"/>
      <c r="Q17" s="106"/>
      <c r="U17" s="23"/>
      <c r="V17" s="106"/>
      <c r="W17" s="107"/>
      <c r="X17" s="107"/>
      <c r="Y17" s="108"/>
      <c r="Z17" s="109"/>
      <c r="AA17" s="47"/>
      <c r="AB17" s="31"/>
      <c r="AC17" s="31"/>
      <c r="AD17" s="31"/>
      <c r="AE17" s="31"/>
      <c r="AF17" s="118"/>
      <c r="AG17" s="120"/>
      <c r="AH17" s="120"/>
      <c r="AI17" s="120"/>
      <c r="AJ17" s="118"/>
      <c r="AK17" s="47"/>
      <c r="AL17" s="31"/>
      <c r="AM17" s="31"/>
      <c r="AN17" s="31"/>
      <c r="AO17" s="118"/>
      <c r="AP17" s="120"/>
      <c r="AQ17" s="120"/>
      <c r="AR17" s="120"/>
      <c r="AS17" s="118"/>
      <c r="AT17" s="47"/>
      <c r="AU17" s="31"/>
      <c r="AY17" s="79"/>
      <c r="AZ17" s="132"/>
      <c r="BB17" s="79"/>
      <c r="BC17" s="81"/>
    </row>
    <row r="18" spans="1:55" ht="11.1" customHeight="1">
      <c r="A18" s="175"/>
      <c r="B18" s="175"/>
      <c r="C18" s="175"/>
      <c r="D18" s="85" t="str">
        <f ca="1">("Nr "&amp;INDIRECT("Ranking" &amp;D1 &amp;"!M24")) &amp;" " &amp;(INDIRECT("Ranking" &amp;D1 &amp;"!K24")) &amp;" " &amp;(INDIRECT("Ranking" &amp;D1 &amp;"!L24"))</f>
        <v>Nr  - -</v>
      </c>
      <c r="E18" s="86"/>
      <c r="F18" s="86"/>
      <c r="G18" s="102" t="str">
        <f t="shared" ref="G18" si="11">IF(F18&lt;&gt;"",IF(E18+F18&lt;E17+F17,0,(E18+F18)-(E17+F17)),"")</f>
        <v/>
      </c>
      <c r="H18" s="89" t="str">
        <f>IF(G18&lt;G17,"v",IF(G18=G17,IF(F18&lt;F17,"v",""),""))</f>
        <v/>
      </c>
      <c r="I18" s="42"/>
      <c r="J18" s="169"/>
      <c r="K18" s="169"/>
      <c r="L18" s="169"/>
      <c r="M18" s="111" t="str">
        <f ca="1">IF(H17&lt;&gt;"",D17,IF(H18&lt;&gt;"",D18,""))</f>
        <v>Nr 33 NORDSTEN Oskar Sundsvalls SLK</v>
      </c>
      <c r="N18" s="123">
        <v>0.7</v>
      </c>
      <c r="O18" s="123">
        <v>1.6579999999999999</v>
      </c>
      <c r="P18" s="92">
        <f>IF(O18&lt;&gt;"",IF(N18+O18&lt;N20+O20,0,(N18+O18)-(N20+O20)),"")</f>
        <v>2.3579999999999997</v>
      </c>
      <c r="Q18" s="88" t="str">
        <f>IF(P18&lt;P20,"v",IF(P18=P20,IF(O18&lt;O20,"v",""),""))</f>
        <v/>
      </c>
      <c r="R18" s="31"/>
      <c r="S18" s="193">
        <f>S10+1</f>
        <v>201</v>
      </c>
      <c r="T18" s="196" t="s">
        <v>248</v>
      </c>
      <c r="U18" s="193">
        <f>U10+1</f>
        <v>225</v>
      </c>
      <c r="V18" s="113" t="s">
        <v>8</v>
      </c>
      <c r="W18" s="114"/>
      <c r="X18" s="114"/>
      <c r="Y18" s="115"/>
      <c r="Z18" s="106"/>
      <c r="AA18" s="52">
        <v>2</v>
      </c>
      <c r="AB18" s="42"/>
      <c r="AC18" s="42">
        <v>2</v>
      </c>
      <c r="AD18" s="42"/>
      <c r="AE18" s="53"/>
      <c r="AF18" s="116" t="str">
        <f ca="1">IF(Z16&lt;&gt;"",V16,IF(Z20&lt;&gt;"",V20,""))</f>
        <v>Nr 30 MALKER Elliot Sundsvalls SLK</v>
      </c>
      <c r="AG18" s="101">
        <v>0.14499999999999999</v>
      </c>
      <c r="AH18" s="101">
        <v>1.4770000000000001</v>
      </c>
      <c r="AI18" s="102">
        <f>IF(AH18&lt;&gt;"",IF(AG18+AH18&lt;AG10+AH10,0,(AG18+AH18)-(AG10+AH10)),"")</f>
        <v>1.6220000000000001</v>
      </c>
      <c r="AJ18" s="103" t="str">
        <f>IF(AI18&lt;AI10,"v",IF(AI18=AI10,IF(AH18&lt;AH10,"v",""),""))</f>
        <v/>
      </c>
      <c r="AK18" s="47"/>
      <c r="AL18" s="31"/>
      <c r="AM18" s="31"/>
      <c r="AN18" s="31"/>
      <c r="AO18" s="118"/>
      <c r="AP18" s="120"/>
      <c r="AQ18" s="120"/>
      <c r="AR18" s="120"/>
      <c r="AS18" s="118"/>
      <c r="AT18" s="47"/>
      <c r="AU18" s="31"/>
      <c r="AY18" s="79"/>
      <c r="AZ18" s="1"/>
      <c r="BB18" s="79"/>
      <c r="BC18" s="81"/>
    </row>
    <row r="19" spans="1:55" ht="11.1" customHeight="1">
      <c r="A19" s="174">
        <f>A17+1</f>
        <v>8</v>
      </c>
      <c r="B19" s="174" t="s">
        <v>248</v>
      </c>
      <c r="C19" s="172" t="s">
        <v>120</v>
      </c>
      <c r="D19" s="94" t="str">
        <f ca="1">("Nr "&amp;INDIRECT("Ranking" &amp;D1 &amp;"!M33")) &amp;" " &amp;(INDIRECT("Ranking" &amp;D1 &amp;"!K33")) &amp;" " &amp;(INDIRECT("Ranking" &amp;D1 &amp;"!L33"))</f>
        <v>Nr  - -</v>
      </c>
      <c r="E19" s="95"/>
      <c r="F19" s="95"/>
      <c r="G19" s="102" t="str">
        <f t="shared" ref="G19" si="12">IF(F19&lt;&gt;"",IF(E19+F19&lt;E20+F20,0,(E19+F19)-(E20+F20)),"")</f>
        <v/>
      </c>
      <c r="H19" s="88" t="str">
        <f>IF(G19&lt;G20,"v",IF(G19=G20,IF(F19&lt;F20,"v",""),""))</f>
        <v/>
      </c>
      <c r="I19" s="57"/>
      <c r="J19" s="191">
        <f>J15+1</f>
        <v>112</v>
      </c>
      <c r="K19" s="199" t="s">
        <v>248</v>
      </c>
      <c r="L19" s="191">
        <f>L15+1</f>
        <v>159</v>
      </c>
      <c r="M19" s="117"/>
      <c r="N19" s="97"/>
      <c r="O19" s="97"/>
      <c r="P19" s="98"/>
      <c r="Q19" s="99"/>
      <c r="S19" s="193"/>
      <c r="T19" s="193"/>
      <c r="U19" s="193"/>
      <c r="V19" s="118"/>
      <c r="W19" s="119"/>
      <c r="X19" s="119"/>
      <c r="Y19" s="120"/>
      <c r="Z19" s="118"/>
      <c r="AA19" s="47"/>
      <c r="AB19" s="31"/>
      <c r="AC19" s="31"/>
      <c r="AD19" s="31"/>
      <c r="AE19" s="31"/>
      <c r="AF19" s="121"/>
      <c r="AG19" s="120"/>
      <c r="AH19" s="120"/>
      <c r="AI19" s="120"/>
      <c r="AJ19" s="118"/>
      <c r="AK19" s="31"/>
      <c r="AL19" s="31"/>
      <c r="AM19" s="31"/>
      <c r="AN19" s="31"/>
      <c r="AO19" s="106"/>
      <c r="AP19" s="108"/>
      <c r="AQ19" s="108"/>
      <c r="AR19" s="108"/>
      <c r="AS19" s="106"/>
      <c r="AT19" s="47"/>
      <c r="AU19" s="31"/>
      <c r="AY19" s="79"/>
      <c r="AZ19" s="81"/>
      <c r="BB19" s="79"/>
      <c r="BC19" s="81"/>
    </row>
    <row r="20" spans="1:55" ht="11.1" customHeight="1">
      <c r="A20" s="173"/>
      <c r="B20" s="173"/>
      <c r="C20" s="173"/>
      <c r="D20" s="94" t="str">
        <f ca="1">("Nr "&amp;INDIRECT("Ranking" &amp;D1 &amp;"!M8")) &amp;" " &amp;(INDIRECT("Ranking" &amp;D1 &amp;"!K8")) &amp;" " &amp;(INDIRECT("Ranking" &amp;D1 &amp;"!L8"))</f>
        <v>Nr 30 MALKER Elliot Sundsvalls SLK</v>
      </c>
      <c r="E20" s="95">
        <v>0</v>
      </c>
      <c r="F20" s="95">
        <v>0</v>
      </c>
      <c r="G20" s="102">
        <f t="shared" ref="G20" si="13">IF(F20&lt;&gt;"",IF(E20+F20&lt;E19+F19,0,(E20+F20)-(E19+F19)),"")</f>
        <v>0</v>
      </c>
      <c r="H20" s="89" t="str">
        <f>IF(G20&lt;G19,"v",IF(G20=G19,IF(F20&lt;F19,"v",""),""))</f>
        <v>v</v>
      </c>
      <c r="I20" s="42"/>
      <c r="J20" s="192"/>
      <c r="K20" s="192"/>
      <c r="L20" s="192"/>
      <c r="M20" s="111" t="str">
        <f ca="1">IF(H19&lt;&gt;"",D19,IF(H20&lt;&gt;"",D20,""))</f>
        <v>Nr 30 MALKER Elliot Sundsvalls SLK</v>
      </c>
      <c r="N20" s="123">
        <v>0</v>
      </c>
      <c r="O20" s="123">
        <v>0</v>
      </c>
      <c r="P20" s="102">
        <f>IF(O20&lt;&gt;"",IF(N20+O20&lt;N18+O18,0,(N20+O20)-(N18+O18)),"")</f>
        <v>0</v>
      </c>
      <c r="Q20" s="103" t="str">
        <f>IF(P20&lt;P18,"v",IF(P20=P18,IF(O20&lt;O18,"v",""),""))</f>
        <v>v</v>
      </c>
      <c r="R20" s="42"/>
      <c r="S20" s="42"/>
      <c r="T20" s="42"/>
      <c r="U20" s="42"/>
      <c r="V20" s="94" t="str">
        <f ca="1">IF(Q18&lt;&gt;"",M18,IF(Q20&lt;&gt;"",M20,""))</f>
        <v>Nr 30 MALKER Elliot Sundsvalls SLK</v>
      </c>
      <c r="W20" s="95">
        <v>0</v>
      </c>
      <c r="X20" s="95">
        <v>0.371</v>
      </c>
      <c r="Y20" s="102">
        <f>IF(X20&lt;&gt;"",IF(W20+X20&lt;W16+X16,0,(W20+X20)-(W16+X16)),"")</f>
        <v>0</v>
      </c>
      <c r="Z20" s="103" t="str">
        <f>IF(Y20&lt;Y16,"v",IF(Y20=Y16,IF(X20&lt;X16,"v",""),""))</f>
        <v>v</v>
      </c>
      <c r="AA20" s="47"/>
      <c r="AB20" s="31"/>
      <c r="AC20" s="31"/>
      <c r="AD20" s="31"/>
      <c r="AE20" s="31"/>
      <c r="AF20" s="118"/>
      <c r="AG20" s="120"/>
      <c r="AH20" s="120"/>
      <c r="AI20" s="120"/>
      <c r="AJ20" s="118"/>
      <c r="AK20" s="31"/>
      <c r="AL20" s="31"/>
      <c r="AM20" s="31"/>
      <c r="AN20" s="31"/>
      <c r="AO20" s="106"/>
      <c r="AP20" s="108"/>
      <c r="AQ20" s="108"/>
      <c r="AR20" s="108"/>
      <c r="AS20" s="106"/>
      <c r="AT20" s="47"/>
      <c r="AU20" s="133" t="s">
        <v>9</v>
      </c>
      <c r="AY20" s="79"/>
      <c r="AZ20" s="81"/>
      <c r="BB20" s="79"/>
      <c r="BC20" s="81"/>
    </row>
    <row r="21" spans="1:55" ht="11.1" customHeight="1">
      <c r="A21" s="178"/>
      <c r="B21" s="178"/>
      <c r="C21" s="178"/>
      <c r="D21" s="31"/>
      <c r="E21" s="56"/>
      <c r="F21" s="56"/>
      <c r="G21" s="45"/>
      <c r="H21" s="134"/>
      <c r="I21" s="31"/>
      <c r="J21" s="56"/>
      <c r="K21" s="56"/>
      <c r="L21" s="56"/>
      <c r="M21" s="125"/>
      <c r="N21" s="126"/>
      <c r="O21" s="126"/>
      <c r="P21" s="127"/>
      <c r="Q21" s="106"/>
      <c r="U21" s="23"/>
      <c r="V21" s="135"/>
      <c r="W21" s="136"/>
      <c r="X21" s="136"/>
      <c r="Y21" s="137"/>
      <c r="Z21" s="106"/>
      <c r="AE21" s="23"/>
      <c r="AF21" s="106"/>
      <c r="AG21" s="108"/>
      <c r="AH21" s="108"/>
      <c r="AI21" s="108"/>
      <c r="AJ21" s="106"/>
      <c r="AK21" s="31"/>
      <c r="AL21" s="193">
        <f>AL33+6</f>
        <v>275</v>
      </c>
      <c r="AM21" s="196" t="s">
        <v>248</v>
      </c>
      <c r="AN21" s="193">
        <f>AN33+6</f>
        <v>287</v>
      </c>
      <c r="AO21" s="113" t="s">
        <v>10</v>
      </c>
      <c r="AP21" s="115"/>
      <c r="AQ21" s="115"/>
      <c r="AR21" s="115"/>
      <c r="AS21" s="106"/>
      <c r="AT21" s="47"/>
      <c r="AU21" s="138" t="str">
        <f ca="1">IF(AS14&lt;&gt;"",AO14,IF(AS28&lt;&gt;"",AO28,""))</f>
        <v>Nr 27 HÄGGLUND Edvin Nolby Alpina SK</v>
      </c>
      <c r="AY21" s="79"/>
      <c r="AZ21" s="132"/>
      <c r="BB21" s="79"/>
      <c r="BC21" s="81"/>
    </row>
    <row r="22" spans="1:55" ht="11.1" customHeight="1">
      <c r="A22" s="179">
        <f>A19+1</f>
        <v>9</v>
      </c>
      <c r="B22" s="179" t="s">
        <v>248</v>
      </c>
      <c r="C22" s="175" t="s">
        <v>120</v>
      </c>
      <c r="D22" s="85" t="str">
        <f ca="1">("Nr "&amp;INDIRECT("Ranking" &amp;D1 &amp;"!M7")) &amp;" " &amp;(INDIRECT("Ranking" &amp;D1 &amp;"!K7")) &amp;" " &amp;(INDIRECT("Ranking" &amp;D1 &amp;"!L7"))</f>
        <v>Nr 32 NORDIN William Sundsvalls SLK</v>
      </c>
      <c r="E22" s="86">
        <v>0</v>
      </c>
      <c r="F22" s="86">
        <v>0</v>
      </c>
      <c r="G22" s="102">
        <f t="shared" ref="G22" si="14">IF(F22&lt;&gt;"",IF(E22+F22&lt;E23+F23,0,(E22+F22)-(E23+F23)),"")</f>
        <v>0</v>
      </c>
      <c r="H22" s="88" t="str">
        <f>IF(G22&lt;G23,"v",IF(G22=G23,IF(F22&lt;F23,"v",""),""))</f>
        <v>v</v>
      </c>
      <c r="I22" s="31"/>
      <c r="J22" s="56"/>
      <c r="K22" s="56"/>
      <c r="L22" s="56"/>
      <c r="M22" s="90" t="str">
        <f ca="1">IF(H22&lt;&gt;"",D22,IF(H23&lt;&gt;"",D23,""))</f>
        <v>Nr 32 NORDIN William Sundsvalls SLK</v>
      </c>
      <c r="N22" s="91">
        <v>0</v>
      </c>
      <c r="O22" s="91">
        <v>0</v>
      </c>
      <c r="P22" s="92">
        <f>IF(O22&lt;&gt;"",IF(N22+O22&lt;N24+O24,0,(N22+O22)-(N24+O24)),"")</f>
        <v>0</v>
      </c>
      <c r="Q22" s="88" t="str">
        <f>IF(P22&lt;P24,"v",IF(P22=P24,IF(O22&lt;O24,"v",""),""))</f>
        <v>v</v>
      </c>
      <c r="U22" s="23"/>
      <c r="V22" s="129" t="str">
        <f ca="1">IF(Q22&lt;&gt;"",M22,IF(Q24&lt;&gt;"",M24,""))</f>
        <v>Nr 32 NORDIN William Sundsvalls SLK</v>
      </c>
      <c r="W22" s="86">
        <v>2.5000000000000001E-2</v>
      </c>
      <c r="X22" s="86">
        <v>0</v>
      </c>
      <c r="Y22" s="102">
        <f>IF(X22&lt;&gt;"",IF(W22+X22&lt;W26+X26,0,(W22+X22)-(W26+X26)),"")</f>
        <v>0</v>
      </c>
      <c r="Z22" s="88" t="str">
        <f>IF(Y22&lt;Y26,"v",IF(Y22=Y26,IF(X22&lt;X26,"v",""),""))</f>
        <v>v</v>
      </c>
      <c r="AE22" s="23"/>
      <c r="AF22" s="106"/>
      <c r="AG22" s="108"/>
      <c r="AH22" s="108"/>
      <c r="AI22" s="108"/>
      <c r="AJ22" s="106"/>
      <c r="AK22" s="31"/>
      <c r="AL22" s="193"/>
      <c r="AM22" s="193"/>
      <c r="AN22" s="193"/>
      <c r="AO22" s="106"/>
      <c r="AP22" s="108"/>
      <c r="AQ22" s="108"/>
      <c r="AR22" s="108"/>
      <c r="AS22" s="106"/>
      <c r="AT22" s="69"/>
      <c r="AU22" s="121"/>
      <c r="AY22" s="79"/>
      <c r="AZ22" s="1"/>
      <c r="BB22" s="79"/>
      <c r="BC22" s="81"/>
    </row>
    <row r="23" spans="1:55" ht="11.1" customHeight="1">
      <c r="A23" s="173"/>
      <c r="B23" s="173"/>
      <c r="C23" s="173"/>
      <c r="D23" s="85" t="str">
        <f ca="1">("Nr "&amp;INDIRECT("Ranking" &amp;D1 &amp;"!M34")) &amp;" " &amp;(INDIRECT("Ranking" &amp;D1 &amp;"!K34")) &amp;" " &amp;(INDIRECT("Ranking" &amp;D1 &amp;"!L34"))</f>
        <v>Nr  - -</v>
      </c>
      <c r="E23" s="86"/>
      <c r="F23" s="86"/>
      <c r="G23" s="102" t="str">
        <f t="shared" ref="G23" si="15">IF(F23&lt;&gt;"",IF(E23+F23&lt;E22+F22,0,(E23+F23)-(E22+F22)),"")</f>
        <v/>
      </c>
      <c r="H23" s="89" t="str">
        <f>IF(G23&lt;G22,"v",IF(G23=G22,IF(F23&lt;F22,"v",""),""))</f>
        <v/>
      </c>
      <c r="I23" s="69"/>
      <c r="J23" s="191">
        <f>J19+1</f>
        <v>113</v>
      </c>
      <c r="K23" s="199" t="s">
        <v>248</v>
      </c>
      <c r="L23" s="191">
        <f>L19+1</f>
        <v>160</v>
      </c>
      <c r="M23" s="96"/>
      <c r="N23" s="97"/>
      <c r="O23" s="97"/>
      <c r="P23" s="98"/>
      <c r="Q23" s="99"/>
      <c r="R23" s="57"/>
      <c r="S23" s="57"/>
      <c r="T23" s="57"/>
      <c r="U23" s="57"/>
      <c r="V23" s="121"/>
      <c r="W23" s="140"/>
      <c r="X23" s="140"/>
      <c r="Y23" s="122"/>
      <c r="Z23" s="109"/>
      <c r="AA23" s="31"/>
      <c r="AB23" s="31"/>
      <c r="AC23" s="31"/>
      <c r="AD23" s="31"/>
      <c r="AE23" s="31"/>
      <c r="AF23" s="106"/>
      <c r="AG23" s="108"/>
      <c r="AH23" s="108"/>
      <c r="AI23" s="108"/>
      <c r="AJ23" s="118"/>
      <c r="AK23" s="31"/>
      <c r="AL23" s="31"/>
      <c r="AM23" s="31"/>
      <c r="AN23" s="31"/>
      <c r="AO23" s="106"/>
      <c r="AP23" s="108"/>
      <c r="AQ23" s="108"/>
      <c r="AR23" s="108"/>
      <c r="AS23" s="106"/>
      <c r="AT23" s="47"/>
      <c r="AU23" s="118"/>
      <c r="AY23" s="79"/>
      <c r="AZ23" s="81"/>
      <c r="BB23" s="79"/>
      <c r="BC23" s="81"/>
    </row>
    <row r="24" spans="1:55" ht="11.1" customHeight="1">
      <c r="A24" s="174">
        <f>A22+1</f>
        <v>10</v>
      </c>
      <c r="B24" s="174" t="s">
        <v>248</v>
      </c>
      <c r="C24" s="172" t="s">
        <v>120</v>
      </c>
      <c r="D24" s="94" t="str">
        <f ca="1">("Nr "&amp;INDIRECT("Ranking" &amp;D1 &amp;"!M23")) &amp;" " &amp;(INDIRECT("Ranking" &amp;D1 &amp;"!K23")) &amp;" " &amp;(INDIRECT("Ranking" &amp;D1 &amp;"!L23"))</f>
        <v>Nr  - -</v>
      </c>
      <c r="E24" s="95"/>
      <c r="F24" s="95"/>
      <c r="G24" s="102" t="str">
        <f t="shared" ref="G24" si="16">IF(F24&lt;&gt;"",IF(E24+F24&lt;E25+F25,0,(E24+F24)-(E25+F25)),"")</f>
        <v/>
      </c>
      <c r="H24" s="88" t="str">
        <f t="shared" ref="H24" si="17">IF(G24&lt;G25,"v",IF(G24=G25,IF(F24&lt;F25,"v",""),""))</f>
        <v/>
      </c>
      <c r="I24" s="31"/>
      <c r="J24" s="192"/>
      <c r="K24" s="192"/>
      <c r="L24" s="192"/>
      <c r="M24" s="90" t="str">
        <f ca="1">IF(H24&lt;&gt;"",D24,IF(H25&lt;&gt;"",D25,""))</f>
        <v>Nr 23 ALTON Theo Sundsvalls SLK</v>
      </c>
      <c r="N24" s="101">
        <v>0.7</v>
      </c>
      <c r="O24" s="101">
        <v>4.8719999999999999</v>
      </c>
      <c r="P24" s="102">
        <f>IF(O24&lt;&gt;"",IF(N24+O24&lt;N22+O22,0,(N24+O24)-(N22+O22)),"")</f>
        <v>5.5720000000000001</v>
      </c>
      <c r="Q24" s="103" t="str">
        <f>IF(P24&lt;P22,"v",IF(P24=P22,IF(O24&lt;O22,"v",""),""))</f>
        <v/>
      </c>
      <c r="S24" s="193">
        <f>S18+1</f>
        <v>202</v>
      </c>
      <c r="T24" s="196" t="s">
        <v>248</v>
      </c>
      <c r="U24" s="193">
        <f>U18+1</f>
        <v>226</v>
      </c>
      <c r="V24" s="141" t="s">
        <v>11</v>
      </c>
      <c r="W24" s="142"/>
      <c r="X24" s="142"/>
      <c r="Y24" s="143"/>
      <c r="Z24" s="144"/>
      <c r="AA24" s="42">
        <v>3</v>
      </c>
      <c r="AB24" s="42"/>
      <c r="AC24" s="42">
        <v>3</v>
      </c>
      <c r="AD24" s="42"/>
      <c r="AE24" s="53"/>
      <c r="AF24" s="189" t="str">
        <f ca="1">IF(Z22&lt;&gt;"",V22,IF(Z26&lt;&gt;"",V26,""))</f>
        <v>Nr 32 NORDIN William Sundsvalls SLK</v>
      </c>
      <c r="AG24" s="112">
        <v>0.7</v>
      </c>
      <c r="AH24" s="112">
        <v>0.216</v>
      </c>
      <c r="AI24" s="92">
        <f>IF(AH24&lt;&gt;"",IF(AG24+AH24&lt;AG32+AH32,0,(AG24+AH24)-(AG32+AH32)),"")</f>
        <v>0.91599999999999993</v>
      </c>
      <c r="AJ24" s="88" t="str">
        <f>IF(AI24&lt;AI32,"v",IF(AI24=AI32,IF(AH24&lt;AH32,"v",""),""))</f>
        <v/>
      </c>
      <c r="AK24" s="31"/>
      <c r="AL24" s="31"/>
      <c r="AM24" s="31"/>
      <c r="AN24" s="31"/>
      <c r="AO24" s="106"/>
      <c r="AP24" s="108"/>
      <c r="AQ24" s="108"/>
      <c r="AR24" s="108"/>
      <c r="AS24" s="106"/>
      <c r="AT24" s="47"/>
      <c r="AU24" s="106"/>
      <c r="AY24" s="79"/>
      <c r="AZ24" s="81"/>
      <c r="BB24" s="79"/>
      <c r="BC24" s="81"/>
    </row>
    <row r="25" spans="1:55" ht="11.1" customHeight="1">
      <c r="A25" s="173"/>
      <c r="B25" s="173"/>
      <c r="C25" s="173"/>
      <c r="D25" s="94" t="str">
        <f ca="1">("Nr "&amp;INDIRECT("Ranking" &amp;D1 &amp;"!M18")) &amp;" " &amp;(INDIRECT("Ranking" &amp;D1 &amp;"!K18")) &amp;" " &amp;(INDIRECT("Ranking" &amp;D1 &amp;"!L18"))</f>
        <v>Nr 23 ALTON Theo Sundsvalls SLK</v>
      </c>
      <c r="E25" s="95">
        <v>0</v>
      </c>
      <c r="F25" s="95">
        <v>0</v>
      </c>
      <c r="G25" s="102">
        <f t="shared" ref="G25" si="18">IF(F25&lt;&gt;"",IF(E25+F25&lt;E24+F24,0,(E25+F25)-(E24+F24)),"")</f>
        <v>0</v>
      </c>
      <c r="H25" s="89" t="str">
        <f t="shared" ref="H25" si="19">IF(G25&lt;G24,"v",IF(G25=G24,IF(F25&lt;F24,"v",""),""))</f>
        <v>v</v>
      </c>
      <c r="I25" s="69"/>
      <c r="J25" s="58"/>
      <c r="K25" s="58"/>
      <c r="L25" s="58"/>
      <c r="M25" s="96"/>
      <c r="N25" s="104"/>
      <c r="O25" s="104"/>
      <c r="P25" s="105"/>
      <c r="Q25" s="118"/>
      <c r="R25" s="31"/>
      <c r="S25" s="193"/>
      <c r="T25" s="193"/>
      <c r="U25" s="193"/>
      <c r="V25" s="106"/>
      <c r="W25" s="107"/>
      <c r="X25" s="107"/>
      <c r="Y25" s="108"/>
      <c r="Z25" s="106"/>
      <c r="AA25" s="47"/>
      <c r="AB25" s="31"/>
      <c r="AC25" s="31"/>
      <c r="AD25" s="31"/>
      <c r="AE25" s="31"/>
      <c r="AF25" s="121"/>
      <c r="AG25" s="122"/>
      <c r="AH25" s="122"/>
      <c r="AI25" s="122"/>
      <c r="AJ25" s="109"/>
      <c r="AK25" s="47"/>
      <c r="AL25" s="31"/>
      <c r="AM25" s="31"/>
      <c r="AN25" s="31"/>
      <c r="AO25" s="118"/>
      <c r="AP25" s="120"/>
      <c r="AQ25" s="120"/>
      <c r="AR25" s="120"/>
      <c r="AS25" s="118"/>
      <c r="AT25" s="47"/>
      <c r="AU25" s="106"/>
      <c r="AY25" s="79"/>
      <c r="AZ25" s="81"/>
      <c r="BB25" s="79"/>
      <c r="BC25" s="81"/>
    </row>
    <row r="26" spans="1:55" ht="11.1" customHeight="1">
      <c r="A26" s="174">
        <f>A24+1</f>
        <v>11</v>
      </c>
      <c r="B26" s="174" t="s">
        <v>248</v>
      </c>
      <c r="C26" s="172" t="s">
        <v>120</v>
      </c>
      <c r="D26" s="85" t="str">
        <f ca="1">("Nr "&amp;INDIRECT("Ranking" &amp;D1 &amp;"!M15")) &amp;" " &amp;(INDIRECT("Ranking" &amp;D1 &amp;"!K15")) &amp;" " &amp;(INDIRECT("Ranking" &amp;D1 &amp;"!L15"))</f>
        <v>Nr 31 MOBERG Axel Sundsvalls SLK</v>
      </c>
      <c r="E26" s="86">
        <v>0</v>
      </c>
      <c r="F26" s="86">
        <v>0</v>
      </c>
      <c r="G26" s="102">
        <f t="shared" ref="G26" si="20">IF(F26&lt;&gt;"",IF(E26+F26&lt;E27+F27,0,(E26+F26)-(E27+F27)),"")</f>
        <v>0</v>
      </c>
      <c r="H26" s="88" t="str">
        <f t="shared" ref="H26" si="21">IF(G26&lt;G27,"v",IF(G26=G27,IF(F26&lt;F27,"v",""),""))</f>
        <v>v</v>
      </c>
      <c r="I26" s="31"/>
      <c r="J26" s="169"/>
      <c r="K26" s="169"/>
      <c r="L26" s="169"/>
      <c r="M26" s="111" t="str">
        <f ca="1">IF(H26&lt;&gt;"",D26,IF(H27&lt;&gt;"",D27,""))</f>
        <v>Nr 31 MOBERG Axel Sundsvalls SLK</v>
      </c>
      <c r="N26" s="123">
        <v>0.7</v>
      </c>
      <c r="O26" s="123">
        <v>0.308</v>
      </c>
      <c r="P26" s="92">
        <f>IF(O26&lt;&gt;"",IF(N26+O26&lt;N28+O28,0,(N26+O26)-(N28+O28)),"")</f>
        <v>1.008</v>
      </c>
      <c r="Q26" s="88" t="str">
        <f>IF(P26&lt;P28,"v",IF(P26=P28,IF(O26&lt;O28,"v",""),""))</f>
        <v/>
      </c>
      <c r="U26" s="23"/>
      <c r="V26" s="129" t="str">
        <f ca="1">IF(Q26&lt;&gt;"",M26,IF(Q28&lt;&gt;"",M28,""))</f>
        <v>Nr 21 ABERSTEN Måns Sundsvalls SLK</v>
      </c>
      <c r="W26" s="86">
        <v>0</v>
      </c>
      <c r="X26" s="86">
        <v>0.27800000000000002</v>
      </c>
      <c r="Y26" s="102">
        <f>IF(X26&lt;&gt;"",IF(W26+X26&lt;W22+X22,0,(W26+X26)-(W22+X22)),"")</f>
        <v>0.253</v>
      </c>
      <c r="Z26" s="103" t="str">
        <f>IF(Y26&lt;Y22,"v",IF(Y26=Y22,IF(X26&lt;X22,"v",""),""))</f>
        <v/>
      </c>
      <c r="AA26" s="47"/>
      <c r="AB26" s="31"/>
      <c r="AC26" s="31"/>
      <c r="AD26" s="31"/>
      <c r="AE26" s="31"/>
      <c r="AF26" s="118"/>
      <c r="AG26" s="120"/>
      <c r="AH26" s="120"/>
      <c r="AI26" s="120"/>
      <c r="AJ26" s="118"/>
      <c r="AK26" s="47"/>
      <c r="AL26" s="31"/>
      <c r="AM26" s="31"/>
      <c r="AN26" s="31"/>
      <c r="AO26" s="118"/>
      <c r="AP26" s="120"/>
      <c r="AQ26" s="120"/>
      <c r="AR26" s="120"/>
      <c r="AS26" s="118"/>
      <c r="AT26" s="47"/>
      <c r="AU26" s="133" t="s">
        <v>12</v>
      </c>
      <c r="AY26" s="79"/>
      <c r="AZ26" s="81"/>
      <c r="BB26" s="79"/>
      <c r="BC26" s="81"/>
    </row>
    <row r="27" spans="1:55" ht="11.1" customHeight="1">
      <c r="A27" s="173"/>
      <c r="B27" s="173"/>
      <c r="C27" s="173"/>
      <c r="D27" s="85" t="str">
        <f ca="1">("Nr "&amp;INDIRECT("Ranking" &amp;D1 &amp;"!M26")) &amp;" " &amp;(INDIRECT("Ranking" &amp;D1 &amp;"!K26")) &amp;" " &amp;(INDIRECT("Ranking" &amp;D1 &amp;"!L26"))</f>
        <v>Nr  - -</v>
      </c>
      <c r="E27" s="86"/>
      <c r="F27" s="86"/>
      <c r="G27" s="102" t="str">
        <f t="shared" ref="G27" si="22">IF(F27&lt;&gt;"",IF(E27+F27&lt;E26+F26,0,(E27+F27)-(E26+F26)),"")</f>
        <v/>
      </c>
      <c r="H27" s="89" t="str">
        <f t="shared" ref="H27" si="23">IF(G27&lt;G26,"v",IF(G27=G26,IF(F27&lt;F26,"v",""),""))</f>
        <v/>
      </c>
      <c r="I27" s="69"/>
      <c r="J27" s="191">
        <f>J23+1</f>
        <v>114</v>
      </c>
      <c r="K27" s="199" t="s">
        <v>248</v>
      </c>
      <c r="L27" s="191">
        <f>L23+1</f>
        <v>161</v>
      </c>
      <c r="M27" s="117"/>
      <c r="N27" s="97"/>
      <c r="O27" s="97"/>
      <c r="P27" s="98"/>
      <c r="Q27" s="99"/>
      <c r="R27" s="57"/>
      <c r="S27" s="57"/>
      <c r="T27" s="57"/>
      <c r="U27" s="57"/>
      <c r="V27" s="121"/>
      <c r="W27" s="119"/>
      <c r="X27" s="119"/>
      <c r="Y27" s="120"/>
      <c r="Z27" s="118"/>
      <c r="AA27" s="31"/>
      <c r="AB27" s="31"/>
      <c r="AC27" s="31"/>
      <c r="AD27" s="31"/>
      <c r="AE27" s="31"/>
      <c r="AF27" s="106"/>
      <c r="AG27" s="108"/>
      <c r="AH27" s="108"/>
      <c r="AI27" s="108"/>
      <c r="AJ27" s="106"/>
      <c r="AK27" s="47"/>
      <c r="AL27" s="31"/>
      <c r="AM27" s="31"/>
      <c r="AN27" s="31"/>
      <c r="AO27" s="118"/>
      <c r="AP27" s="120"/>
      <c r="AQ27" s="120"/>
      <c r="AR27" s="120"/>
      <c r="AS27" s="118"/>
      <c r="AT27" s="52"/>
      <c r="AU27" s="146" t="str">
        <f ca="1">IF(AS14&lt;&gt;"",AO28,IF(AS28&lt;&gt;"",AO14,""))</f>
        <v>Nr 22 AICHER Maximilian Sundsvalls SLK</v>
      </c>
      <c r="AY27" s="79"/>
      <c r="AZ27" s="81"/>
      <c r="BB27" s="79"/>
      <c r="BC27" s="81"/>
    </row>
    <row r="28" spans="1:55" ht="11.1" customHeight="1">
      <c r="A28" s="174">
        <f>A26+1</f>
        <v>12</v>
      </c>
      <c r="B28" s="174" t="s">
        <v>248</v>
      </c>
      <c r="C28" s="172" t="s">
        <v>120</v>
      </c>
      <c r="D28" s="94" t="str">
        <f ca="1">("Nr "&amp;INDIRECT("Ranking" &amp;D1 &amp;"!M31")) &amp;" " &amp;(INDIRECT("Ranking" &amp;D1 &amp;"!K31")) &amp;" " &amp;(INDIRECT("Ranking" &amp;D1 &amp;"!L31"))</f>
        <v>Nr  - -</v>
      </c>
      <c r="E28" s="95"/>
      <c r="F28" s="95"/>
      <c r="G28" s="102" t="str">
        <f t="shared" ref="G28" si="24">IF(F28&lt;&gt;"",IF(E28+F28&lt;E29+F29,0,(E28+F28)-(E29+F29)),"")</f>
        <v/>
      </c>
      <c r="H28" s="88" t="str">
        <f t="shared" ref="H28" si="25">IF(G28&lt;G29,"v",IF(G28=G29,IF(F28&lt;F29,"v",""),""))</f>
        <v/>
      </c>
      <c r="I28" s="31"/>
      <c r="J28" s="192"/>
      <c r="K28" s="192"/>
      <c r="L28" s="192"/>
      <c r="M28" s="111" t="str">
        <f ca="1">IF(H28&lt;&gt;"",D28,IF(H29&lt;&gt;"",D29,""))</f>
        <v>Nr 21 ABERSTEN Måns Sundsvalls SLK</v>
      </c>
      <c r="N28" s="123">
        <v>0</v>
      </c>
      <c r="O28" s="123">
        <v>0</v>
      </c>
      <c r="P28" s="102">
        <f>IF(O28&lt;&gt;"",IF(N28+O28&lt;N26+O26,0,(N28+O28)-(N26+O26)),"")</f>
        <v>0</v>
      </c>
      <c r="Q28" s="103" t="str">
        <f>IF(P28&lt;P26,"v",IF(P28=P26,IF(O28&lt;O26,"v",""),""))</f>
        <v>v</v>
      </c>
      <c r="U28" s="23"/>
      <c r="V28" s="118"/>
      <c r="W28" s="119"/>
      <c r="X28" s="119"/>
      <c r="Y28" s="120"/>
      <c r="Z28" s="118"/>
      <c r="AA28" s="31"/>
      <c r="AB28" s="31"/>
      <c r="AC28" s="193">
        <f>AC14+1</f>
        <v>247</v>
      </c>
      <c r="AD28" s="196" t="s">
        <v>248</v>
      </c>
      <c r="AE28" s="193">
        <f>AE14+1</f>
        <v>259</v>
      </c>
      <c r="AF28" s="113" t="s">
        <v>13</v>
      </c>
      <c r="AG28" s="115"/>
      <c r="AH28" s="115"/>
      <c r="AI28" s="115"/>
      <c r="AJ28" s="106"/>
      <c r="AK28" s="52"/>
      <c r="AL28" s="42"/>
      <c r="AM28" s="42"/>
      <c r="AN28" s="53"/>
      <c r="AO28" s="129" t="str">
        <f ca="1">IF(AJ24&lt;&gt;"",AF24,IF(AJ32&lt;&gt;"",AF32,""))</f>
        <v>Nr 22 AICHER Maximilian Sundsvalls SLK</v>
      </c>
      <c r="AP28" s="86">
        <v>0</v>
      </c>
      <c r="AQ28" s="86">
        <v>0.34899999999999998</v>
      </c>
      <c r="AR28" s="102">
        <f>IF(AQ28&lt;&gt;"",IF(AP28+AQ28&lt;AP14+AQ14,0,(AP28+AQ28)-(AP14+AQ14)),"")</f>
        <v>0.10199999999999998</v>
      </c>
      <c r="AS28" s="103" t="str">
        <f>IF(AR28&lt;AR14,"v",IF(AR28=AR14,IF(AQ28&lt;AQ14,"v",""),""))</f>
        <v/>
      </c>
      <c r="AT28" s="47"/>
      <c r="AU28" s="118"/>
      <c r="AY28" s="79"/>
      <c r="AZ28" s="81"/>
      <c r="BB28" s="79"/>
      <c r="BC28" s="81"/>
    </row>
    <row r="29" spans="1:55" ht="11.1" customHeight="1">
      <c r="A29" s="173"/>
      <c r="B29" s="173"/>
      <c r="C29" s="173"/>
      <c r="D29" s="94" t="str">
        <f ca="1">("Nr "&amp;INDIRECT("Ranking" &amp;D1 &amp;"!M10")) &amp;" " &amp;(INDIRECT("Ranking" &amp;D1 &amp;"!K10")) &amp;" " &amp;(INDIRECT("Ranking" &amp;D1 &amp;"!L10"))</f>
        <v>Nr 21 ABERSTEN Måns Sundsvalls SLK</v>
      </c>
      <c r="E29" s="95">
        <v>0</v>
      </c>
      <c r="F29" s="95">
        <v>0</v>
      </c>
      <c r="G29" s="102">
        <f t="shared" ref="G29" si="26">IF(F29&lt;&gt;"",IF(E29+F29&lt;E28+F28,0,(E29+F29)-(E28+F28)),"")</f>
        <v>0</v>
      </c>
      <c r="H29" s="89" t="str">
        <f t="shared" ref="H29" si="27">IF(G29&lt;G28,"v",IF(G29=G28,IF(F29&lt;F28,"v",""),""))</f>
        <v>v</v>
      </c>
      <c r="I29" s="69"/>
      <c r="J29" s="58"/>
      <c r="K29" s="58"/>
      <c r="L29" s="58"/>
      <c r="M29" s="125"/>
      <c r="N29" s="126"/>
      <c r="O29" s="126"/>
      <c r="P29" s="127"/>
      <c r="Q29" s="118"/>
      <c r="R29" s="31"/>
      <c r="S29" s="31"/>
      <c r="T29" s="31"/>
      <c r="U29" s="31"/>
      <c r="V29" s="106"/>
      <c r="W29" s="107"/>
      <c r="X29" s="107"/>
      <c r="Y29" s="108"/>
      <c r="Z29" s="106"/>
      <c r="AC29" s="193"/>
      <c r="AD29" s="193"/>
      <c r="AE29" s="193"/>
      <c r="AF29" s="106"/>
      <c r="AG29" s="108"/>
      <c r="AH29" s="108"/>
      <c r="AI29" s="108"/>
      <c r="AJ29" s="106"/>
      <c r="AK29" s="47"/>
      <c r="AL29" s="31"/>
      <c r="AM29" s="31"/>
      <c r="AN29" s="31"/>
      <c r="AO29" s="121"/>
      <c r="AP29" s="120"/>
      <c r="AQ29" s="120"/>
      <c r="AR29" s="120"/>
      <c r="AS29" s="118"/>
      <c r="AU29" s="106"/>
      <c r="AY29" s="79"/>
      <c r="AZ29" s="81"/>
      <c r="BB29" s="79"/>
      <c r="BC29" s="81"/>
    </row>
    <row r="30" spans="1:55" ht="11.1" customHeight="1">
      <c r="A30" s="174">
        <f>A28+1</f>
        <v>13</v>
      </c>
      <c r="B30" s="174" t="s">
        <v>248</v>
      </c>
      <c r="C30" s="172" t="s">
        <v>120</v>
      </c>
      <c r="D30" s="85" t="str">
        <f ca="1">("Nr "&amp;INDIRECT("Ranking" &amp;D1 &amp;"!M11")) &amp;" " &amp;(INDIRECT("Ranking" &amp;D1 &amp;"!K11")) &amp;" " &amp;(INDIRECT("Ranking" &amp;D1 &amp;"!L11"))</f>
        <v>Nr 29 KJELLBERG Frans Sundsvalls SLK</v>
      </c>
      <c r="E30" s="86">
        <v>0</v>
      </c>
      <c r="F30" s="86">
        <v>0</v>
      </c>
      <c r="G30" s="102">
        <f t="shared" ref="G30" si="28">IF(F30&lt;&gt;"",IF(E30+F30&lt;E31+F31,0,(E30+F30)-(E31+F31)),"")</f>
        <v>0</v>
      </c>
      <c r="H30" s="88" t="str">
        <f t="shared" ref="H30" si="29">IF(G30&lt;G31,"v",IF(G30=G31,IF(F30&lt;F31,"v",""),""))</f>
        <v>v</v>
      </c>
      <c r="I30" s="31"/>
      <c r="J30" s="169"/>
      <c r="K30" s="169"/>
      <c r="L30" s="169"/>
      <c r="M30" s="90" t="str">
        <f ca="1">IF(H30&lt;&gt;"",D30,IF(H31&lt;&gt;"",D31,""))</f>
        <v>Nr 29 KJELLBERG Frans Sundsvalls SLK</v>
      </c>
      <c r="N30" s="91">
        <v>0</v>
      </c>
      <c r="O30" s="91">
        <v>0</v>
      </c>
      <c r="P30" s="92">
        <f>IF(O30&lt;&gt;"",IF(N30+O30&lt;N32+O32,0,(N30+O30)-(N32+O32)),"")</f>
        <v>0</v>
      </c>
      <c r="Q30" s="88" t="str">
        <f>IF(P30&lt;P32,"v",IF(P30=P32,IF(O30&lt;O32,"v",""),""))</f>
        <v>v</v>
      </c>
      <c r="U30" s="23"/>
      <c r="V30" s="147" t="str">
        <f ca="1">IF(Q30&lt;&gt;"",M30,IF(Q32&lt;&gt;"",M32,""))</f>
        <v>Nr 29 KJELLBERG Frans Sundsvalls SLK</v>
      </c>
      <c r="W30" s="95">
        <v>0.7</v>
      </c>
      <c r="X30" s="95">
        <v>2.1339999999999999</v>
      </c>
      <c r="Y30" s="92">
        <f>IF(X30&lt;&gt;"",IF(W30+X30&lt;W34+X34,0,(W30+X30)-(W34+X34)),"")</f>
        <v>2.8339999999999996</v>
      </c>
      <c r="Z30" s="88" t="str">
        <f>IF(Y30&lt;Y34,"v",IF(Y30=Y34,IF(X30&lt;X34,"v",""),""))</f>
        <v/>
      </c>
      <c r="AE30" s="23"/>
      <c r="AF30" s="106"/>
      <c r="AG30" s="108"/>
      <c r="AH30" s="108"/>
      <c r="AI30" s="108"/>
      <c r="AJ30" s="106"/>
      <c r="AK30" s="47"/>
      <c r="AL30" s="31"/>
      <c r="AM30" s="31"/>
      <c r="AN30" s="31"/>
      <c r="AO30" s="106"/>
      <c r="AP30" s="108"/>
      <c r="AQ30" s="108"/>
      <c r="AR30" s="108"/>
      <c r="AS30" s="118"/>
      <c r="AU30" s="106"/>
      <c r="AY30" s="79"/>
      <c r="AZ30" s="81"/>
      <c r="BB30" s="79"/>
      <c r="BC30" s="81"/>
    </row>
    <row r="31" spans="1:55" ht="11.1" customHeight="1">
      <c r="A31" s="173"/>
      <c r="B31" s="173"/>
      <c r="C31" s="173"/>
      <c r="D31" s="85" t="str">
        <f ca="1">("Nr "&amp;INDIRECT("Ranking" &amp;D1 &amp;"!M30")) &amp;" " &amp;(INDIRECT("Ranking" &amp;D1 &amp;"!K30")) &amp;" " &amp;(INDIRECT("Ranking" &amp;D1 &amp;"!L30"))</f>
        <v>Nr  - -</v>
      </c>
      <c r="E31" s="86"/>
      <c r="F31" s="86"/>
      <c r="G31" s="102" t="str">
        <f t="shared" ref="G31" si="30">IF(F31&lt;&gt;"",IF(E31+F31&lt;E30+F30,0,(E31+F31)-(E30+F30)),"")</f>
        <v/>
      </c>
      <c r="H31" s="89" t="str">
        <f t="shared" ref="H31" si="31">IF(G31&lt;G30,"v",IF(G31=G30,IF(F31&lt;F30,"v",""),""))</f>
        <v/>
      </c>
      <c r="I31" s="69"/>
      <c r="J31" s="191">
        <f>J27+1</f>
        <v>115</v>
      </c>
      <c r="K31" s="199" t="s">
        <v>248</v>
      </c>
      <c r="L31" s="191">
        <f>L27+1</f>
        <v>162</v>
      </c>
      <c r="M31" s="96"/>
      <c r="N31" s="97"/>
      <c r="O31" s="97"/>
      <c r="P31" s="98"/>
      <c r="Q31" s="99"/>
      <c r="R31" s="57"/>
      <c r="S31" s="57"/>
      <c r="T31" s="57"/>
      <c r="U31" s="57"/>
      <c r="V31" s="121"/>
      <c r="W31" s="140"/>
      <c r="X31" s="140"/>
      <c r="Y31" s="122"/>
      <c r="Z31" s="109"/>
      <c r="AA31" s="31"/>
      <c r="AB31" s="31"/>
      <c r="AC31" s="31"/>
      <c r="AD31" s="31"/>
      <c r="AE31" s="31"/>
      <c r="AF31" s="118"/>
      <c r="AG31" s="120"/>
      <c r="AH31" s="120"/>
      <c r="AI31" s="120"/>
      <c r="AJ31" s="118"/>
      <c r="AK31" s="47"/>
      <c r="AL31" s="31"/>
      <c r="AM31" s="31"/>
      <c r="AN31" s="31"/>
      <c r="AO31" s="147" t="str">
        <f ca="1">IF(AJ10&lt;&gt;"",AF18,IF(AJ18&lt;&gt;"",AF10,""))</f>
        <v>Nr 30 MALKER Elliot Sundsvalls SLK</v>
      </c>
      <c r="AP31" s="148">
        <v>0</v>
      </c>
      <c r="AQ31" s="148">
        <v>0.7</v>
      </c>
      <c r="AR31" s="92">
        <f>IF(AQ31&lt;&gt;"",IF(AP31+AQ31&lt;AP35+AQ35,0,(AP31+AQ31)-(AP35+AQ35)),"")</f>
        <v>0.48799999999999999</v>
      </c>
      <c r="AS31" s="88" t="str">
        <f>IF(AR31&lt;AR35,"v",IF(AR31=AR35,IF(AQ31&lt;AQ35,"v",""),""))</f>
        <v/>
      </c>
      <c r="AU31" s="106"/>
      <c r="AY31" s="79"/>
      <c r="AZ31" s="81"/>
      <c r="BB31" s="79"/>
      <c r="BC31" s="81"/>
    </row>
    <row r="32" spans="1:55" ht="11.1" customHeight="1">
      <c r="A32" s="174">
        <f>A30+1</f>
        <v>14</v>
      </c>
      <c r="B32" s="174" t="s">
        <v>248</v>
      </c>
      <c r="C32" s="172" t="s">
        <v>120</v>
      </c>
      <c r="D32" s="94" t="str">
        <f ca="1">("Nr "&amp;INDIRECT("Ranking" &amp;D1 &amp;"!M27")) &amp;" " &amp;(INDIRECT("Ranking" &amp;D1 &amp;"!K27")) &amp;" " &amp;(INDIRECT("Ranking" &amp;D1 &amp;"!L27"))</f>
        <v>Nr  - -</v>
      </c>
      <c r="E32" s="95"/>
      <c r="F32" s="95"/>
      <c r="G32" s="102" t="str">
        <f t="shared" ref="G32" si="32">IF(F32&lt;&gt;"",IF(E32+F32&lt;E33+F33,0,(E32+F32)-(E33+F33)),"")</f>
        <v/>
      </c>
      <c r="H32" s="88" t="str">
        <f t="shared" ref="H32" si="33">IF(G32&lt;G33,"v",IF(G32=G33,IF(F32&lt;F33,"v",""),""))</f>
        <v/>
      </c>
      <c r="I32" s="42"/>
      <c r="J32" s="192"/>
      <c r="K32" s="192"/>
      <c r="L32" s="192"/>
      <c r="M32" s="90" t="str">
        <f ca="1">IF(H32&lt;&gt;"",D32,IF(H33&lt;&gt;"",D33,""))</f>
        <v>Nr 28 JONASSON Malte Sundsvalls SLK</v>
      </c>
      <c r="N32" s="101">
        <v>0.7</v>
      </c>
      <c r="O32" s="101">
        <v>3.32</v>
      </c>
      <c r="P32" s="102">
        <f>IF(O32&lt;&gt;"",IF(N32+O32&lt;N30+O30,0,(N32+O32)-(N30+O30)),"")</f>
        <v>4.0199999999999996</v>
      </c>
      <c r="Q32" s="103" t="str">
        <f>IF(P32&lt;P30,"v",IF(P32=P30,IF(O32&lt;O30,"v",""),""))</f>
        <v/>
      </c>
      <c r="S32" s="193">
        <f>S24+1</f>
        <v>203</v>
      </c>
      <c r="T32" s="196" t="s">
        <v>248</v>
      </c>
      <c r="U32" s="193">
        <f>U24+1</f>
        <v>227</v>
      </c>
      <c r="V32" s="141" t="s">
        <v>14</v>
      </c>
      <c r="W32" s="142"/>
      <c r="X32" s="142"/>
      <c r="Y32" s="143"/>
      <c r="Z32" s="144"/>
      <c r="AA32" s="42">
        <v>4</v>
      </c>
      <c r="AB32" s="42"/>
      <c r="AC32" s="42">
        <v>4</v>
      </c>
      <c r="AD32" s="42"/>
      <c r="AE32" s="53"/>
      <c r="AF32" s="189" t="str">
        <f ca="1">IF(Z30&lt;&gt;"",V30,IF(Z34&lt;&gt;"",V34,""))</f>
        <v>Nr 22 AICHER Maximilian Sundsvalls SLK</v>
      </c>
      <c r="AG32" s="123">
        <v>0</v>
      </c>
      <c r="AH32" s="123">
        <v>0</v>
      </c>
      <c r="AI32" s="102">
        <f>IF(AH32&lt;&gt;"",IF(AG32+AH32&lt;AG24+AH24,0,(AG32+AH32)-(AG24+AH24)),"")</f>
        <v>0</v>
      </c>
      <c r="AJ32" s="103" t="str">
        <f>IF(AI32&lt;AI24,"v",IF(AI32=AI24,IF(AH32&lt;AH24,"v",""),""))</f>
        <v>v</v>
      </c>
      <c r="AK32" s="47"/>
      <c r="AL32" s="31"/>
      <c r="AM32" s="31"/>
      <c r="AN32" s="31"/>
      <c r="AO32" s="121"/>
      <c r="AP32" s="122"/>
      <c r="AQ32" s="122"/>
      <c r="AR32" s="122"/>
      <c r="AS32" s="109"/>
      <c r="AU32" s="149" t="s">
        <v>15</v>
      </c>
      <c r="AY32" s="79"/>
      <c r="AZ32" s="81"/>
      <c r="BB32" s="79"/>
      <c r="BC32" s="81"/>
    </row>
    <row r="33" spans="1:55" ht="11.1" customHeight="1">
      <c r="A33" s="173"/>
      <c r="B33" s="173"/>
      <c r="C33" s="173"/>
      <c r="D33" s="94" t="str">
        <f ca="1">("Nr "&amp;INDIRECT("Ranking" &amp;D1 &amp;"!M14")) &amp;" " &amp;(INDIRECT("Ranking" &amp;D1 &amp;"!K14")) &amp;" " &amp;(INDIRECT("Ranking" &amp;D1 &amp;"!L14"))</f>
        <v>Nr 28 JONASSON Malte Sundsvalls SLK</v>
      </c>
      <c r="E33" s="95">
        <v>0</v>
      </c>
      <c r="F33" s="95">
        <v>0</v>
      </c>
      <c r="G33" s="102">
        <f t="shared" ref="G33" si="34">IF(F33&lt;&gt;"",IF(E33+F33&lt;E32+F32,0,(E33+F33)-(E32+F32)),"")</f>
        <v>0</v>
      </c>
      <c r="H33" s="89" t="str">
        <f t="shared" ref="H33" si="35">IF(G33&lt;G32,"v",IF(G33=G32,IF(F33&lt;F32,"v",""),""))</f>
        <v>v</v>
      </c>
      <c r="I33" s="69"/>
      <c r="J33" s="58"/>
      <c r="K33" s="58"/>
      <c r="L33" s="58"/>
      <c r="M33" s="96"/>
      <c r="N33" s="104"/>
      <c r="O33" s="104"/>
      <c r="P33" s="105"/>
      <c r="Q33" s="118"/>
      <c r="R33" s="31"/>
      <c r="S33" s="193"/>
      <c r="T33" s="193"/>
      <c r="U33" s="193"/>
      <c r="V33" s="106"/>
      <c r="W33" s="107"/>
      <c r="X33" s="107"/>
      <c r="Y33" s="108"/>
      <c r="Z33" s="106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93">
        <v>269</v>
      </c>
      <c r="AM33" s="196" t="s">
        <v>248</v>
      </c>
      <c r="AN33" s="193">
        <v>281</v>
      </c>
      <c r="AO33" s="113" t="s">
        <v>16</v>
      </c>
      <c r="AP33" s="113"/>
      <c r="AQ33" s="113"/>
      <c r="AR33" s="113"/>
      <c r="AS33" s="144"/>
      <c r="AU33" s="150" t="str">
        <f ca="1">IF(AS31&lt;&gt;"",AO31,IF(AS35&lt;&gt;"",AO35,""))</f>
        <v>Nr 32 NORDIN William Sundsvalls SLK</v>
      </c>
      <c r="AY33" s="79"/>
      <c r="AZ33" s="81"/>
      <c r="BB33" s="79"/>
      <c r="BC33" s="81"/>
    </row>
    <row r="34" spans="1:55" ht="11.1" customHeight="1">
      <c r="A34" s="188">
        <f>A32+1</f>
        <v>15</v>
      </c>
      <c r="B34" s="174" t="s">
        <v>248</v>
      </c>
      <c r="C34" s="172" t="s">
        <v>120</v>
      </c>
      <c r="D34" s="187" t="str">
        <f ca="1">("Nr "&amp;INDIRECT("Ranking" &amp;D1 &amp;"!M19")) &amp;" " &amp;(INDIRECT("Ranking" &amp;D1 &amp;"!K19")) &amp;" " &amp;(INDIRECT("Ranking" &amp;D1 &amp;"!L19"))</f>
        <v>Nr 35 RYDBERG Theodor Sundsvalls SLK</v>
      </c>
      <c r="E34" s="86"/>
      <c r="F34" s="86"/>
      <c r="G34" s="102" t="str">
        <f t="shared" ref="G34" si="36">IF(F34&lt;&gt;"",IF(E34+F34&lt;E35+F35,0,(E34+F34)-(E35+F35)),"")</f>
        <v/>
      </c>
      <c r="H34" s="88" t="str">
        <f t="shared" ref="H34" si="37">IF(G34&lt;G35,"v",IF(G34=G35,IF(F34&lt;F35,"v",""),""))</f>
        <v/>
      </c>
      <c r="I34" s="42"/>
      <c r="J34" s="169"/>
      <c r="K34" s="169"/>
      <c r="L34" s="169"/>
      <c r="M34" s="111" t="str">
        <f>IF(H34&lt;&gt;"",D34,IF(H35&lt;&gt;"",D35,""))</f>
        <v/>
      </c>
      <c r="N34" s="123"/>
      <c r="O34" s="123"/>
      <c r="P34" s="92" t="str">
        <f>IF(O34&lt;&gt;"",IF(N34+O34&lt;N36+O36,0,(N34+O34)-(N36+O36)),"")</f>
        <v/>
      </c>
      <c r="Q34" s="88" t="str">
        <f>IF(P34&lt;P36,"v",IF(P34=P36,IF(O34&lt;O36,"v",""),""))</f>
        <v/>
      </c>
      <c r="U34" s="23"/>
      <c r="V34" s="147" t="str">
        <f ca="1">IF(Q34&lt;&gt;"",M34,IF(Q36&lt;&gt;"",M36,""))</f>
        <v>Nr 22 AICHER Maximilian Sundsvalls SLK</v>
      </c>
      <c r="W34" s="95">
        <v>0</v>
      </c>
      <c r="X34" s="95">
        <v>0</v>
      </c>
      <c r="Y34" s="102">
        <f>IF(X34&lt;&gt;"",IF(W34+X34&lt;W30+X30,0,(W34+X34)-(W30+X30)),"")</f>
        <v>0</v>
      </c>
      <c r="Z34" s="103" t="str">
        <f>IF(Y34&lt;Y30,"v",IF(Y34=Y30,IF(X34&lt;X30,"v",""),""))</f>
        <v>v</v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93"/>
      <c r="AM34" s="193"/>
      <c r="AN34" s="193"/>
      <c r="AO34" s="106"/>
      <c r="AP34" s="108"/>
      <c r="AQ34" s="108"/>
      <c r="AR34" s="108"/>
      <c r="AS34" s="144"/>
      <c r="AT34" s="69"/>
      <c r="AU34" s="57"/>
      <c r="AY34" s="79"/>
      <c r="AZ34" s="81"/>
      <c r="BB34" s="79"/>
      <c r="BC34" s="81"/>
    </row>
    <row r="35" spans="1:55" ht="11.1" customHeight="1">
      <c r="A35" s="173"/>
      <c r="B35" s="173"/>
      <c r="C35" s="173"/>
      <c r="D35" s="85" t="str">
        <f ca="1">("Nr "&amp;INDIRECT("Ranking" &amp;D1 &amp;"!M22")) &amp;" " &amp;(INDIRECT("Ranking" &amp;D1 &amp;"!K22")) &amp;" " &amp;(INDIRECT("Ranking" &amp;D1 &amp;"!L22"))</f>
        <v>Nr  - -</v>
      </c>
      <c r="E35" s="86"/>
      <c r="F35" s="86"/>
      <c r="G35" s="102" t="str">
        <f t="shared" ref="G35" si="38">IF(F35&lt;&gt;"",IF(E35+F35&lt;E34+F34,0,(E35+F35)-(E34+F34)),"")</f>
        <v/>
      </c>
      <c r="H35" s="89" t="str">
        <f t="shared" ref="H35" si="39">IF(G35&lt;G34,"v",IF(G35=G34,IF(F35&lt;F34,"v",""),""))</f>
        <v/>
      </c>
      <c r="I35" s="31"/>
      <c r="J35" s="194">
        <f>J31+1</f>
        <v>116</v>
      </c>
      <c r="K35" s="199" t="s">
        <v>248</v>
      </c>
      <c r="L35" s="194">
        <f>L31+1</f>
        <v>163</v>
      </c>
      <c r="M35" s="117"/>
      <c r="N35" s="97"/>
      <c r="O35" s="97"/>
      <c r="P35" s="98"/>
      <c r="Q35" s="99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4" t="str">
        <f ca="1">IF(AJ24&lt;&gt;"",AF32,IF(AJ32&lt;&gt;"",AF24,""))</f>
        <v>Nr 32 NORDIN William Sundsvalls SLK</v>
      </c>
      <c r="AP35" s="95">
        <v>0.21199999999999999</v>
      </c>
      <c r="AQ35" s="95">
        <v>0</v>
      </c>
      <c r="AR35" s="102">
        <f>IF(AQ35&lt;&gt;"",IF(AP35+AQ35&lt;AP31+AQ31,0,(AP35+AQ35)-(AP31+AQ31)),"")</f>
        <v>0</v>
      </c>
      <c r="AS35" s="103" t="str">
        <f>IF(AR35&lt;AR31,"v",IF(AR35=AR31,IF(AQ35&lt;AQ31,"v",""),""))</f>
        <v>v</v>
      </c>
      <c r="AY35" s="79"/>
      <c r="AZ35" s="81"/>
      <c r="BB35" s="79"/>
      <c r="BC35" s="81"/>
    </row>
    <row r="36" spans="1:55" ht="11.1" customHeight="1">
      <c r="A36" s="174">
        <f>A34+1</f>
        <v>16</v>
      </c>
      <c r="B36" s="180" t="s">
        <v>248</v>
      </c>
      <c r="C36" s="172" t="s">
        <v>120</v>
      </c>
      <c r="D36" s="94" t="str">
        <f ca="1">("Nr "&amp;INDIRECT("Ranking" &amp;D1 &amp;"!M35")) &amp;" " &amp;(INDIRECT("Ranking" &amp;D1 &amp;"!K35")) &amp;" " &amp;(INDIRECT("Ranking" &amp;D1 &amp;"!L35"))</f>
        <v>Nr  - -</v>
      </c>
      <c r="E36" s="95"/>
      <c r="F36" s="95"/>
      <c r="G36" s="102" t="str">
        <f t="shared" ref="G36" si="40">IF(F36&lt;&gt;"",IF(E36+F36&lt;E37+F37,0,(E36+F36)-(E37+F37)),"")</f>
        <v/>
      </c>
      <c r="H36" s="88" t="str">
        <f t="shared" ref="H36" si="41">IF(G36&lt;G37,"v",IF(G36=G37,IF(F36&lt;F37,"v",""),""))</f>
        <v/>
      </c>
      <c r="I36" s="42"/>
      <c r="J36" s="195"/>
      <c r="K36" s="192"/>
      <c r="L36" s="195"/>
      <c r="M36" s="111" t="str">
        <f ca="1">IF(H36&lt;&gt;"",D36,IF(H37&lt;&gt;"",D37,""))</f>
        <v>Nr 22 AICHER Maximilian Sundsvalls SLK</v>
      </c>
      <c r="N36" s="123">
        <v>0</v>
      </c>
      <c r="O36" s="123">
        <v>0</v>
      </c>
      <c r="P36" s="102">
        <f>IF(O36&lt;&gt;"",IF(N36+O36&lt;N34+O34,0,(N36+O36)-(N34+O34)),"")</f>
        <v>0</v>
      </c>
      <c r="Q36" s="103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79"/>
      <c r="AZ36" s="81"/>
      <c r="BB36" s="79"/>
      <c r="BC36" s="81"/>
    </row>
    <row r="37" spans="1:55" ht="11.1" customHeight="1">
      <c r="A37" s="181"/>
      <c r="B37" s="181"/>
      <c r="C37" s="181"/>
      <c r="D37" s="94" t="str">
        <f ca="1">("Nr "&amp;INDIRECT("Ranking" &amp;D1 &amp;"!M6")) &amp;" " &amp;(INDIRECT("Ranking" &amp;D1 &amp;"!K6")) &amp;" " &amp;(INDIRECT("Ranking" &amp;D1 &amp;"!L6"))</f>
        <v>Nr 22 AICHER Maximilian Sundsvalls SLK</v>
      </c>
      <c r="E37" s="95">
        <v>0</v>
      </c>
      <c r="F37" s="95">
        <v>0</v>
      </c>
      <c r="G37" s="102">
        <f t="shared" ref="G37" si="42">IF(F37&lt;&gt;"",IF(E37+F37&lt;E36+F36,0,(E37+F37)-(E36+F36)),"")</f>
        <v>0</v>
      </c>
      <c r="H37" s="89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79"/>
      <c r="AZ37" s="81"/>
      <c r="BB37" s="79"/>
      <c r="BC37" s="81"/>
    </row>
    <row r="38" spans="1:55" ht="11.1" customHeight="1">
      <c r="AW38" s="79"/>
      <c r="AX38" s="81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0" t="s">
        <v>17</v>
      </c>
      <c r="C41" s="170"/>
      <c r="D41" s="160"/>
      <c r="E41" s="28"/>
      <c r="F41" s="28"/>
      <c r="G41" s="28"/>
      <c r="H41" s="28"/>
      <c r="N41" s="160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0"/>
      <c r="C42" s="170"/>
      <c r="D42" s="93"/>
      <c r="H42" s="22"/>
      <c r="N42" s="160"/>
      <c r="O42" s="22"/>
    </row>
    <row r="43" spans="1:55" ht="18.75">
      <c r="A43" s="171" t="s">
        <v>18</v>
      </c>
      <c r="C43" s="80" t="str">
        <f ca="1">AU21</f>
        <v>Nr 27 HÄGGLUND Edvin Nolby Alpina SK</v>
      </c>
      <c r="H43" s="22"/>
      <c r="N43" s="161" t="s">
        <v>55</v>
      </c>
      <c r="O43" s="81" t="str">
        <f ca="1">IF(AND(H5="",H6=""),"",IF(H5="",D5,IF(H6="",D6)))</f>
        <v>Nr  - -</v>
      </c>
    </row>
    <row r="44" spans="1:55" ht="18.75">
      <c r="A44" s="171" t="s">
        <v>19</v>
      </c>
      <c r="C44" s="80" t="str">
        <f ca="1">AU27</f>
        <v>Nr 22 AICHER Maximilian Sundsvalls SLK</v>
      </c>
      <c r="H44" s="22"/>
      <c r="N44" s="161" t="s">
        <v>55</v>
      </c>
      <c r="O44" s="81" t="str">
        <f ca="1">IF(AND(H7="",H8=""),"",IF(H7="",D7,IF(H8="",D8)))</f>
        <v>Nr 25 FRANKE Gunnar Sundsvalls SLK</v>
      </c>
    </row>
    <row r="45" spans="1:55" ht="18.75">
      <c r="A45" s="171" t="s">
        <v>20</v>
      </c>
      <c r="C45" s="80" t="str">
        <f ca="1">AU33</f>
        <v>Nr 32 NORDIN William Sundsvalls SLK</v>
      </c>
      <c r="H45" s="22"/>
      <c r="N45" s="161" t="s">
        <v>55</v>
      </c>
      <c r="O45" s="81" t="str">
        <f ca="1">IF(AND(H9="",H10=""),"",IF(H9="",D9,IF(H10="",D10)))</f>
        <v>Nr  - -</v>
      </c>
    </row>
    <row r="46" spans="1:55" ht="18.75">
      <c r="A46" s="171" t="s">
        <v>21</v>
      </c>
      <c r="C46" s="80" t="str">
        <f ca="1">IF(AND(AS31="",AS35=""),"",IF(AS31="",AO31,IF(AS35="",AO35)))</f>
        <v>Nr 30 MALKER Elliot Sundsvalls SLK</v>
      </c>
      <c r="H46" s="22"/>
      <c r="N46" s="161" t="s">
        <v>55</v>
      </c>
      <c r="O46" s="81" t="str">
        <f ca="1">IF(AND(H11="",H12=""),"",IF(H11="",D11,IF(H12="",D12)))</f>
        <v>Nr  - -</v>
      </c>
    </row>
    <row r="47" spans="1:55" ht="18.75">
      <c r="A47" s="171" t="s">
        <v>22</v>
      </c>
      <c r="C47" s="80" t="str">
        <f ca="1">IF(AND(Z8="",Z12=""),"",IF(Z8="",V8,IF(Z12="",V12)))</f>
        <v>Nr 37 UPPLING Ludvig Sundsvalls SLK</v>
      </c>
      <c r="H47" s="22"/>
      <c r="N47" s="161" t="s">
        <v>55</v>
      </c>
      <c r="O47" s="81" t="str">
        <f ca="1">IF(AND(H13="",H14=""),"",IF(H13="",D13,IF(H14="",D14)))</f>
        <v>Nr  - -</v>
      </c>
    </row>
    <row r="48" spans="1:55" ht="18.75">
      <c r="A48" s="171" t="s">
        <v>22</v>
      </c>
      <c r="C48" s="80" t="str">
        <f ca="1">IF(AND(Z16="",Z20=""),"",IF(Z16="",V16,IF(Z20="",V20)))</f>
        <v>Nr 34 PERSSON Calle Sundsvalls SLK</v>
      </c>
      <c r="H48" s="22"/>
      <c r="N48" s="161" t="s">
        <v>55</v>
      </c>
      <c r="O48" s="81" t="str">
        <f ca="1">IF(AND(H15="",H16=""),"",IF(H15="",D15,IF(H16="",D16)))</f>
        <v>Nr  - -</v>
      </c>
    </row>
    <row r="49" spans="1:15" ht="18.75">
      <c r="A49" s="171" t="s">
        <v>22</v>
      </c>
      <c r="C49" s="80" t="str">
        <f ca="1">IF(AND(Z22="",Z26=""),"",IF(Z22="",V22,IF(Z26="",V26)))</f>
        <v>Nr 21 ABERSTEN Måns Sundsvalls SLK</v>
      </c>
      <c r="H49" s="22"/>
      <c r="N49" s="161" t="s">
        <v>55</v>
      </c>
      <c r="O49" s="81" t="str">
        <f ca="1">IF(AND(H17="",H18=""),"",IF(H17="",D17,IF(H18="",D18)))</f>
        <v>Nr  - -</v>
      </c>
    </row>
    <row r="50" spans="1:15" ht="18.75">
      <c r="A50" s="171" t="s">
        <v>22</v>
      </c>
      <c r="C50" s="80" t="str">
        <f ca="1">IF(AND(Z30="",Z34=""),"",IF(Z30="",V30,IF(Z34="",V34)))</f>
        <v>Nr 29 KJELLBERG Frans Sundsvalls SLK</v>
      </c>
      <c r="H50" s="22"/>
      <c r="N50" s="161" t="s">
        <v>55</v>
      </c>
      <c r="O50" s="81" t="str">
        <f ca="1">IF(AND(H19="",H20=""),"",IF(H19="",D19,IF(H20="",D20)))</f>
        <v>Nr  - -</v>
      </c>
    </row>
    <row r="51" spans="1:15" ht="18.75">
      <c r="A51" s="171" t="s">
        <v>23</v>
      </c>
      <c r="C51" s="80" t="str">
        <f ca="1">IF(AND(Q6="",Q8=""),"",IF(Q6="",M6,IF(Q8="",M8)))</f>
        <v>Nr 24 DEGERSTEDT Edvin Sundsvalls SLK</v>
      </c>
      <c r="H51" s="22"/>
      <c r="N51" s="161" t="s">
        <v>55</v>
      </c>
      <c r="O51" s="81" t="str">
        <f ca="1">IF(AND(H22="",H23=""),"",IF(H22="",D22,IF(H23="",D23)))</f>
        <v>Nr  - -</v>
      </c>
    </row>
    <row r="52" spans="1:15" ht="18.75">
      <c r="A52" s="171" t="s">
        <v>23</v>
      </c>
      <c r="C52" s="80" t="str">
        <f ca="1">IF(AND(Q10="",Q12=""),"",IF(Q10="",M10,IF(Q12="",M12)))</f>
        <v>Nr 36 STRAND Emil Sundsvalls SLK</v>
      </c>
      <c r="H52" s="22"/>
      <c r="N52" s="161" t="s">
        <v>55</v>
      </c>
      <c r="O52" s="81" t="str">
        <f ca="1">IF(AND(H24="",H25=""),"",IF(H24="",D24,IF(H25="",D25)))</f>
        <v>Nr  - -</v>
      </c>
    </row>
    <row r="53" spans="1:15" ht="18.75">
      <c r="A53" s="171" t="s">
        <v>23</v>
      </c>
      <c r="C53" s="80" t="str">
        <f ca="1">IF(AND(Q14="",Q16=""),"",IF(Q14="",M14,IF(Q16="",M16)))</f>
        <v>Nr 26 HANSSON Robin Sundsvalls SLK</v>
      </c>
      <c r="H53" s="22"/>
      <c r="N53" s="161" t="s">
        <v>55</v>
      </c>
      <c r="O53" s="81" t="str">
        <f ca="1">IF(AND(H26="",H27=""),"",IF(H26="",D26,IF(H27="",D27)))</f>
        <v>Nr  - -</v>
      </c>
    </row>
    <row r="54" spans="1:15" ht="18.75">
      <c r="A54" s="171" t="s">
        <v>23</v>
      </c>
      <c r="C54" s="80" t="str">
        <f ca="1">IF(AND(Q18="",Q20=""),"",IF(Q18="",M18,IF(Q20="",M20)))</f>
        <v>Nr 33 NORDSTEN Oskar Sundsvalls SLK</v>
      </c>
      <c r="H54" s="22"/>
      <c r="N54" s="161" t="s">
        <v>55</v>
      </c>
      <c r="O54" s="81" t="str">
        <f ca="1">IF(AND(H28="",H29=""),"",IF(H28="",D28,IF(H29="",D29)))</f>
        <v>Nr  - -</v>
      </c>
    </row>
    <row r="55" spans="1:15" ht="18.75">
      <c r="A55" s="171" t="s">
        <v>23</v>
      </c>
      <c r="C55" s="80" t="str">
        <f ca="1">IF(AND(Q22="",Q24=""),"",IF(Q22="",M22,IF(Q24="",M24)))</f>
        <v>Nr 23 ALTON Theo Sundsvalls SLK</v>
      </c>
      <c r="H55" s="22"/>
      <c r="N55" s="161" t="s">
        <v>55</v>
      </c>
      <c r="O55" s="81" t="str">
        <f ca="1">IF(AND(H30="",H31=""),"",IF(H30="",D30,IF(H31="",D31)))</f>
        <v>Nr  - -</v>
      </c>
    </row>
    <row r="56" spans="1:15" ht="18.75">
      <c r="A56" s="171" t="s">
        <v>23</v>
      </c>
      <c r="C56" s="80" t="str">
        <f ca="1">IF(AND(Q26="",Q28=""),"",IF(Q26="",M26,IF(Q28="",M28)))</f>
        <v>Nr 31 MOBERG Axel Sundsvalls SLK</v>
      </c>
      <c r="H56" s="22"/>
      <c r="N56" s="161" t="s">
        <v>55</v>
      </c>
      <c r="O56" s="81" t="str">
        <f ca="1">IF(AND(H32="",H33=""),"",IF(H32="",D32,IF(H33="",D33)))</f>
        <v>Nr  - -</v>
      </c>
    </row>
    <row r="57" spans="1:15" ht="18.75">
      <c r="A57" s="171" t="s">
        <v>23</v>
      </c>
      <c r="C57" s="80" t="str">
        <f ca="1">IF(AND(Q30="",Q32=""),"",IF(Q30="",M30,IF(Q32="",M32)))</f>
        <v>Nr 28 JONASSON Malte Sundsvalls SLK</v>
      </c>
      <c r="H57" s="22"/>
      <c r="N57" s="161" t="s">
        <v>55</v>
      </c>
      <c r="O57" s="81" t="str">
        <f>IF(AND(H34="",H35=""),"",IF(H34="",D34,IF(H35="",D35)))</f>
        <v/>
      </c>
    </row>
    <row r="58" spans="1:15" ht="18.75">
      <c r="A58" s="171" t="s">
        <v>23</v>
      </c>
      <c r="C58" s="80" t="str">
        <f>IF(AND(Q34="",Q36=""),"",IF(Q34="",M34,IF(Q36="",M36)))</f>
        <v/>
      </c>
      <c r="H58" s="22"/>
      <c r="N58" s="161" t="s">
        <v>55</v>
      </c>
      <c r="O58" s="81" t="str">
        <f ca="1">IF(AND(H36="",H37=""),"",IF(H36="",D36,IF(H37="",D37)))</f>
        <v>Nr  - -</v>
      </c>
    </row>
  </sheetData>
  <mergeCells count="52">
    <mergeCell ref="AL33:AL34"/>
    <mergeCell ref="AM33:AM34"/>
    <mergeCell ref="AN33:AN34"/>
    <mergeCell ref="S4:U4"/>
    <mergeCell ref="AL21:AL22"/>
    <mergeCell ref="AM21:AM22"/>
    <mergeCell ref="AN21:AN22"/>
    <mergeCell ref="AC14:AC15"/>
    <mergeCell ref="AD14:AD15"/>
    <mergeCell ref="AC28:AC29"/>
    <mergeCell ref="AD28:AD29"/>
    <mergeCell ref="AC4:AE4"/>
    <mergeCell ref="AE14:AE15"/>
    <mergeCell ref="AE28:AE29"/>
    <mergeCell ref="S24:S25"/>
    <mergeCell ref="T24:T25"/>
    <mergeCell ref="U24:U25"/>
    <mergeCell ref="S32:S33"/>
    <mergeCell ref="T32:T33"/>
    <mergeCell ref="U32:U33"/>
    <mergeCell ref="S10:S11"/>
    <mergeCell ref="T10:T11"/>
    <mergeCell ref="U10:U11"/>
    <mergeCell ref="S18:S19"/>
    <mergeCell ref="T18:T19"/>
    <mergeCell ref="U18:U19"/>
    <mergeCell ref="J31:J32"/>
    <mergeCell ref="K31:K32"/>
    <mergeCell ref="L31:L32"/>
    <mergeCell ref="J35:J36"/>
    <mergeCell ref="K35:K36"/>
    <mergeCell ref="L35:L36"/>
    <mergeCell ref="J23:J24"/>
    <mergeCell ref="K23:K24"/>
    <mergeCell ref="L23:L24"/>
    <mergeCell ref="J27:J28"/>
    <mergeCell ref="K27:K28"/>
    <mergeCell ref="L27:L28"/>
    <mergeCell ref="J19:J20"/>
    <mergeCell ref="K19:K20"/>
    <mergeCell ref="L19:L20"/>
    <mergeCell ref="A4:C4"/>
    <mergeCell ref="J4:L4"/>
    <mergeCell ref="J7:J8"/>
    <mergeCell ref="K7:K8"/>
    <mergeCell ref="L7:L8"/>
    <mergeCell ref="J11:J12"/>
    <mergeCell ref="K11:K12"/>
    <mergeCell ref="L11:L12"/>
    <mergeCell ref="J15:J16"/>
    <mergeCell ref="K15:K16"/>
    <mergeCell ref="L15:L16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RankingH9_10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231</v>
      </c>
      <c r="L5" s="84" t="s">
        <v>127</v>
      </c>
      <c r="M5" s="9">
        <v>27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232</v>
      </c>
      <c r="L6" s="84" t="s">
        <v>122</v>
      </c>
      <c r="M6" s="9">
        <v>22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233</v>
      </c>
      <c r="L7" s="84" t="s">
        <v>122</v>
      </c>
      <c r="M7" s="9">
        <v>32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234</v>
      </c>
      <c r="L8" s="84" t="s">
        <v>122</v>
      </c>
      <c r="M8" s="9">
        <v>30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235</v>
      </c>
      <c r="L9" s="84" t="s">
        <v>122</v>
      </c>
      <c r="M9" s="9">
        <v>34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236</v>
      </c>
      <c r="L10" s="84" t="s">
        <v>122</v>
      </c>
      <c r="M10" s="9">
        <v>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237</v>
      </c>
      <c r="L11" s="84" t="s">
        <v>122</v>
      </c>
      <c r="M11" s="9">
        <v>29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238</v>
      </c>
      <c r="L12" s="84" t="s">
        <v>122</v>
      </c>
      <c r="M12" s="9">
        <v>37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239</v>
      </c>
      <c r="L13" s="84" t="s">
        <v>122</v>
      </c>
      <c r="M13" s="9">
        <v>36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240</v>
      </c>
      <c r="L14" s="84" t="s">
        <v>122</v>
      </c>
      <c r="M14" s="9">
        <v>28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241</v>
      </c>
      <c r="L15" s="84" t="s">
        <v>122</v>
      </c>
      <c r="M15" s="9">
        <v>31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242</v>
      </c>
      <c r="L16" s="84" t="s">
        <v>122</v>
      </c>
      <c r="M16" s="9">
        <v>26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243</v>
      </c>
      <c r="L17" s="84" t="s">
        <v>122</v>
      </c>
      <c r="M17" s="9">
        <v>33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244</v>
      </c>
      <c r="L18" s="84" t="s">
        <v>122</v>
      </c>
      <c r="M18" s="9">
        <v>23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82" t="s">
        <v>245</v>
      </c>
      <c r="L19" s="183" t="s">
        <v>122</v>
      </c>
      <c r="M19" s="184">
        <v>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246</v>
      </c>
      <c r="L20" s="84" t="s">
        <v>122</v>
      </c>
      <c r="M20" s="9">
        <v>24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82" t="s">
        <v>247</v>
      </c>
      <c r="L21" s="183" t="s">
        <v>122</v>
      </c>
      <c r="M21" s="184">
        <v>25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2" t="s">
        <v>120</v>
      </c>
      <c r="L22" s="2" t="str">
        <f t="shared" ref="L22:L30" si="2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2" t="s">
        <v>120</v>
      </c>
      <c r="L23" s="2" t="str">
        <f t="shared" si="2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2" t="s">
        <v>120</v>
      </c>
      <c r="L24" s="2" t="str">
        <f t="shared" si="2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">
        <v>120</v>
      </c>
      <c r="L25" s="2" t="str">
        <f t="shared" si="2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">
        <v>120</v>
      </c>
      <c r="L26" s="2" t="str">
        <f t="shared" si="2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">
        <v>120</v>
      </c>
      <c r="L27" s="2" t="str">
        <f t="shared" si="2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3">K146</f>
        <v>-</v>
      </c>
      <c r="L28" s="2" t="str">
        <f t="shared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3"/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3"/>
        <v>-</v>
      </c>
      <c r="L30" s="2" t="str">
        <f t="shared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83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83" priority="13"/>
    <cfRule type="expression" dxfId="82" priority="14">
      <formula>(ROW()&lt;(ROW($K$146)+$D$143))</formula>
    </cfRule>
  </conditionalFormatting>
  <conditionalFormatting sqref="K5:K36">
    <cfRule type="duplicateValues" dxfId="81" priority="12"/>
  </conditionalFormatting>
  <conditionalFormatting sqref="K76:K138">
    <cfRule type="duplicateValues" dxfId="80" priority="10"/>
    <cfRule type="expression" dxfId="79" priority="11">
      <formula>(ROW()&lt;(ROW($K$76)+$D$73))</formula>
    </cfRule>
  </conditionalFormatting>
  <conditionalFormatting sqref="A76:A138">
    <cfRule type="duplicateValues" dxfId="78" priority="9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6"/>
  </conditionalFormatting>
  <conditionalFormatting sqref="A216:A278">
    <cfRule type="containsText" dxfId="74" priority="4" operator="containsText" text="Redan rankad">
      <formula>NOT(ISERROR(SEARCH("Redan rankad",A216)))</formula>
    </cfRule>
    <cfRule type="duplicateValues" dxfId="73" priority="5"/>
  </conditionalFormatting>
  <conditionalFormatting sqref="B216:B278">
    <cfRule type="duplicateValues" dxfId="72" priority="3"/>
  </conditionalFormatting>
  <conditionalFormatting sqref="K216:K278">
    <cfRule type="duplicateValues" dxfId="71" priority="1"/>
    <cfRule type="expression" dxfId="70" priority="2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topLeftCell="AL3" zoomScale="140" zoomScaleNormal="140" zoomScaleSheetLayoutView="90" zoomScalePageLayoutView="125" workbookViewId="0">
      <selection activeCell="AQ29" sqref="AQ29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4" style="23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4.625" style="23" bestFit="1" customWidth="1"/>
    <col min="45" max="45" width="1.75" style="23" bestFit="1" customWidth="1"/>
    <col min="46" max="46" width="2.875" style="23" customWidth="1"/>
    <col min="47" max="47" width="25.25" style="23" bestFit="1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59" t="str">
        <f ca="1">MID(CELL("filename",C1),FIND("]",CELL("filename",C1))+1,255)</f>
        <v>D11_12</v>
      </c>
    </row>
    <row r="2" spans="1:55" ht="28.5">
      <c r="A2" s="176"/>
      <c r="B2" s="176"/>
      <c r="C2" s="176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97" t="s">
        <v>0</v>
      </c>
      <c r="B4" s="198"/>
      <c r="C4" s="198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97" t="s">
        <v>0</v>
      </c>
      <c r="K4" s="198"/>
      <c r="L4" s="198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97" t="s">
        <v>0</v>
      </c>
      <c r="T4" s="198"/>
      <c r="U4" s="198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97" t="s">
        <v>0</v>
      </c>
      <c r="AD4" s="198"/>
      <c r="AE4" s="198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7"/>
      <c r="BB4" s="77"/>
    </row>
    <row r="5" spans="1:55" ht="11.25" customHeight="1">
      <c r="A5" s="180">
        <v>17</v>
      </c>
      <c r="B5" s="177" t="s">
        <v>248</v>
      </c>
      <c r="C5" s="181" t="s">
        <v>120</v>
      </c>
      <c r="D5" s="85" t="str">
        <f ca="1">("Nr "&amp;INDIRECT("Ranking" &amp;D1 &amp;"!M5")) &amp;" " &amp;(INDIRECT("Ranking" &amp;D1 &amp;"!K5")) &amp;" " &amp;(INDIRECT("Ranking" &amp;D1 &amp;"!L5"))</f>
        <v>Nr 52 HÄGGLUND Emma Nolby Alpina SK</v>
      </c>
      <c r="E5" s="86">
        <v>0</v>
      </c>
      <c r="F5" s="86">
        <v>0</v>
      </c>
      <c r="G5" s="87">
        <f>IF(F5&lt;&gt;"",IF(E5+F5&lt;E6+F6,0,(E5+F5)-(E6+F6)),"")</f>
        <v>0</v>
      </c>
      <c r="H5" s="88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7"/>
      <c r="BB5" s="77"/>
    </row>
    <row r="6" spans="1:55" ht="11.25" customHeight="1">
      <c r="A6" s="181"/>
      <c r="B6" s="177"/>
      <c r="C6" s="181"/>
      <c r="D6" s="85" t="str">
        <f ca="1">("Nr "&amp;INDIRECT("Ranking" &amp;D1 &amp;"!M36")) &amp;" " &amp;(INDIRECT("Ranking" &amp;D1 &amp;"!K36")) &amp;" " &amp;(INDIRECT("Ranking" &amp;D1 &amp;"!L36"))</f>
        <v>Nr  - -</v>
      </c>
      <c r="E6" s="86"/>
      <c r="F6" s="86"/>
      <c r="G6" s="87" t="str">
        <f>IF(F6&lt;&gt;"",IF(E6+F6&lt;E5+F5,0,(E6+F6)-(E5+F5)),"")</f>
        <v/>
      </c>
      <c r="H6" s="89" t="str">
        <f>IF(G6&lt;G5,"v",IF(G6=G5,IF(F6&lt;F5,"v",""),""))</f>
        <v/>
      </c>
      <c r="I6" s="42"/>
      <c r="J6" s="56"/>
      <c r="K6" s="56"/>
      <c r="L6" s="56"/>
      <c r="M6" s="90" t="str">
        <f ca="1">IF(H5&lt;&gt;"",D5,IF(H6&lt;&gt;"",D6,""))</f>
        <v>Nr 52 HÄGGLUND Emma Nolby Alpina SK</v>
      </c>
      <c r="N6" s="91">
        <v>0</v>
      </c>
      <c r="O6" s="91">
        <v>0</v>
      </c>
      <c r="P6" s="92">
        <f>IF(O6&lt;&gt;"",IF(N6+O6&lt;N8+O8,0,(N6+O6)-(N8+O8)),"")</f>
        <v>0</v>
      </c>
      <c r="Q6" s="88" t="str">
        <f>IF(P6&lt;P8,"v",IF(P6=P8,IF(O6&lt;O8,"v",""),""))</f>
        <v>v</v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7"/>
      <c r="AZ6" s="93"/>
      <c r="BB6" s="79"/>
      <c r="BC6" s="81"/>
    </row>
    <row r="7" spans="1:55" ht="11.1" customHeight="1">
      <c r="A7" s="174">
        <f>A5+1</f>
        <v>18</v>
      </c>
      <c r="B7" s="174" t="s">
        <v>248</v>
      </c>
      <c r="C7" s="174">
        <v>82</v>
      </c>
      <c r="D7" s="94" t="str">
        <f ca="1">("Nr "&amp;INDIRECT("Ranking" &amp;D1 &amp;"!M21")) &amp;" " &amp;(INDIRECT("Ranking" &amp;D1 &amp;"!K21")) &amp;" " &amp;(INDIRECT("Ranking" &amp;D1 &amp;"!L21"))</f>
        <v>Nr 43 ANDERSSON Klara Sundsvalls SLK</v>
      </c>
      <c r="E7" s="95">
        <v>0.67200000000000004</v>
      </c>
      <c r="F7" s="95">
        <v>0</v>
      </c>
      <c r="G7" s="87">
        <f t="shared" ref="G7" si="0">IF(F7&lt;&gt;"",IF(E7+F7&lt;E8+F8,0,(E7+F7)-(E8+F8)),"")</f>
        <v>0.52800000000000002</v>
      </c>
      <c r="H7" s="88" t="str">
        <f>IF(G7&lt;G8,"v",IF(G7=G8,IF(F7&lt;F8,"v",""),""))</f>
        <v/>
      </c>
      <c r="I7" s="31"/>
      <c r="J7" s="191">
        <v>117</v>
      </c>
      <c r="K7" s="199" t="s">
        <v>248</v>
      </c>
      <c r="L7" s="191">
        <v>164</v>
      </c>
      <c r="M7" s="96"/>
      <c r="N7" s="97"/>
      <c r="O7" s="97"/>
      <c r="P7" s="98"/>
      <c r="Q7" s="99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7"/>
      <c r="AZ7" s="93"/>
      <c r="BB7" s="79"/>
      <c r="BC7" s="81"/>
    </row>
    <row r="8" spans="1:55" ht="11.1" customHeight="1">
      <c r="A8" s="175"/>
      <c r="B8" s="175"/>
      <c r="C8" s="175"/>
      <c r="D8" s="94" t="str">
        <f ca="1">("Nr "&amp;INDIRECT("Ranking" &amp;D1 &amp;"!M20")) &amp;" " &amp;(INDIRECT("Ranking" &amp;D1 &amp;"!K20")) &amp;" " &amp;(INDIRECT("Ranking" &amp;D1 &amp;"!L20"))</f>
        <v>Nr 48 ELLQVIST Engla Nolby Alpina SK</v>
      </c>
      <c r="E8" s="95">
        <v>0</v>
      </c>
      <c r="F8" s="95">
        <v>0.14399999999999999</v>
      </c>
      <c r="G8" s="87">
        <f t="shared" ref="G8" si="1">IF(F8&lt;&gt;"",IF(E8+F8&lt;E7+F7,0,(E8+F8)-(E7+F7)),"")</f>
        <v>0</v>
      </c>
      <c r="H8" s="89" t="str">
        <f>IF(G8&lt;G7,"v",IF(G8=G7,IF(F8&lt;F7,"v",""),""))</f>
        <v>v</v>
      </c>
      <c r="I8" s="42"/>
      <c r="J8" s="192"/>
      <c r="K8" s="192"/>
      <c r="L8" s="192"/>
      <c r="M8" s="90" t="str">
        <f ca="1">IF(H7&lt;&gt;"",D7,IF(H8&lt;&gt;"",D8,""))</f>
        <v>Nr 48 ELLQVIST Engla Nolby Alpina SK</v>
      </c>
      <c r="N8" s="101">
        <v>0.7</v>
      </c>
      <c r="O8" s="101">
        <v>6.0780000000000003</v>
      </c>
      <c r="P8" s="102">
        <f>IF(O8&lt;&gt;"",IF(N8+O8&lt;N6+O6,0,(N8+O8)-(N6+O6)),"")</f>
        <v>6.7780000000000005</v>
      </c>
      <c r="Q8" s="103" t="str">
        <f>IF(P8&lt;P6,"v",IF(P8=P6,IF(O8&lt;O6,"v",""),""))</f>
        <v/>
      </c>
      <c r="R8" s="42"/>
      <c r="S8" s="42"/>
      <c r="T8" s="42"/>
      <c r="U8" s="42"/>
      <c r="V8" s="85" t="str">
        <f ca="1">IF(Q6&lt;&gt;"",M6,IF(Q8&lt;&gt;"",M8,""))</f>
        <v>Nr 52 HÄGGLUND Emma Nolby Alpina SK</v>
      </c>
      <c r="W8" s="86">
        <v>0</v>
      </c>
      <c r="X8" s="86">
        <v>0</v>
      </c>
      <c r="Y8" s="102">
        <f>IF(X8&lt;&gt;"",IF(W8+X8&lt;W12+X12,0,(W8+X8)-(W12+X12)),"")</f>
        <v>0</v>
      </c>
      <c r="Z8" s="88" t="str">
        <f>IF(Y8&lt;Y12,"v",IF(Y8=Y12,IF(X8&lt;X12,"v",""),""))</f>
        <v>v</v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7"/>
      <c r="AZ8" s="93"/>
      <c r="BB8" s="79"/>
      <c r="BC8" s="81"/>
    </row>
    <row r="9" spans="1:55" ht="11.1" customHeight="1">
      <c r="A9" s="174">
        <f>A7+1</f>
        <v>19</v>
      </c>
      <c r="B9" s="174" t="s">
        <v>248</v>
      </c>
      <c r="C9" s="174">
        <f>C7+1</f>
        <v>83</v>
      </c>
      <c r="D9" s="85" t="str">
        <f ca="1">("Nr "&amp;INDIRECT("Ranking" &amp;D1 &amp;"!M13")) &amp;" " &amp;(INDIRECT("Ranking" &amp;D1 &amp;"!K13")) &amp;" " &amp;(INDIRECT("Ranking" &amp;D1 &amp;"!L13"))</f>
        <v>Nr 56 MOBERG Ebba Sundsvalls SLK</v>
      </c>
      <c r="E9" s="86">
        <v>0</v>
      </c>
      <c r="F9" s="86">
        <v>0</v>
      </c>
      <c r="G9" s="102">
        <f t="shared" ref="G9" si="2">IF(F9&lt;&gt;"",IF(E9+F9&lt;E10+F10,0,(E9+F9)-(E10+F10)),"")</f>
        <v>0</v>
      </c>
      <c r="H9" s="88" t="str">
        <f>IF(G9&lt;G10,"v",IF(G9=G10,IF(F9&lt;F10,"v",""),""))</f>
        <v>v</v>
      </c>
      <c r="I9" s="31"/>
      <c r="J9" s="22"/>
      <c r="K9" s="22"/>
      <c r="M9" s="96"/>
      <c r="N9" s="104"/>
      <c r="O9" s="104"/>
      <c r="P9" s="105"/>
      <c r="Q9" s="106"/>
      <c r="U9" s="23"/>
      <c r="V9" s="106"/>
      <c r="W9" s="107"/>
      <c r="X9" s="107"/>
      <c r="Y9" s="108"/>
      <c r="Z9" s="109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7"/>
      <c r="AZ9" s="93"/>
      <c r="BB9" s="79"/>
      <c r="BC9" s="81"/>
    </row>
    <row r="10" spans="1:55" ht="11.1" customHeight="1">
      <c r="A10" s="175"/>
      <c r="B10" s="175"/>
      <c r="C10" s="175"/>
      <c r="D10" s="85" t="str">
        <f ca="1">("Nr "&amp;INDIRECT("Ranking" &amp;D1 &amp;"!M28")) &amp;" " &amp;(INDIRECT("Ranking" &amp;D1 &amp;"!K28")) &amp;" " &amp;(INDIRECT("Ranking" &amp;D1 &amp;"!L28"))</f>
        <v>Nr 57 MÅRTENSDOTTER Kajsa Sundsvalls SLK</v>
      </c>
      <c r="E10" s="86">
        <v>0.248</v>
      </c>
      <c r="F10" s="86">
        <v>1.339</v>
      </c>
      <c r="G10" s="102">
        <f t="shared" ref="G10" si="3">IF(F10&lt;&gt;"",IF(E10+F10&lt;E9+F9,0,(E10+F10)-(E9+F9)),"")</f>
        <v>1.587</v>
      </c>
      <c r="H10" s="89" t="str">
        <f>IF(G10&lt;G9,"v",IF(G10=G9,IF(F10&lt;F9,"v",""),""))</f>
        <v/>
      </c>
      <c r="I10" s="31"/>
      <c r="J10" s="56"/>
      <c r="K10" s="56"/>
      <c r="L10" s="56"/>
      <c r="M10" s="111" t="str">
        <f ca="1">IF(H9&lt;&gt;"",D9,IF(H10&lt;&gt;"",D10,""))</f>
        <v>Nr 56 MOBERG Ebba Sundsvalls SLK</v>
      </c>
      <c r="N10" s="123">
        <v>0.159</v>
      </c>
      <c r="O10" s="123">
        <v>0</v>
      </c>
      <c r="P10" s="92">
        <f>IF(O10&lt;&gt;"",IF(N10+O10&lt;N12+O12,0,(N10+O10)-(N12+O12)),"")</f>
        <v>0</v>
      </c>
      <c r="Q10" s="88" t="str">
        <f>IF(P10&lt;P12,"v",IF(P10=P12,IF(O10&lt;O12,"v",""),""))</f>
        <v>v</v>
      </c>
      <c r="R10" s="31"/>
      <c r="S10" s="193">
        <v>204</v>
      </c>
      <c r="T10" s="196" t="s">
        <v>248</v>
      </c>
      <c r="U10" s="193">
        <v>228</v>
      </c>
      <c r="V10" s="113" t="s">
        <v>6</v>
      </c>
      <c r="W10" s="114"/>
      <c r="X10" s="114"/>
      <c r="Y10" s="115"/>
      <c r="Z10" s="106"/>
      <c r="AA10" s="52">
        <v>1</v>
      </c>
      <c r="AB10" s="42"/>
      <c r="AC10" s="42">
        <v>1</v>
      </c>
      <c r="AD10" s="42"/>
      <c r="AE10" s="53"/>
      <c r="AF10" s="116" t="str">
        <f ca="1">IF(Z8&lt;&gt;"",V8,IF(Z12&lt;&gt;"",V12,""))</f>
        <v>Nr 52 HÄGGLUND Emma Nolby Alpina SK</v>
      </c>
      <c r="AG10" s="91">
        <v>0</v>
      </c>
      <c r="AH10" s="91">
        <v>0</v>
      </c>
      <c r="AI10" s="92">
        <f>IF(AH10&lt;&gt;"",IF(AG10+AH10&lt;AG18+AH18,0,(AG10+AH10)-(AG18+AH18)),"")</f>
        <v>0</v>
      </c>
      <c r="AJ10" s="88" t="str">
        <f>IF(AI10&lt;AI18,"v",IF(AI10=AI18,IF(AH10&lt;AH18,"v",""),""))</f>
        <v>v</v>
      </c>
      <c r="AK10" s="31"/>
      <c r="AL10" s="31"/>
      <c r="AM10" s="31"/>
      <c r="AN10" s="31"/>
      <c r="AO10" s="23"/>
      <c r="AQ10" s="22"/>
      <c r="AR10" s="22"/>
      <c r="AY10" s="77"/>
      <c r="AZ10" s="93"/>
      <c r="BB10" s="79"/>
      <c r="BC10" s="81"/>
    </row>
    <row r="11" spans="1:55" ht="11.1" customHeight="1">
      <c r="A11" s="174">
        <f>A9+1</f>
        <v>20</v>
      </c>
      <c r="B11" s="174" t="s">
        <v>248</v>
      </c>
      <c r="C11" s="188">
        <f>C9+1</f>
        <v>84</v>
      </c>
      <c r="D11" s="186" t="str">
        <f ca="1">("Nr "&amp;INDIRECT("Ranking" &amp;D1 &amp;"!M29")) &amp;" " &amp;(INDIRECT("Ranking" &amp;D1 &amp;"!K29")) &amp;" " &amp;(INDIRECT("Ranking" &amp;D1 &amp;"!L29"))</f>
        <v>Nr 44 ARAB Cornelia Sundsvalls SLK</v>
      </c>
      <c r="E11" s="95"/>
      <c r="F11" s="95"/>
      <c r="G11" s="102" t="str">
        <f t="shared" ref="G11" si="4">IF(F11&lt;&gt;"",IF(E11+F11&lt;E12+F12,0,(E11+F11)-(E12+F12)),"")</f>
        <v/>
      </c>
      <c r="H11" s="88" t="str">
        <f>IF(G11&lt;G12,"v",IF(G11=G12,IF(F11&lt;F12,"v",""),""))</f>
        <v/>
      </c>
      <c r="I11" s="57"/>
      <c r="J11" s="191">
        <f>J7+1</f>
        <v>118</v>
      </c>
      <c r="K11" s="199" t="s">
        <v>248</v>
      </c>
      <c r="L11" s="191">
        <f>L7+1</f>
        <v>165</v>
      </c>
      <c r="M11" s="117"/>
      <c r="N11" s="97"/>
      <c r="O11" s="97"/>
      <c r="P11" s="98"/>
      <c r="Q11" s="99"/>
      <c r="R11" s="31"/>
      <c r="S11" s="193"/>
      <c r="T11" s="193"/>
      <c r="U11" s="193"/>
      <c r="V11" s="118"/>
      <c r="W11" s="119"/>
      <c r="X11" s="119"/>
      <c r="Y11" s="120"/>
      <c r="Z11" s="118"/>
      <c r="AA11" s="47"/>
      <c r="AB11" s="31"/>
      <c r="AC11" s="31"/>
      <c r="AD11" s="31"/>
      <c r="AE11" s="31"/>
      <c r="AF11" s="121"/>
      <c r="AG11" s="122"/>
      <c r="AH11" s="122"/>
      <c r="AI11" s="122"/>
      <c r="AJ11" s="109"/>
      <c r="AK11" s="47"/>
      <c r="AL11" s="31"/>
      <c r="AM11" s="31"/>
      <c r="AN11" s="31"/>
      <c r="AO11" s="31"/>
      <c r="AP11" s="56"/>
      <c r="AQ11" s="56"/>
      <c r="AR11" s="56"/>
      <c r="AS11" s="31"/>
      <c r="AY11" s="77"/>
      <c r="AZ11" s="93"/>
      <c r="BB11" s="79"/>
      <c r="BC11" s="81"/>
    </row>
    <row r="12" spans="1:55" ht="11.1" customHeight="1">
      <c r="A12" s="175"/>
      <c r="B12" s="175"/>
      <c r="C12" s="175"/>
      <c r="D12" s="94" t="str">
        <f ca="1">("Nr "&amp;INDIRECT("Ranking" &amp;D1 &amp;"!M12")) &amp;" " &amp;(INDIRECT("Ranking" &amp;D1 &amp;"!K12")) &amp;" " &amp;(INDIRECT("Ranking" &amp;D1 &amp;"!L12"))</f>
        <v>Nr 64 UPPLING Tilde Sundsvalls SLK</v>
      </c>
      <c r="E12" s="95">
        <v>0</v>
      </c>
      <c r="F12" s="95">
        <v>0</v>
      </c>
      <c r="G12" s="102">
        <f t="shared" ref="G12" si="5">IF(F12&lt;&gt;"",IF(E12+F12&lt;E11+F11,0,(E12+F12)-(E11+F11)),"")</f>
        <v>0</v>
      </c>
      <c r="H12" s="89" t="str">
        <f>IF(G12&lt;G11,"v",IF(G12=G11,IF(F12&lt;F11,"v",""),""))</f>
        <v>v</v>
      </c>
      <c r="I12" s="42"/>
      <c r="J12" s="192"/>
      <c r="K12" s="192"/>
      <c r="L12" s="192"/>
      <c r="M12" s="111" t="str">
        <f ca="1">IF(H11&lt;&gt;"",D11,IF(H12&lt;&gt;"",D12,""))</f>
        <v>Nr 64 UPPLING Tilde Sundsvalls SLK</v>
      </c>
      <c r="N12" s="123">
        <v>0</v>
      </c>
      <c r="O12" s="123">
        <v>0.69299999999999995</v>
      </c>
      <c r="P12" s="102">
        <f>IF(O12&lt;&gt;"",IF(N12+O12&lt;N10+O10,0,(N12+O12)-(N10+O10)),"")</f>
        <v>0.53399999999999992</v>
      </c>
      <c r="Q12" s="103" t="str">
        <f>IF(P12&lt;P10,"v",IF(P12=P10,IF(O12&lt;O10,"v",""),""))</f>
        <v/>
      </c>
      <c r="R12" s="42"/>
      <c r="S12" s="42"/>
      <c r="T12" s="42"/>
      <c r="U12" s="42"/>
      <c r="V12" s="85" t="str">
        <f ca="1">IF(Q10&lt;&gt;"",M10,IF(Q12&lt;&gt;"",M12,""))</f>
        <v>Nr 56 MOBERG Ebba Sundsvalls SLK</v>
      </c>
      <c r="W12" s="86">
        <v>0.247</v>
      </c>
      <c r="X12" s="86">
        <v>1.319</v>
      </c>
      <c r="Y12" s="102">
        <f>IF(X12&lt;&gt;"",IF(W12+X12&lt;W8+X8,0,(W12+X12)-(W8+X8)),"")</f>
        <v>1.5659999999999998</v>
      </c>
      <c r="Z12" s="103" t="str">
        <f>IF(Y12&lt;Y8,"v",IF(Y12=Y8,IF(X12&lt;X8,"v",""),""))</f>
        <v/>
      </c>
      <c r="AA12" s="47"/>
      <c r="AB12" s="31"/>
      <c r="AC12" s="31"/>
      <c r="AD12" s="31"/>
      <c r="AE12" s="31"/>
      <c r="AF12" s="118"/>
      <c r="AG12" s="120"/>
      <c r="AH12" s="120"/>
      <c r="AI12" s="120"/>
      <c r="AJ12" s="118"/>
      <c r="AK12" s="47"/>
      <c r="AL12" s="31"/>
      <c r="AM12" s="31"/>
      <c r="AN12" s="31"/>
      <c r="AO12" s="31"/>
      <c r="AP12" s="56"/>
      <c r="AQ12" s="56"/>
      <c r="AR12" s="56"/>
      <c r="AS12" s="31"/>
      <c r="AY12" s="77"/>
      <c r="AZ12" s="93"/>
      <c r="BB12" s="79"/>
      <c r="BC12" s="81"/>
    </row>
    <row r="13" spans="1:55" ht="11.1" customHeight="1">
      <c r="A13" s="174">
        <f>A11+1</f>
        <v>21</v>
      </c>
      <c r="B13" s="174" t="s">
        <v>248</v>
      </c>
      <c r="C13" s="172" t="s">
        <v>120</v>
      </c>
      <c r="D13" s="85" t="str">
        <f ca="1">("Nr "&amp;INDIRECT("Ranking" &amp;D1 &amp;"!M9")) &amp;" " &amp;(INDIRECT("Ranking" &amp;D1 &amp;"!K9")) &amp;" " &amp;(INDIRECT("Ranking" &amp;D1 &amp;"!L9"))</f>
        <v>Nr 58 NÄSHOLM Selma Sundsvalls SLK</v>
      </c>
      <c r="E13" s="86">
        <v>0</v>
      </c>
      <c r="F13" s="86">
        <v>0</v>
      </c>
      <c r="G13" s="102">
        <f t="shared" ref="G13" si="6">IF(F13&lt;&gt;"",IF(E13+F13&lt;E14+F14,0,(E13+F13)-(E14+F14)),"")</f>
        <v>0</v>
      </c>
      <c r="H13" s="88" t="str">
        <f>IF(G13&lt;G14,"v",IF(G13=G14,IF(F13&lt;F14,"v",""),""))</f>
        <v>v</v>
      </c>
      <c r="I13" s="31"/>
      <c r="J13" s="22"/>
      <c r="K13" s="22"/>
      <c r="M13" s="125"/>
      <c r="N13" s="126"/>
      <c r="O13" s="126"/>
      <c r="P13" s="127"/>
      <c r="Q13" s="106"/>
      <c r="U13" s="23"/>
      <c r="V13" s="106"/>
      <c r="W13" s="107"/>
      <c r="X13" s="107"/>
      <c r="Y13" s="108"/>
      <c r="Z13" s="106"/>
      <c r="AE13" s="23"/>
      <c r="AF13" s="106"/>
      <c r="AG13" s="108"/>
      <c r="AH13" s="108"/>
      <c r="AI13" s="108"/>
      <c r="AJ13" s="106"/>
      <c r="AK13" s="47"/>
      <c r="AL13" s="31"/>
      <c r="AM13" s="31"/>
      <c r="AN13" s="31"/>
      <c r="AO13" s="23"/>
      <c r="AQ13" s="22"/>
      <c r="AR13" s="22"/>
      <c r="AS13" s="31"/>
      <c r="AY13" s="77"/>
      <c r="AZ13" s="93"/>
      <c r="BB13" s="79"/>
      <c r="BC13" s="81"/>
    </row>
    <row r="14" spans="1:55" ht="11.1" customHeight="1">
      <c r="A14" s="175"/>
      <c r="B14" s="175"/>
      <c r="C14" s="175"/>
      <c r="D14" s="85" t="str">
        <f ca="1">("Nr "&amp;INDIRECT("Ranking" &amp;D1 &amp;"!M32")) &amp;" " &amp;(INDIRECT("Ranking" &amp;D1 &amp;"!K32")) &amp;" " &amp;(INDIRECT("Ranking" &amp;D1 &amp;"!L32"))</f>
        <v>Nr  - -</v>
      </c>
      <c r="E14" s="86"/>
      <c r="F14" s="86"/>
      <c r="G14" s="102" t="str">
        <f t="shared" ref="G14" si="7">IF(F14&lt;&gt;"",IF(E14+F14&lt;E13+F13,0,(E14+F14)-(E13+F13)),"")</f>
        <v/>
      </c>
      <c r="H14" s="89" t="str">
        <f>IF(G14&lt;G13,"v",IF(G14=G13,IF(F14&lt;F13,"v",""),""))</f>
        <v/>
      </c>
      <c r="I14" s="42"/>
      <c r="J14" s="56"/>
      <c r="K14" s="56"/>
      <c r="L14" s="56"/>
      <c r="M14" s="90" t="str">
        <f ca="1">IF(H13&lt;&gt;"",D13,IF(H14&lt;&gt;"",D14,""))</f>
        <v>Nr 58 NÄSHOLM Selma Sundsvalls SLK</v>
      </c>
      <c r="N14" s="91">
        <v>8.8999999999999996E-2</v>
      </c>
      <c r="O14" s="91">
        <v>0</v>
      </c>
      <c r="P14" s="92">
        <f>IF(O14&lt;&gt;"",IF(N14+O14&lt;N16+O16,0,(N14+O14)-(N16+O16)),"")</f>
        <v>0</v>
      </c>
      <c r="Q14" s="88" t="str">
        <f>IF(P14&lt;P16,"v",IF(P14=P16,IF(O14&lt;O16,"v",""),""))</f>
        <v>v</v>
      </c>
      <c r="R14" s="31"/>
      <c r="S14" s="31"/>
      <c r="T14" s="31"/>
      <c r="U14" s="60"/>
      <c r="V14" s="106"/>
      <c r="W14" s="107"/>
      <c r="X14" s="107"/>
      <c r="Y14" s="108"/>
      <c r="Z14" s="106"/>
      <c r="AC14" s="193">
        <v>248</v>
      </c>
      <c r="AD14" s="196" t="s">
        <v>248</v>
      </c>
      <c r="AE14" s="193">
        <v>260</v>
      </c>
      <c r="AF14" s="113" t="s">
        <v>7</v>
      </c>
      <c r="AG14" s="115"/>
      <c r="AH14" s="115"/>
      <c r="AI14" s="115"/>
      <c r="AJ14" s="106"/>
      <c r="AK14" s="52"/>
      <c r="AL14" s="42"/>
      <c r="AM14" s="42"/>
      <c r="AN14" s="42"/>
      <c r="AO14" s="129" t="str">
        <f ca="1">IF(AJ10&lt;&gt;"",AF10,IF(AJ18&lt;&gt;"",AF18,""))</f>
        <v>Nr 52 HÄGGLUND Emma Nolby Alpina SK</v>
      </c>
      <c r="AP14" s="130">
        <v>0.439</v>
      </c>
      <c r="AQ14" s="130">
        <v>0</v>
      </c>
      <c r="AR14" s="92">
        <f>IF(AQ14&lt;&gt;"",IF(AP14+AQ14&lt;AP28+AQ28,0,(AP14+AQ14)-(AP28+AQ28)),"")</f>
        <v>4.2999999999999983E-2</v>
      </c>
      <c r="AS14" s="88" t="str">
        <f>IF(AR14&lt;AR28,"v",IF(AR14=AR28,IF(AQ14&lt;AQ28,"v",""),""))</f>
        <v/>
      </c>
      <c r="BB14" s="79"/>
      <c r="BC14" s="81"/>
    </row>
    <row r="15" spans="1:55" ht="11.1" customHeight="1">
      <c r="A15" s="174">
        <f>A13+1</f>
        <v>22</v>
      </c>
      <c r="B15" s="174" t="s">
        <v>248</v>
      </c>
      <c r="C15" s="174">
        <v>85</v>
      </c>
      <c r="D15" s="94" t="str">
        <f ca="1">("Nr "&amp;INDIRECT("Ranking" &amp;D1 &amp;"!M25")) &amp;" " &amp;(INDIRECT("Ranking" &amp;D1 &amp;"!K25")) &amp;" " &amp;(INDIRECT("Ranking" &amp;D1 &amp;"!L25"))</f>
        <v>Nr 59 PETTERSSON Moa Sundsvalls SLK</v>
      </c>
      <c r="E15" s="95">
        <v>0.7</v>
      </c>
      <c r="F15" s="95">
        <v>2.06</v>
      </c>
      <c r="G15" s="102">
        <f t="shared" ref="G15" si="8">IF(F15&lt;&gt;"",IF(E15+F15&lt;E16+F16,0,(E15+F15)-(E16+F16)),"")</f>
        <v>2.76</v>
      </c>
      <c r="H15" s="88" t="str">
        <f>IF(G15&lt;G16,"v",IF(G15=G16,IF(F15&lt;F16,"v",""),""))</f>
        <v/>
      </c>
      <c r="I15" s="31"/>
      <c r="J15" s="191">
        <f>J11+1</f>
        <v>119</v>
      </c>
      <c r="K15" s="199" t="s">
        <v>248</v>
      </c>
      <c r="L15" s="191">
        <f>L11+1</f>
        <v>166</v>
      </c>
      <c r="M15" s="96"/>
      <c r="N15" s="97"/>
      <c r="O15" s="97"/>
      <c r="P15" s="98"/>
      <c r="Q15" s="99"/>
      <c r="R15" s="31"/>
      <c r="S15" s="31"/>
      <c r="T15" s="31"/>
      <c r="U15" s="60"/>
      <c r="V15" s="106"/>
      <c r="W15" s="107"/>
      <c r="X15" s="107"/>
      <c r="Y15" s="108"/>
      <c r="Z15" s="118"/>
      <c r="AA15" s="31"/>
      <c r="AB15" s="31"/>
      <c r="AC15" s="193"/>
      <c r="AD15" s="193"/>
      <c r="AE15" s="193"/>
      <c r="AF15" s="106"/>
      <c r="AG15" s="108"/>
      <c r="AH15" s="108"/>
      <c r="AI15" s="108"/>
      <c r="AJ15" s="106"/>
      <c r="AK15" s="47"/>
      <c r="AL15" s="31"/>
      <c r="AM15" s="31"/>
      <c r="AN15" s="31"/>
      <c r="AO15" s="121"/>
      <c r="AP15" s="122"/>
      <c r="AQ15" s="122"/>
      <c r="AR15" s="122"/>
      <c r="AS15" s="109"/>
      <c r="AT15" s="47"/>
      <c r="AU15" s="31"/>
      <c r="AY15" s="79"/>
      <c r="AZ15" s="81"/>
      <c r="BB15" s="79"/>
      <c r="BC15" s="81"/>
    </row>
    <row r="16" spans="1:55" ht="11.1" customHeight="1">
      <c r="A16" s="175"/>
      <c r="B16" s="175"/>
      <c r="C16" s="175"/>
      <c r="D16" s="94" t="str">
        <f ca="1">("Nr "&amp;INDIRECT("Ranking" &amp;D1 &amp;"!M16")) &amp;" " &amp;(INDIRECT("Ranking" &amp;D1 &amp;"!K16")) &amp;" " &amp;(INDIRECT("Ranking" &amp;D1 &amp;"!L16"))</f>
        <v>Nr 54 JACOBSSON Nellie Sundsvalls SLK</v>
      </c>
      <c r="E16" s="95">
        <v>0</v>
      </c>
      <c r="F16" s="95">
        <v>0</v>
      </c>
      <c r="G16" s="102">
        <f t="shared" ref="G16" si="9">IF(F16&lt;&gt;"",IF(E16+F16&lt;E15+F15,0,(E16+F16)-(E15+F15)),"")</f>
        <v>0</v>
      </c>
      <c r="H16" s="89" t="str">
        <f>IF(G16&lt;G15,"v",IF(G16=G15,IF(F16&lt;F15,"v",""),""))</f>
        <v>v</v>
      </c>
      <c r="I16" s="42"/>
      <c r="J16" s="192"/>
      <c r="K16" s="192"/>
      <c r="L16" s="192"/>
      <c r="M16" s="90" t="str">
        <f ca="1">IF(H15&lt;&gt;"",D15,IF(H16&lt;&gt;"",D16,""))</f>
        <v>Nr 54 JACOBSSON Nellie Sundsvalls SLK</v>
      </c>
      <c r="N16" s="101">
        <v>0</v>
      </c>
      <c r="O16" s="101">
        <v>0.35499999999999998</v>
      </c>
      <c r="P16" s="102">
        <f>IF(O16&lt;&gt;"",IF(N16+O16&lt;N14+O14,0,(N16+O16)-(N14+O14)),"")</f>
        <v>0.26600000000000001</v>
      </c>
      <c r="Q16" s="103" t="str">
        <f>IF(P16&lt;P14,"v",IF(P16=P14,IF(O16&lt;O14,"v",""),""))</f>
        <v/>
      </c>
      <c r="R16" s="42"/>
      <c r="S16" s="42"/>
      <c r="T16" s="42"/>
      <c r="U16" s="42"/>
      <c r="V16" s="94" t="str">
        <f ca="1">IF(Q14&lt;&gt;"",M14,IF(Q16&lt;&gt;"",M16,""))</f>
        <v>Nr 58 NÄSHOLM Selma Sundsvalls SLK</v>
      </c>
      <c r="W16" s="95">
        <v>0.7</v>
      </c>
      <c r="X16" s="95">
        <v>0</v>
      </c>
      <c r="Y16" s="102">
        <f>IF(X16&lt;&gt;"",IF(W16+X16&lt;W20+X20,0,(W16+X16)-(W20+X20)),"")</f>
        <v>0.55799999999999994</v>
      </c>
      <c r="Z16" s="88" t="str">
        <f>IF(Y16&lt;Y20,"v",IF(Y16=Y20,IF(X16&lt;X20,"v",""),""))</f>
        <v/>
      </c>
      <c r="AA16" s="31"/>
      <c r="AB16" s="31"/>
      <c r="AC16" s="31"/>
      <c r="AD16" s="31"/>
      <c r="AE16" s="31"/>
      <c r="AF16" s="106"/>
      <c r="AG16" s="108"/>
      <c r="AH16" s="108"/>
      <c r="AI16" s="108"/>
      <c r="AJ16" s="106"/>
      <c r="AK16" s="47"/>
      <c r="AL16" s="31"/>
      <c r="AM16" s="31"/>
      <c r="AN16" s="31"/>
      <c r="AO16" s="118"/>
      <c r="AP16" s="120"/>
      <c r="AQ16" s="120"/>
      <c r="AR16" s="120"/>
      <c r="AS16" s="118"/>
      <c r="AT16" s="47"/>
      <c r="AU16" s="31"/>
      <c r="AY16" s="79"/>
      <c r="AZ16" s="81"/>
      <c r="BB16" s="79"/>
      <c r="BC16" s="81"/>
    </row>
    <row r="17" spans="1:55" ht="11.1" customHeight="1">
      <c r="A17" s="174">
        <f>A15+1</f>
        <v>23</v>
      </c>
      <c r="B17" s="174" t="s">
        <v>248</v>
      </c>
      <c r="C17" s="174">
        <f>C15+1</f>
        <v>86</v>
      </c>
      <c r="D17" s="85" t="str">
        <f ca="1">("Nr "&amp;INDIRECT("Ranking" &amp;D1 &amp;"!M17")) &amp;" " &amp;(INDIRECT("Ranking" &amp;D1 &amp;"!K17")) &amp;" " &amp;(INDIRECT("Ranking" &amp;D1 &amp;"!L17"))</f>
        <v>Nr 63 ULLENIUS Matilda Täby SLK</v>
      </c>
      <c r="E17" s="86">
        <v>0</v>
      </c>
      <c r="F17" s="86">
        <v>0</v>
      </c>
      <c r="G17" s="102">
        <f t="shared" ref="G17" si="10">IF(F17&lt;&gt;"",IF(E17+F17&lt;E18+F18,0,(E17+F17)-(E18+F18)),"")</f>
        <v>0</v>
      </c>
      <c r="H17" s="88" t="str">
        <f>IF(G17&lt;G18,"v",IF(G17=G18,IF(F17&lt;F18,"v",""),""))</f>
        <v>v</v>
      </c>
      <c r="I17" s="31"/>
      <c r="J17" s="56"/>
      <c r="K17" s="56"/>
      <c r="L17" s="56"/>
      <c r="M17" s="96"/>
      <c r="N17" s="104"/>
      <c r="O17" s="104"/>
      <c r="P17" s="105"/>
      <c r="Q17" s="106"/>
      <c r="U17" s="23"/>
      <c r="V17" s="106"/>
      <c r="W17" s="107"/>
      <c r="X17" s="107"/>
      <c r="Y17" s="108"/>
      <c r="Z17" s="109"/>
      <c r="AA17" s="47"/>
      <c r="AB17" s="31"/>
      <c r="AC17" s="31"/>
      <c r="AD17" s="31"/>
      <c r="AE17" s="31"/>
      <c r="AF17" s="118"/>
      <c r="AG17" s="120"/>
      <c r="AH17" s="120"/>
      <c r="AI17" s="120"/>
      <c r="AJ17" s="118"/>
      <c r="AK17" s="47"/>
      <c r="AL17" s="31"/>
      <c r="AM17" s="31"/>
      <c r="AN17" s="31"/>
      <c r="AO17" s="118"/>
      <c r="AP17" s="120"/>
      <c r="AQ17" s="120"/>
      <c r="AR17" s="120"/>
      <c r="AS17" s="118"/>
      <c r="AT17" s="47"/>
      <c r="AU17" s="31"/>
      <c r="AY17" s="79"/>
      <c r="AZ17" s="132"/>
      <c r="BB17" s="79"/>
      <c r="BC17" s="81"/>
    </row>
    <row r="18" spans="1:55" ht="11.1" customHeight="1">
      <c r="A18" s="175"/>
      <c r="B18" s="175"/>
      <c r="C18" s="175"/>
      <c r="D18" s="85" t="str">
        <f ca="1">("Nr "&amp;INDIRECT("Ranking" &amp;D1 &amp;"!M24")) &amp;" " &amp;(INDIRECT("Ranking" &amp;D1 &amp;"!K24")) &amp;" " &amp;(INDIRECT("Ranking" &amp;D1 &amp;"!L24"))</f>
        <v>Nr 60 RASTEBY Filippa Sundsvalls SLK</v>
      </c>
      <c r="E18" s="86">
        <v>0.7</v>
      </c>
      <c r="F18" s="86">
        <v>3.15</v>
      </c>
      <c r="G18" s="102">
        <f t="shared" ref="G18" si="11">IF(F18&lt;&gt;"",IF(E18+F18&lt;E17+F17,0,(E18+F18)-(E17+F17)),"")</f>
        <v>3.8499999999999996</v>
      </c>
      <c r="H18" s="89" t="str">
        <f>IF(G18&lt;G17,"v",IF(G18=G17,IF(F18&lt;F17,"v",""),""))</f>
        <v/>
      </c>
      <c r="I18" s="42"/>
      <c r="J18" s="169"/>
      <c r="K18" s="169"/>
      <c r="L18" s="169"/>
      <c r="M18" s="111" t="str">
        <f ca="1">IF(H17&lt;&gt;"",D17,IF(H18&lt;&gt;"",D18,""))</f>
        <v>Nr 63 ULLENIUS Matilda Täby SLK</v>
      </c>
      <c r="N18" s="123">
        <v>0.19700000000000001</v>
      </c>
      <c r="O18" s="123">
        <v>0</v>
      </c>
      <c r="P18" s="92">
        <f>IF(O18&lt;&gt;"",IF(N18+O18&lt;N20+O20,0,(N18+O18)-(N20+O20)),"")</f>
        <v>0.14100000000000001</v>
      </c>
      <c r="Q18" s="88" t="str">
        <f>IF(P18&lt;P20,"v",IF(P18=P20,IF(O18&lt;O20,"v",""),""))</f>
        <v/>
      </c>
      <c r="R18" s="31"/>
      <c r="S18" s="193">
        <f>S10+1</f>
        <v>205</v>
      </c>
      <c r="T18" s="196" t="s">
        <v>248</v>
      </c>
      <c r="U18" s="193">
        <f>U10+1</f>
        <v>229</v>
      </c>
      <c r="V18" s="113" t="s">
        <v>8</v>
      </c>
      <c r="W18" s="114"/>
      <c r="X18" s="114"/>
      <c r="Y18" s="115"/>
      <c r="Z18" s="106"/>
      <c r="AA18" s="52">
        <v>2</v>
      </c>
      <c r="AB18" s="42"/>
      <c r="AC18" s="42">
        <v>2</v>
      </c>
      <c r="AD18" s="42"/>
      <c r="AE18" s="53"/>
      <c r="AF18" s="116" t="str">
        <f ca="1">IF(Z16&lt;&gt;"",V16,IF(Z20&lt;&gt;"",V20,""))</f>
        <v>Nr 65 WILSBY Lif Järfälla AK</v>
      </c>
      <c r="AG18" s="101">
        <v>0.28299999999999997</v>
      </c>
      <c r="AH18" s="101">
        <v>1.0980000000000001</v>
      </c>
      <c r="AI18" s="102">
        <f>IF(AH18&lt;&gt;"",IF(AG18+AH18&lt;AG10+AH10,0,(AG18+AH18)-(AG10+AH10)),"")</f>
        <v>1.381</v>
      </c>
      <c r="AJ18" s="103" t="str">
        <f>IF(AI18&lt;AI10,"v",IF(AI18=AI10,IF(AH18&lt;AH10,"v",""),""))</f>
        <v/>
      </c>
      <c r="AK18" s="47"/>
      <c r="AL18" s="31"/>
      <c r="AM18" s="31"/>
      <c r="AN18" s="31"/>
      <c r="AO18" s="118"/>
      <c r="AP18" s="120"/>
      <c r="AQ18" s="120"/>
      <c r="AR18" s="120"/>
      <c r="AS18" s="118"/>
      <c r="AT18" s="47"/>
      <c r="AU18" s="31"/>
      <c r="AY18" s="79"/>
      <c r="AZ18" s="1"/>
      <c r="BB18" s="79"/>
      <c r="BC18" s="81"/>
    </row>
    <row r="19" spans="1:55" ht="11.1" customHeight="1">
      <c r="A19" s="174">
        <f>A17+1</f>
        <v>24</v>
      </c>
      <c r="B19" s="174" t="s">
        <v>248</v>
      </c>
      <c r="C19" s="172" t="s">
        <v>120</v>
      </c>
      <c r="D19" s="94" t="str">
        <f ca="1">("Nr "&amp;INDIRECT("Ranking" &amp;D1 &amp;"!M33")) &amp;" " &amp;(INDIRECT("Ranking" &amp;D1 &amp;"!K33")) &amp;" " &amp;(INDIRECT("Ranking" &amp;D1 &amp;"!L33"))</f>
        <v>Nr  - -</v>
      </c>
      <c r="E19" s="95"/>
      <c r="F19" s="95"/>
      <c r="G19" s="102" t="str">
        <f t="shared" ref="G19" si="12">IF(F19&lt;&gt;"",IF(E19+F19&lt;E20+F20,0,(E19+F19)-(E20+F20)),"")</f>
        <v/>
      </c>
      <c r="H19" s="88" t="str">
        <f>IF(G19&lt;G20,"v",IF(G19=G20,IF(F19&lt;F20,"v",""),""))</f>
        <v/>
      </c>
      <c r="I19" s="57"/>
      <c r="J19" s="191">
        <f>J15+1</f>
        <v>120</v>
      </c>
      <c r="K19" s="199" t="s">
        <v>248</v>
      </c>
      <c r="L19" s="191">
        <f>L15+1</f>
        <v>167</v>
      </c>
      <c r="M19" s="117"/>
      <c r="N19" s="97"/>
      <c r="O19" s="97"/>
      <c r="P19" s="98"/>
      <c r="Q19" s="99"/>
      <c r="S19" s="193"/>
      <c r="T19" s="193"/>
      <c r="U19" s="193"/>
      <c r="V19" s="118"/>
      <c r="W19" s="119"/>
      <c r="X19" s="119"/>
      <c r="Y19" s="120"/>
      <c r="Z19" s="118"/>
      <c r="AA19" s="47"/>
      <c r="AB19" s="31"/>
      <c r="AC19" s="31"/>
      <c r="AD19" s="31"/>
      <c r="AE19" s="31"/>
      <c r="AF19" s="121"/>
      <c r="AG19" s="120"/>
      <c r="AH19" s="120"/>
      <c r="AI19" s="120"/>
      <c r="AJ19" s="118"/>
      <c r="AK19" s="31"/>
      <c r="AL19" s="31"/>
      <c r="AM19" s="31"/>
      <c r="AN19" s="31"/>
      <c r="AO19" s="106"/>
      <c r="AP19" s="108"/>
      <c r="AQ19" s="108"/>
      <c r="AR19" s="108"/>
      <c r="AS19" s="106"/>
      <c r="AT19" s="47"/>
      <c r="AU19" s="31"/>
      <c r="AY19" s="79"/>
      <c r="AZ19" s="81"/>
      <c r="BB19" s="79"/>
      <c r="BC19" s="81"/>
    </row>
    <row r="20" spans="1:55" ht="11.1" customHeight="1">
      <c r="A20" s="173"/>
      <c r="B20" s="173"/>
      <c r="C20" s="173"/>
      <c r="D20" s="94" t="str">
        <f ca="1">("Nr "&amp;INDIRECT("Ranking" &amp;D1 &amp;"!M8")) &amp;" " &amp;(INDIRECT("Ranking" &amp;D1 &amp;"!K8")) &amp;" " &amp;(INDIRECT("Ranking" &amp;D1 &amp;"!L8"))</f>
        <v>Nr 65 WILSBY Lif Järfälla AK</v>
      </c>
      <c r="E20" s="95">
        <v>0</v>
      </c>
      <c r="F20" s="95">
        <v>0</v>
      </c>
      <c r="G20" s="102">
        <f t="shared" ref="G20" si="13">IF(F20&lt;&gt;"",IF(E20+F20&lt;E19+F19,0,(E20+F20)-(E19+F19)),"")</f>
        <v>0</v>
      </c>
      <c r="H20" s="89" t="str">
        <f>IF(G20&lt;G19,"v",IF(G20=G19,IF(F20&lt;F19,"v",""),""))</f>
        <v>v</v>
      </c>
      <c r="I20" s="42"/>
      <c r="J20" s="192"/>
      <c r="K20" s="192"/>
      <c r="L20" s="192"/>
      <c r="M20" s="111" t="str">
        <f ca="1">IF(H19&lt;&gt;"",D19,IF(H20&lt;&gt;"",D20,""))</f>
        <v>Nr 65 WILSBY Lif Järfälla AK</v>
      </c>
      <c r="N20" s="123">
        <v>0</v>
      </c>
      <c r="O20" s="123">
        <v>5.6000000000000001E-2</v>
      </c>
      <c r="P20" s="102">
        <f>IF(O20&lt;&gt;"",IF(N20+O20&lt;N18+O18,0,(N20+O20)-(N18+O18)),"")</f>
        <v>0</v>
      </c>
      <c r="Q20" s="103" t="str">
        <f>IF(P20&lt;P18,"v",IF(P20=P18,IF(O20&lt;O18,"v",""),""))</f>
        <v>v</v>
      </c>
      <c r="R20" s="42"/>
      <c r="S20" s="42"/>
      <c r="T20" s="42"/>
      <c r="U20" s="42"/>
      <c r="V20" s="94" t="str">
        <f ca="1">IF(Q18&lt;&gt;"",M18,IF(Q20&lt;&gt;"",M20,""))</f>
        <v>Nr 65 WILSBY Lif Järfälla AK</v>
      </c>
      <c r="W20" s="95">
        <v>0</v>
      </c>
      <c r="X20" s="95">
        <v>0.14199999999999999</v>
      </c>
      <c r="Y20" s="102">
        <f>IF(X20&lt;&gt;"",IF(W20+X20&lt;W16+X16,0,(W20+X20)-(W16+X16)),"")</f>
        <v>0</v>
      </c>
      <c r="Z20" s="103" t="str">
        <f>IF(Y20&lt;Y16,"v",IF(Y20=Y16,IF(X20&lt;X16,"v",""),""))</f>
        <v>v</v>
      </c>
      <c r="AA20" s="47"/>
      <c r="AB20" s="31"/>
      <c r="AC20" s="31"/>
      <c r="AD20" s="31"/>
      <c r="AE20" s="31"/>
      <c r="AF20" s="118"/>
      <c r="AG20" s="120"/>
      <c r="AH20" s="120"/>
      <c r="AI20" s="120"/>
      <c r="AJ20" s="118"/>
      <c r="AK20" s="31"/>
      <c r="AL20" s="31"/>
      <c r="AM20" s="31"/>
      <c r="AN20" s="31"/>
      <c r="AO20" s="106"/>
      <c r="AP20" s="108"/>
      <c r="AQ20" s="108"/>
      <c r="AR20" s="108"/>
      <c r="AS20" s="106"/>
      <c r="AT20" s="47"/>
      <c r="AU20" s="133" t="s">
        <v>9</v>
      </c>
      <c r="AY20" s="79"/>
      <c r="AZ20" s="81"/>
      <c r="BB20" s="79"/>
      <c r="BC20" s="81"/>
    </row>
    <row r="21" spans="1:55" ht="11.1" customHeight="1">
      <c r="A21" s="178"/>
      <c r="B21" s="178"/>
      <c r="C21" s="178"/>
      <c r="D21" s="31"/>
      <c r="E21" s="56"/>
      <c r="F21" s="56"/>
      <c r="G21" s="45"/>
      <c r="H21" s="134"/>
      <c r="I21" s="31"/>
      <c r="J21" s="56"/>
      <c r="K21" s="56"/>
      <c r="L21" s="56"/>
      <c r="M21" s="125"/>
      <c r="N21" s="126"/>
      <c r="O21" s="126"/>
      <c r="P21" s="127"/>
      <c r="Q21" s="106"/>
      <c r="U21" s="23"/>
      <c r="V21" s="135"/>
      <c r="W21" s="136"/>
      <c r="X21" s="136"/>
      <c r="Y21" s="137"/>
      <c r="Z21" s="106"/>
      <c r="AE21" s="23"/>
      <c r="AF21" s="106"/>
      <c r="AG21" s="108"/>
      <c r="AH21" s="108"/>
      <c r="AI21" s="108"/>
      <c r="AJ21" s="106"/>
      <c r="AK21" s="31"/>
      <c r="AL21" s="193">
        <f>AL33+6</f>
        <v>276</v>
      </c>
      <c r="AM21" s="196" t="s">
        <v>248</v>
      </c>
      <c r="AN21" s="193">
        <f>AN33+6</f>
        <v>288</v>
      </c>
      <c r="AO21" s="113" t="s">
        <v>10</v>
      </c>
      <c r="AP21" s="115"/>
      <c r="AQ21" s="115"/>
      <c r="AR21" s="115"/>
      <c r="AS21" s="106"/>
      <c r="AT21" s="47"/>
      <c r="AU21" s="138" t="str">
        <f ca="1">IF(AS14&lt;&gt;"",AO14,IF(AS28&lt;&gt;"",AO28,""))</f>
        <v>Nr 41 ADSTEN Amber Östersund-Frösö SLK</v>
      </c>
      <c r="AY21" s="79"/>
      <c r="AZ21" s="132"/>
      <c r="BB21" s="79"/>
      <c r="BC21" s="81"/>
    </row>
    <row r="22" spans="1:55" ht="11.1" customHeight="1">
      <c r="A22" s="179">
        <f>A19+1</f>
        <v>25</v>
      </c>
      <c r="B22" s="179" t="s">
        <v>248</v>
      </c>
      <c r="C22" s="175" t="s">
        <v>120</v>
      </c>
      <c r="D22" s="85" t="str">
        <f ca="1">("Nr "&amp;INDIRECT("Ranking" &amp;D1 &amp;"!M7")) &amp;" " &amp;(INDIRECT("Ranking" &amp;D1 &amp;"!K7")) &amp;" " &amp;(INDIRECT("Ranking" &amp;D1 &amp;"!L7"))</f>
        <v>Nr 47 BRUGGE Hanna Nolby Alpina SK</v>
      </c>
      <c r="E22" s="86">
        <v>0</v>
      </c>
      <c r="F22" s="86">
        <v>0</v>
      </c>
      <c r="G22" s="102">
        <f t="shared" ref="G22" si="14">IF(F22&lt;&gt;"",IF(E22+F22&lt;E23+F23,0,(E22+F22)-(E23+F23)),"")</f>
        <v>0</v>
      </c>
      <c r="H22" s="88" t="str">
        <f>IF(G22&lt;G23,"v",IF(G22=G23,IF(F22&lt;F23,"v",""),""))</f>
        <v>v</v>
      </c>
      <c r="I22" s="31"/>
      <c r="J22" s="56"/>
      <c r="K22" s="56"/>
      <c r="L22" s="56"/>
      <c r="M22" s="90" t="str">
        <f ca="1">IF(H22&lt;&gt;"",D22,IF(H23&lt;&gt;"",D23,""))</f>
        <v>Nr 47 BRUGGE Hanna Nolby Alpina SK</v>
      </c>
      <c r="N22" s="91">
        <v>0</v>
      </c>
      <c r="O22" s="91">
        <v>0</v>
      </c>
      <c r="P22" s="92">
        <f>IF(O22&lt;&gt;"",IF(N22+O22&lt;N24+O24,0,(N22+O22)-(N24+O24)),"")</f>
        <v>0</v>
      </c>
      <c r="Q22" s="88" t="str">
        <f>IF(P22&lt;P24,"v",IF(P22=P24,IF(O22&lt;O24,"v",""),""))</f>
        <v>v</v>
      </c>
      <c r="U22" s="23"/>
      <c r="V22" s="129" t="str">
        <f ca="1">IF(Q22&lt;&gt;"",M22,IF(Q24&lt;&gt;"",M24,""))</f>
        <v>Nr 47 BRUGGE Hanna Nolby Alpina SK</v>
      </c>
      <c r="W22" s="86">
        <v>0.20100000000000001</v>
      </c>
      <c r="X22" s="86">
        <v>0</v>
      </c>
      <c r="Y22" s="102">
        <f>IF(X22&lt;&gt;"",IF(W22+X22&lt;W26+X26,0,(W22+X22)-(W26+X26)),"")</f>
        <v>0</v>
      </c>
      <c r="Z22" s="88" t="str">
        <f>IF(Y22&lt;Y26,"v",IF(Y22=Y26,IF(X22&lt;X26,"v",""),""))</f>
        <v>v</v>
      </c>
      <c r="AE22" s="23"/>
      <c r="AF22" s="106"/>
      <c r="AG22" s="108"/>
      <c r="AH22" s="108"/>
      <c r="AI22" s="108"/>
      <c r="AJ22" s="106"/>
      <c r="AK22" s="31"/>
      <c r="AL22" s="193"/>
      <c r="AM22" s="193"/>
      <c r="AN22" s="193"/>
      <c r="AO22" s="106"/>
      <c r="AP22" s="108"/>
      <c r="AQ22" s="108"/>
      <c r="AR22" s="108"/>
      <c r="AS22" s="106"/>
      <c r="AT22" s="69"/>
      <c r="AU22" s="121"/>
      <c r="AY22" s="79"/>
      <c r="AZ22" s="1"/>
      <c r="BB22" s="79"/>
      <c r="BC22" s="81"/>
    </row>
    <row r="23" spans="1:55" ht="11.1" customHeight="1">
      <c r="A23" s="173"/>
      <c r="B23" s="173"/>
      <c r="C23" s="173"/>
      <c r="D23" s="85" t="str">
        <f ca="1">("Nr "&amp;INDIRECT("Ranking" &amp;D1 &amp;"!M34")) &amp;" " &amp;(INDIRECT("Ranking" &amp;D1 &amp;"!K34")) &amp;" " &amp;(INDIRECT("Ranking" &amp;D1 &amp;"!L34"))</f>
        <v>Nr  - -</v>
      </c>
      <c r="E23" s="86"/>
      <c r="F23" s="86"/>
      <c r="G23" s="102" t="str">
        <f t="shared" ref="G23" si="15">IF(F23&lt;&gt;"",IF(E23+F23&lt;E22+F22,0,(E23+F23)-(E22+F22)),"")</f>
        <v/>
      </c>
      <c r="H23" s="89" t="str">
        <f>IF(G23&lt;G22,"v",IF(G23=G22,IF(F23&lt;F22,"v",""),""))</f>
        <v/>
      </c>
      <c r="I23" s="69"/>
      <c r="J23" s="191">
        <f>J19+1</f>
        <v>121</v>
      </c>
      <c r="K23" s="199" t="s">
        <v>248</v>
      </c>
      <c r="L23" s="191">
        <f>L19+1</f>
        <v>168</v>
      </c>
      <c r="M23" s="96"/>
      <c r="N23" s="97"/>
      <c r="O23" s="97"/>
      <c r="P23" s="98"/>
      <c r="Q23" s="99"/>
      <c r="R23" s="57"/>
      <c r="S23" s="57"/>
      <c r="T23" s="57"/>
      <c r="U23" s="57"/>
      <c r="V23" s="121"/>
      <c r="W23" s="140"/>
      <c r="X23" s="140"/>
      <c r="Y23" s="122"/>
      <c r="Z23" s="109"/>
      <c r="AA23" s="31"/>
      <c r="AB23" s="31"/>
      <c r="AC23" s="31"/>
      <c r="AD23" s="31"/>
      <c r="AE23" s="31"/>
      <c r="AF23" s="106"/>
      <c r="AG23" s="108"/>
      <c r="AH23" s="108"/>
      <c r="AI23" s="108"/>
      <c r="AJ23" s="118"/>
      <c r="AK23" s="31"/>
      <c r="AL23" s="31"/>
      <c r="AM23" s="31"/>
      <c r="AN23" s="31"/>
      <c r="AO23" s="106"/>
      <c r="AP23" s="108"/>
      <c r="AQ23" s="108"/>
      <c r="AR23" s="108"/>
      <c r="AS23" s="106"/>
      <c r="AT23" s="47"/>
      <c r="AU23" s="118"/>
      <c r="AY23" s="79"/>
      <c r="AZ23" s="81"/>
      <c r="BB23" s="79"/>
      <c r="BC23" s="81"/>
    </row>
    <row r="24" spans="1:55" ht="11.1" customHeight="1">
      <c r="A24" s="174">
        <f>A22+1</f>
        <v>26</v>
      </c>
      <c r="B24" s="174" t="s">
        <v>248</v>
      </c>
      <c r="C24" s="174">
        <v>87</v>
      </c>
      <c r="D24" s="94" t="str">
        <f ca="1">("Nr "&amp;INDIRECT("Ranking" &amp;D1 &amp;"!M23")) &amp;" " &amp;(INDIRECT("Ranking" &amp;D1 &amp;"!K23")) &amp;" " &amp;(INDIRECT("Ranking" &amp;D1 &amp;"!L23"))</f>
        <v>Nr 45 BACKE Maja Nolby Alpina SK</v>
      </c>
      <c r="E24" s="95">
        <v>0.13200000000000001</v>
      </c>
      <c r="F24" s="95">
        <v>0</v>
      </c>
      <c r="G24" s="102">
        <f t="shared" ref="G24" si="16">IF(F24&lt;&gt;"",IF(E24+F24&lt;E25+F25,0,(E24+F24)-(E25+F25)),"")</f>
        <v>0</v>
      </c>
      <c r="H24" s="88" t="str">
        <f t="shared" ref="H24" si="17">IF(G24&lt;G25,"v",IF(G24=G25,IF(F24&lt;F25,"v",""),""))</f>
        <v>v</v>
      </c>
      <c r="I24" s="31"/>
      <c r="J24" s="192"/>
      <c r="K24" s="192"/>
      <c r="L24" s="192"/>
      <c r="M24" s="90" t="str">
        <f ca="1">IF(H24&lt;&gt;"",D24,IF(H25&lt;&gt;"",D25,""))</f>
        <v>Nr 45 BACKE Maja Nolby Alpina SK</v>
      </c>
      <c r="N24" s="101">
        <v>0.7</v>
      </c>
      <c r="O24" s="101">
        <v>2.0699999999999998</v>
      </c>
      <c r="P24" s="102">
        <f>IF(O24&lt;&gt;"",IF(N24+O24&lt;N22+O22,0,(N24+O24)-(N22+O22)),"")</f>
        <v>2.7699999999999996</v>
      </c>
      <c r="Q24" s="103" t="str">
        <f>IF(P24&lt;P22,"v",IF(P24=P22,IF(O24&lt;O22,"v",""),""))</f>
        <v/>
      </c>
      <c r="S24" s="193">
        <f>S18+1</f>
        <v>206</v>
      </c>
      <c r="T24" s="196" t="s">
        <v>248</v>
      </c>
      <c r="U24" s="193">
        <f>U18+1</f>
        <v>230</v>
      </c>
      <c r="V24" s="141" t="s">
        <v>11</v>
      </c>
      <c r="W24" s="142"/>
      <c r="X24" s="142"/>
      <c r="Y24" s="143"/>
      <c r="Z24" s="144"/>
      <c r="AA24" s="42">
        <v>3</v>
      </c>
      <c r="AB24" s="42"/>
      <c r="AC24" s="42">
        <v>3</v>
      </c>
      <c r="AD24" s="42"/>
      <c r="AE24" s="53"/>
      <c r="AF24" s="189" t="str">
        <f ca="1">IF(Z22&lt;&gt;"",V22,IF(Z26&lt;&gt;"",V26,""))</f>
        <v>Nr 47 BRUGGE Hanna Nolby Alpina SK</v>
      </c>
      <c r="AG24" s="112">
        <v>0.7</v>
      </c>
      <c r="AH24" s="112">
        <v>0.124</v>
      </c>
      <c r="AI24" s="92">
        <f>IF(AH24&lt;&gt;"",IF(AG24+AH24&lt;AG32+AH32,0,(AG24+AH24)-(AG32+AH32)),"")</f>
        <v>0.82399999999999995</v>
      </c>
      <c r="AJ24" s="88" t="str">
        <f>IF(AI24&lt;AI32,"v",IF(AI24=AI32,IF(AH24&lt;AH32,"v",""),""))</f>
        <v/>
      </c>
      <c r="AK24" s="31"/>
      <c r="AL24" s="31"/>
      <c r="AM24" s="31"/>
      <c r="AN24" s="31"/>
      <c r="AO24" s="106"/>
      <c r="AP24" s="108"/>
      <c r="AQ24" s="108"/>
      <c r="AR24" s="108"/>
      <c r="AS24" s="106"/>
      <c r="AT24" s="47"/>
      <c r="AU24" s="106"/>
      <c r="AY24" s="79"/>
      <c r="AZ24" s="81"/>
      <c r="BB24" s="79"/>
      <c r="BC24" s="81"/>
    </row>
    <row r="25" spans="1:55" ht="11.1" customHeight="1">
      <c r="A25" s="173"/>
      <c r="B25" s="173"/>
      <c r="C25" s="173"/>
      <c r="D25" s="94" t="str">
        <f ca="1">("Nr "&amp;INDIRECT("Ranking" &amp;D1 &amp;"!M18")) &amp;" " &amp;(INDIRECT("Ranking" &amp;D1 &amp;"!K18")) &amp;" " &amp;(INDIRECT("Ranking" &amp;D1 &amp;"!L18"))</f>
        <v>Nr 50 FRENGEN Maja Nolby Alpina SK</v>
      </c>
      <c r="E25" s="95">
        <v>0</v>
      </c>
      <c r="F25" s="95">
        <v>0.28399999999999997</v>
      </c>
      <c r="G25" s="102">
        <f t="shared" ref="G25" si="18">IF(F25&lt;&gt;"",IF(E25+F25&lt;E24+F24,0,(E25+F25)-(E24+F24)),"")</f>
        <v>0.15199999999999997</v>
      </c>
      <c r="H25" s="89" t="str">
        <f t="shared" ref="H25" si="19">IF(G25&lt;G24,"v",IF(G25=G24,IF(F25&lt;F24,"v",""),""))</f>
        <v/>
      </c>
      <c r="I25" s="69"/>
      <c r="J25" s="58"/>
      <c r="K25" s="58"/>
      <c r="L25" s="58"/>
      <c r="M25" s="96"/>
      <c r="N25" s="104"/>
      <c r="O25" s="104"/>
      <c r="P25" s="105"/>
      <c r="Q25" s="118"/>
      <c r="R25" s="31"/>
      <c r="S25" s="193"/>
      <c r="T25" s="193"/>
      <c r="U25" s="193"/>
      <c r="V25" s="106"/>
      <c r="W25" s="107"/>
      <c r="X25" s="107"/>
      <c r="Y25" s="108"/>
      <c r="Z25" s="106"/>
      <c r="AA25" s="47"/>
      <c r="AB25" s="31"/>
      <c r="AC25" s="31"/>
      <c r="AD25" s="31"/>
      <c r="AE25" s="31"/>
      <c r="AF25" s="121"/>
      <c r="AG25" s="122"/>
      <c r="AH25" s="122"/>
      <c r="AI25" s="122"/>
      <c r="AJ25" s="109"/>
      <c r="AK25" s="47"/>
      <c r="AL25" s="31"/>
      <c r="AM25" s="31"/>
      <c r="AN25" s="31"/>
      <c r="AO25" s="118"/>
      <c r="AP25" s="120"/>
      <c r="AQ25" s="120"/>
      <c r="AR25" s="120"/>
      <c r="AS25" s="118"/>
      <c r="AT25" s="47"/>
      <c r="AU25" s="106"/>
      <c r="AY25" s="79"/>
      <c r="AZ25" s="81"/>
      <c r="BB25" s="79"/>
      <c r="BC25" s="81"/>
    </row>
    <row r="26" spans="1:55" ht="11.1" customHeight="1">
      <c r="A26" s="174">
        <f>A24+1</f>
        <v>27</v>
      </c>
      <c r="B26" s="174" t="s">
        <v>248</v>
      </c>
      <c r="C26" s="188">
        <f>C24+1</f>
        <v>88</v>
      </c>
      <c r="D26" s="85" t="str">
        <f ca="1">("Nr "&amp;INDIRECT("Ranking" &amp;D1 &amp;"!M15")) &amp;" " &amp;(INDIRECT("Ranking" &amp;D1 &amp;"!K15")) &amp;" " &amp;(INDIRECT("Ranking" &amp;D1 &amp;"!L15"))</f>
        <v>Nr 66 ÅBERG Linn Sundsvalls SLK</v>
      </c>
      <c r="E26" s="86">
        <v>0</v>
      </c>
      <c r="F26" s="86">
        <v>0</v>
      </c>
      <c r="G26" s="102">
        <f t="shared" ref="G26" si="20">IF(F26&lt;&gt;"",IF(E26+F26&lt;E27+F27,0,(E26+F26)-(E27+F27)),"")</f>
        <v>0</v>
      </c>
      <c r="H26" s="88" t="str">
        <f t="shared" ref="H26" si="21">IF(G26&lt;G27,"v",IF(G26=G27,IF(F26&lt;F27,"v",""),""))</f>
        <v>v</v>
      </c>
      <c r="I26" s="31"/>
      <c r="J26" s="169"/>
      <c r="K26" s="169"/>
      <c r="L26" s="169"/>
      <c r="M26" s="111" t="str">
        <f ca="1">IF(H26&lt;&gt;"",D26,IF(H27&lt;&gt;"",D27,""))</f>
        <v>Nr 66 ÅBERG Linn Sundsvalls SLK</v>
      </c>
      <c r="N26" s="123">
        <v>0.7</v>
      </c>
      <c r="O26" s="123">
        <v>0.26200000000000001</v>
      </c>
      <c r="P26" s="92">
        <f>IF(O26&lt;&gt;"",IF(N26+O26&lt;N28+O28,0,(N26+O26)-(N28+O28)),"")</f>
        <v>0.96199999999999997</v>
      </c>
      <c r="Q26" s="88" t="str">
        <f>IF(P26&lt;P28,"v",IF(P26=P28,IF(O26&lt;O28,"v",""),""))</f>
        <v/>
      </c>
      <c r="U26" s="23"/>
      <c r="V26" s="129" t="str">
        <f ca="1">IF(Q26&lt;&gt;"",M26,IF(Q28&lt;&gt;"",M28,""))</f>
        <v>Nr 62 THORSANDER Jonna Nolby Alpina SK</v>
      </c>
      <c r="W26" s="86">
        <v>0</v>
      </c>
      <c r="X26" s="86">
        <v>0.9</v>
      </c>
      <c r="Y26" s="102">
        <f>IF(X26&lt;&gt;"",IF(W26+X26&lt;W22+X22,0,(W26+X26)-(W22+X22)),"")</f>
        <v>0.69900000000000007</v>
      </c>
      <c r="Z26" s="103" t="str">
        <f>IF(Y26&lt;Y22,"v",IF(Y26=Y22,IF(X26&lt;X22,"v",""),""))</f>
        <v/>
      </c>
      <c r="AA26" s="47"/>
      <c r="AB26" s="31"/>
      <c r="AC26" s="31"/>
      <c r="AD26" s="31"/>
      <c r="AE26" s="31"/>
      <c r="AF26" s="118"/>
      <c r="AG26" s="120"/>
      <c r="AH26" s="120"/>
      <c r="AI26" s="120"/>
      <c r="AJ26" s="118"/>
      <c r="AK26" s="47"/>
      <c r="AL26" s="31"/>
      <c r="AM26" s="31"/>
      <c r="AN26" s="31"/>
      <c r="AO26" s="118"/>
      <c r="AP26" s="120"/>
      <c r="AQ26" s="120"/>
      <c r="AR26" s="120"/>
      <c r="AS26" s="118"/>
      <c r="AT26" s="47"/>
      <c r="AU26" s="133" t="s">
        <v>12</v>
      </c>
      <c r="AY26" s="79"/>
      <c r="AZ26" s="81"/>
      <c r="BB26" s="79"/>
      <c r="BC26" s="81"/>
    </row>
    <row r="27" spans="1:55" ht="11.1" customHeight="1">
      <c r="A27" s="173"/>
      <c r="B27" s="173"/>
      <c r="C27" s="173"/>
      <c r="D27" s="187" t="str">
        <f ca="1">("Nr "&amp;INDIRECT("Ranking" &amp;D1 &amp;"!M26")) &amp;" " &amp;(INDIRECT("Ranking" &amp;D1 &amp;"!K26")) &amp;" " &amp;(INDIRECT("Ranking" &amp;D1 &amp;"!L26"))</f>
        <v>Nr 53 ISAKSSON Amelie Nolby Alpina SK</v>
      </c>
      <c r="E27" s="86"/>
      <c r="F27" s="86"/>
      <c r="G27" s="102" t="str">
        <f t="shared" ref="G27" si="22">IF(F27&lt;&gt;"",IF(E27+F27&lt;E26+F26,0,(E27+F27)-(E26+F26)),"")</f>
        <v/>
      </c>
      <c r="H27" s="89" t="str">
        <f t="shared" ref="H27" si="23">IF(G27&lt;G26,"v",IF(G27=G26,IF(F27&lt;F26,"v",""),""))</f>
        <v/>
      </c>
      <c r="I27" s="69"/>
      <c r="J27" s="191">
        <f>J23+1</f>
        <v>122</v>
      </c>
      <c r="K27" s="199" t="s">
        <v>248</v>
      </c>
      <c r="L27" s="191">
        <f>L23+1</f>
        <v>169</v>
      </c>
      <c r="M27" s="117"/>
      <c r="N27" s="97"/>
      <c r="O27" s="97"/>
      <c r="P27" s="98"/>
      <c r="Q27" s="99"/>
      <c r="R27" s="57"/>
      <c r="S27" s="57"/>
      <c r="T27" s="57"/>
      <c r="U27" s="57"/>
      <c r="V27" s="121"/>
      <c r="W27" s="119"/>
      <c r="X27" s="119"/>
      <c r="Y27" s="120"/>
      <c r="Z27" s="118"/>
      <c r="AA27" s="31"/>
      <c r="AB27" s="31"/>
      <c r="AC27" s="31"/>
      <c r="AD27" s="31"/>
      <c r="AE27" s="31"/>
      <c r="AF27" s="106"/>
      <c r="AG27" s="108"/>
      <c r="AH27" s="108"/>
      <c r="AI27" s="108"/>
      <c r="AJ27" s="106"/>
      <c r="AK27" s="47"/>
      <c r="AL27" s="31"/>
      <c r="AM27" s="31"/>
      <c r="AN27" s="31"/>
      <c r="AO27" s="118"/>
      <c r="AP27" s="120"/>
      <c r="AQ27" s="120"/>
      <c r="AR27" s="120"/>
      <c r="AS27" s="118"/>
      <c r="AT27" s="52"/>
      <c r="AU27" s="146" t="str">
        <f ca="1">IF(AS14&lt;&gt;"",AO28,IF(AS28&lt;&gt;"",AO14,""))</f>
        <v>Nr 52 HÄGGLUND Emma Nolby Alpina SK</v>
      </c>
      <c r="AY27" s="79"/>
      <c r="AZ27" s="81"/>
      <c r="BB27" s="79"/>
      <c r="BC27" s="81"/>
    </row>
    <row r="28" spans="1:55" ht="11.1" customHeight="1">
      <c r="A28" s="174">
        <f>A26+1</f>
        <v>28</v>
      </c>
      <c r="B28" s="174" t="s">
        <v>248</v>
      </c>
      <c r="C28" s="172" t="s">
        <v>120</v>
      </c>
      <c r="D28" s="94" t="str">
        <f ca="1">("Nr "&amp;INDIRECT("Ranking" &amp;D1 &amp;"!M31")) &amp;" " &amp;(INDIRECT("Ranking" &amp;D1 &amp;"!K31")) &amp;" " &amp;(INDIRECT("Ranking" &amp;D1 &amp;"!L31"))</f>
        <v>Nr  - -</v>
      </c>
      <c r="E28" s="95"/>
      <c r="F28" s="95"/>
      <c r="G28" s="102" t="str">
        <f t="shared" ref="G28" si="24">IF(F28&lt;&gt;"",IF(E28+F28&lt;E29+F29,0,(E28+F28)-(E29+F29)),"")</f>
        <v/>
      </c>
      <c r="H28" s="88" t="str">
        <f t="shared" ref="H28" si="25">IF(G28&lt;G29,"v",IF(G28=G29,IF(F28&lt;F29,"v",""),""))</f>
        <v/>
      </c>
      <c r="I28" s="31"/>
      <c r="J28" s="192"/>
      <c r="K28" s="192"/>
      <c r="L28" s="192"/>
      <c r="M28" s="111" t="str">
        <f ca="1">IF(H28&lt;&gt;"",D28,IF(H29&lt;&gt;"",D29,""))</f>
        <v>Nr 62 THORSANDER Jonna Nolby Alpina SK</v>
      </c>
      <c r="N28" s="123">
        <v>0</v>
      </c>
      <c r="O28" s="123">
        <v>0</v>
      </c>
      <c r="P28" s="102">
        <f>IF(O28&lt;&gt;"",IF(N28+O28&lt;N26+O26,0,(N28+O28)-(N26+O26)),"")</f>
        <v>0</v>
      </c>
      <c r="Q28" s="103" t="str">
        <f>IF(P28&lt;P26,"v",IF(P28=P26,IF(O28&lt;O26,"v",""),""))</f>
        <v>v</v>
      </c>
      <c r="U28" s="23"/>
      <c r="V28" s="118"/>
      <c r="W28" s="119"/>
      <c r="X28" s="119"/>
      <c r="Y28" s="120"/>
      <c r="Z28" s="118"/>
      <c r="AA28" s="31"/>
      <c r="AB28" s="31"/>
      <c r="AC28" s="193">
        <f>AC14+1</f>
        <v>249</v>
      </c>
      <c r="AD28" s="196" t="s">
        <v>248</v>
      </c>
      <c r="AE28" s="193">
        <f>AE14+1</f>
        <v>261</v>
      </c>
      <c r="AF28" s="113" t="s">
        <v>13</v>
      </c>
      <c r="AG28" s="115"/>
      <c r="AH28" s="115"/>
      <c r="AI28" s="115"/>
      <c r="AJ28" s="106"/>
      <c r="AK28" s="52"/>
      <c r="AL28" s="42"/>
      <c r="AM28" s="42"/>
      <c r="AN28" s="53"/>
      <c r="AO28" s="129" t="str">
        <f ca="1">IF(AJ24&lt;&gt;"",AF24,IF(AJ32&lt;&gt;"",AF32,""))</f>
        <v>Nr 41 ADSTEN Amber Östersund-Frösö SLK</v>
      </c>
      <c r="AP28" s="86">
        <v>0</v>
      </c>
      <c r="AQ28" s="86">
        <v>0.39600000000000002</v>
      </c>
      <c r="AR28" s="102">
        <f>IF(AQ28&lt;&gt;"",IF(AP28+AQ28&lt;AP14+AQ14,0,(AP28+AQ28)-(AP14+AQ14)),"")</f>
        <v>0</v>
      </c>
      <c r="AS28" s="103" t="str">
        <f>IF(AR28&lt;AR14,"v",IF(AR28=AR14,IF(AQ28&lt;AQ14,"v",""),""))</f>
        <v>v</v>
      </c>
      <c r="AT28" s="47"/>
      <c r="AU28" s="118"/>
      <c r="AY28" s="79"/>
      <c r="AZ28" s="81"/>
      <c r="BB28" s="79"/>
      <c r="BC28" s="81"/>
    </row>
    <row r="29" spans="1:55" ht="11.1" customHeight="1">
      <c r="A29" s="173"/>
      <c r="B29" s="173"/>
      <c r="C29" s="173"/>
      <c r="D29" s="94" t="str">
        <f ca="1">("Nr "&amp;INDIRECT("Ranking" &amp;D1 &amp;"!M10")) &amp;" " &amp;(INDIRECT("Ranking" &amp;D1 &amp;"!K10")) &amp;" " &amp;(INDIRECT("Ranking" &amp;D1 &amp;"!L10"))</f>
        <v>Nr 62 THORSANDER Jonna Nolby Alpina SK</v>
      </c>
      <c r="E29" s="95">
        <v>0</v>
      </c>
      <c r="F29" s="95">
        <v>0</v>
      </c>
      <c r="G29" s="102">
        <f t="shared" ref="G29" si="26">IF(F29&lt;&gt;"",IF(E29+F29&lt;E28+F28,0,(E29+F29)-(E28+F28)),"")</f>
        <v>0</v>
      </c>
      <c r="H29" s="89" t="str">
        <f t="shared" ref="H29" si="27">IF(G29&lt;G28,"v",IF(G29=G28,IF(F29&lt;F28,"v",""),""))</f>
        <v>v</v>
      </c>
      <c r="I29" s="69"/>
      <c r="J29" s="58"/>
      <c r="K29" s="58"/>
      <c r="L29" s="58"/>
      <c r="M29" s="125"/>
      <c r="N29" s="126"/>
      <c r="O29" s="126"/>
      <c r="P29" s="127"/>
      <c r="Q29" s="118"/>
      <c r="R29" s="31"/>
      <c r="S29" s="31"/>
      <c r="T29" s="31"/>
      <c r="U29" s="31"/>
      <c r="V29" s="106"/>
      <c r="W29" s="107"/>
      <c r="X29" s="107"/>
      <c r="Y29" s="108"/>
      <c r="Z29" s="106"/>
      <c r="AC29" s="193"/>
      <c r="AD29" s="193"/>
      <c r="AE29" s="193"/>
      <c r="AF29" s="106"/>
      <c r="AG29" s="108"/>
      <c r="AH29" s="108"/>
      <c r="AI29" s="108"/>
      <c r="AJ29" s="106"/>
      <c r="AK29" s="47"/>
      <c r="AL29" s="31"/>
      <c r="AM29" s="31"/>
      <c r="AN29" s="31"/>
      <c r="AO29" s="121"/>
      <c r="AP29" s="120"/>
      <c r="AQ29" s="120"/>
      <c r="AR29" s="120"/>
      <c r="AS29" s="118"/>
      <c r="AU29" s="106"/>
      <c r="AY29" s="79"/>
      <c r="AZ29" s="81"/>
      <c r="BB29" s="79"/>
      <c r="BC29" s="81"/>
    </row>
    <row r="30" spans="1:55" ht="11.1" customHeight="1">
      <c r="A30" s="174">
        <f>A28+1</f>
        <v>29</v>
      </c>
      <c r="B30" s="174" t="s">
        <v>248</v>
      </c>
      <c r="C30" s="174">
        <v>89</v>
      </c>
      <c r="D30" s="85" t="str">
        <f ca="1">("Nr "&amp;INDIRECT("Ranking" &amp;D1 &amp;"!M11")) &amp;" " &amp;(INDIRECT("Ranking" &amp;D1 &amp;"!K11")) &amp;" " &amp;(INDIRECT("Ranking" &amp;D1 &amp;"!L11"))</f>
        <v>Nr 49 ERIKSSON Lina Sundsvalls SLK</v>
      </c>
      <c r="E30" s="86">
        <v>0.7</v>
      </c>
      <c r="F30" s="86">
        <v>0.7</v>
      </c>
      <c r="G30" s="102">
        <f t="shared" ref="G30" si="28">IF(F30&lt;&gt;"",IF(E30+F30&lt;E31+F31,0,(E30+F30)-(E31+F31)),"")</f>
        <v>1.4</v>
      </c>
      <c r="H30" s="88" t="str">
        <f t="shared" ref="H30" si="29">IF(G30&lt;G31,"v",IF(G30=G31,IF(F30&lt;F31,"v",""),""))</f>
        <v/>
      </c>
      <c r="I30" s="31"/>
      <c r="J30" s="169"/>
      <c r="K30" s="169"/>
      <c r="L30" s="169"/>
      <c r="M30" s="90" t="str">
        <f ca="1">IF(H30&lt;&gt;"",D30,IF(H31&lt;&gt;"",D31,""))</f>
        <v>Nr 41 ADSTEN Amber Östersund-Frösö SLK</v>
      </c>
      <c r="N30" s="91">
        <v>0</v>
      </c>
      <c r="O30" s="91">
        <v>0</v>
      </c>
      <c r="P30" s="92">
        <f>IF(O30&lt;&gt;"",IF(N30+O30&lt;N32+O32,0,(N30+O30)-(N32+O32)),"")</f>
        <v>0</v>
      </c>
      <c r="Q30" s="88" t="str">
        <f>IF(P30&lt;P32,"v",IF(P30=P32,IF(O30&lt;O32,"v",""),""))</f>
        <v>v</v>
      </c>
      <c r="U30" s="23"/>
      <c r="V30" s="147" t="str">
        <f ca="1">IF(Q30&lt;&gt;"",M30,IF(Q32&lt;&gt;"",M32,""))</f>
        <v>Nr 41 ADSTEN Amber Östersund-Frösö SLK</v>
      </c>
      <c r="W30" s="95">
        <v>0.33900000000000002</v>
      </c>
      <c r="X30" s="95">
        <v>0</v>
      </c>
      <c r="Y30" s="92">
        <f>IF(X30&lt;&gt;"",IF(W30+X30&lt;W34+X34,0,(W30+X30)-(W34+X34)),"")</f>
        <v>0</v>
      </c>
      <c r="Z30" s="88" t="str">
        <f>IF(Y30&lt;Y34,"v",IF(Y30=Y34,IF(X30&lt;X34,"v",""),""))</f>
        <v>v</v>
      </c>
      <c r="AE30" s="23"/>
      <c r="AF30" s="106"/>
      <c r="AG30" s="108"/>
      <c r="AH30" s="108"/>
      <c r="AI30" s="108"/>
      <c r="AJ30" s="106"/>
      <c r="AK30" s="47"/>
      <c r="AL30" s="31"/>
      <c r="AM30" s="31"/>
      <c r="AN30" s="31"/>
      <c r="AO30" s="106"/>
      <c r="AP30" s="108"/>
      <c r="AQ30" s="108"/>
      <c r="AR30" s="108"/>
      <c r="AS30" s="118"/>
      <c r="AU30" s="106"/>
      <c r="AY30" s="79"/>
      <c r="AZ30" s="81"/>
      <c r="BB30" s="79"/>
      <c r="BC30" s="81"/>
    </row>
    <row r="31" spans="1:55" ht="11.1" customHeight="1">
      <c r="A31" s="173"/>
      <c r="B31" s="173"/>
      <c r="C31" s="173"/>
      <c r="D31" s="85" t="str">
        <f ca="1">("Nr "&amp;INDIRECT("Ranking" &amp;D1 &amp;"!M30")) &amp;" " &amp;(INDIRECT("Ranking" &amp;D1 &amp;"!K30")) &amp;" " &amp;(INDIRECT("Ranking" &amp;D1 &amp;"!L30"))</f>
        <v>Nr 41 ADSTEN Amber Östersund-Frösö SLK</v>
      </c>
      <c r="E31" s="86">
        <v>0</v>
      </c>
      <c r="F31" s="86">
        <v>0</v>
      </c>
      <c r="G31" s="102">
        <f t="shared" ref="G31" si="30">IF(F31&lt;&gt;"",IF(E31+F31&lt;E30+F30,0,(E31+F31)-(E30+F30)),"")</f>
        <v>0</v>
      </c>
      <c r="H31" s="89" t="str">
        <f t="shared" ref="H31" si="31">IF(G31&lt;G30,"v",IF(G31=G30,IF(F31&lt;F30,"v",""),""))</f>
        <v>v</v>
      </c>
      <c r="I31" s="69"/>
      <c r="J31" s="191">
        <f>J27+1</f>
        <v>123</v>
      </c>
      <c r="K31" s="199" t="s">
        <v>248</v>
      </c>
      <c r="L31" s="191">
        <f>L27+1</f>
        <v>170</v>
      </c>
      <c r="M31" s="96"/>
      <c r="N31" s="97"/>
      <c r="O31" s="97"/>
      <c r="P31" s="98"/>
      <c r="Q31" s="99"/>
      <c r="R31" s="57"/>
      <c r="S31" s="57"/>
      <c r="T31" s="57"/>
      <c r="U31" s="57"/>
      <c r="V31" s="121"/>
      <c r="W31" s="140"/>
      <c r="X31" s="140"/>
      <c r="Y31" s="122"/>
      <c r="Z31" s="109"/>
      <c r="AA31" s="31"/>
      <c r="AB31" s="31"/>
      <c r="AC31" s="31"/>
      <c r="AD31" s="31"/>
      <c r="AE31" s="31"/>
      <c r="AF31" s="118"/>
      <c r="AG31" s="120"/>
      <c r="AH31" s="120"/>
      <c r="AI31" s="120"/>
      <c r="AJ31" s="118"/>
      <c r="AK31" s="47"/>
      <c r="AL31" s="31"/>
      <c r="AM31" s="31"/>
      <c r="AN31" s="31"/>
      <c r="AO31" s="147" t="str">
        <f ca="1">IF(AJ10&lt;&gt;"",AF18,IF(AJ18&lt;&gt;"",AF10,""))</f>
        <v>Nr 65 WILSBY Lif Järfälla AK</v>
      </c>
      <c r="AP31" s="148">
        <v>0.36499999999999999</v>
      </c>
      <c r="AQ31" s="148">
        <v>0</v>
      </c>
      <c r="AR31" s="92">
        <f>IF(AQ31&lt;&gt;"",IF(AP31+AQ31&lt;AP35+AQ35,0,(AP31+AQ31)-(AP35+AQ35)),"")</f>
        <v>0.151</v>
      </c>
      <c r="AS31" s="88" t="str">
        <f>IF(AR31&lt;AR35,"v",IF(AR31=AR35,IF(AQ31&lt;AQ35,"v",""),""))</f>
        <v/>
      </c>
      <c r="AU31" s="106"/>
      <c r="AY31" s="79"/>
      <c r="AZ31" s="81"/>
      <c r="BB31" s="79"/>
      <c r="BC31" s="81"/>
    </row>
    <row r="32" spans="1:55" ht="11.1" customHeight="1">
      <c r="A32" s="174">
        <f>A30+1</f>
        <v>30</v>
      </c>
      <c r="B32" s="174" t="s">
        <v>248</v>
      </c>
      <c r="C32" s="174">
        <f>C30+1</f>
        <v>90</v>
      </c>
      <c r="D32" s="94" t="str">
        <f ca="1">("Nr "&amp;INDIRECT("Ranking" &amp;D1 &amp;"!M27")) &amp;" " &amp;(INDIRECT("Ranking" &amp;D1 &amp;"!K27")) &amp;" " &amp;(INDIRECT("Ranking" &amp;D1 &amp;"!L27"))</f>
        <v>Nr 42 AIKIO Stephanié Sundsvalls SLK</v>
      </c>
      <c r="E32" s="95">
        <v>0.7</v>
      </c>
      <c r="F32" s="95">
        <v>4.1619999999999999</v>
      </c>
      <c r="G32" s="102">
        <f t="shared" ref="G32" si="32">IF(F32&lt;&gt;"",IF(E32+F32&lt;E33+F33,0,(E32+F32)-(E33+F33)),"")</f>
        <v>4.8620000000000001</v>
      </c>
      <c r="H32" s="88" t="str">
        <f t="shared" ref="H32" si="33">IF(G32&lt;G33,"v",IF(G32=G33,IF(F32&lt;F33,"v",""),""))</f>
        <v/>
      </c>
      <c r="I32" s="42"/>
      <c r="J32" s="192"/>
      <c r="K32" s="192"/>
      <c r="L32" s="192"/>
      <c r="M32" s="90" t="str">
        <f ca="1">IF(H32&lt;&gt;"",D32,IF(H33&lt;&gt;"",D33,""))</f>
        <v>Nr 61 SJÖSTRÖM-JONSSON Matilda Sundsvalls SLK</v>
      </c>
      <c r="N32" s="101">
        <v>0.59099999999999997</v>
      </c>
      <c r="O32" s="101">
        <v>0.7</v>
      </c>
      <c r="P32" s="102">
        <f>IF(O32&lt;&gt;"",IF(N32+O32&lt;N30+O30,0,(N32+O32)-(N30+O30)),"")</f>
        <v>1.2909999999999999</v>
      </c>
      <c r="Q32" s="103" t="str">
        <f>IF(P32&lt;P30,"v",IF(P32=P30,IF(O32&lt;O30,"v",""),""))</f>
        <v/>
      </c>
      <c r="S32" s="193">
        <f>S24+1</f>
        <v>207</v>
      </c>
      <c r="T32" s="196" t="s">
        <v>248</v>
      </c>
      <c r="U32" s="193">
        <f>U24+1</f>
        <v>231</v>
      </c>
      <c r="V32" s="141" t="s">
        <v>14</v>
      </c>
      <c r="W32" s="142"/>
      <c r="X32" s="142"/>
      <c r="Y32" s="143"/>
      <c r="Z32" s="144"/>
      <c r="AA32" s="42">
        <v>4</v>
      </c>
      <c r="AB32" s="42"/>
      <c r="AC32" s="42">
        <v>4</v>
      </c>
      <c r="AD32" s="42"/>
      <c r="AE32" s="53"/>
      <c r="AF32" s="189" t="str">
        <f ca="1">IF(Z30&lt;&gt;"",V30,IF(Z34&lt;&gt;"",V34,""))</f>
        <v>Nr 41 ADSTEN Amber Östersund-Frösö SLK</v>
      </c>
      <c r="AG32" s="123">
        <v>0</v>
      </c>
      <c r="AH32" s="123">
        <v>0</v>
      </c>
      <c r="AI32" s="102">
        <f>IF(AH32&lt;&gt;"",IF(AG32+AH32&lt;AG24+AH24,0,(AG32+AH32)-(AG24+AH24)),"")</f>
        <v>0</v>
      </c>
      <c r="AJ32" s="103" t="str">
        <f>IF(AI32&lt;AI24,"v",IF(AI32=AI24,IF(AH32&lt;AH24,"v",""),""))</f>
        <v>v</v>
      </c>
      <c r="AK32" s="47"/>
      <c r="AL32" s="31"/>
      <c r="AM32" s="31"/>
      <c r="AN32" s="31"/>
      <c r="AO32" s="121"/>
      <c r="AP32" s="122"/>
      <c r="AQ32" s="122"/>
      <c r="AR32" s="122"/>
      <c r="AS32" s="109"/>
      <c r="AU32" s="149" t="s">
        <v>15</v>
      </c>
      <c r="AY32" s="79"/>
      <c r="AZ32" s="81"/>
      <c r="BB32" s="79"/>
      <c r="BC32" s="81"/>
    </row>
    <row r="33" spans="1:55" ht="11.1" customHeight="1">
      <c r="A33" s="173"/>
      <c r="B33" s="173"/>
      <c r="C33" s="173"/>
      <c r="D33" s="94" t="str">
        <f ca="1">("Nr "&amp;INDIRECT("Ranking" &amp;D1 &amp;"!M14")) &amp;" " &amp;(INDIRECT("Ranking" &amp;D1 &amp;"!K14")) &amp;" " &amp;(INDIRECT("Ranking" &amp;D1 &amp;"!L14"))</f>
        <v>Nr 61 SJÖSTRÖM-JONSSON Matilda Sundsvalls SLK</v>
      </c>
      <c r="E33" s="95">
        <v>0</v>
      </c>
      <c r="F33" s="95">
        <v>0</v>
      </c>
      <c r="G33" s="102">
        <f t="shared" ref="G33" si="34">IF(F33&lt;&gt;"",IF(E33+F33&lt;E32+F32,0,(E33+F33)-(E32+F32)),"")</f>
        <v>0</v>
      </c>
      <c r="H33" s="89" t="str">
        <f t="shared" ref="H33" si="35">IF(G33&lt;G32,"v",IF(G33=G32,IF(F33&lt;F32,"v",""),""))</f>
        <v>v</v>
      </c>
      <c r="I33" s="69"/>
      <c r="J33" s="58"/>
      <c r="K33" s="58"/>
      <c r="L33" s="58"/>
      <c r="M33" s="96"/>
      <c r="N33" s="104"/>
      <c r="O33" s="104"/>
      <c r="P33" s="105"/>
      <c r="Q33" s="118"/>
      <c r="R33" s="31"/>
      <c r="S33" s="193"/>
      <c r="T33" s="193"/>
      <c r="U33" s="193"/>
      <c r="V33" s="106"/>
      <c r="W33" s="107"/>
      <c r="X33" s="107"/>
      <c r="Y33" s="108"/>
      <c r="Z33" s="106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93">
        <v>270</v>
      </c>
      <c r="AM33" s="196" t="s">
        <v>248</v>
      </c>
      <c r="AN33" s="193">
        <v>282</v>
      </c>
      <c r="AO33" s="113" t="s">
        <v>16</v>
      </c>
      <c r="AP33" s="113"/>
      <c r="AQ33" s="113"/>
      <c r="AR33" s="113"/>
      <c r="AS33" s="144"/>
      <c r="AU33" s="150" t="str">
        <f ca="1">IF(AS31&lt;&gt;"",AO31,IF(AS35&lt;&gt;"",AO35,""))</f>
        <v>Nr 47 BRUGGE Hanna Nolby Alpina SK</v>
      </c>
      <c r="AY33" s="79"/>
      <c r="AZ33" s="81"/>
      <c r="BB33" s="79"/>
      <c r="BC33" s="81"/>
    </row>
    <row r="34" spans="1:55" ht="11.1" customHeight="1">
      <c r="A34" s="174">
        <f>A32+1</f>
        <v>31</v>
      </c>
      <c r="B34" s="174" t="s">
        <v>248</v>
      </c>
      <c r="C34" s="174">
        <f>C32+1</f>
        <v>91</v>
      </c>
      <c r="D34" s="85" t="str">
        <f ca="1">("Nr "&amp;INDIRECT("Ranking" &amp;D1 &amp;"!M19")) &amp;" " &amp;(INDIRECT("Ranking" &amp;D1 &amp;"!K19")) &amp;" " &amp;(INDIRECT("Ranking" &amp;D1 &amp;"!L19"))</f>
        <v>Nr 55 LUNDSTRÖM Sarah Sundsvalls SLK</v>
      </c>
      <c r="E34" s="86">
        <v>0.39800000000000002</v>
      </c>
      <c r="F34" s="86">
        <v>0</v>
      </c>
      <c r="G34" s="102">
        <f t="shared" ref="G34" si="36">IF(F34&lt;&gt;"",IF(E34+F34&lt;E35+F35,0,(E34+F34)-(E35+F35)),"")</f>
        <v>5.7999999999999996E-2</v>
      </c>
      <c r="H34" s="88" t="str">
        <f t="shared" ref="H34" si="37">IF(G34&lt;G35,"v",IF(G34=G35,IF(F34&lt;F35,"v",""),""))</f>
        <v/>
      </c>
      <c r="I34" s="42"/>
      <c r="J34" s="169"/>
      <c r="K34" s="169"/>
      <c r="L34" s="169"/>
      <c r="M34" s="111" t="str">
        <f ca="1">IF(H34&lt;&gt;"",D34,IF(H35&lt;&gt;"",D35,""))</f>
        <v>Nr 51 HAGSTRÖM Angelica Klövsjö Alpina</v>
      </c>
      <c r="N34" s="123">
        <v>0.7</v>
      </c>
      <c r="O34" s="123">
        <v>3.274</v>
      </c>
      <c r="P34" s="92">
        <f>IF(O34&lt;&gt;"",IF(N34+O34&lt;N36+O36,0,(N34+O34)-(N36+O36)),"")</f>
        <v>3.9740000000000002</v>
      </c>
      <c r="Q34" s="88" t="str">
        <f>IF(P34&lt;P36,"v",IF(P34=P36,IF(O34&lt;O36,"v",""),""))</f>
        <v/>
      </c>
      <c r="U34" s="23"/>
      <c r="V34" s="147" t="str">
        <f ca="1">IF(Q34&lt;&gt;"",M34,IF(Q36&lt;&gt;"",M36,""))</f>
        <v>Nr 46 BACKLUND Liza Sundsvalls SLK</v>
      </c>
      <c r="W34" s="95">
        <v>0</v>
      </c>
      <c r="X34" s="95">
        <v>0.46500000000000002</v>
      </c>
      <c r="Y34" s="102">
        <f>IF(X34&lt;&gt;"",IF(W34+X34&lt;W30+X30,0,(W34+X34)-(W30+X30)),"")</f>
        <v>0.126</v>
      </c>
      <c r="Z34" s="103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93"/>
      <c r="AM34" s="193"/>
      <c r="AN34" s="193"/>
      <c r="AO34" s="106"/>
      <c r="AP34" s="108"/>
      <c r="AQ34" s="108"/>
      <c r="AR34" s="108"/>
      <c r="AS34" s="144"/>
      <c r="AT34" s="69"/>
      <c r="AU34" s="57"/>
      <c r="AY34" s="79"/>
      <c r="AZ34" s="81"/>
      <c r="BB34" s="79"/>
      <c r="BC34" s="81"/>
    </row>
    <row r="35" spans="1:55" ht="11.1" customHeight="1">
      <c r="A35" s="173"/>
      <c r="B35" s="173"/>
      <c r="C35" s="173"/>
      <c r="D35" s="85" t="str">
        <f ca="1">("Nr "&amp;INDIRECT("Ranking" &amp;D1 &amp;"!M22")) &amp;" " &amp;(INDIRECT("Ranking" &amp;D1 &amp;"!K22")) &amp;" " &amp;(INDIRECT("Ranking" &amp;D1 &amp;"!L22"))</f>
        <v>Nr 51 HAGSTRÖM Angelica Klövsjö Alpina</v>
      </c>
      <c r="E35" s="86">
        <v>0</v>
      </c>
      <c r="F35" s="86">
        <v>0.34</v>
      </c>
      <c r="G35" s="102">
        <f t="shared" ref="G35" si="38">IF(F35&lt;&gt;"",IF(E35+F35&lt;E34+F34,0,(E35+F35)-(E34+F34)),"")</f>
        <v>0</v>
      </c>
      <c r="H35" s="89" t="str">
        <f t="shared" ref="H35" si="39">IF(G35&lt;G34,"v",IF(G35=G34,IF(F35&lt;F34,"v",""),""))</f>
        <v>v</v>
      </c>
      <c r="I35" s="31"/>
      <c r="J35" s="191">
        <f>J31+1</f>
        <v>124</v>
      </c>
      <c r="K35" s="199" t="s">
        <v>248</v>
      </c>
      <c r="L35" s="191">
        <f>L31+1</f>
        <v>171</v>
      </c>
      <c r="M35" s="117"/>
      <c r="N35" s="97"/>
      <c r="O35" s="97"/>
      <c r="P35" s="98"/>
      <c r="Q35" s="99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4" t="str">
        <f ca="1">IF(AJ24&lt;&gt;"",AF32,IF(AJ32&lt;&gt;"",AF24,""))</f>
        <v>Nr 47 BRUGGE Hanna Nolby Alpina SK</v>
      </c>
      <c r="AP35" s="95">
        <v>0</v>
      </c>
      <c r="AQ35" s="95">
        <v>0.214</v>
      </c>
      <c r="AR35" s="102">
        <f>IF(AQ35&lt;&gt;"",IF(AP35+AQ35&lt;AP31+AQ31,0,(AP35+AQ35)-(AP31+AQ31)),"")</f>
        <v>0</v>
      </c>
      <c r="AS35" s="103" t="str">
        <f>IF(AR35&lt;AR31,"v",IF(AR35=AR31,IF(AQ35&lt;AQ31,"v",""),""))</f>
        <v>v</v>
      </c>
      <c r="AY35" s="79"/>
      <c r="AZ35" s="81"/>
      <c r="BB35" s="79"/>
      <c r="BC35" s="81"/>
    </row>
    <row r="36" spans="1:55" ht="11.1" customHeight="1">
      <c r="A36" s="174">
        <f>A34+1</f>
        <v>32</v>
      </c>
      <c r="B36" s="180" t="s">
        <v>248</v>
      </c>
      <c r="C36" s="172" t="s">
        <v>120</v>
      </c>
      <c r="D36" s="94" t="str">
        <f ca="1">("Nr "&amp;INDIRECT("Ranking" &amp;D1 &amp;"!M35")) &amp;" " &amp;(INDIRECT("Ranking" &amp;D1 &amp;"!K35")) &amp;" " &amp;(INDIRECT("Ranking" &amp;D1 &amp;"!L35"))</f>
        <v>Nr  - -</v>
      </c>
      <c r="E36" s="95"/>
      <c r="F36" s="95"/>
      <c r="G36" s="102" t="str">
        <f t="shared" ref="G36" si="40">IF(F36&lt;&gt;"",IF(E36+F36&lt;E37+F37,0,(E36+F36)-(E37+F37)),"")</f>
        <v/>
      </c>
      <c r="H36" s="88" t="str">
        <f t="shared" ref="H36" si="41">IF(G36&lt;G37,"v",IF(G36=G37,IF(F36&lt;F37,"v",""),""))</f>
        <v/>
      </c>
      <c r="I36" s="42"/>
      <c r="J36" s="192"/>
      <c r="K36" s="192"/>
      <c r="L36" s="192"/>
      <c r="M36" s="111" t="str">
        <f ca="1">IF(H36&lt;&gt;"",D36,IF(H37&lt;&gt;"",D37,""))</f>
        <v>Nr 46 BACKLUND Liza Sundsvalls SLK</v>
      </c>
      <c r="N36" s="123">
        <v>0</v>
      </c>
      <c r="O36" s="123">
        <v>0</v>
      </c>
      <c r="P36" s="102">
        <f>IF(O36&lt;&gt;"",IF(N36+O36&lt;N34+O34,0,(N36+O36)-(N34+O34)),"")</f>
        <v>0</v>
      </c>
      <c r="Q36" s="103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79"/>
      <c r="AZ36" s="81"/>
      <c r="BB36" s="79"/>
      <c r="BC36" s="81"/>
    </row>
    <row r="37" spans="1:55" ht="11.1" customHeight="1">
      <c r="A37" s="181"/>
      <c r="B37" s="181"/>
      <c r="C37" s="181"/>
      <c r="D37" s="94" t="str">
        <f ca="1">("Nr "&amp;INDIRECT("Ranking" &amp;D1 &amp;"!M6")) &amp;" " &amp;(INDIRECT("Ranking" &amp;D1 &amp;"!K6")) &amp;" " &amp;(INDIRECT("Ranking" &amp;D1 &amp;"!L6"))</f>
        <v>Nr 46 BACKLUND Liza Sundsvalls SLK</v>
      </c>
      <c r="E37" s="95">
        <v>0</v>
      </c>
      <c r="F37" s="95">
        <v>0</v>
      </c>
      <c r="G37" s="102">
        <f t="shared" ref="G37" si="42">IF(F37&lt;&gt;"",IF(E37+F37&lt;E36+F36,0,(E37+F37)-(E36+F36)),"")</f>
        <v>0</v>
      </c>
      <c r="H37" s="89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79"/>
      <c r="AZ37" s="81"/>
      <c r="BB37" s="79"/>
      <c r="BC37" s="81"/>
    </row>
    <row r="38" spans="1:55" ht="11.1" customHeight="1">
      <c r="AW38" s="79"/>
      <c r="AX38" s="81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0" t="s">
        <v>17</v>
      </c>
      <c r="C41" s="170"/>
      <c r="D41" s="160"/>
      <c r="E41" s="28"/>
      <c r="F41" s="28"/>
      <c r="G41" s="28"/>
      <c r="H41" s="28"/>
      <c r="N41" s="160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0"/>
      <c r="C42" s="170"/>
      <c r="D42" s="93"/>
      <c r="H42" s="22"/>
      <c r="N42" s="160"/>
      <c r="O42" s="22"/>
    </row>
    <row r="43" spans="1:55" ht="18.75">
      <c r="A43" s="171" t="s">
        <v>18</v>
      </c>
      <c r="C43" s="80" t="str">
        <f ca="1">AU21</f>
        <v>Nr 41 ADSTEN Amber Östersund-Frösö SLK</v>
      </c>
      <c r="H43" s="22"/>
      <c r="N43" s="161" t="s">
        <v>55</v>
      </c>
      <c r="O43" s="81" t="str">
        <f ca="1">IF(AND(H5="",H6=""),"",IF(H5="",D5,IF(H6="",D6)))</f>
        <v>Nr  - -</v>
      </c>
    </row>
    <row r="44" spans="1:55" ht="18.75">
      <c r="A44" s="171" t="s">
        <v>19</v>
      </c>
      <c r="C44" s="80" t="str">
        <f ca="1">AU27</f>
        <v>Nr 52 HÄGGLUND Emma Nolby Alpina SK</v>
      </c>
      <c r="H44" s="22"/>
      <c r="N44" s="161" t="s">
        <v>55</v>
      </c>
      <c r="O44" s="81" t="str">
        <f ca="1">IF(AND(H7="",H8=""),"",IF(H7="",D7,IF(H8="",D8)))</f>
        <v>Nr 43 ANDERSSON Klara Sundsvalls SLK</v>
      </c>
    </row>
    <row r="45" spans="1:55" ht="18.75">
      <c r="A45" s="171" t="s">
        <v>20</v>
      </c>
      <c r="C45" s="80" t="str">
        <f ca="1">AU33</f>
        <v>Nr 47 BRUGGE Hanna Nolby Alpina SK</v>
      </c>
      <c r="H45" s="22"/>
      <c r="N45" s="161" t="s">
        <v>55</v>
      </c>
      <c r="O45" s="81" t="str">
        <f ca="1">IF(AND(H9="",H10=""),"",IF(H9="",D9,IF(H10="",D10)))</f>
        <v>Nr 57 MÅRTENSDOTTER Kajsa Sundsvalls SLK</v>
      </c>
    </row>
    <row r="46" spans="1:55" ht="18.75">
      <c r="A46" s="171" t="s">
        <v>21</v>
      </c>
      <c r="C46" s="80" t="str">
        <f ca="1">IF(AND(AS31="",AS35=""),"",IF(AS31="",AO31,IF(AS35="",AO35)))</f>
        <v>Nr 65 WILSBY Lif Järfälla AK</v>
      </c>
      <c r="H46" s="22"/>
      <c r="N46" s="161" t="s">
        <v>55</v>
      </c>
      <c r="O46" s="81" t="str">
        <f ca="1">IF(AND(H11="",H12=""),"",IF(H11="",D11,IF(H12="",D12)))</f>
        <v>Nr 44 ARAB Cornelia Sundsvalls SLK</v>
      </c>
    </row>
    <row r="47" spans="1:55" ht="18.75">
      <c r="A47" s="171" t="s">
        <v>22</v>
      </c>
      <c r="C47" s="80" t="str">
        <f ca="1">IF(AND(Z8="",Z12=""),"",IF(Z8="",V8,IF(Z12="",V12)))</f>
        <v>Nr 56 MOBERG Ebba Sundsvalls SLK</v>
      </c>
      <c r="H47" s="22"/>
      <c r="N47" s="161" t="s">
        <v>55</v>
      </c>
      <c r="O47" s="81" t="str">
        <f ca="1">IF(AND(H13="",H14=""),"",IF(H13="",D13,IF(H14="",D14)))</f>
        <v>Nr  - -</v>
      </c>
    </row>
    <row r="48" spans="1:55" ht="18.75">
      <c r="A48" s="171" t="s">
        <v>22</v>
      </c>
      <c r="C48" s="80" t="str">
        <f ca="1">IF(AND(Z16="",Z20=""),"",IF(Z16="",V16,IF(Z20="",V20)))</f>
        <v>Nr 58 NÄSHOLM Selma Sundsvalls SLK</v>
      </c>
      <c r="H48" s="22"/>
      <c r="N48" s="161" t="s">
        <v>55</v>
      </c>
      <c r="O48" s="81" t="str">
        <f ca="1">IF(AND(H15="",H16=""),"",IF(H15="",D15,IF(H16="",D16)))</f>
        <v>Nr 59 PETTERSSON Moa Sundsvalls SLK</v>
      </c>
    </row>
    <row r="49" spans="1:15" ht="18.75">
      <c r="A49" s="171" t="s">
        <v>22</v>
      </c>
      <c r="C49" s="80" t="str">
        <f ca="1">IF(AND(Z22="",Z26=""),"",IF(Z22="",V22,IF(Z26="",V26)))</f>
        <v>Nr 62 THORSANDER Jonna Nolby Alpina SK</v>
      </c>
      <c r="H49" s="22"/>
      <c r="N49" s="161" t="s">
        <v>55</v>
      </c>
      <c r="O49" s="81" t="str">
        <f ca="1">IF(AND(H17="",H18=""),"",IF(H17="",D17,IF(H18="",D18)))</f>
        <v>Nr 60 RASTEBY Filippa Sundsvalls SLK</v>
      </c>
    </row>
    <row r="50" spans="1:15" ht="18.75">
      <c r="A50" s="171" t="s">
        <v>22</v>
      </c>
      <c r="C50" s="80" t="str">
        <f ca="1">IF(AND(Z30="",Z34=""),"",IF(Z30="",V30,IF(Z34="",V34)))</f>
        <v>Nr 46 BACKLUND Liza Sundsvalls SLK</v>
      </c>
      <c r="H50" s="22"/>
      <c r="N50" s="161" t="s">
        <v>55</v>
      </c>
      <c r="O50" s="81" t="str">
        <f ca="1">IF(AND(H19="",H20=""),"",IF(H19="",D19,IF(H20="",D20)))</f>
        <v>Nr  - -</v>
      </c>
    </row>
    <row r="51" spans="1:15" ht="18.75">
      <c r="A51" s="171" t="s">
        <v>23</v>
      </c>
      <c r="C51" s="80" t="str">
        <f ca="1">IF(AND(Q6="",Q8=""),"",IF(Q6="",M6,IF(Q8="",M8)))</f>
        <v>Nr 48 ELLQVIST Engla Nolby Alpina SK</v>
      </c>
      <c r="H51" s="22"/>
      <c r="N51" s="161" t="s">
        <v>55</v>
      </c>
      <c r="O51" s="81" t="str">
        <f ca="1">IF(AND(H22="",H23=""),"",IF(H22="",D22,IF(H23="",D23)))</f>
        <v>Nr  - -</v>
      </c>
    </row>
    <row r="52" spans="1:15" ht="18.75">
      <c r="A52" s="171" t="s">
        <v>23</v>
      </c>
      <c r="C52" s="80" t="str">
        <f ca="1">IF(AND(Q10="",Q12=""),"",IF(Q10="",M10,IF(Q12="",M12)))</f>
        <v>Nr 64 UPPLING Tilde Sundsvalls SLK</v>
      </c>
      <c r="H52" s="22"/>
      <c r="N52" s="161" t="s">
        <v>55</v>
      </c>
      <c r="O52" s="81" t="str">
        <f ca="1">IF(AND(H24="",H25=""),"",IF(H24="",D24,IF(H25="",D25)))</f>
        <v>Nr 50 FRENGEN Maja Nolby Alpina SK</v>
      </c>
    </row>
    <row r="53" spans="1:15" ht="18.75">
      <c r="A53" s="171" t="s">
        <v>23</v>
      </c>
      <c r="C53" s="80" t="str">
        <f ca="1">IF(AND(Q14="",Q16=""),"",IF(Q14="",M14,IF(Q16="",M16)))</f>
        <v>Nr 54 JACOBSSON Nellie Sundsvalls SLK</v>
      </c>
      <c r="H53" s="22"/>
      <c r="N53" s="161" t="s">
        <v>55</v>
      </c>
      <c r="O53" s="81" t="str">
        <f ca="1">IF(AND(H26="",H27=""),"",IF(H26="",D26,IF(H27="",D27)))</f>
        <v>Nr 53 ISAKSSON Amelie Nolby Alpina SK</v>
      </c>
    </row>
    <row r="54" spans="1:15" ht="18.75">
      <c r="A54" s="171" t="s">
        <v>23</v>
      </c>
      <c r="C54" s="80" t="str">
        <f ca="1">IF(AND(Q18="",Q20=""),"",IF(Q18="",M18,IF(Q20="",M20)))</f>
        <v>Nr 63 ULLENIUS Matilda Täby SLK</v>
      </c>
      <c r="H54" s="22"/>
      <c r="N54" s="161" t="s">
        <v>55</v>
      </c>
      <c r="O54" s="81" t="str">
        <f ca="1">IF(AND(H28="",H29=""),"",IF(H28="",D28,IF(H29="",D29)))</f>
        <v>Nr  - -</v>
      </c>
    </row>
    <row r="55" spans="1:15" ht="18.75">
      <c r="A55" s="171" t="s">
        <v>23</v>
      </c>
      <c r="C55" s="80" t="str">
        <f ca="1">IF(AND(Q22="",Q24=""),"",IF(Q22="",M22,IF(Q24="",M24)))</f>
        <v>Nr 45 BACKE Maja Nolby Alpina SK</v>
      </c>
      <c r="H55" s="22"/>
      <c r="N55" s="161" t="s">
        <v>55</v>
      </c>
      <c r="O55" s="81" t="str">
        <f ca="1">IF(AND(H30="",H31=""),"",IF(H30="",D30,IF(H31="",D31)))</f>
        <v>Nr 49 ERIKSSON Lina Sundsvalls SLK</v>
      </c>
    </row>
    <row r="56" spans="1:15" ht="18.75">
      <c r="A56" s="171" t="s">
        <v>23</v>
      </c>
      <c r="C56" s="80" t="str">
        <f ca="1">IF(AND(Q26="",Q28=""),"",IF(Q26="",M26,IF(Q28="",M28)))</f>
        <v>Nr 66 ÅBERG Linn Sundsvalls SLK</v>
      </c>
      <c r="H56" s="22"/>
      <c r="N56" s="161" t="s">
        <v>55</v>
      </c>
      <c r="O56" s="81" t="str">
        <f ca="1">IF(AND(H32="",H33=""),"",IF(H32="",D32,IF(H33="",D33)))</f>
        <v>Nr 42 AIKIO Stephanié Sundsvalls SLK</v>
      </c>
    </row>
    <row r="57" spans="1:15" ht="18.75">
      <c r="A57" s="171" t="s">
        <v>23</v>
      </c>
      <c r="C57" s="80" t="str">
        <f ca="1">IF(AND(Q30="",Q32=""),"",IF(Q30="",M30,IF(Q32="",M32)))</f>
        <v>Nr 61 SJÖSTRÖM-JONSSON Matilda Sundsvalls SLK</v>
      </c>
      <c r="H57" s="22"/>
      <c r="N57" s="161" t="s">
        <v>55</v>
      </c>
      <c r="O57" s="81" t="str">
        <f ca="1">IF(AND(H34="",H35=""),"",IF(H34="",D34,IF(H35="",D35)))</f>
        <v>Nr 55 LUNDSTRÖM Sarah Sundsvalls SLK</v>
      </c>
    </row>
    <row r="58" spans="1:15" ht="18.75">
      <c r="A58" s="171" t="s">
        <v>23</v>
      </c>
      <c r="C58" s="80" t="str">
        <f ca="1">IF(AND(Q34="",Q36=""),"",IF(Q34="",M34,IF(Q36="",M36)))</f>
        <v>Nr 51 HAGSTRÖM Angelica Klövsjö Alpina</v>
      </c>
      <c r="H58" s="22"/>
      <c r="N58" s="161" t="s">
        <v>55</v>
      </c>
      <c r="O58" s="81" t="str">
        <f ca="1">IF(AND(H36="",H37=""),"",IF(H36="",D36,IF(H37="",D37)))</f>
        <v>Nr  - -</v>
      </c>
    </row>
  </sheetData>
  <mergeCells count="52"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1" sqref="B31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59" t="str">
        <f ca="1">MID(CELL("filename",A1),FIND("]",CELL("filename",A1))+1,255)</f>
        <v>D11_12_old</v>
      </c>
    </row>
    <row r="2" spans="1:45" ht="28.5">
      <c r="A2" s="158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7"/>
      <c r="AQ4" s="77"/>
    </row>
    <row r="5" spans="1:45" ht="11.25" customHeight="1">
      <c r="A5" s="157" t="s">
        <v>56</v>
      </c>
      <c r="B5" s="85" t="e">
        <f ca="1">("Nr "&amp;INDIRECT("Ranking" &amp;B1 &amp;"!M5")) &amp;" " &amp;(INDIRECT("Ranking" &amp;B1 &amp;"!K5")) &amp;" " &amp;(INDIRECT("Ranking" &amp;B1 &amp;"!L5"))</f>
        <v>#REF!</v>
      </c>
      <c r="C5" s="86">
        <v>0</v>
      </c>
      <c r="D5" s="86">
        <v>0</v>
      </c>
      <c r="E5" s="87">
        <f>IF(D5&lt;&gt;"",IF(C5+D5&lt;C6+D6,0,(C5+D5)-(C6+D6)),"")</f>
        <v>0</v>
      </c>
      <c r="F5" s="88" t="str">
        <f>IF(E5&lt;E6,"v",IF(E5=E6,IF(D5&lt;D6,"v",""),""))</f>
        <v/>
      </c>
      <c r="G5" s="31"/>
      <c r="I5" s="29"/>
      <c r="J5" s="30"/>
      <c r="K5" s="30"/>
      <c r="L5" s="30"/>
      <c r="AN5" s="77"/>
      <c r="AQ5" s="77"/>
    </row>
    <row r="6" spans="1:45" ht="11.25" customHeight="1">
      <c r="A6" s="154"/>
      <c r="B6" s="85" t="e">
        <f ca="1">("Nr "&amp;INDIRECT("Ranking" &amp;B1 &amp;"!M36")) &amp;" " &amp;(INDIRECT("Ranking" &amp;B1 &amp;"!K36")) &amp;" " &amp;(INDIRECT("Ranking" &amp;B1 &amp;"!L36"))</f>
        <v>#REF!</v>
      </c>
      <c r="C6" s="86">
        <v>0</v>
      </c>
      <c r="D6" s="86">
        <v>0</v>
      </c>
      <c r="E6" s="87">
        <f>IF(D6&lt;&gt;"",IF(C6+D6&lt;C5+D5,0,(C6+D6)-(C5+D5)),"")</f>
        <v>0</v>
      </c>
      <c r="F6" s="89" t="str">
        <f>IF(E6&lt;E5,"v",IF(E6=E5,IF(D6&lt;D5,"v",""),""))</f>
        <v/>
      </c>
      <c r="G6" s="42"/>
      <c r="H6" s="31"/>
      <c r="I6" s="90" t="str">
        <f>IF(F5&lt;&gt;"",B5,IF(F6&lt;&gt;"",B6,""))</f>
        <v/>
      </c>
      <c r="J6" s="91">
        <v>0</v>
      </c>
      <c r="K6" s="91">
        <v>0</v>
      </c>
      <c r="L6" s="92">
        <f>IF(K6&lt;&gt;"",IF(J6+K6&lt;J8+K8,0,(J6+K6)-(J8+K8)),"")</f>
        <v>0</v>
      </c>
      <c r="M6" s="88" t="str">
        <f>IF(L6&lt;L8,"v",IF(L6=L8,IF(K6&lt;K8,"v",""),""))</f>
        <v/>
      </c>
      <c r="N6" s="31"/>
      <c r="O6" s="31"/>
      <c r="AN6" s="77"/>
      <c r="AO6" s="93"/>
      <c r="AQ6" s="79"/>
      <c r="AR6" s="81"/>
    </row>
    <row r="7" spans="1:45" ht="11.1" customHeight="1">
      <c r="A7" s="155" t="s">
        <v>57</v>
      </c>
      <c r="B7" s="94" t="e">
        <f ca="1">("Nr "&amp;INDIRECT("Ranking" &amp;B1 &amp;"!M21")) &amp;" " &amp;(INDIRECT("Ranking" &amp;B1 &amp;"!K21")) &amp;" " &amp;(INDIRECT("Ranking" &amp;B1 &amp;"!L21"))</f>
        <v>#REF!</v>
      </c>
      <c r="C7" s="95">
        <v>0</v>
      </c>
      <c r="D7" s="95">
        <v>0</v>
      </c>
      <c r="E7" s="87">
        <f t="shared" ref="E7" si="0">IF(D7&lt;&gt;"",IF(C7+D7&lt;C8+D8,0,(C7+D7)-(C8+D8)),"")</f>
        <v>0</v>
      </c>
      <c r="F7" s="88" t="str">
        <f>IF(E7&lt;E8,"v",IF(E7=E8,IF(D7&lt;D8,"v",""),""))</f>
        <v/>
      </c>
      <c r="G7" s="31"/>
      <c r="H7" s="155" t="s">
        <v>58</v>
      </c>
      <c r="I7" s="96"/>
      <c r="J7" s="97"/>
      <c r="K7" s="97"/>
      <c r="L7" s="98"/>
      <c r="M7" s="99"/>
      <c r="N7" s="31"/>
      <c r="O7" s="31"/>
      <c r="T7" s="31"/>
      <c r="U7" s="31"/>
      <c r="V7" s="31"/>
      <c r="AN7" s="77"/>
      <c r="AO7" s="93"/>
      <c r="AQ7" s="79"/>
      <c r="AR7" s="81"/>
    </row>
    <row r="8" spans="1:45" ht="11.1" customHeight="1">
      <c r="A8" s="100"/>
      <c r="B8" s="94" t="e">
        <f ca="1">("Nr "&amp;INDIRECT("Ranking" &amp;B1 &amp;"!M20")) &amp;" " &amp;(INDIRECT("Ranking" &amp;B1 &amp;"!K20")) &amp;" " &amp;(INDIRECT("Ranking" &amp;B1 &amp;"!L20"))</f>
        <v>#REF!</v>
      </c>
      <c r="C8" s="95">
        <v>0</v>
      </c>
      <c r="D8" s="95">
        <v>0</v>
      </c>
      <c r="E8" s="87">
        <f t="shared" ref="E8" si="1">IF(D8&lt;&gt;"",IF(C8+D8&lt;C7+D7,0,(C8+D8)-(C7+D7)),"")</f>
        <v>0</v>
      </c>
      <c r="F8" s="89" t="str">
        <f>IF(E8&lt;E7,"v",IF(E8=E7,IF(D8&lt;D7,"v",""),""))</f>
        <v/>
      </c>
      <c r="G8" s="42"/>
      <c r="H8" s="156"/>
      <c r="I8" s="90" t="str">
        <f>IF(F7&lt;&gt;"",B7,IF(F8&lt;&gt;"",B8,""))</f>
        <v/>
      </c>
      <c r="J8" s="101">
        <v>0</v>
      </c>
      <c r="K8" s="101">
        <v>0</v>
      </c>
      <c r="L8" s="102">
        <f>IF(K8&lt;&gt;"",IF(J8+K8&lt;J6+K6,0,(J8+K8)-(J6+K6)),"")</f>
        <v>0</v>
      </c>
      <c r="M8" s="103" t="str">
        <f>IF(L8&lt;L6,"v",IF(L8=L6,IF(K8&lt;K6,"v",""),""))</f>
        <v/>
      </c>
      <c r="N8" s="42"/>
      <c r="O8" s="42"/>
      <c r="P8" s="85" t="str">
        <f>IF(M6&lt;&gt;"",I6,IF(M8&lt;&gt;"",I8,""))</f>
        <v/>
      </c>
      <c r="Q8" s="86">
        <v>0</v>
      </c>
      <c r="R8" s="86">
        <v>0</v>
      </c>
      <c r="S8" s="102">
        <f>IF(R8&lt;&gt;"",IF(Q8+R8&lt;Q12+R12,0,(Q8+R8)-(Q12+R12)),"")</f>
        <v>0</v>
      </c>
      <c r="T8" s="88" t="str">
        <f>IF(S8&lt;S12,"v",IF(S8=S12,IF(R8&lt;R12,"v",""),""))</f>
        <v/>
      </c>
      <c r="U8" s="31"/>
      <c r="V8" s="31"/>
      <c r="AN8" s="77"/>
      <c r="AO8" s="93"/>
      <c r="AQ8" s="79"/>
      <c r="AR8" s="81"/>
    </row>
    <row r="9" spans="1:45" ht="11.1" customHeight="1">
      <c r="A9" s="155" t="s">
        <v>59</v>
      </c>
      <c r="B9" s="85" t="e">
        <f ca="1">("Nr "&amp;INDIRECT("Ranking" &amp;B1 &amp;"!M13")) &amp;" " &amp;(INDIRECT("Ranking" &amp;B1 &amp;"!K13")) &amp;" " &amp;(INDIRECT("Ranking" &amp;B1 &amp;"!L13"))</f>
        <v>#REF!</v>
      </c>
      <c r="C9" s="86">
        <v>0</v>
      </c>
      <c r="D9" s="86">
        <v>0</v>
      </c>
      <c r="E9" s="102">
        <f t="shared" ref="E9" si="2">IF(D9&lt;&gt;"",IF(C9+D9&lt;C10+D10,0,(C9+D9)-(C10+D10)),"")</f>
        <v>0</v>
      </c>
      <c r="F9" s="88" t="str">
        <f>IF(E9&lt;E10,"v",IF(E9=E10,IF(D9&lt;D10,"v",""),""))</f>
        <v/>
      </c>
      <c r="G9" s="31"/>
      <c r="H9" s="21"/>
      <c r="I9" s="96"/>
      <c r="J9" s="104"/>
      <c r="K9" s="104"/>
      <c r="L9" s="105"/>
      <c r="M9" s="106"/>
      <c r="P9" s="106"/>
      <c r="Q9" s="107"/>
      <c r="R9" s="107"/>
      <c r="S9" s="108"/>
      <c r="T9" s="109"/>
      <c r="U9" s="47"/>
      <c r="V9" s="31"/>
      <c r="AA9" s="31"/>
      <c r="AB9" s="31"/>
      <c r="AC9" s="31"/>
      <c r="AN9" s="77"/>
      <c r="AO9" s="93"/>
      <c r="AQ9" s="79"/>
      <c r="AR9" s="81"/>
    </row>
    <row r="10" spans="1:45" ht="11.1" customHeight="1">
      <c r="A10" s="100"/>
      <c r="B10" s="85" t="e">
        <f ca="1">("Nr "&amp;INDIRECT("Ranking" &amp;B1 &amp;"!M28")) &amp;" " &amp;(INDIRECT("Ranking" &amp;B1 &amp;"!K28")) &amp;" " &amp;(INDIRECT("Ranking" &amp;B1 &amp;"!L28"))</f>
        <v>#REF!</v>
      </c>
      <c r="C10" s="86">
        <v>0</v>
      </c>
      <c r="D10" s="86">
        <v>0</v>
      </c>
      <c r="E10" s="102">
        <f t="shared" ref="E10" si="3">IF(D10&lt;&gt;"",IF(C10+D10&lt;C9+D9,0,(C10+D10)-(C9+D9)),"")</f>
        <v>0</v>
      </c>
      <c r="F10" s="89" t="str">
        <f>IF(E10&lt;E9,"v",IF(E10=E9,IF(D10&lt;D9,"v",""),""))</f>
        <v/>
      </c>
      <c r="G10" s="31"/>
      <c r="H10" s="110"/>
      <c r="I10" s="111" t="str">
        <f>IF(F9&lt;&gt;"",B9,IF(F10&lt;&gt;"",B10,""))</f>
        <v/>
      </c>
      <c r="J10" s="123">
        <v>0</v>
      </c>
      <c r="K10" s="123">
        <v>0</v>
      </c>
      <c r="L10" s="92">
        <f>IF(K10&lt;&gt;"",IF(J10+K10&lt;J12+K12,0,(J10+K10)-(J12+K12)),"")</f>
        <v>0</v>
      </c>
      <c r="M10" s="88" t="str">
        <f>IF(L10&lt;L12,"v",IF(L10=L12,IF(K10&lt;K12,"v",""),""))</f>
        <v/>
      </c>
      <c r="N10" s="31"/>
      <c r="O10" s="153" t="s">
        <v>60</v>
      </c>
      <c r="P10" s="113" t="s">
        <v>6</v>
      </c>
      <c r="Q10" s="114"/>
      <c r="R10" s="114"/>
      <c r="S10" s="115"/>
      <c r="T10" s="106"/>
      <c r="U10" s="52">
        <v>1</v>
      </c>
      <c r="V10" s="53">
        <v>1</v>
      </c>
      <c r="W10" s="116" t="str">
        <f>IF(T8&lt;&gt;"",P8,IF(T12&lt;&gt;"",P12,""))</f>
        <v/>
      </c>
      <c r="X10" s="91">
        <v>0</v>
      </c>
      <c r="Y10" s="91">
        <v>0</v>
      </c>
      <c r="Z10" s="92">
        <f>IF(Y10&lt;&gt;"",IF(X10+Y10&lt;X18+Y18,0,(X10+Y10)-(X18+Y18)),"")</f>
        <v>0</v>
      </c>
      <c r="AA10" s="88" t="str">
        <f>IF(Z10&lt;Z18,"v",IF(Z10=Z18,IF(Y10&lt;Y18,"v",""),""))</f>
        <v/>
      </c>
      <c r="AB10" s="31"/>
      <c r="AC10" s="31"/>
      <c r="AN10" s="77"/>
      <c r="AO10" s="93"/>
      <c r="AQ10" s="79"/>
      <c r="AR10" s="81"/>
    </row>
    <row r="11" spans="1:45" ht="11.1" customHeight="1">
      <c r="A11" s="155" t="s">
        <v>61</v>
      </c>
      <c r="B11" s="94" t="e">
        <f ca="1">("Nr "&amp;INDIRECT("Ranking" &amp;B1 &amp;"!M29")) &amp;" " &amp;(INDIRECT("Ranking" &amp;B1 &amp;"!K29")) &amp;" " &amp;(INDIRECT("Ranking" &amp;B1 &amp;"!L29"))</f>
        <v>#REF!</v>
      </c>
      <c r="C11" s="95">
        <v>0</v>
      </c>
      <c r="D11" s="95">
        <v>0</v>
      </c>
      <c r="E11" s="102">
        <f t="shared" ref="E11" si="4">IF(D11&lt;&gt;"",IF(C11+D11&lt;C12+D12,0,(C11+D11)-(C12+D12)),"")</f>
        <v>0</v>
      </c>
      <c r="F11" s="88" t="str">
        <f>IF(E11&lt;E12,"v",IF(E11=E12,IF(D11&lt;D12,"v",""),""))</f>
        <v/>
      </c>
      <c r="G11" s="57"/>
      <c r="H11" s="155" t="s">
        <v>62</v>
      </c>
      <c r="I11" s="117"/>
      <c r="J11" s="97"/>
      <c r="K11" s="97"/>
      <c r="L11" s="98"/>
      <c r="M11" s="99"/>
      <c r="N11" s="31"/>
      <c r="O11" s="154"/>
      <c r="P11" s="118"/>
      <c r="Q11" s="119"/>
      <c r="R11" s="119"/>
      <c r="S11" s="120"/>
      <c r="T11" s="118"/>
      <c r="U11" s="47"/>
      <c r="V11" s="31"/>
      <c r="W11" s="121"/>
      <c r="X11" s="122"/>
      <c r="Y11" s="122"/>
      <c r="Z11" s="122"/>
      <c r="AA11" s="109"/>
      <c r="AB11" s="47"/>
      <c r="AC11" s="31"/>
      <c r="AD11" s="31"/>
      <c r="AE11" s="56"/>
      <c r="AF11" s="56"/>
      <c r="AG11" s="56"/>
      <c r="AH11" s="31"/>
      <c r="AN11" s="77"/>
      <c r="AO11" s="93"/>
      <c r="AQ11" s="79"/>
      <c r="AR11" s="81"/>
    </row>
    <row r="12" spans="1:45" ht="11.1" customHeight="1">
      <c r="A12" s="100"/>
      <c r="B12" s="94" t="e">
        <f ca="1">("Nr "&amp;INDIRECT("Ranking" &amp;B1 &amp;"!M12")) &amp;" " &amp;(INDIRECT("Ranking" &amp;B1 &amp;"!K12")) &amp;" " &amp;(INDIRECT("Ranking" &amp;B1 &amp;"!L12"))</f>
        <v>#REF!</v>
      </c>
      <c r="C12" s="95">
        <v>0</v>
      </c>
      <c r="D12" s="95">
        <v>0</v>
      </c>
      <c r="E12" s="102">
        <f t="shared" ref="E12" si="5">IF(D12&lt;&gt;"",IF(C12+D12&lt;C11+D11,0,(C12+D12)-(C11+D11)),"")</f>
        <v>0</v>
      </c>
      <c r="F12" s="89" t="str">
        <f>IF(E12&lt;E11,"v",IF(E12=E11,IF(D12&lt;D11,"v",""),""))</f>
        <v/>
      </c>
      <c r="G12" s="42"/>
      <c r="H12" s="156"/>
      <c r="I12" s="111" t="str">
        <f>IF(F11&lt;&gt;"",B11,IF(F12&lt;&gt;"",B12,""))</f>
        <v/>
      </c>
      <c r="J12" s="123">
        <v>0</v>
      </c>
      <c r="K12" s="123">
        <v>0</v>
      </c>
      <c r="L12" s="102">
        <f>IF(K12&lt;&gt;"",IF(J12+K12&lt;J10+K10,0,(J12+K12)-(J10+K10)),"")</f>
        <v>0</v>
      </c>
      <c r="M12" s="103" t="str">
        <f>IF(L12&lt;L10,"v",IF(L12=L10,IF(K12&lt;K10,"v",""),""))</f>
        <v/>
      </c>
      <c r="N12" s="42"/>
      <c r="O12" s="124"/>
      <c r="P12" s="85" t="str">
        <f>IF(M10&lt;&gt;"",I10,IF(M12&lt;&gt;"",I12,""))</f>
        <v/>
      </c>
      <c r="Q12" s="86">
        <v>0</v>
      </c>
      <c r="R12" s="86">
        <v>0</v>
      </c>
      <c r="S12" s="102">
        <f>IF(R12&lt;&gt;"",IF(Q12+R12&lt;Q8+R8,0,(Q12+R12)-(Q8+R8)),"")</f>
        <v>0</v>
      </c>
      <c r="T12" s="103" t="str">
        <f>IF(S12&lt;S8,"v",IF(S12=S8,IF(R12&lt;R8,"v",""),""))</f>
        <v/>
      </c>
      <c r="U12" s="47"/>
      <c r="V12" s="31"/>
      <c r="W12" s="118"/>
      <c r="X12" s="120"/>
      <c r="Y12" s="120"/>
      <c r="Z12" s="120"/>
      <c r="AA12" s="118"/>
      <c r="AB12" s="47"/>
      <c r="AC12" s="31"/>
      <c r="AD12" s="31"/>
      <c r="AE12" s="56"/>
      <c r="AF12" s="56"/>
      <c r="AG12" s="56"/>
      <c r="AH12" s="31"/>
      <c r="AN12" s="77"/>
      <c r="AO12" s="93"/>
      <c r="AQ12" s="79"/>
      <c r="AR12" s="81"/>
    </row>
    <row r="13" spans="1:45" ht="11.1" customHeight="1">
      <c r="A13" s="155" t="s">
        <v>63</v>
      </c>
      <c r="B13" s="85" t="e">
        <f ca="1">("Nr "&amp;INDIRECT("Ranking" &amp;B1 &amp;"!M9")) &amp;" " &amp;(INDIRECT("Ranking" &amp;B1 &amp;"!K9")) &amp;" " &amp;(INDIRECT("Ranking" &amp;B1 &amp;"!L9"))</f>
        <v>#REF!</v>
      </c>
      <c r="C13" s="86">
        <v>0</v>
      </c>
      <c r="D13" s="86">
        <v>0</v>
      </c>
      <c r="E13" s="102">
        <f t="shared" ref="E13" si="6">IF(D13&lt;&gt;"",IF(C13+D13&lt;C14+D14,0,(C13+D13)-(C14+D14)),"")</f>
        <v>0</v>
      </c>
      <c r="F13" s="88" t="str">
        <f>IF(E13&lt;E14,"v",IF(E13=E14,IF(D13&lt;D14,"v",""),""))</f>
        <v/>
      </c>
      <c r="G13" s="31"/>
      <c r="H13" s="21"/>
      <c r="I13" s="125"/>
      <c r="J13" s="126"/>
      <c r="K13" s="126"/>
      <c r="L13" s="127"/>
      <c r="M13" s="106"/>
      <c r="O13" s="21"/>
      <c r="P13" s="106"/>
      <c r="Q13" s="107"/>
      <c r="R13" s="107"/>
      <c r="S13" s="108"/>
      <c r="T13" s="106"/>
      <c r="W13" s="106"/>
      <c r="X13" s="108"/>
      <c r="Y13" s="108"/>
      <c r="Z13" s="108"/>
      <c r="AA13" s="106"/>
      <c r="AB13" s="47"/>
      <c r="AC13" s="31"/>
      <c r="AH13" s="31"/>
      <c r="AN13" s="77"/>
      <c r="AO13" s="93"/>
      <c r="AQ13" s="79"/>
      <c r="AR13" s="81"/>
    </row>
    <row r="14" spans="1:45" ht="11.1" customHeight="1">
      <c r="A14" s="100"/>
      <c r="B14" s="85" t="e">
        <f ca="1">("Nr "&amp;INDIRECT("Ranking" &amp;B1 &amp;"!M32")) &amp;" " &amp;(INDIRECT("Ranking" &amp;B1 &amp;"!K32")) &amp;" " &amp;(INDIRECT("Ranking" &amp;B1 &amp;"!L32"))</f>
        <v>#REF!</v>
      </c>
      <c r="C14" s="86">
        <v>0</v>
      </c>
      <c r="D14" s="86">
        <v>0</v>
      </c>
      <c r="E14" s="102">
        <f t="shared" ref="E14" si="7">IF(D14&lt;&gt;"",IF(C14+D14&lt;C13+D13,0,(C14+D14)-(C13+D13)),"")</f>
        <v>0</v>
      </c>
      <c r="F14" s="89" t="str">
        <f>IF(E14&lt;E13,"v",IF(E14=E13,IF(D14&lt;D13,"v",""),""))</f>
        <v/>
      </c>
      <c r="G14" s="42"/>
      <c r="H14" s="110"/>
      <c r="I14" s="90" t="str">
        <f>IF(F13&lt;&gt;"",B13,IF(F14&lt;&gt;"",B14,""))</f>
        <v/>
      </c>
      <c r="J14" s="91">
        <v>0</v>
      </c>
      <c r="K14" s="91">
        <v>0</v>
      </c>
      <c r="L14" s="92">
        <f>IF(K14&lt;&gt;"",IF(J14+K14&lt;J16+K16,0,(J14+K14)-(J16+K16)),"")</f>
        <v>0</v>
      </c>
      <c r="M14" s="88" t="str">
        <f>IF(L14&lt;L16,"v",IF(L14=L16,IF(K14&lt;K16,"v",""),""))</f>
        <v/>
      </c>
      <c r="N14" s="31"/>
      <c r="O14" s="128"/>
      <c r="P14" s="106"/>
      <c r="Q14" s="107"/>
      <c r="R14" s="107"/>
      <c r="S14" s="108"/>
      <c r="T14" s="106"/>
      <c r="V14" s="157" t="s">
        <v>64</v>
      </c>
      <c r="W14" s="113" t="s">
        <v>7</v>
      </c>
      <c r="X14" s="115"/>
      <c r="Y14" s="115"/>
      <c r="Z14" s="115"/>
      <c r="AA14" s="106"/>
      <c r="AB14" s="52"/>
      <c r="AC14" s="42"/>
      <c r="AD14" s="129" t="str">
        <f>IF(AA10&lt;&gt;"",W10,IF(AA18&lt;&gt;"",W18,""))</f>
        <v/>
      </c>
      <c r="AE14" s="130">
        <v>0</v>
      </c>
      <c r="AF14" s="130">
        <v>0</v>
      </c>
      <c r="AG14" s="92">
        <f>IF(AF14&lt;&gt;"",IF(AE14+AF14&lt;AE28+AF28,0,(AE14+AF14)-(AE28+AF28)),"")</f>
        <v>0</v>
      </c>
      <c r="AH14" s="88" t="str">
        <f>IF(AG14&lt;AG28,"v",IF(AG14=AG28,IF(AF14&lt;AF28,"v",""),""))</f>
        <v/>
      </c>
      <c r="AQ14" s="79"/>
      <c r="AR14" s="81"/>
    </row>
    <row r="15" spans="1:45" ht="11.1" customHeight="1">
      <c r="A15" s="155" t="s">
        <v>65</v>
      </c>
      <c r="B15" s="94" t="e">
        <f ca="1">("Nr "&amp;INDIRECT("Ranking" &amp;B1 &amp;"!M25")) &amp;" " &amp;(INDIRECT("Ranking" &amp;B1 &amp;"!K25")) &amp;" " &amp;(INDIRECT("Ranking" &amp;B1 &amp;"!L25"))</f>
        <v>#REF!</v>
      </c>
      <c r="C15" s="95">
        <v>0</v>
      </c>
      <c r="D15" s="95">
        <v>0</v>
      </c>
      <c r="E15" s="102">
        <f t="shared" ref="E15" si="8">IF(D15&lt;&gt;"",IF(C15+D15&lt;C16+D16,0,(C15+D15)-(C16+D16)),"")</f>
        <v>0</v>
      </c>
      <c r="F15" s="88" t="str">
        <f>IF(E15&lt;E16,"v",IF(E15=E16,IF(D15&lt;D16,"v",""),""))</f>
        <v/>
      </c>
      <c r="G15" s="31"/>
      <c r="H15" s="155" t="s">
        <v>66</v>
      </c>
      <c r="I15" s="96"/>
      <c r="J15" s="97"/>
      <c r="K15" s="97"/>
      <c r="L15" s="98"/>
      <c r="M15" s="99"/>
      <c r="N15" s="31"/>
      <c r="O15" s="128"/>
      <c r="P15" s="106"/>
      <c r="Q15" s="107"/>
      <c r="R15" s="107"/>
      <c r="S15" s="108"/>
      <c r="T15" s="118"/>
      <c r="U15" s="31"/>
      <c r="V15" s="131"/>
      <c r="W15" s="106"/>
      <c r="X15" s="108"/>
      <c r="Y15" s="108"/>
      <c r="Z15" s="108"/>
      <c r="AA15" s="106"/>
      <c r="AB15" s="47"/>
      <c r="AC15" s="31"/>
      <c r="AD15" s="121"/>
      <c r="AE15" s="122"/>
      <c r="AF15" s="122"/>
      <c r="AG15" s="122"/>
      <c r="AH15" s="109"/>
      <c r="AI15" s="47"/>
      <c r="AJ15" s="31"/>
      <c r="AN15" s="79"/>
      <c r="AO15" s="81"/>
      <c r="AQ15" s="79"/>
      <c r="AR15" s="81"/>
    </row>
    <row r="16" spans="1:45" ht="11.1" customHeight="1">
      <c r="A16" s="100"/>
      <c r="B16" s="94" t="e">
        <f ca="1">("Nr "&amp;INDIRECT("Ranking" &amp;B1 &amp;"!M16")) &amp;" " &amp;(INDIRECT("Ranking" &amp;B1 &amp;"!K16")) &amp;" " &amp;(INDIRECT("Ranking" &amp;B1 &amp;"!L16"))</f>
        <v>#REF!</v>
      </c>
      <c r="C16" s="95">
        <v>0</v>
      </c>
      <c r="D16" s="95">
        <v>0</v>
      </c>
      <c r="E16" s="102">
        <f t="shared" ref="E16" si="9">IF(D16&lt;&gt;"",IF(C16+D16&lt;C15+D15,0,(C16+D16)-(C15+D15)),"")</f>
        <v>0</v>
      </c>
      <c r="F16" s="89" t="str">
        <f>IF(E16&lt;E15,"v",IF(E16=E15,IF(D16&lt;D15,"v",""),""))</f>
        <v/>
      </c>
      <c r="G16" s="42"/>
      <c r="H16" s="156"/>
      <c r="I16" s="90" t="str">
        <f>IF(F15&lt;&gt;"",B15,IF(F16&lt;&gt;"",B16,""))</f>
        <v/>
      </c>
      <c r="J16" s="101">
        <v>0</v>
      </c>
      <c r="K16" s="101">
        <v>0</v>
      </c>
      <c r="L16" s="102">
        <f>IF(K16&lt;&gt;"",IF(J16+K16&lt;J14+K14,0,(J16+K16)-(J14+K14)),"")</f>
        <v>0</v>
      </c>
      <c r="M16" s="103" t="str">
        <f>IF(L16&lt;L14,"v",IF(L16=L14,IF(K16&lt;K14,"v",""),""))</f>
        <v/>
      </c>
      <c r="N16" s="42"/>
      <c r="O16" s="124"/>
      <c r="P16" s="94" t="str">
        <f>IF(M14&lt;&gt;"",I14,IF(M16&lt;&gt;"",I16,""))</f>
        <v/>
      </c>
      <c r="Q16" s="95">
        <v>0</v>
      </c>
      <c r="R16" s="95">
        <v>0</v>
      </c>
      <c r="S16" s="102">
        <f>IF(R16&lt;&gt;"",IF(Q16+R16&lt;Q20+R20,0,(Q16+R16)-(Q20+R20)),"")</f>
        <v>0</v>
      </c>
      <c r="T16" s="88" t="str">
        <f>IF(S16&lt;S20,"v",IF(S16=S20,IF(R16&lt;R20,"v",""),""))</f>
        <v/>
      </c>
      <c r="U16" s="31"/>
      <c r="V16" s="31"/>
      <c r="W16" s="106"/>
      <c r="X16" s="108"/>
      <c r="Y16" s="108"/>
      <c r="Z16" s="108"/>
      <c r="AA16" s="106"/>
      <c r="AB16" s="47"/>
      <c r="AC16" s="31"/>
      <c r="AD16" s="118"/>
      <c r="AE16" s="120"/>
      <c r="AF16" s="120"/>
      <c r="AG16" s="120"/>
      <c r="AH16" s="118"/>
      <c r="AI16" s="47"/>
      <c r="AJ16" s="31"/>
      <c r="AN16" s="79"/>
      <c r="AO16" s="81"/>
      <c r="AQ16" s="79"/>
      <c r="AR16" s="81"/>
    </row>
    <row r="17" spans="1:44" ht="11.1" customHeight="1">
      <c r="A17" s="155" t="s">
        <v>67</v>
      </c>
      <c r="B17" s="85" t="e">
        <f ca="1">("Nr "&amp;INDIRECT("Ranking" &amp;B1 &amp;"!M17")) &amp;" " &amp;(INDIRECT("Ranking" &amp;B1 &amp;"!K17")) &amp;" " &amp;(INDIRECT("Ranking" &amp;B1 &amp;"!L17"))</f>
        <v>#REF!</v>
      </c>
      <c r="C17" s="86">
        <v>0</v>
      </c>
      <c r="D17" s="86">
        <v>0</v>
      </c>
      <c r="E17" s="102">
        <f t="shared" ref="E17" si="10">IF(D17&lt;&gt;"",IF(C17+D17&lt;C18+D18,0,(C17+D17)-(C18+D18)),"")</f>
        <v>0</v>
      </c>
      <c r="F17" s="88" t="str">
        <f>IF(E17&lt;E18,"v",IF(E17=E18,IF(D17&lt;D18,"v",""),""))</f>
        <v/>
      </c>
      <c r="G17" s="31"/>
      <c r="H17" s="110"/>
      <c r="I17" s="96"/>
      <c r="J17" s="104"/>
      <c r="K17" s="104"/>
      <c r="L17" s="105"/>
      <c r="M17" s="106"/>
      <c r="O17" s="21"/>
      <c r="P17" s="106"/>
      <c r="Q17" s="107"/>
      <c r="R17" s="107"/>
      <c r="S17" s="108"/>
      <c r="T17" s="109"/>
      <c r="U17" s="47"/>
      <c r="V17" s="31"/>
      <c r="W17" s="118"/>
      <c r="X17" s="120"/>
      <c r="Y17" s="120"/>
      <c r="Z17" s="120"/>
      <c r="AA17" s="118"/>
      <c r="AB17" s="47"/>
      <c r="AC17" s="31"/>
      <c r="AD17" s="118"/>
      <c r="AE17" s="120"/>
      <c r="AF17" s="120"/>
      <c r="AG17" s="120"/>
      <c r="AH17" s="118"/>
      <c r="AI17" s="47"/>
      <c r="AJ17" s="31"/>
      <c r="AN17" s="79"/>
      <c r="AO17" s="132"/>
      <c r="AQ17" s="79"/>
      <c r="AR17" s="81"/>
    </row>
    <row r="18" spans="1:44" ht="11.1" customHeight="1">
      <c r="A18" s="100"/>
      <c r="B18" s="85" t="e">
        <f ca="1">("Nr "&amp;INDIRECT("Ranking" &amp;B1 &amp;"!M24")) &amp;" " &amp;(INDIRECT("Ranking" &amp;B1 &amp;"!K24")) &amp;" " &amp;(INDIRECT("Ranking" &amp;B1 &amp;"!L24"))</f>
        <v>#REF!</v>
      </c>
      <c r="C18" s="86">
        <v>0</v>
      </c>
      <c r="D18" s="86">
        <v>0</v>
      </c>
      <c r="E18" s="102">
        <f t="shared" ref="E18" si="11">IF(D18&lt;&gt;"",IF(C18+D18&lt;C17+D17,0,(C18+D18)-(C17+D17)),"")</f>
        <v>0</v>
      </c>
      <c r="F18" s="89" t="str">
        <f>IF(E18&lt;E17,"v",IF(E18=E17,IF(D18&lt;D17,"v",""),""))</f>
        <v/>
      </c>
      <c r="G18" s="42"/>
      <c r="H18" s="124"/>
      <c r="I18" s="111" t="str">
        <f>IF(F17&lt;&gt;"",B17,IF(F18&lt;&gt;"",B18,""))</f>
        <v/>
      </c>
      <c r="J18" s="123">
        <v>0</v>
      </c>
      <c r="K18" s="123">
        <v>0</v>
      </c>
      <c r="L18" s="92">
        <f>IF(K18&lt;&gt;"",IF(J18+K18&lt;J20+K20,0,(J18+K18)-(J20+K20)),"")</f>
        <v>0</v>
      </c>
      <c r="M18" s="88" t="str">
        <f>IF(L18&lt;L20,"v",IF(L18=L20,IF(K18&lt;K20,"v",""),""))</f>
        <v/>
      </c>
      <c r="N18" s="31"/>
      <c r="O18" s="153" t="s">
        <v>68</v>
      </c>
      <c r="P18" s="113" t="s">
        <v>8</v>
      </c>
      <c r="Q18" s="114"/>
      <c r="R18" s="114"/>
      <c r="S18" s="115"/>
      <c r="T18" s="106"/>
      <c r="U18" s="52">
        <v>2</v>
      </c>
      <c r="V18" s="53">
        <v>2</v>
      </c>
      <c r="W18" s="116" t="str">
        <f>IF(T16&lt;&gt;"",P16,IF(T20&lt;&gt;"",P20,""))</f>
        <v/>
      </c>
      <c r="X18" s="101">
        <v>0</v>
      </c>
      <c r="Y18" s="101">
        <v>0</v>
      </c>
      <c r="Z18" s="102">
        <f>IF(Y18&lt;&gt;"",IF(X18+Y18&lt;X10+Y10,0,(X18+Y18)-(X10+Y10)),"")</f>
        <v>0</v>
      </c>
      <c r="AA18" s="103" t="str">
        <f>IF(Z18&lt;Z10,"v",IF(Z18=Z10,IF(Y18&lt;Y10,"v",""),""))</f>
        <v/>
      </c>
      <c r="AB18" s="47"/>
      <c r="AC18" s="31"/>
      <c r="AD18" s="118"/>
      <c r="AE18" s="120"/>
      <c r="AF18" s="120"/>
      <c r="AG18" s="120"/>
      <c r="AH18" s="118"/>
      <c r="AI18" s="47"/>
      <c r="AJ18" s="31"/>
      <c r="AN18" s="79"/>
      <c r="AO18" s="1"/>
      <c r="AQ18" s="79"/>
      <c r="AR18" s="81"/>
    </row>
    <row r="19" spans="1:44" ht="11.1" customHeight="1">
      <c r="A19" s="155" t="s">
        <v>69</v>
      </c>
      <c r="B19" s="94" t="e">
        <f ca="1">("Nr "&amp;INDIRECT("Ranking" &amp;B1 &amp;"!M33")) &amp;" " &amp;(INDIRECT("Ranking" &amp;B1 &amp;"!K33")) &amp;" " &amp;(INDIRECT("Ranking" &amp;B1 &amp;"!L33"))</f>
        <v>#REF!</v>
      </c>
      <c r="C19" s="95">
        <v>0</v>
      </c>
      <c r="D19" s="95">
        <v>0</v>
      </c>
      <c r="E19" s="102">
        <f t="shared" ref="E19" si="12">IF(D19&lt;&gt;"",IF(C19+D19&lt;C20+D20,0,(C19+D19)-(C20+D20)),"")</f>
        <v>0</v>
      </c>
      <c r="F19" s="88" t="str">
        <f>IF(E19&lt;E20,"v",IF(E19=E20,IF(D19&lt;D20,"v",""),""))</f>
        <v/>
      </c>
      <c r="G19" s="57"/>
      <c r="H19" s="155" t="s">
        <v>70</v>
      </c>
      <c r="I19" s="117"/>
      <c r="J19" s="97"/>
      <c r="K19" s="97"/>
      <c r="L19" s="98"/>
      <c r="M19" s="99"/>
      <c r="O19" s="154"/>
      <c r="P19" s="118"/>
      <c r="Q19" s="119"/>
      <c r="R19" s="119"/>
      <c r="S19" s="120"/>
      <c r="T19" s="118"/>
      <c r="U19" s="47"/>
      <c r="V19" s="31"/>
      <c r="W19" s="121"/>
      <c r="X19" s="120"/>
      <c r="Y19" s="120"/>
      <c r="Z19" s="120"/>
      <c r="AA19" s="118"/>
      <c r="AB19" s="31"/>
      <c r="AC19" s="31"/>
      <c r="AD19" s="106"/>
      <c r="AE19" s="108"/>
      <c r="AF19" s="108"/>
      <c r="AG19" s="108"/>
      <c r="AH19" s="106"/>
      <c r="AI19" s="47"/>
      <c r="AJ19" s="31"/>
      <c r="AN19" s="79"/>
      <c r="AO19" s="81"/>
      <c r="AQ19" s="79"/>
      <c r="AR19" s="81"/>
    </row>
    <row r="20" spans="1:44" ht="11.1" customHeight="1">
      <c r="A20" s="156"/>
      <c r="B20" s="94" t="e">
        <f ca="1">("Nr "&amp;INDIRECT("Ranking" &amp;B1 &amp;"!M8")) &amp;" " &amp;(INDIRECT("Ranking" &amp;B1 &amp;"!K8")) &amp;" " &amp;(INDIRECT("Ranking" &amp;B1 &amp;"!L8"))</f>
        <v>#REF!</v>
      </c>
      <c r="C20" s="95">
        <v>0</v>
      </c>
      <c r="D20" s="95">
        <v>0</v>
      </c>
      <c r="E20" s="102">
        <f t="shared" ref="E20" si="13">IF(D20&lt;&gt;"",IF(C20+D20&lt;C19+D19,0,(C20+D20)-(C19+D19)),"")</f>
        <v>0</v>
      </c>
      <c r="F20" s="89" t="str">
        <f>IF(E20&lt;E19,"v",IF(E20=E19,IF(D20&lt;D19,"v",""),""))</f>
        <v/>
      </c>
      <c r="G20" s="42"/>
      <c r="H20" s="156"/>
      <c r="I20" s="111" t="str">
        <f>IF(F19&lt;&gt;"",B19,IF(F20&lt;&gt;"",B20,""))</f>
        <v/>
      </c>
      <c r="J20" s="123">
        <v>0</v>
      </c>
      <c r="K20" s="123">
        <v>0</v>
      </c>
      <c r="L20" s="102">
        <f>IF(K20&lt;&gt;"",IF(J20+K20&lt;J18+K18,0,(J20+K20)-(J18+K18)),"")</f>
        <v>0</v>
      </c>
      <c r="M20" s="103" t="str">
        <f>IF(L20&lt;L18,"v",IF(L20=L18,IF(K20&lt;K18,"v",""),""))</f>
        <v/>
      </c>
      <c r="N20" s="42"/>
      <c r="O20" s="124"/>
      <c r="P20" s="94" t="str">
        <f>IF(M18&lt;&gt;"",I18,IF(M20&lt;&gt;"",I20,""))</f>
        <v/>
      </c>
      <c r="Q20" s="95">
        <v>0</v>
      </c>
      <c r="R20" s="95">
        <v>0</v>
      </c>
      <c r="S20" s="102">
        <f>IF(R20&lt;&gt;"",IF(Q20+R20&lt;Q16+R16,0,(Q20+R20)-(Q16+R16)),"")</f>
        <v>0</v>
      </c>
      <c r="T20" s="103" t="str">
        <f>IF(S20&lt;S16,"v",IF(S20=S16,IF(R20&lt;R16,"v",""),""))</f>
        <v/>
      </c>
      <c r="U20" s="47"/>
      <c r="V20" s="31"/>
      <c r="W20" s="118"/>
      <c r="X20" s="120"/>
      <c r="Y20" s="120"/>
      <c r="Z20" s="120"/>
      <c r="AA20" s="118"/>
      <c r="AB20" s="31"/>
      <c r="AC20" s="31"/>
      <c r="AD20" s="106"/>
      <c r="AE20" s="108"/>
      <c r="AF20" s="108"/>
      <c r="AG20" s="108"/>
      <c r="AH20" s="106"/>
      <c r="AI20" s="47"/>
      <c r="AJ20" s="133" t="s">
        <v>9</v>
      </c>
      <c r="AN20" s="79"/>
      <c r="AO20" s="81"/>
      <c r="AQ20" s="79"/>
      <c r="AR20" s="81"/>
    </row>
    <row r="21" spans="1:44" ht="11.1" customHeight="1">
      <c r="A21" s="110"/>
      <c r="B21" s="31"/>
      <c r="C21" s="56"/>
      <c r="D21" s="56"/>
      <c r="E21" s="45"/>
      <c r="F21" s="134"/>
      <c r="G21" s="31"/>
      <c r="H21" s="110"/>
      <c r="I21" s="125"/>
      <c r="J21" s="126"/>
      <c r="K21" s="126"/>
      <c r="L21" s="127"/>
      <c r="M21" s="106"/>
      <c r="O21" s="21"/>
      <c r="P21" s="135"/>
      <c r="Q21" s="136"/>
      <c r="R21" s="136"/>
      <c r="S21" s="137"/>
      <c r="T21" s="106"/>
      <c r="W21" s="106"/>
      <c r="X21" s="108"/>
      <c r="Y21" s="108"/>
      <c r="Z21" s="108"/>
      <c r="AA21" s="106"/>
      <c r="AB21" s="31"/>
      <c r="AC21" s="153" t="s">
        <v>71</v>
      </c>
      <c r="AD21" s="113" t="s">
        <v>10</v>
      </c>
      <c r="AE21" s="115"/>
      <c r="AF21" s="115"/>
      <c r="AG21" s="115"/>
      <c r="AH21" s="106"/>
      <c r="AI21" s="47"/>
      <c r="AJ21" s="138" t="str">
        <f>IF(AH14&lt;&gt;"",AD14,IF(AH28&lt;&gt;"",AD28,""))</f>
        <v/>
      </c>
      <c r="AN21" s="79"/>
      <c r="AO21" s="132"/>
      <c r="AQ21" s="79"/>
      <c r="AR21" s="81"/>
    </row>
    <row r="22" spans="1:44" ht="11.1" customHeight="1">
      <c r="A22" s="153" t="s">
        <v>72</v>
      </c>
      <c r="B22" s="85" t="e">
        <f ca="1">("Nr "&amp;INDIRECT("Ranking" &amp;B1 &amp;"!M7")) &amp;" " &amp;(INDIRECT("Ranking" &amp;B1 &amp;"!K7")) &amp;" " &amp;(INDIRECT("Ranking" &amp;B1 &amp;"!L7"))</f>
        <v>#REF!</v>
      </c>
      <c r="C22" s="86">
        <v>0</v>
      </c>
      <c r="D22" s="86">
        <v>0</v>
      </c>
      <c r="E22" s="102">
        <f t="shared" ref="E22" si="14">IF(D22&lt;&gt;"",IF(C22+D22&lt;C23+D23,0,(C22+D22)-(C23+D23)),"")</f>
        <v>0</v>
      </c>
      <c r="F22" s="88" t="str">
        <f>IF(E22&lt;E23,"v",IF(E22=E23,IF(D22&lt;D23,"v",""),""))</f>
        <v/>
      </c>
      <c r="G22" s="31"/>
      <c r="H22" s="110"/>
      <c r="I22" s="90" t="str">
        <f>IF(F22&lt;&gt;"",B22,IF(F23&lt;&gt;"",B23,""))</f>
        <v/>
      </c>
      <c r="J22" s="91">
        <v>0</v>
      </c>
      <c r="K22" s="91">
        <v>0</v>
      </c>
      <c r="L22" s="92">
        <f>IF(K22&lt;&gt;"",IF(J22+K22&lt;J24+K24,0,(J22+K22)-(J24+K24)),"")</f>
        <v>0</v>
      </c>
      <c r="M22" s="88" t="str">
        <f>IF(L22&lt;L24,"v",IF(L22=L24,IF(K22&lt;K24,"v",""),""))</f>
        <v/>
      </c>
      <c r="O22" s="21"/>
      <c r="P22" s="129" t="str">
        <f>IF(M22&lt;&gt;"",I22,IF(M24&lt;&gt;"",I24,""))</f>
        <v/>
      </c>
      <c r="Q22" s="86">
        <v>0</v>
      </c>
      <c r="R22" s="86">
        <v>0</v>
      </c>
      <c r="S22" s="102">
        <f>IF(R22&lt;&gt;"",IF(Q22+R22&lt;Q26+R26,0,(Q22+R22)-(Q26+R26)),"")</f>
        <v>0</v>
      </c>
      <c r="T22" s="88" t="str">
        <f>IF(S22&lt;S26,"v",IF(S22=S26,IF(R22&lt;R26,"v",""),""))</f>
        <v/>
      </c>
      <c r="W22" s="106"/>
      <c r="X22" s="108"/>
      <c r="Y22" s="108"/>
      <c r="Z22" s="108"/>
      <c r="AA22" s="106"/>
      <c r="AB22" s="31"/>
      <c r="AC22" s="131"/>
      <c r="AD22" s="106"/>
      <c r="AE22" s="108"/>
      <c r="AF22" s="108"/>
      <c r="AG22" s="108"/>
      <c r="AH22" s="106"/>
      <c r="AI22" s="69"/>
      <c r="AJ22" s="121"/>
      <c r="AN22" s="79"/>
      <c r="AO22" s="1"/>
      <c r="AQ22" s="79"/>
      <c r="AR22" s="81"/>
    </row>
    <row r="23" spans="1:44" ht="11.1" customHeight="1">
      <c r="A23" s="156"/>
      <c r="B23" s="85" t="e">
        <f ca="1">("Nr "&amp;INDIRECT("Ranking" &amp;B1 &amp;"!M34")) &amp;" " &amp;(INDIRECT("Ranking" &amp;B1 &amp;"!K34")) &amp;" " &amp;(INDIRECT("Ranking" &amp;B1 &amp;"!L34"))</f>
        <v>#REF!</v>
      </c>
      <c r="C23" s="86">
        <v>0</v>
      </c>
      <c r="D23" s="86">
        <v>0</v>
      </c>
      <c r="E23" s="102">
        <f t="shared" ref="E23" si="15">IF(D23&lt;&gt;"",IF(C23+D23&lt;C22+D22,0,(C23+D23)-(C22+D22)),"")</f>
        <v>0</v>
      </c>
      <c r="F23" s="89" t="str">
        <f>IF(E23&lt;E22,"v",IF(E23=E22,IF(D23&lt;D22,"v",""),""))</f>
        <v/>
      </c>
      <c r="G23" s="69"/>
      <c r="H23" s="155" t="s">
        <v>73</v>
      </c>
      <c r="I23" s="96"/>
      <c r="J23" s="97"/>
      <c r="K23" s="97"/>
      <c r="L23" s="98"/>
      <c r="M23" s="99"/>
      <c r="N23" s="57"/>
      <c r="O23" s="139"/>
      <c r="P23" s="121"/>
      <c r="Q23" s="140"/>
      <c r="R23" s="140"/>
      <c r="S23" s="122"/>
      <c r="T23" s="109"/>
      <c r="U23" s="31"/>
      <c r="V23" s="31"/>
      <c r="W23" s="106"/>
      <c r="X23" s="108"/>
      <c r="Y23" s="108"/>
      <c r="Z23" s="108"/>
      <c r="AA23" s="118"/>
      <c r="AB23" s="31"/>
      <c r="AC23" s="31"/>
      <c r="AD23" s="106"/>
      <c r="AE23" s="108"/>
      <c r="AF23" s="108"/>
      <c r="AG23" s="108"/>
      <c r="AH23" s="106"/>
      <c r="AI23" s="47"/>
      <c r="AJ23" s="118"/>
      <c r="AN23" s="79"/>
      <c r="AO23" s="81"/>
      <c r="AQ23" s="79"/>
      <c r="AR23" s="81"/>
    </row>
    <row r="24" spans="1:44" ht="11.1" customHeight="1">
      <c r="A24" s="155" t="s">
        <v>74</v>
      </c>
      <c r="B24" s="94" t="e">
        <f ca="1">("Nr "&amp;INDIRECT("Ranking" &amp;B1 &amp;"!M23")) &amp;" " &amp;(INDIRECT("Ranking" &amp;B1 &amp;"!K23")) &amp;" " &amp;(INDIRECT("Ranking" &amp;B1 &amp;"!L23"))</f>
        <v>#REF!</v>
      </c>
      <c r="C24" s="95">
        <v>0</v>
      </c>
      <c r="D24" s="95">
        <v>0</v>
      </c>
      <c r="E24" s="102">
        <f t="shared" ref="E24" si="16">IF(D24&lt;&gt;"",IF(C24+D24&lt;C25+D25,0,(C24+D24)-(C25+D25)),"")</f>
        <v>0</v>
      </c>
      <c r="F24" s="88" t="str">
        <f t="shared" ref="F24" si="17">IF(E24&lt;E25,"v",IF(E24=E25,IF(D24&lt;D25,"v",""),""))</f>
        <v/>
      </c>
      <c r="G24" s="31"/>
      <c r="H24" s="156"/>
      <c r="I24" s="90" t="str">
        <f>IF(F24&lt;&gt;"",B24,IF(F25&lt;&gt;"",B25,""))</f>
        <v/>
      </c>
      <c r="J24" s="101">
        <v>0</v>
      </c>
      <c r="K24" s="101">
        <v>0</v>
      </c>
      <c r="L24" s="102">
        <f>IF(K24&lt;&gt;"",IF(J24+K24&lt;J22+K22,0,(J24+K24)-(J22+K22)),"")</f>
        <v>0</v>
      </c>
      <c r="M24" s="103" t="str">
        <f>IF(L24&lt;L22,"v",IF(L24=L22,IF(K24&lt;K22,"v",""),""))</f>
        <v/>
      </c>
      <c r="O24" s="157" t="s">
        <v>75</v>
      </c>
      <c r="P24" s="141" t="s">
        <v>11</v>
      </c>
      <c r="Q24" s="142"/>
      <c r="R24" s="142"/>
      <c r="S24" s="143"/>
      <c r="T24" s="144"/>
      <c r="U24" s="42">
        <v>3</v>
      </c>
      <c r="V24" s="53">
        <v>3</v>
      </c>
      <c r="W24" s="145" t="str">
        <f>IF(T22&lt;&gt;"",P22,IF(T26&lt;&gt;"",P26,""))</f>
        <v/>
      </c>
      <c r="X24" s="112">
        <v>0</v>
      </c>
      <c r="Y24" s="112">
        <v>0</v>
      </c>
      <c r="Z24" s="92">
        <f>IF(Y24&lt;&gt;"",IF(X24+Y24&lt;X32+Y32,0,(X24+Y24)-(X32+Y32)),"")</f>
        <v>0</v>
      </c>
      <c r="AA24" s="88" t="str">
        <f>IF(Z24&lt;Z32,"v",IF(Z24=Z32,IF(Y24&lt;Y32,"v",""),""))</f>
        <v/>
      </c>
      <c r="AB24" s="31"/>
      <c r="AC24" s="31"/>
      <c r="AD24" s="106"/>
      <c r="AE24" s="108"/>
      <c r="AF24" s="108"/>
      <c r="AG24" s="108"/>
      <c r="AH24" s="106"/>
      <c r="AI24" s="47"/>
      <c r="AJ24" s="106"/>
      <c r="AN24" s="79"/>
      <c r="AO24" s="81"/>
      <c r="AQ24" s="79"/>
      <c r="AR24" s="81"/>
    </row>
    <row r="25" spans="1:44" ht="11.1" customHeight="1">
      <c r="A25" s="156"/>
      <c r="B25" s="94" t="e">
        <f ca="1">("Nr "&amp;INDIRECT("Ranking" &amp;B1 &amp;"!M18")) &amp;" " &amp;(INDIRECT("Ranking" &amp;B1 &amp;"!K18")) &amp;" " &amp;(INDIRECT("Ranking" &amp;B1 &amp;"!L18"))</f>
        <v>#REF!</v>
      </c>
      <c r="C25" s="95">
        <v>0</v>
      </c>
      <c r="D25" s="95">
        <v>0</v>
      </c>
      <c r="E25" s="102">
        <f t="shared" ref="E25" si="18">IF(D25&lt;&gt;"",IF(C25+D25&lt;C24+D24,0,(C25+D25)-(C24+D24)),"")</f>
        <v>0</v>
      </c>
      <c r="F25" s="89" t="str">
        <f t="shared" ref="F25" si="19">IF(E25&lt;E24,"v",IF(E25=E24,IF(D25&lt;D24,"v",""),""))</f>
        <v/>
      </c>
      <c r="G25" s="69"/>
      <c r="H25" s="139"/>
      <c r="I25" s="96"/>
      <c r="J25" s="104"/>
      <c r="K25" s="104"/>
      <c r="L25" s="105"/>
      <c r="M25" s="118"/>
      <c r="N25" s="31"/>
      <c r="O25" s="154"/>
      <c r="P25" s="106"/>
      <c r="Q25" s="107"/>
      <c r="R25" s="107"/>
      <c r="S25" s="108"/>
      <c r="T25" s="106"/>
      <c r="U25" s="47"/>
      <c r="V25" s="31"/>
      <c r="W25" s="121"/>
      <c r="X25" s="122"/>
      <c r="Y25" s="122"/>
      <c r="Z25" s="122"/>
      <c r="AA25" s="109"/>
      <c r="AB25" s="47"/>
      <c r="AC25" s="31"/>
      <c r="AD25" s="118"/>
      <c r="AE25" s="120"/>
      <c r="AF25" s="120"/>
      <c r="AG25" s="120"/>
      <c r="AH25" s="118"/>
      <c r="AI25" s="47"/>
      <c r="AJ25" s="106"/>
      <c r="AN25" s="79"/>
      <c r="AO25" s="81"/>
      <c r="AQ25" s="79"/>
      <c r="AR25" s="81"/>
    </row>
    <row r="26" spans="1:44" ht="11.1" customHeight="1">
      <c r="A26" s="155" t="s">
        <v>76</v>
      </c>
      <c r="B26" s="85" t="e">
        <f ca="1">("Nr "&amp;INDIRECT("Ranking" &amp;B1 &amp;"!M15")) &amp;" " &amp;(INDIRECT("Ranking" &amp;B1 &amp;"!K15")) &amp;" " &amp;(INDIRECT("Ranking" &amp;B1 &amp;"!L15"))</f>
        <v>#REF!</v>
      </c>
      <c r="C26" s="86">
        <v>0</v>
      </c>
      <c r="D26" s="86">
        <v>0</v>
      </c>
      <c r="E26" s="102">
        <f t="shared" ref="E26" si="20">IF(D26&lt;&gt;"",IF(C26+D26&lt;C27+D27,0,(C26+D26)-(C27+D27)),"")</f>
        <v>0</v>
      </c>
      <c r="F26" s="88" t="str">
        <f t="shared" ref="F26" si="21">IF(E26&lt;E27,"v",IF(E26=E27,IF(D26&lt;D27,"v",""),""))</f>
        <v/>
      </c>
      <c r="G26" s="31"/>
      <c r="H26" s="124"/>
      <c r="I26" s="111" t="str">
        <f>IF(F26&lt;&gt;"",B26,IF(F27&lt;&gt;"",B27,""))</f>
        <v/>
      </c>
      <c r="J26" s="123">
        <v>0</v>
      </c>
      <c r="K26" s="123">
        <v>0</v>
      </c>
      <c r="L26" s="92">
        <f>IF(K26&lt;&gt;"",IF(J26+K26&lt;J28+K28,0,(J26+K26)-(J28+K28)),"")</f>
        <v>0</v>
      </c>
      <c r="M26" s="88" t="str">
        <f>IF(L26&lt;L28,"v",IF(L26=L28,IF(K26&lt;K28,"v",""),""))</f>
        <v/>
      </c>
      <c r="O26" s="21"/>
      <c r="P26" s="129" t="str">
        <f>IF(M26&lt;&gt;"",I26,IF(M28&lt;&gt;"",I28,""))</f>
        <v/>
      </c>
      <c r="Q26" s="86">
        <v>0</v>
      </c>
      <c r="R26" s="86">
        <v>0</v>
      </c>
      <c r="S26" s="102">
        <f>IF(R26&lt;&gt;"",IF(Q26+R26&lt;Q22+R22,0,(Q26+R26)-(Q22+R22)),"")</f>
        <v>0</v>
      </c>
      <c r="T26" s="103" t="str">
        <f>IF(S26&lt;S22,"v",IF(S26=S22,IF(R26&lt;R22,"v",""),""))</f>
        <v/>
      </c>
      <c r="U26" s="47"/>
      <c r="V26" s="31"/>
      <c r="W26" s="118"/>
      <c r="X26" s="120"/>
      <c r="Y26" s="120"/>
      <c r="Z26" s="120"/>
      <c r="AA26" s="118"/>
      <c r="AB26" s="47"/>
      <c r="AC26" s="31"/>
      <c r="AD26" s="118"/>
      <c r="AE26" s="120"/>
      <c r="AF26" s="120"/>
      <c r="AG26" s="120"/>
      <c r="AH26" s="118"/>
      <c r="AI26" s="47"/>
      <c r="AJ26" s="133" t="s">
        <v>12</v>
      </c>
      <c r="AN26" s="79"/>
      <c r="AO26" s="81"/>
      <c r="AQ26" s="79"/>
      <c r="AR26" s="81"/>
    </row>
    <row r="27" spans="1:44" ht="11.1" customHeight="1">
      <c r="A27" s="156"/>
      <c r="B27" s="85" t="e">
        <f ca="1">("Nr "&amp;INDIRECT("Ranking" &amp;B1 &amp;"!M26")) &amp;" " &amp;(INDIRECT("Ranking" &amp;B1 &amp;"!K26")) &amp;" " &amp;(INDIRECT("Ranking" &amp;B1 &amp;"!L26"))</f>
        <v>#REF!</v>
      </c>
      <c r="C27" s="86">
        <v>0</v>
      </c>
      <c r="D27" s="86">
        <v>0</v>
      </c>
      <c r="E27" s="102">
        <f t="shared" ref="E27" si="22">IF(D27&lt;&gt;"",IF(C27+D27&lt;C26+D26,0,(C27+D27)-(C26+D26)),"")</f>
        <v>0</v>
      </c>
      <c r="F27" s="89" t="str">
        <f t="shared" ref="F27" si="23">IF(E27&lt;E26,"v",IF(E27=E26,IF(D27&lt;D26,"v",""),""))</f>
        <v/>
      </c>
      <c r="G27" s="69"/>
      <c r="H27" s="155" t="s">
        <v>77</v>
      </c>
      <c r="I27" s="117"/>
      <c r="J27" s="97"/>
      <c r="K27" s="97"/>
      <c r="L27" s="98"/>
      <c r="M27" s="99"/>
      <c r="N27" s="57"/>
      <c r="O27" s="139"/>
      <c r="P27" s="121"/>
      <c r="Q27" s="119"/>
      <c r="R27" s="119"/>
      <c r="S27" s="120"/>
      <c r="T27" s="118"/>
      <c r="U27" s="31"/>
      <c r="V27" s="31"/>
      <c r="W27" s="106"/>
      <c r="X27" s="108"/>
      <c r="Y27" s="108"/>
      <c r="Z27" s="108"/>
      <c r="AA27" s="106"/>
      <c r="AB27" s="47"/>
      <c r="AC27" s="31"/>
      <c r="AD27" s="118"/>
      <c r="AE27" s="120"/>
      <c r="AF27" s="120"/>
      <c r="AG27" s="120"/>
      <c r="AH27" s="118"/>
      <c r="AI27" s="52"/>
      <c r="AJ27" s="146" t="str">
        <f>IF(AH14&lt;&gt;"",AD28,IF(AH28&lt;&gt;"",AD14,""))</f>
        <v/>
      </c>
      <c r="AN27" s="79"/>
      <c r="AO27" s="81"/>
      <c r="AQ27" s="79"/>
      <c r="AR27" s="81"/>
    </row>
    <row r="28" spans="1:44" ht="11.1" customHeight="1">
      <c r="A28" s="155" t="s">
        <v>78</v>
      </c>
      <c r="B28" s="94" t="e">
        <f ca="1">("Nr "&amp;INDIRECT("Ranking" &amp;B1 &amp;"!M31")) &amp;" " &amp;(INDIRECT("Ranking" &amp;B1 &amp;"!K31")) &amp;" " &amp;(INDIRECT("Ranking" &amp;B1 &amp;"!L31"))</f>
        <v>#REF!</v>
      </c>
      <c r="C28" s="95">
        <v>0</v>
      </c>
      <c r="D28" s="95">
        <v>0</v>
      </c>
      <c r="E28" s="102">
        <f t="shared" ref="E28" si="24">IF(D28&lt;&gt;"",IF(C28+D28&lt;C29+D29,0,(C28+D28)-(C29+D29)),"")</f>
        <v>0</v>
      </c>
      <c r="F28" s="88" t="str">
        <f t="shared" ref="F28" si="25">IF(E28&lt;E29,"v",IF(E28=E29,IF(D28&lt;D29,"v",""),""))</f>
        <v/>
      </c>
      <c r="G28" s="31"/>
      <c r="H28" s="156"/>
      <c r="I28" s="111" t="str">
        <f>IF(F28&lt;&gt;"",B28,IF(F29&lt;&gt;"",B29,""))</f>
        <v/>
      </c>
      <c r="J28" s="123">
        <v>0</v>
      </c>
      <c r="K28" s="123">
        <v>0</v>
      </c>
      <c r="L28" s="102">
        <f>IF(K28&lt;&gt;"",IF(J28+K28&lt;J26+K26,0,(J28+K28)-(J26+K26)),"")</f>
        <v>0</v>
      </c>
      <c r="M28" s="103" t="str">
        <f>IF(L28&lt;L26,"v",IF(L28=L26,IF(K28&lt;K26,"v",""),""))</f>
        <v/>
      </c>
      <c r="O28" s="21"/>
      <c r="P28" s="118"/>
      <c r="Q28" s="119"/>
      <c r="R28" s="119"/>
      <c r="S28" s="120"/>
      <c r="T28" s="118"/>
      <c r="U28" s="31"/>
      <c r="V28" s="153" t="s">
        <v>79</v>
      </c>
      <c r="W28" s="113" t="s">
        <v>13</v>
      </c>
      <c r="X28" s="115"/>
      <c r="Y28" s="115"/>
      <c r="Z28" s="115"/>
      <c r="AA28" s="106"/>
      <c r="AB28" s="52"/>
      <c r="AC28" s="42"/>
      <c r="AD28" s="129" t="str">
        <f>IF(AA24&lt;&gt;"",W24,IF(AA32&lt;&gt;"",W32,""))</f>
        <v/>
      </c>
      <c r="AE28" s="86">
        <v>0</v>
      </c>
      <c r="AF28" s="86">
        <v>0</v>
      </c>
      <c r="AG28" s="102">
        <f>IF(AF28&lt;&gt;"",IF(AE28+AF28&lt;AE14+AF14,0,(AE28+AF28)-(AE14+AF14)),"")</f>
        <v>0</v>
      </c>
      <c r="AH28" s="103" t="str">
        <f>IF(AG28&lt;AG14,"v",IF(AG28=AG14,IF(AF28&lt;AF14,"v",""),""))</f>
        <v/>
      </c>
      <c r="AI28" s="47"/>
      <c r="AJ28" s="118"/>
      <c r="AN28" s="79"/>
      <c r="AO28" s="81"/>
      <c r="AQ28" s="79"/>
      <c r="AR28" s="81"/>
    </row>
    <row r="29" spans="1:44" ht="11.1" customHeight="1">
      <c r="A29" s="156"/>
      <c r="B29" s="94" t="e">
        <f ca="1">("Nr "&amp;INDIRECT("Ranking" &amp;B1 &amp;"!M10")) &amp;" " &amp;(INDIRECT("Ranking" &amp;B1 &amp;"!K10")) &amp;" " &amp;(INDIRECT("Ranking" &amp;B1 &amp;"!L10"))</f>
        <v>#REF!</v>
      </c>
      <c r="C29" s="95">
        <v>0</v>
      </c>
      <c r="D29" s="95">
        <v>0</v>
      </c>
      <c r="E29" s="102">
        <f t="shared" ref="E29" si="26">IF(D29&lt;&gt;"",IF(C29+D29&lt;C28+D28,0,(C29+D29)-(C28+D28)),"")</f>
        <v>0</v>
      </c>
      <c r="F29" s="89" t="str">
        <f t="shared" ref="F29" si="27">IF(E29&lt;E28,"v",IF(E29=E28,IF(D29&lt;D28,"v",""),""))</f>
        <v/>
      </c>
      <c r="G29" s="69"/>
      <c r="H29" s="139"/>
      <c r="I29" s="125"/>
      <c r="J29" s="126"/>
      <c r="K29" s="126"/>
      <c r="L29" s="127"/>
      <c r="M29" s="118"/>
      <c r="N29" s="31"/>
      <c r="O29" s="110"/>
      <c r="P29" s="106"/>
      <c r="Q29" s="107"/>
      <c r="R29" s="107"/>
      <c r="S29" s="108"/>
      <c r="T29" s="106"/>
      <c r="V29" s="131"/>
      <c r="W29" s="106"/>
      <c r="X29" s="108"/>
      <c r="Y29" s="108"/>
      <c r="Z29" s="108"/>
      <c r="AA29" s="106"/>
      <c r="AB29" s="47"/>
      <c r="AC29" s="31"/>
      <c r="AD29" s="121"/>
      <c r="AE29" s="120"/>
      <c r="AF29" s="120"/>
      <c r="AG29" s="120"/>
      <c r="AH29" s="118"/>
      <c r="AJ29" s="106"/>
      <c r="AN29" s="79"/>
      <c r="AO29" s="81"/>
      <c r="AQ29" s="79"/>
      <c r="AR29" s="81"/>
    </row>
    <row r="30" spans="1:44" ht="11.1" customHeight="1">
      <c r="A30" s="155" t="s">
        <v>80</v>
      </c>
      <c r="B30" s="85" t="e">
        <f ca="1">("Nr "&amp;INDIRECT("Ranking" &amp;B1 &amp;"!M11")) &amp;" " &amp;(INDIRECT("Ranking" &amp;B1 &amp;"!K11")) &amp;" " &amp;(INDIRECT("Ranking" &amp;B1 &amp;"!L11"))</f>
        <v>#REF!</v>
      </c>
      <c r="C30" s="86">
        <v>0</v>
      </c>
      <c r="D30" s="86">
        <v>0</v>
      </c>
      <c r="E30" s="102">
        <f t="shared" ref="E30" si="28">IF(D30&lt;&gt;"",IF(C30+D30&lt;C31+D31,0,(C30+D30)-(C31+D31)),"")</f>
        <v>0</v>
      </c>
      <c r="F30" s="88" t="str">
        <f t="shared" ref="F30" si="29">IF(E30&lt;E31,"v",IF(E30=E31,IF(D30&lt;D31,"v",""),""))</f>
        <v/>
      </c>
      <c r="G30" s="31"/>
      <c r="H30" s="124"/>
      <c r="I30" s="90" t="str">
        <f>IF(F30&lt;&gt;"",B30,IF(F31&lt;&gt;"",B31,""))</f>
        <v/>
      </c>
      <c r="J30" s="91">
        <v>0</v>
      </c>
      <c r="K30" s="91">
        <v>0</v>
      </c>
      <c r="L30" s="92">
        <f>IF(K30&lt;&gt;"",IF(J30+K30&lt;J32+K32,0,(J30+K30)-(J32+K32)),"")</f>
        <v>0</v>
      </c>
      <c r="M30" s="88" t="str">
        <f>IF(L30&lt;L32,"v",IF(L30=L32,IF(K30&lt;K32,"v",""),""))</f>
        <v/>
      </c>
      <c r="O30" s="21"/>
      <c r="P30" s="147" t="str">
        <f>IF(M30&lt;&gt;"",I30,IF(M32&lt;&gt;"",I32,""))</f>
        <v/>
      </c>
      <c r="Q30" s="95">
        <v>0</v>
      </c>
      <c r="R30" s="95">
        <v>0</v>
      </c>
      <c r="S30" s="92">
        <f>IF(R30&lt;&gt;"",IF(Q30+R30&lt;Q34+R34,0,(Q30+R30)-(Q34+R34)),"")</f>
        <v>0</v>
      </c>
      <c r="T30" s="88" t="str">
        <f>IF(S30&lt;S34,"v",IF(S30=S34,IF(R30&lt;R34,"v",""),""))</f>
        <v/>
      </c>
      <c r="W30" s="106"/>
      <c r="X30" s="108"/>
      <c r="Y30" s="108"/>
      <c r="Z30" s="108"/>
      <c r="AA30" s="106"/>
      <c r="AB30" s="47"/>
      <c r="AC30" s="31"/>
      <c r="AD30" s="106"/>
      <c r="AE30" s="108"/>
      <c r="AF30" s="108"/>
      <c r="AG30" s="108"/>
      <c r="AH30" s="118"/>
      <c r="AJ30" s="106"/>
      <c r="AN30" s="79"/>
      <c r="AO30" s="81"/>
      <c r="AQ30" s="79"/>
      <c r="AR30" s="81"/>
    </row>
    <row r="31" spans="1:44" ht="11.1" customHeight="1">
      <c r="A31" s="156"/>
      <c r="B31" s="85" t="e">
        <f ca="1">("Nr "&amp;INDIRECT("Ranking" &amp;B1 &amp;"!M30")) &amp;" " &amp;(INDIRECT("Ranking" &amp;B1 &amp;"!K30")) &amp;" " &amp;(INDIRECT("Ranking" &amp;B1 &amp;"!L30"))</f>
        <v>#REF!</v>
      </c>
      <c r="C31" s="86">
        <v>0</v>
      </c>
      <c r="D31" s="86">
        <v>0</v>
      </c>
      <c r="E31" s="102">
        <f t="shared" ref="E31" si="30">IF(D31&lt;&gt;"",IF(C31+D31&lt;C30+D30,0,(C31+D31)-(C30+D30)),"")</f>
        <v>0</v>
      </c>
      <c r="F31" s="89" t="str">
        <f t="shared" ref="F31" si="31">IF(E31&lt;E30,"v",IF(E31=E30,IF(D31&lt;D30,"v",""),""))</f>
        <v/>
      </c>
      <c r="G31" s="69"/>
      <c r="H31" s="155" t="s">
        <v>81</v>
      </c>
      <c r="I31" s="96"/>
      <c r="J31" s="97"/>
      <c r="K31" s="97"/>
      <c r="L31" s="98"/>
      <c r="M31" s="99"/>
      <c r="N31" s="57"/>
      <c r="O31" s="139"/>
      <c r="P31" s="121"/>
      <c r="Q31" s="140"/>
      <c r="R31" s="140"/>
      <c r="S31" s="122"/>
      <c r="T31" s="109"/>
      <c r="U31" s="31"/>
      <c r="V31" s="31"/>
      <c r="W31" s="118"/>
      <c r="X31" s="120"/>
      <c r="Y31" s="120"/>
      <c r="Z31" s="120"/>
      <c r="AA31" s="118"/>
      <c r="AB31" s="47"/>
      <c r="AC31" s="31"/>
      <c r="AD31" s="147" t="str">
        <f>IF(AA10&lt;&gt;"",W18,IF(AA18&lt;&gt;"",W10,""))</f>
        <v/>
      </c>
      <c r="AE31" s="148">
        <v>0</v>
      </c>
      <c r="AF31" s="148">
        <v>0</v>
      </c>
      <c r="AG31" s="92">
        <f>IF(AF31&lt;&gt;"",IF(AE31+AF31&lt;AE35+AF35,0,(AE31+AF31)-(AE35+AF35)),"")</f>
        <v>0</v>
      </c>
      <c r="AH31" s="88" t="str">
        <f>IF(AG31&lt;AG35,"v",IF(AG31=AG35,IF(AF31&lt;AF35,"v",""),""))</f>
        <v/>
      </c>
      <c r="AJ31" s="106"/>
      <c r="AN31" s="79"/>
      <c r="AO31" s="81"/>
      <c r="AQ31" s="79"/>
      <c r="AR31" s="81"/>
    </row>
    <row r="32" spans="1:44" ht="11.1" customHeight="1">
      <c r="A32" s="155" t="s">
        <v>82</v>
      </c>
      <c r="B32" s="94" t="e">
        <f ca="1">("Nr "&amp;INDIRECT("Ranking" &amp;B1 &amp;"!M27")) &amp;" " &amp;(INDIRECT("Ranking" &amp;B1 &amp;"!K27")) &amp;" " &amp;(INDIRECT("Ranking" &amp;B1 &amp;"!L27"))</f>
        <v>#REF!</v>
      </c>
      <c r="C32" s="95">
        <v>0</v>
      </c>
      <c r="D32" s="95">
        <v>0</v>
      </c>
      <c r="E32" s="102">
        <f t="shared" ref="E32" si="32">IF(D32&lt;&gt;"",IF(C32+D32&lt;C33+D33,0,(C32+D32)-(C33+D33)),"")</f>
        <v>0</v>
      </c>
      <c r="F32" s="88" t="str">
        <f t="shared" ref="F32" si="33">IF(E32&lt;E33,"v",IF(E32=E33,IF(D32&lt;D33,"v",""),""))</f>
        <v/>
      </c>
      <c r="G32" s="42"/>
      <c r="H32" s="156"/>
      <c r="I32" s="90" t="str">
        <f>IF(F32&lt;&gt;"",B32,IF(F33&lt;&gt;"",B33,""))</f>
        <v/>
      </c>
      <c r="J32" s="101">
        <v>0</v>
      </c>
      <c r="K32" s="101">
        <v>0</v>
      </c>
      <c r="L32" s="102">
        <f>IF(K32&lt;&gt;"",IF(J32+K32&lt;J30+K30,0,(J32+K32)-(J30+K30)),"")</f>
        <v>0</v>
      </c>
      <c r="M32" s="103" t="str">
        <f>IF(L32&lt;L30,"v",IF(L32=L30,IF(K32&lt;K30,"v",""),""))</f>
        <v/>
      </c>
      <c r="O32" s="157" t="s">
        <v>83</v>
      </c>
      <c r="P32" s="141" t="s">
        <v>14</v>
      </c>
      <c r="Q32" s="142"/>
      <c r="R32" s="142"/>
      <c r="S32" s="143"/>
      <c r="T32" s="144"/>
      <c r="U32" s="42">
        <v>4</v>
      </c>
      <c r="V32" s="53">
        <v>4</v>
      </c>
      <c r="W32" s="145" t="str">
        <f>IF(T30&lt;&gt;"",P30,IF(T34&lt;&gt;"",P34,""))</f>
        <v/>
      </c>
      <c r="X32" s="123">
        <v>0</v>
      </c>
      <c r="Y32" s="123">
        <v>0</v>
      </c>
      <c r="Z32" s="102">
        <f>IF(Y32&lt;&gt;"",IF(X32+Y32&lt;X24+Y24,0,(X32+Y32)-(X24+Y24)),"")</f>
        <v>0</v>
      </c>
      <c r="AA32" s="103" t="str">
        <f>IF(Z32&lt;Z24,"v",IF(Z32=Z24,IF(Y32&lt;Y24,"v",""),""))</f>
        <v/>
      </c>
      <c r="AB32" s="47"/>
      <c r="AC32" s="31"/>
      <c r="AD32" s="121"/>
      <c r="AE32" s="122"/>
      <c r="AF32" s="122"/>
      <c r="AG32" s="122"/>
      <c r="AH32" s="109"/>
      <c r="AJ32" s="149" t="s">
        <v>15</v>
      </c>
      <c r="AN32" s="79"/>
      <c r="AO32" s="81"/>
      <c r="AQ32" s="79"/>
      <c r="AR32" s="81"/>
    </row>
    <row r="33" spans="1:44" ht="11.1" customHeight="1">
      <c r="A33" s="156"/>
      <c r="B33" s="94" t="e">
        <f ca="1">("Nr "&amp;INDIRECT("Ranking" &amp;B1 &amp;"!M14")) &amp;" " &amp;(INDIRECT("Ranking" &amp;B1 &amp;"!K14")) &amp;" " &amp;(INDIRECT("Ranking" &amp;B1 &amp;"!L14"))</f>
        <v>#REF!</v>
      </c>
      <c r="C33" s="95">
        <v>0</v>
      </c>
      <c r="D33" s="95">
        <v>0</v>
      </c>
      <c r="E33" s="102">
        <f t="shared" ref="E33" si="34">IF(D33&lt;&gt;"",IF(C33+D33&lt;C32+D32,0,(C33+D33)-(C32+D32)),"")</f>
        <v>0</v>
      </c>
      <c r="F33" s="89" t="str">
        <f t="shared" ref="F33" si="35">IF(E33&lt;E32,"v",IF(E33=E32,IF(D33&lt;D32,"v",""),""))</f>
        <v/>
      </c>
      <c r="G33" s="69"/>
      <c r="H33" s="139"/>
      <c r="I33" s="96"/>
      <c r="J33" s="104"/>
      <c r="K33" s="104"/>
      <c r="L33" s="105"/>
      <c r="M33" s="118"/>
      <c r="N33" s="31"/>
      <c r="O33" s="154"/>
      <c r="P33" s="106"/>
      <c r="Q33" s="107"/>
      <c r="R33" s="107"/>
      <c r="S33" s="108"/>
      <c r="T33" s="106"/>
      <c r="U33" s="47"/>
      <c r="V33" s="31"/>
      <c r="W33" s="57"/>
      <c r="X33" s="56"/>
      <c r="Y33" s="56"/>
      <c r="Z33" s="56"/>
      <c r="AA33" s="31"/>
      <c r="AB33" s="31"/>
      <c r="AC33" s="153" t="s">
        <v>84</v>
      </c>
      <c r="AD33" s="113" t="s">
        <v>16</v>
      </c>
      <c r="AE33" s="113"/>
      <c r="AF33" s="113"/>
      <c r="AG33" s="113"/>
      <c r="AH33" s="144"/>
      <c r="AJ33" s="150" t="str">
        <f>IF(AH31&lt;&gt;"",AD31,IF(AH35&lt;&gt;"",AD35,""))</f>
        <v/>
      </c>
      <c r="AN33" s="79"/>
      <c r="AO33" s="81"/>
      <c r="AQ33" s="79"/>
      <c r="AR33" s="81"/>
    </row>
    <row r="34" spans="1:44" ht="11.1" customHeight="1">
      <c r="A34" s="155" t="s">
        <v>85</v>
      </c>
      <c r="B34" s="85" t="e">
        <f ca="1">("Nr "&amp;INDIRECT("Ranking" &amp;B1 &amp;"!M19")) &amp;" " &amp;(INDIRECT("Ranking" &amp;B1 &amp;"!K19")) &amp;" " &amp;(INDIRECT("Ranking" &amp;B1 &amp;"!L19"))</f>
        <v>#REF!</v>
      </c>
      <c r="C34" s="86">
        <v>0</v>
      </c>
      <c r="D34" s="86">
        <v>0</v>
      </c>
      <c r="E34" s="102">
        <f t="shared" ref="E34" si="36">IF(D34&lt;&gt;"",IF(C34+D34&lt;C35+D35,0,(C34+D34)-(C35+D35)),"")</f>
        <v>0</v>
      </c>
      <c r="F34" s="88" t="str">
        <f t="shared" ref="F34" si="37">IF(E34&lt;E35,"v",IF(E34=E35,IF(D34&lt;D35,"v",""),""))</f>
        <v/>
      </c>
      <c r="G34" s="42"/>
      <c r="H34" s="124"/>
      <c r="I34" s="111" t="str">
        <f>IF(F34&lt;&gt;"",B34,IF(F35&lt;&gt;"",B35,""))</f>
        <v/>
      </c>
      <c r="J34" s="123">
        <v>0</v>
      </c>
      <c r="K34" s="123">
        <v>0</v>
      </c>
      <c r="L34" s="92">
        <f>IF(K34&lt;&gt;"",IF(J34+K34&lt;J36+K36,0,(J34+K34)-(J36+K36)),"")</f>
        <v>0</v>
      </c>
      <c r="M34" s="88" t="str">
        <f>IF(L34&lt;L36,"v",IF(L34=L36,IF(K34&lt;K36,"v",""),""))</f>
        <v/>
      </c>
      <c r="P34" s="147" t="str">
        <f>IF(M34&lt;&gt;"",I34,IF(M36&lt;&gt;"",I36,""))</f>
        <v/>
      </c>
      <c r="Q34" s="95">
        <v>0</v>
      </c>
      <c r="R34" s="95">
        <v>0</v>
      </c>
      <c r="S34" s="102">
        <f>IF(R34&lt;&gt;"",IF(Q34+R34&lt;Q30+R30,0,(Q34+R34)-(Q30+R30)),"")</f>
        <v>0</v>
      </c>
      <c r="T34" s="103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1"/>
      <c r="AD34" s="106"/>
      <c r="AE34" s="108"/>
      <c r="AF34" s="108"/>
      <c r="AG34" s="108"/>
      <c r="AH34" s="144"/>
      <c r="AI34" s="69"/>
      <c r="AJ34" s="57"/>
      <c r="AN34" s="79"/>
      <c r="AO34" s="81"/>
      <c r="AQ34" s="79"/>
      <c r="AR34" s="81"/>
    </row>
    <row r="35" spans="1:44" ht="11.1" customHeight="1">
      <c r="A35" s="156"/>
      <c r="B35" s="85" t="e">
        <f ca="1">("Nr "&amp;INDIRECT("Ranking" &amp;B1 &amp;"!M22")) &amp;" " &amp;(INDIRECT("Ranking" &amp;B1 &amp;"!K22")) &amp;" " &amp;(INDIRECT("Ranking" &amp;B1 &amp;"!L22"))</f>
        <v>#REF!</v>
      </c>
      <c r="C35" s="86">
        <v>0</v>
      </c>
      <c r="D35" s="86">
        <v>0</v>
      </c>
      <c r="E35" s="102">
        <f t="shared" ref="E35" si="38">IF(D35&lt;&gt;"",IF(C35+D35&lt;C34+D34,0,(C35+D35)-(C34+D34)),"")</f>
        <v>0</v>
      </c>
      <c r="F35" s="89" t="str">
        <f t="shared" ref="F35" si="39">IF(E35&lt;E34,"v",IF(E35=E34,IF(D35&lt;D34,"v",""),""))</f>
        <v/>
      </c>
      <c r="G35" s="31"/>
      <c r="H35" s="155" t="s">
        <v>86</v>
      </c>
      <c r="I35" s="117"/>
      <c r="J35" s="97"/>
      <c r="K35" s="97"/>
      <c r="L35" s="98"/>
      <c r="M35" s="99"/>
      <c r="N35" s="57"/>
      <c r="O35" s="57"/>
      <c r="P35" s="57"/>
      <c r="Q35" s="56"/>
      <c r="R35" s="56"/>
      <c r="S35" s="56"/>
      <c r="T35" s="31"/>
      <c r="U35" s="31"/>
      <c r="V35" s="31"/>
      <c r="AD35" s="94" t="str">
        <f>IF(AA24&lt;&gt;"",W32,IF(AA32&lt;&gt;"",W24,""))</f>
        <v/>
      </c>
      <c r="AE35" s="95">
        <v>0</v>
      </c>
      <c r="AF35" s="95">
        <v>0</v>
      </c>
      <c r="AG35" s="102">
        <f>IF(AF35&lt;&gt;"",IF(AE35+AF35&lt;AE31+AF31,0,(AE35+AF35)-(AE31+AF31)),"")</f>
        <v>0</v>
      </c>
      <c r="AH35" s="103" t="str">
        <f>IF(AG35&lt;AG31,"v",IF(AG35=AG31,IF(AF35&lt;AF31,"v",""),""))</f>
        <v/>
      </c>
      <c r="AN35" s="79"/>
      <c r="AO35" s="81"/>
      <c r="AQ35" s="79"/>
      <c r="AR35" s="81"/>
    </row>
    <row r="36" spans="1:44" ht="11.1" customHeight="1">
      <c r="A36" s="157" t="s">
        <v>87</v>
      </c>
      <c r="B36" s="94" t="e">
        <f ca="1">("Nr "&amp;INDIRECT("Ranking" &amp;B1 &amp;"!M35")) &amp;" " &amp;(INDIRECT("Ranking" &amp;B1 &amp;"!K35")) &amp;" " &amp;(INDIRECT("Ranking" &amp;B1 &amp;"!L35"))</f>
        <v>#REF!</v>
      </c>
      <c r="C36" s="95">
        <v>0</v>
      </c>
      <c r="D36" s="95">
        <v>0</v>
      </c>
      <c r="E36" s="102">
        <f t="shared" ref="E36" si="40">IF(D36&lt;&gt;"",IF(C36+D36&lt;C37+D37,0,(C36+D36)-(C37+D37)),"")</f>
        <v>0</v>
      </c>
      <c r="F36" s="88" t="str">
        <f t="shared" ref="F36" si="41">IF(E36&lt;E37,"v",IF(E36=E37,IF(D36&lt;D37,"v",""),""))</f>
        <v/>
      </c>
      <c r="G36" s="42"/>
      <c r="H36" s="156"/>
      <c r="I36" s="111" t="str">
        <f>IF(F36&lt;&gt;"",B36,IF(F37&lt;&gt;"",B37,""))</f>
        <v/>
      </c>
      <c r="J36" s="123">
        <v>0</v>
      </c>
      <c r="K36" s="123">
        <v>0</v>
      </c>
      <c r="L36" s="102">
        <f>IF(K36&lt;&gt;"",IF(J36+K36&lt;J34+K34,0,(J36+K36)-(J34+K34)),"")</f>
        <v>0</v>
      </c>
      <c r="M36" s="103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79"/>
      <c r="AO36" s="81"/>
      <c r="AQ36" s="79"/>
      <c r="AR36" s="81"/>
    </row>
    <row r="37" spans="1:44" ht="11.1" customHeight="1">
      <c r="A37" s="154"/>
      <c r="B37" s="94" t="e">
        <f ca="1">("Nr "&amp;INDIRECT("Ranking" &amp;B1 &amp;"!M6")) &amp;" " &amp;(INDIRECT("Ranking" &amp;B1 &amp;"!K6")) &amp;" " &amp;(INDIRECT("Ranking" &amp;B1 &amp;"!L6"))</f>
        <v>#REF!</v>
      </c>
      <c r="C37" s="95">
        <v>0</v>
      </c>
      <c r="D37" s="95">
        <v>0</v>
      </c>
      <c r="E37" s="102">
        <f t="shared" ref="E37" si="42">IF(D37&lt;&gt;"",IF(C37+D37&lt;C36+D36,0,(C37+D37)-(C36+D36)),"")</f>
        <v>0</v>
      </c>
      <c r="F37" s="89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79"/>
      <c r="AO37" s="81"/>
      <c r="AQ37" s="79"/>
      <c r="AR37" s="81"/>
    </row>
    <row r="38" spans="1:44" ht="11.1" customHeight="1">
      <c r="AN38" s="79"/>
      <c r="AO38" s="81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0" t="s">
        <v>17</v>
      </c>
      <c r="B41" s="160"/>
      <c r="C41" s="28"/>
      <c r="D41" s="28"/>
      <c r="E41" s="28"/>
      <c r="F41" s="28"/>
      <c r="J41" s="160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0"/>
      <c r="B42" s="93"/>
      <c r="F42" s="22"/>
      <c r="J42" s="160"/>
    </row>
    <row r="43" spans="1:44" ht="18.75">
      <c r="A43" s="161" t="s">
        <v>18</v>
      </c>
      <c r="B43" s="80" t="str">
        <f>AJ21</f>
        <v/>
      </c>
      <c r="F43" s="22"/>
      <c r="J43" s="161" t="s">
        <v>55</v>
      </c>
      <c r="K43" s="81" t="str">
        <f>IF(AND(F5="",F6=""),"",IF(F5="",B5,IF(F6="",B6)))</f>
        <v/>
      </c>
    </row>
    <row r="44" spans="1:44" ht="18.75">
      <c r="A44" s="161" t="s">
        <v>19</v>
      </c>
      <c r="B44" s="80" t="str">
        <f>AJ27</f>
        <v/>
      </c>
      <c r="F44" s="22"/>
      <c r="J44" s="161" t="s">
        <v>55</v>
      </c>
      <c r="K44" s="81" t="str">
        <f>IF(AND(F7="",F8=""),"",IF(F7="",B7,IF(F8="",B8)))</f>
        <v/>
      </c>
    </row>
    <row r="45" spans="1:44" ht="18.75">
      <c r="A45" s="161" t="s">
        <v>20</v>
      </c>
      <c r="B45" s="80" t="str">
        <f>AJ33</f>
        <v/>
      </c>
      <c r="F45" s="22"/>
      <c r="J45" s="161" t="s">
        <v>55</v>
      </c>
      <c r="K45" s="81" t="str">
        <f>IF(AND(F9="",F10=""),"",IF(F9="",B9,IF(F10="",B10)))</f>
        <v/>
      </c>
    </row>
    <row r="46" spans="1:44" ht="18.75">
      <c r="A46" s="161" t="s">
        <v>21</v>
      </c>
      <c r="B46" s="80" t="str">
        <f>IF(AND(AH31="",AH35=""),"",IF(AH31="",AD31,IF(AH35="",AD35)))</f>
        <v/>
      </c>
      <c r="F46" s="22"/>
      <c r="J46" s="161" t="s">
        <v>55</v>
      </c>
      <c r="K46" s="81" t="str">
        <f>IF(AND(F11="",F12=""),"",IF(F11="",B11,IF(F12="",B12)))</f>
        <v/>
      </c>
    </row>
    <row r="47" spans="1:44" ht="18.75">
      <c r="A47" s="161" t="s">
        <v>22</v>
      </c>
      <c r="B47" s="80" t="str">
        <f>IF(AND(T8="",T12=""),"",IF(T8="",P8,IF(T12="",P12)))</f>
        <v/>
      </c>
      <c r="F47" s="22"/>
      <c r="J47" s="161" t="s">
        <v>55</v>
      </c>
      <c r="K47" s="81" t="str">
        <f>IF(AND(F13="",F14=""),"",IF(F13="",B13,IF(F14="",B14)))</f>
        <v/>
      </c>
    </row>
    <row r="48" spans="1:44" ht="18.75">
      <c r="A48" s="161" t="s">
        <v>22</v>
      </c>
      <c r="B48" s="80" t="str">
        <f>IF(AND(T16="",T20=""),"",IF(T16="",P16,IF(T20="",P20)))</f>
        <v/>
      </c>
      <c r="F48" s="22"/>
      <c r="J48" s="161" t="s">
        <v>55</v>
      </c>
      <c r="K48" s="81" t="str">
        <f>IF(AND(F15="",F16=""),"",IF(F15="",B15,IF(F16="",B16)))</f>
        <v/>
      </c>
    </row>
    <row r="49" spans="1:11" ht="18.75">
      <c r="A49" s="161" t="s">
        <v>22</v>
      </c>
      <c r="B49" s="80" t="str">
        <f>IF(AND(T22="",T26=""),"",IF(T22="",P22,IF(T26="",P26)))</f>
        <v/>
      </c>
      <c r="F49" s="22"/>
      <c r="J49" s="161" t="s">
        <v>55</v>
      </c>
      <c r="K49" s="81" t="str">
        <f>IF(AND(F17="",F18=""),"",IF(F17="",B17,IF(F18="",B18)))</f>
        <v/>
      </c>
    </row>
    <row r="50" spans="1:11" ht="18.75">
      <c r="A50" s="161" t="s">
        <v>22</v>
      </c>
      <c r="B50" s="80" t="str">
        <f>IF(AND(T30="",T34=""),"",IF(T30="",P30,IF(T34="",P34)))</f>
        <v/>
      </c>
      <c r="F50" s="22"/>
      <c r="J50" s="161" t="s">
        <v>55</v>
      </c>
      <c r="K50" s="81" t="str">
        <f>IF(AND(F19="",F20=""),"",IF(F19="",B19,IF(F20="",B20)))</f>
        <v/>
      </c>
    </row>
    <row r="51" spans="1:11" ht="18.75">
      <c r="A51" s="161" t="s">
        <v>23</v>
      </c>
      <c r="B51" s="80" t="str">
        <f>IF(AND(M6="",M8=""),"",IF(M6="",I6,IF(M8="",I8)))</f>
        <v/>
      </c>
      <c r="F51" s="22"/>
      <c r="J51" s="161" t="s">
        <v>55</v>
      </c>
      <c r="K51" s="81" t="str">
        <f>IF(AND(F22="",F23=""),"",IF(F22="",B22,IF(F23="",B23)))</f>
        <v/>
      </c>
    </row>
    <row r="52" spans="1:11" ht="18.75">
      <c r="A52" s="161" t="s">
        <v>23</v>
      </c>
      <c r="B52" s="80" t="str">
        <f>IF(AND(M10="",M12=""),"",IF(M10="",I10,IF(M12="",I12)))</f>
        <v/>
      </c>
      <c r="F52" s="22"/>
      <c r="J52" s="161" t="s">
        <v>55</v>
      </c>
      <c r="K52" s="81" t="str">
        <f>IF(AND(F24="",F25=""),"",IF(F24="",B24,IF(F25="",B25)))</f>
        <v/>
      </c>
    </row>
    <row r="53" spans="1:11" ht="18.75">
      <c r="A53" s="161" t="s">
        <v>23</v>
      </c>
      <c r="B53" s="80" t="str">
        <f>IF(AND(M14="",M16=""),"",IF(M14="",I14,IF(M16="",I16)))</f>
        <v/>
      </c>
      <c r="F53" s="22"/>
      <c r="J53" s="161" t="s">
        <v>55</v>
      </c>
      <c r="K53" s="81" t="str">
        <f>IF(AND(F26="",F27=""),"",IF(F26="",B26,IF(F27="",B27)))</f>
        <v/>
      </c>
    </row>
    <row r="54" spans="1:11" ht="18.75">
      <c r="A54" s="161" t="s">
        <v>23</v>
      </c>
      <c r="B54" s="80" t="str">
        <f>IF(AND(M18="",M20=""),"",IF(M18="",I18,IF(M20="",I20)))</f>
        <v/>
      </c>
      <c r="F54" s="22"/>
      <c r="J54" s="161" t="s">
        <v>55</v>
      </c>
      <c r="K54" s="81" t="str">
        <f>IF(AND(F28="",F29=""),"",IF(F28="",B28,IF(F29="",B29)))</f>
        <v/>
      </c>
    </row>
    <row r="55" spans="1:11" ht="18.75">
      <c r="A55" s="161" t="s">
        <v>23</v>
      </c>
      <c r="B55" s="80" t="str">
        <f>IF(AND(M22="",M24=""),"",IF(M22="",I22,IF(M24="",I24)))</f>
        <v/>
      </c>
      <c r="F55" s="22"/>
      <c r="J55" s="161" t="s">
        <v>55</v>
      </c>
      <c r="K55" s="81" t="str">
        <f>IF(AND(F30="",F31=""),"",IF(F30="",B30,IF(F31="",B31)))</f>
        <v/>
      </c>
    </row>
    <row r="56" spans="1:11" ht="18.75">
      <c r="A56" s="161" t="s">
        <v>23</v>
      </c>
      <c r="B56" s="80" t="str">
        <f>IF(AND(M26="",M28=""),"",IF(M26="",I26,IF(M28="",I28)))</f>
        <v/>
      </c>
      <c r="F56" s="22"/>
      <c r="J56" s="161" t="s">
        <v>55</v>
      </c>
      <c r="K56" s="81" t="str">
        <f>IF(AND(F32="",F33=""),"",IF(F32="",B32,IF(F33="",B33)))</f>
        <v/>
      </c>
    </row>
    <row r="57" spans="1:11" ht="18.75">
      <c r="A57" s="161" t="s">
        <v>23</v>
      </c>
      <c r="B57" s="80" t="str">
        <f>IF(AND(M30="",M32=""),"",IF(M30="",I30,IF(M32="",I32)))</f>
        <v/>
      </c>
      <c r="F57" s="22"/>
      <c r="J57" s="161" t="s">
        <v>55</v>
      </c>
      <c r="K57" s="81" t="str">
        <f>IF(AND(F34="",F35=""),"",IF(F34="",B34,IF(F35="",B35)))</f>
        <v/>
      </c>
    </row>
    <row r="58" spans="1:11" ht="18.75">
      <c r="A58" s="161" t="s">
        <v>23</v>
      </c>
      <c r="B58" s="80" t="str">
        <f>IF(AND(M34="",M36=""),"",IF(M34="",I34,IF(M36="",I36)))</f>
        <v/>
      </c>
      <c r="F58" s="22"/>
      <c r="J58" s="161" t="s">
        <v>55</v>
      </c>
      <c r="K58" s="81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26" sqref="K26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2" t="str">
        <f ca="1">MID(CELL("filename",A1),FIND("]",CELL("filename",A1))+1,255)</f>
        <v>RankingD11_12</v>
      </c>
    </row>
    <row r="2" spans="1:13" s="2" customFormat="1">
      <c r="B2" s="83" t="s">
        <v>24</v>
      </c>
      <c r="C2" s="83" t="s">
        <v>25</v>
      </c>
      <c r="D2" s="83" t="s">
        <v>26</v>
      </c>
      <c r="E2" s="83" t="s">
        <v>26</v>
      </c>
    </row>
    <row r="3" spans="1:13" s="2" customFormat="1">
      <c r="D3" s="2" t="s">
        <v>27</v>
      </c>
      <c r="E3" s="2" t="s">
        <v>27</v>
      </c>
      <c r="K3" s="83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138</v>
      </c>
      <c r="L5" s="84" t="s">
        <v>127</v>
      </c>
      <c r="M5" s="9">
        <v>52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139</v>
      </c>
      <c r="L6" s="84" t="s">
        <v>122</v>
      </c>
      <c r="M6" s="9">
        <v>46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140</v>
      </c>
      <c r="L7" s="84" t="s">
        <v>127</v>
      </c>
      <c r="M7" s="9">
        <v>47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141</v>
      </c>
      <c r="L8" s="84" t="s">
        <v>142</v>
      </c>
      <c r="M8" s="9">
        <v>65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143</v>
      </c>
      <c r="L9" s="84" t="s">
        <v>122</v>
      </c>
      <c r="M9" s="9">
        <v>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144</v>
      </c>
      <c r="L10" s="84" t="s">
        <v>127</v>
      </c>
      <c r="M10" s="9">
        <v>62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145</v>
      </c>
      <c r="L11" s="84" t="s">
        <v>122</v>
      </c>
      <c r="M11" s="9">
        <v>49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146</v>
      </c>
      <c r="L12" s="84" t="s">
        <v>122</v>
      </c>
      <c r="M12" s="9">
        <v>64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147</v>
      </c>
      <c r="L13" s="84" t="s">
        <v>122</v>
      </c>
      <c r="M13" s="9">
        <v>56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148</v>
      </c>
      <c r="L14" s="84" t="s">
        <v>122</v>
      </c>
      <c r="M14" s="9">
        <v>61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149</v>
      </c>
      <c r="L15" s="84" t="s">
        <v>122</v>
      </c>
      <c r="M15" s="9">
        <v>66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150</v>
      </c>
      <c r="L16" s="84" t="s">
        <v>122</v>
      </c>
      <c r="M16" s="9">
        <v>54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151</v>
      </c>
      <c r="L17" s="84" t="s">
        <v>152</v>
      </c>
      <c r="M17" s="9">
        <v>63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153</v>
      </c>
      <c r="L18" s="84" t="s">
        <v>127</v>
      </c>
      <c r="M18" s="9">
        <v>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154</v>
      </c>
      <c r="L19" s="84" t="s">
        <v>122</v>
      </c>
      <c r="M19" s="9">
        <v>55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155</v>
      </c>
      <c r="L20" s="84" t="s">
        <v>127</v>
      </c>
      <c r="M20" s="9">
        <v>48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156</v>
      </c>
      <c r="L21" s="84" t="s">
        <v>122</v>
      </c>
      <c r="M21" s="9">
        <v>43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157</v>
      </c>
      <c r="L22" s="84" t="s">
        <v>158</v>
      </c>
      <c r="M22" s="9">
        <v>51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159</v>
      </c>
      <c r="L23" s="84" t="s">
        <v>127</v>
      </c>
      <c r="M23" s="9">
        <v>45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160</v>
      </c>
      <c r="L24" s="84" t="s">
        <v>122</v>
      </c>
      <c r="M24" s="9">
        <v>60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84" t="s">
        <v>122</v>
      </c>
      <c r="M25" s="9">
        <v>59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82" t="s">
        <v>162</v>
      </c>
      <c r="L26" s="183" t="s">
        <v>127</v>
      </c>
      <c r="M26" s="184">
        <v>53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163</v>
      </c>
      <c r="L27" s="84" t="s">
        <v>122</v>
      </c>
      <c r="M27" s="9">
        <v>42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164</v>
      </c>
      <c r="L28" s="84" t="s">
        <v>122</v>
      </c>
      <c r="M28" s="9">
        <v>57</v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182" t="s">
        <v>165</v>
      </c>
      <c r="L29" s="183" t="s">
        <v>122</v>
      </c>
      <c r="M29" s="184">
        <v>44</v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167" t="s">
        <v>166</v>
      </c>
      <c r="L30" s="84" t="s">
        <v>167</v>
      </c>
      <c r="M30" s="9">
        <v>41</v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2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3"/>
    </row>
    <row r="74" spans="1:11" s="2" customFormat="1">
      <c r="A74" s="83" t="s">
        <v>41</v>
      </c>
      <c r="K74" s="83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3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3" t="s">
        <v>41</v>
      </c>
      <c r="J144" s="13"/>
      <c r="K144" s="83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3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3" t="s">
        <v>41</v>
      </c>
      <c r="J214" s="13"/>
      <c r="K214" s="83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3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topLeftCell="AL3" zoomScale="140" zoomScaleNormal="140" zoomScaleSheetLayoutView="90" zoomScalePageLayoutView="125" workbookViewId="0">
      <selection activeCell="AQ29" sqref="AQ29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3.625" style="23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4.625" style="23" bestFit="1" customWidth="1"/>
    <col min="45" max="45" width="1.75" style="23" bestFit="1" customWidth="1"/>
    <col min="46" max="46" width="2.875" style="23" customWidth="1"/>
    <col min="47" max="47" width="23.625" style="23" bestFit="1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59" t="str">
        <f ca="1">MID(CELL("filename",C1),FIND("]",CELL("filename",C1))+1,255)</f>
        <v>H11_12</v>
      </c>
    </row>
    <row r="2" spans="1:55" ht="28.5">
      <c r="A2" s="176"/>
      <c r="B2" s="176"/>
      <c r="C2" s="176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97" t="s">
        <v>0</v>
      </c>
      <c r="B4" s="198"/>
      <c r="C4" s="198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97" t="s">
        <v>0</v>
      </c>
      <c r="K4" s="198"/>
      <c r="L4" s="198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97" t="s">
        <v>0</v>
      </c>
      <c r="T4" s="198"/>
      <c r="U4" s="198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97" t="s">
        <v>0</v>
      </c>
      <c r="AD4" s="198"/>
      <c r="AE4" s="198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7"/>
      <c r="BB4" s="77"/>
    </row>
    <row r="5" spans="1:55" ht="11.25" customHeight="1">
      <c r="A5" s="180">
        <v>33</v>
      </c>
      <c r="B5" s="177" t="s">
        <v>248</v>
      </c>
      <c r="C5" s="181" t="s">
        <v>120</v>
      </c>
      <c r="D5" s="85" t="str">
        <f ca="1">("Nr "&amp;INDIRECT("Ranking" &amp;D1 &amp;"!M5")) &amp;" " &amp;(INDIRECT("Ranking" &amp;D1 &amp;"!K5")) &amp;" " &amp;(INDIRECT("Ranking" &amp;D1 &amp;"!L5"))</f>
        <v>Nr 82 MALKER Filip Sundsvalls SLK</v>
      </c>
      <c r="E5" s="86">
        <v>0</v>
      </c>
      <c r="F5" s="86">
        <v>0</v>
      </c>
      <c r="G5" s="87">
        <f>IF(F5&lt;&gt;"",IF(E5+F5&lt;E6+F6,0,(E5+F5)-(E6+F6)),"")</f>
        <v>0</v>
      </c>
      <c r="H5" s="88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7"/>
      <c r="BB5" s="77"/>
    </row>
    <row r="6" spans="1:55" ht="11.25" customHeight="1">
      <c r="A6" s="181"/>
      <c r="B6" s="177"/>
      <c r="C6" s="181"/>
      <c r="D6" s="85" t="str">
        <f ca="1">("Nr "&amp;INDIRECT("Ranking" &amp;D1 &amp;"!M36")) &amp;" " &amp;(INDIRECT("Ranking" &amp;D1 &amp;"!K36")) &amp;" " &amp;(INDIRECT("Ranking" &amp;D1 &amp;"!L36"))</f>
        <v>Nr  - -</v>
      </c>
      <c r="E6" s="86"/>
      <c r="F6" s="86"/>
      <c r="G6" s="87" t="str">
        <f>IF(F6&lt;&gt;"",IF(E6+F6&lt;E5+F5,0,(E6+F6)-(E5+F5)),"")</f>
        <v/>
      </c>
      <c r="H6" s="89" t="str">
        <f>IF(G6&lt;G5,"v",IF(G6=G5,IF(F6&lt;F5,"v",""),""))</f>
        <v/>
      </c>
      <c r="I6" s="42"/>
      <c r="J6" s="56"/>
      <c r="K6" s="56"/>
      <c r="L6" s="56"/>
      <c r="M6" s="90" t="str">
        <f ca="1">IF(H5&lt;&gt;"",D5,IF(H6&lt;&gt;"",D6,""))</f>
        <v>Nr 82 MALKER Filip Sundsvalls SLK</v>
      </c>
      <c r="N6" s="91">
        <v>0</v>
      </c>
      <c r="O6" s="91">
        <v>0</v>
      </c>
      <c r="P6" s="92">
        <f>IF(O6&lt;&gt;"",IF(N6+O6&lt;N8+O8,0,(N6+O6)-(N8+O8)),"")</f>
        <v>0</v>
      </c>
      <c r="Q6" s="88" t="str">
        <f>IF(P6&lt;P8,"v",IF(P6=P8,IF(O6&lt;O8,"v",""),""))</f>
        <v>v</v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7"/>
      <c r="AZ6" s="93"/>
      <c r="BB6" s="79"/>
      <c r="BC6" s="81"/>
    </row>
    <row r="7" spans="1:55" ht="11.1" customHeight="1">
      <c r="A7" s="174">
        <f>A5+1</f>
        <v>34</v>
      </c>
      <c r="B7" s="174" t="s">
        <v>248</v>
      </c>
      <c r="C7" s="174">
        <v>92</v>
      </c>
      <c r="D7" s="94" t="str">
        <f ca="1">("Nr "&amp;INDIRECT("Ranking" &amp;D1 &amp;"!M21")) &amp;" " &amp;(INDIRECT("Ranking" &amp;D1 &amp;"!K21")) &amp;" " &amp;(INDIRECT("Ranking" &amp;D1 &amp;"!L21"))</f>
        <v>Nr 81 KÅRBERG Joel Sundsvalls SLK</v>
      </c>
      <c r="E7" s="95">
        <v>0.7</v>
      </c>
      <c r="F7" s="95">
        <v>2.577</v>
      </c>
      <c r="G7" s="87">
        <f t="shared" ref="G7" si="0">IF(F7&lt;&gt;"",IF(E7+F7&lt;E8+F8,0,(E7+F7)-(E8+F8)),"")</f>
        <v>3.2770000000000001</v>
      </c>
      <c r="H7" s="88" t="str">
        <f>IF(G7&lt;G8,"v",IF(G7=G8,IF(F7&lt;F8,"v",""),""))</f>
        <v/>
      </c>
      <c r="I7" s="31"/>
      <c r="J7" s="191">
        <v>125</v>
      </c>
      <c r="K7" s="199" t="s">
        <v>248</v>
      </c>
      <c r="L7" s="191">
        <v>172</v>
      </c>
      <c r="M7" s="96"/>
      <c r="N7" s="97"/>
      <c r="O7" s="97"/>
      <c r="P7" s="98"/>
      <c r="Q7" s="99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7"/>
      <c r="AZ7" s="93"/>
      <c r="BB7" s="79"/>
      <c r="BC7" s="81"/>
    </row>
    <row r="8" spans="1:55" ht="11.1" customHeight="1">
      <c r="A8" s="175"/>
      <c r="B8" s="175"/>
      <c r="C8" s="175"/>
      <c r="D8" s="94" t="str">
        <f ca="1">("Nr "&amp;INDIRECT("Ranking" &amp;D1 &amp;"!M20")) &amp;" " &amp;(INDIRECT("Ranking" &amp;D1 &amp;"!K20")) &amp;" " &amp;(INDIRECT("Ranking" &amp;D1 &amp;"!L20"))</f>
        <v>Nr 71 ALTON Simon Sundsvalls SLK</v>
      </c>
      <c r="E8" s="95">
        <v>0</v>
      </c>
      <c r="F8" s="95">
        <v>0</v>
      </c>
      <c r="G8" s="87">
        <f t="shared" ref="G8" si="1">IF(F8&lt;&gt;"",IF(E8+F8&lt;E7+F7,0,(E8+F8)-(E7+F7)),"")</f>
        <v>0</v>
      </c>
      <c r="H8" s="89" t="str">
        <f>IF(G8&lt;G7,"v",IF(G8=G7,IF(F8&lt;F7,"v",""),""))</f>
        <v>v</v>
      </c>
      <c r="I8" s="42"/>
      <c r="J8" s="192"/>
      <c r="K8" s="192"/>
      <c r="L8" s="192"/>
      <c r="M8" s="90" t="str">
        <f ca="1">IF(H7&lt;&gt;"",D7,IF(H8&lt;&gt;"",D8,""))</f>
        <v>Nr 71 ALTON Simon Sundsvalls SLK</v>
      </c>
      <c r="N8" s="101">
        <v>0.7</v>
      </c>
      <c r="O8" s="101">
        <v>1.5429999999999999</v>
      </c>
      <c r="P8" s="102">
        <f>IF(O8&lt;&gt;"",IF(N8+O8&lt;N6+O6,0,(N8+O8)-(N6+O6)),"")</f>
        <v>2.2429999999999999</v>
      </c>
      <c r="Q8" s="103" t="str">
        <f>IF(P8&lt;P6,"v",IF(P8=P6,IF(O8&lt;O6,"v",""),""))</f>
        <v/>
      </c>
      <c r="R8" s="42"/>
      <c r="S8" s="42"/>
      <c r="T8" s="42"/>
      <c r="U8" s="42"/>
      <c r="V8" s="85" t="str">
        <f ca="1">IF(Q6&lt;&gt;"",M6,IF(Q8&lt;&gt;"",M8,""))</f>
        <v>Nr 82 MALKER Filip Sundsvalls SLK</v>
      </c>
      <c r="W8" s="86">
        <v>0.27500000000000002</v>
      </c>
      <c r="X8" s="86">
        <v>0</v>
      </c>
      <c r="Y8" s="102">
        <f>IF(X8&lt;&gt;"",IF(W8+X8&lt;W12+X12,0,(W8+X8)-(W12+X12)),"")</f>
        <v>8.500000000000002E-2</v>
      </c>
      <c r="Z8" s="88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7"/>
      <c r="AZ8" s="93"/>
      <c r="BB8" s="79"/>
      <c r="BC8" s="81"/>
    </row>
    <row r="9" spans="1:55" ht="11.1" customHeight="1">
      <c r="A9" s="174">
        <f>A7+1</f>
        <v>35</v>
      </c>
      <c r="B9" s="174" t="s">
        <v>248</v>
      </c>
      <c r="C9" s="172" t="s">
        <v>120</v>
      </c>
      <c r="D9" s="85" t="str">
        <f ca="1">("Nr "&amp;INDIRECT("Ranking" &amp;D1 &amp;"!M13")) &amp;" " &amp;(INDIRECT("Ranking" &amp;D1 &amp;"!K13")) &amp;" " &amp;(INDIRECT("Ranking" &amp;D1 &amp;"!L13"))</f>
        <v>Nr 91 ÅBERG Malte Nolby Alpina SK</v>
      </c>
      <c r="E9" s="86">
        <v>0</v>
      </c>
      <c r="F9" s="86">
        <v>0</v>
      </c>
      <c r="G9" s="102">
        <f t="shared" ref="G9" si="2">IF(F9&lt;&gt;"",IF(E9+F9&lt;E10+F10,0,(E9+F9)-(E10+F10)),"")</f>
        <v>0</v>
      </c>
      <c r="H9" s="88" t="str">
        <f>IF(G9&lt;G10,"v",IF(G9=G10,IF(F9&lt;F10,"v",""),""))</f>
        <v>v</v>
      </c>
      <c r="I9" s="31"/>
      <c r="J9" s="22"/>
      <c r="K9" s="22"/>
      <c r="M9" s="96"/>
      <c r="N9" s="104"/>
      <c r="O9" s="104"/>
      <c r="P9" s="105"/>
      <c r="Q9" s="106"/>
      <c r="U9" s="23"/>
      <c r="V9" s="106"/>
      <c r="W9" s="107"/>
      <c r="X9" s="107"/>
      <c r="Y9" s="108"/>
      <c r="Z9" s="109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7"/>
      <c r="AZ9" s="93"/>
      <c r="BB9" s="79"/>
      <c r="BC9" s="81"/>
    </row>
    <row r="10" spans="1:55" ht="11.1" customHeight="1">
      <c r="A10" s="175"/>
      <c r="B10" s="175"/>
      <c r="C10" s="175"/>
      <c r="D10" s="85" t="str">
        <f ca="1">("Nr "&amp;INDIRECT("Ranking" &amp;D1 &amp;"!M28")) &amp;" " &amp;(INDIRECT("Ranking" &amp;D1 &amp;"!K28")) &amp;" " &amp;(INDIRECT("Ranking" &amp;D1 &amp;"!L28"))</f>
        <v>Nr  - -</v>
      </c>
      <c r="E10" s="86"/>
      <c r="F10" s="86"/>
      <c r="G10" s="102" t="str">
        <f t="shared" ref="G10" si="3">IF(F10&lt;&gt;"",IF(E10+F10&lt;E9+F9,0,(E10+F10)-(E9+F9)),"")</f>
        <v/>
      </c>
      <c r="H10" s="89" t="str">
        <f>IF(G10&lt;G9,"v",IF(G10=G9,IF(F10&lt;F9,"v",""),""))</f>
        <v/>
      </c>
      <c r="I10" s="31"/>
      <c r="J10" s="56"/>
      <c r="K10" s="56"/>
      <c r="L10" s="56"/>
      <c r="M10" s="111" t="str">
        <f ca="1">IF(H9&lt;&gt;"",D9,IF(H10&lt;&gt;"",D10,""))</f>
        <v>Nr 91 ÅBERG Malte Nolby Alpina SK</v>
      </c>
      <c r="N10" s="123">
        <v>0.7</v>
      </c>
      <c r="O10" s="123">
        <v>0</v>
      </c>
      <c r="P10" s="92">
        <f>IF(O10&lt;&gt;"",IF(N10+O10&lt;N12+O12,0,(N10+O10)-(N12+O12)),"")</f>
        <v>0.54599999999999993</v>
      </c>
      <c r="Q10" s="88" t="str">
        <f>IF(P10&lt;P12,"v",IF(P10=P12,IF(O10&lt;O12,"v",""),""))</f>
        <v/>
      </c>
      <c r="R10" s="31"/>
      <c r="S10" s="193">
        <v>208</v>
      </c>
      <c r="T10" s="196" t="s">
        <v>248</v>
      </c>
      <c r="U10" s="193">
        <v>232</v>
      </c>
      <c r="V10" s="113" t="s">
        <v>6</v>
      </c>
      <c r="W10" s="114"/>
      <c r="X10" s="114"/>
      <c r="Y10" s="115"/>
      <c r="Z10" s="106"/>
      <c r="AA10" s="52">
        <v>1</v>
      </c>
      <c r="AB10" s="42"/>
      <c r="AC10" s="42">
        <v>1</v>
      </c>
      <c r="AD10" s="42"/>
      <c r="AE10" s="53"/>
      <c r="AF10" s="116" t="str">
        <f ca="1">IF(Z8&lt;&gt;"",V8,IF(Z12&lt;&gt;"",V12,""))</f>
        <v>Nr 73 BERGGREN Tim Sundsvalls SLK</v>
      </c>
      <c r="AG10" s="91">
        <v>0</v>
      </c>
      <c r="AH10" s="91">
        <v>0.22</v>
      </c>
      <c r="AI10" s="92">
        <f>IF(AH10&lt;&gt;"",IF(AG10+AH10&lt;AG18+AH18,0,(AG10+AH10)-(AG18+AH18)),"")</f>
        <v>0.128</v>
      </c>
      <c r="AJ10" s="88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7"/>
      <c r="AZ10" s="93"/>
      <c r="BB10" s="79"/>
      <c r="BC10" s="81"/>
    </row>
    <row r="11" spans="1:55" ht="11.1" customHeight="1">
      <c r="A11" s="174">
        <f>A9+1</f>
        <v>36</v>
      </c>
      <c r="B11" s="174" t="s">
        <v>248</v>
      </c>
      <c r="C11" s="172" t="s">
        <v>120</v>
      </c>
      <c r="D11" s="94" t="str">
        <f ca="1">("Nr "&amp;INDIRECT("Ranking" &amp;D1 &amp;"!M29")) &amp;" " &amp;(INDIRECT("Ranking" &amp;D1 &amp;"!K29")) &amp;" " &amp;(INDIRECT("Ranking" &amp;D1 &amp;"!L29"))</f>
        <v>Nr  - -</v>
      </c>
      <c r="E11" s="95"/>
      <c r="F11" s="95"/>
      <c r="G11" s="102" t="str">
        <f t="shared" ref="G11" si="4">IF(F11&lt;&gt;"",IF(E11+F11&lt;E12+F12,0,(E11+F11)-(E12+F12)),"")</f>
        <v/>
      </c>
      <c r="H11" s="88" t="str">
        <f>IF(G11&lt;G12,"v",IF(G11=G12,IF(F11&lt;F12,"v",""),""))</f>
        <v/>
      </c>
      <c r="I11" s="57"/>
      <c r="J11" s="191">
        <f>J7+1</f>
        <v>126</v>
      </c>
      <c r="K11" s="199" t="s">
        <v>248</v>
      </c>
      <c r="L11" s="191">
        <f>L7+1</f>
        <v>173</v>
      </c>
      <c r="M11" s="117"/>
      <c r="N11" s="97"/>
      <c r="O11" s="97"/>
      <c r="P11" s="98"/>
      <c r="Q11" s="99"/>
      <c r="R11" s="31"/>
      <c r="S11" s="193"/>
      <c r="T11" s="193"/>
      <c r="U11" s="193"/>
      <c r="V11" s="118"/>
      <c r="W11" s="119"/>
      <c r="X11" s="119"/>
      <c r="Y11" s="120"/>
      <c r="Z11" s="118"/>
      <c r="AA11" s="47"/>
      <c r="AB11" s="31"/>
      <c r="AC11" s="31"/>
      <c r="AD11" s="31"/>
      <c r="AE11" s="31"/>
      <c r="AF11" s="121"/>
      <c r="AG11" s="122"/>
      <c r="AH11" s="122"/>
      <c r="AI11" s="122"/>
      <c r="AJ11" s="109"/>
      <c r="AK11" s="47"/>
      <c r="AL11" s="31"/>
      <c r="AM11" s="31"/>
      <c r="AN11" s="31"/>
      <c r="AO11" s="31"/>
      <c r="AP11" s="56"/>
      <c r="AQ11" s="56"/>
      <c r="AR11" s="56"/>
      <c r="AS11" s="31"/>
      <c r="AY11" s="77"/>
      <c r="AZ11" s="93"/>
      <c r="BB11" s="79"/>
      <c r="BC11" s="81"/>
    </row>
    <row r="12" spans="1:55" ht="11.1" customHeight="1">
      <c r="A12" s="175"/>
      <c r="B12" s="175"/>
      <c r="C12" s="175"/>
      <c r="D12" s="94" t="str">
        <f ca="1">("Nr "&amp;INDIRECT("Ranking" &amp;D1 &amp;"!M12")) &amp;" " &amp;(INDIRECT("Ranking" &amp;D1 &amp;"!K12")) &amp;" " &amp;(INDIRECT("Ranking" &amp;D1 &amp;"!L12"))</f>
        <v>Nr 73 BERGGREN Tim Sundsvalls SLK</v>
      </c>
      <c r="E12" s="95">
        <v>0</v>
      </c>
      <c r="F12" s="95">
        <v>0</v>
      </c>
      <c r="G12" s="102">
        <f t="shared" ref="G12" si="5">IF(F12&lt;&gt;"",IF(E12+F12&lt;E11+F11,0,(E12+F12)-(E11+F11)),"")</f>
        <v>0</v>
      </c>
      <c r="H12" s="89" t="str">
        <f>IF(G12&lt;G11,"v",IF(G12=G11,IF(F12&lt;F11,"v",""),""))</f>
        <v>v</v>
      </c>
      <c r="I12" s="42"/>
      <c r="J12" s="192"/>
      <c r="K12" s="192"/>
      <c r="L12" s="192"/>
      <c r="M12" s="111" t="str">
        <f ca="1">IF(H11&lt;&gt;"",D11,IF(H12&lt;&gt;"",D12,""))</f>
        <v>Nr 73 BERGGREN Tim Sundsvalls SLK</v>
      </c>
      <c r="N12" s="123">
        <v>0</v>
      </c>
      <c r="O12" s="123">
        <v>0.154</v>
      </c>
      <c r="P12" s="102">
        <f>IF(O12&lt;&gt;"",IF(N12+O12&lt;N10+O10,0,(N12+O12)-(N10+O10)),"")</f>
        <v>0</v>
      </c>
      <c r="Q12" s="103" t="str">
        <f>IF(P12&lt;P10,"v",IF(P12=P10,IF(O12&lt;O10,"v",""),""))</f>
        <v>v</v>
      </c>
      <c r="R12" s="42"/>
      <c r="S12" s="42"/>
      <c r="T12" s="42"/>
      <c r="U12" s="42"/>
      <c r="V12" s="85" t="str">
        <f ca="1">IF(Q10&lt;&gt;"",M10,IF(Q12&lt;&gt;"",M12,""))</f>
        <v>Nr 73 BERGGREN Tim Sundsvalls SLK</v>
      </c>
      <c r="W12" s="86">
        <v>0</v>
      </c>
      <c r="X12" s="86">
        <v>0.19</v>
      </c>
      <c r="Y12" s="102">
        <f>IF(X12&lt;&gt;"",IF(W12+X12&lt;W8+X8,0,(W12+X12)-(W8+X8)),"")</f>
        <v>0</v>
      </c>
      <c r="Z12" s="103" t="str">
        <f>IF(Y12&lt;Y8,"v",IF(Y12=Y8,IF(X12&lt;X8,"v",""),""))</f>
        <v>v</v>
      </c>
      <c r="AA12" s="47"/>
      <c r="AB12" s="31"/>
      <c r="AC12" s="31"/>
      <c r="AD12" s="31"/>
      <c r="AE12" s="31"/>
      <c r="AF12" s="118"/>
      <c r="AG12" s="120"/>
      <c r="AH12" s="120"/>
      <c r="AI12" s="120"/>
      <c r="AJ12" s="118"/>
      <c r="AK12" s="47"/>
      <c r="AL12" s="31"/>
      <c r="AM12" s="31"/>
      <c r="AN12" s="31"/>
      <c r="AO12" s="31"/>
      <c r="AP12" s="56"/>
      <c r="AQ12" s="56"/>
      <c r="AR12" s="56"/>
      <c r="AS12" s="31"/>
      <c r="AY12" s="77"/>
      <c r="AZ12" s="93"/>
      <c r="BB12" s="79"/>
      <c r="BC12" s="81"/>
    </row>
    <row r="13" spans="1:55" ht="11.1" customHeight="1">
      <c r="A13" s="174">
        <f>A11+1</f>
        <v>37</v>
      </c>
      <c r="B13" s="174" t="s">
        <v>248</v>
      </c>
      <c r="C13" s="172" t="s">
        <v>120</v>
      </c>
      <c r="D13" s="85" t="str">
        <f ca="1">("Nr "&amp;INDIRECT("Ranking" &amp;D1 &amp;"!M9")) &amp;" " &amp;(INDIRECT("Ranking" &amp;D1 &amp;"!K9")) &amp;" " &amp;(INDIRECT("Ranking" &amp;D1 &amp;"!L9"))</f>
        <v>Nr 89 SVENSSON Axel Sundsvalls SLK</v>
      </c>
      <c r="E13" s="86">
        <v>0</v>
      </c>
      <c r="F13" s="86">
        <v>0</v>
      </c>
      <c r="G13" s="102">
        <f t="shared" ref="G13" si="6">IF(F13&lt;&gt;"",IF(E13+F13&lt;E14+F14,0,(E13+F13)-(E14+F14)),"")</f>
        <v>0</v>
      </c>
      <c r="H13" s="88" t="str">
        <f>IF(G13&lt;G14,"v",IF(G13=G14,IF(F13&lt;F14,"v",""),""))</f>
        <v>v</v>
      </c>
      <c r="I13" s="31"/>
      <c r="J13" s="22"/>
      <c r="K13" s="22"/>
      <c r="M13" s="125"/>
      <c r="N13" s="126"/>
      <c r="O13" s="126"/>
      <c r="P13" s="127"/>
      <c r="Q13" s="106"/>
      <c r="U13" s="23"/>
      <c r="V13" s="106"/>
      <c r="W13" s="107"/>
      <c r="X13" s="107"/>
      <c r="Y13" s="108"/>
      <c r="Z13" s="106"/>
      <c r="AE13" s="23"/>
      <c r="AF13" s="106"/>
      <c r="AG13" s="108"/>
      <c r="AH13" s="108"/>
      <c r="AI13" s="108"/>
      <c r="AJ13" s="106"/>
      <c r="AK13" s="47"/>
      <c r="AL13" s="31"/>
      <c r="AM13" s="31"/>
      <c r="AN13" s="31"/>
      <c r="AO13" s="23"/>
      <c r="AQ13" s="22"/>
      <c r="AR13" s="22"/>
      <c r="AS13" s="31"/>
      <c r="AY13" s="77"/>
      <c r="AZ13" s="93"/>
      <c r="BB13" s="79"/>
      <c r="BC13" s="81"/>
    </row>
    <row r="14" spans="1:55" ht="11.1" customHeight="1">
      <c r="A14" s="175"/>
      <c r="B14" s="175"/>
      <c r="C14" s="175"/>
      <c r="D14" s="85" t="str">
        <f ca="1">("Nr "&amp;INDIRECT("Ranking" &amp;D1 &amp;"!M32")) &amp;" " &amp;(INDIRECT("Ranking" &amp;D1 &amp;"!K32")) &amp;" " &amp;(INDIRECT("Ranking" &amp;D1 &amp;"!L32"))</f>
        <v>Nr  - -</v>
      </c>
      <c r="E14" s="86"/>
      <c r="F14" s="86"/>
      <c r="G14" s="102" t="str">
        <f t="shared" ref="G14" si="7">IF(F14&lt;&gt;"",IF(E14+F14&lt;E13+F13,0,(E14+F14)-(E13+F13)),"")</f>
        <v/>
      </c>
      <c r="H14" s="89" t="str">
        <f>IF(G14&lt;G13,"v",IF(G14=G13,IF(F14&lt;F13,"v",""),""))</f>
        <v/>
      </c>
      <c r="I14" s="42"/>
      <c r="J14" s="56"/>
      <c r="K14" s="56"/>
      <c r="L14" s="56"/>
      <c r="M14" s="90" t="str">
        <f ca="1">IF(H13&lt;&gt;"",D13,IF(H14&lt;&gt;"",D14,""))</f>
        <v>Nr 89 SVENSSON Axel Sundsvalls SLK</v>
      </c>
      <c r="N14" s="91">
        <v>0</v>
      </c>
      <c r="O14" s="91">
        <v>0</v>
      </c>
      <c r="P14" s="92">
        <f>IF(O14&lt;&gt;"",IF(N14+O14&lt;N16+O16,0,(N14+O14)-(N16+O16)),"")</f>
        <v>0</v>
      </c>
      <c r="Q14" s="88" t="str">
        <f>IF(P14&lt;P16,"v",IF(P14=P16,IF(O14&lt;O16,"v",""),""))</f>
        <v>v</v>
      </c>
      <c r="R14" s="31"/>
      <c r="S14" s="31"/>
      <c r="T14" s="31"/>
      <c r="U14" s="60"/>
      <c r="V14" s="106"/>
      <c r="W14" s="107"/>
      <c r="X14" s="107"/>
      <c r="Y14" s="108"/>
      <c r="Z14" s="106"/>
      <c r="AC14" s="193">
        <v>250</v>
      </c>
      <c r="AD14" s="196" t="s">
        <v>248</v>
      </c>
      <c r="AE14" s="193">
        <v>262</v>
      </c>
      <c r="AF14" s="113" t="s">
        <v>7</v>
      </c>
      <c r="AG14" s="115"/>
      <c r="AH14" s="115"/>
      <c r="AI14" s="115"/>
      <c r="AJ14" s="106"/>
      <c r="AK14" s="52"/>
      <c r="AL14" s="42"/>
      <c r="AM14" s="42"/>
      <c r="AN14" s="42"/>
      <c r="AO14" s="129" t="str">
        <f ca="1">IF(AJ10&lt;&gt;"",AF10,IF(AJ18&lt;&gt;"",AF18,""))</f>
        <v>Nr 86 SILFER Leopold Sundsvalls SLK</v>
      </c>
      <c r="AP14" s="130">
        <v>0.7</v>
      </c>
      <c r="AQ14" s="130">
        <v>0.85299999999999998</v>
      </c>
      <c r="AR14" s="92">
        <f>IF(AQ14&lt;&gt;"",IF(AP14+AQ14&lt;AP28+AQ28,0,(AP14+AQ14)-(AP28+AQ28)),"")</f>
        <v>1.5529999999999999</v>
      </c>
      <c r="AS14" s="88" t="str">
        <f>IF(AR14&lt;AR28,"v",IF(AR14=AR28,IF(AQ14&lt;AQ28,"v",""),""))</f>
        <v/>
      </c>
      <c r="BB14" s="79"/>
      <c r="BC14" s="81"/>
    </row>
    <row r="15" spans="1:55" ht="11.1" customHeight="1">
      <c r="A15" s="174">
        <f>A13+1</f>
        <v>38</v>
      </c>
      <c r="B15" s="174" t="s">
        <v>248</v>
      </c>
      <c r="C15" s="174">
        <v>93</v>
      </c>
      <c r="D15" s="94" t="str">
        <f ca="1">("Nr "&amp;INDIRECT("Ranking" &amp;D1 &amp;"!M25")) &amp;" " &amp;(INDIRECT("Ranking" &amp;D1 &amp;"!K25")) &amp;" " &amp;(INDIRECT("Ranking" &amp;D1 &amp;"!L25"))</f>
        <v>Nr 74 BYLUND Ludvig Sundsvalls SLK</v>
      </c>
      <c r="E15" s="95">
        <v>0.51800000000000002</v>
      </c>
      <c r="F15" s="95">
        <v>0</v>
      </c>
      <c r="G15" s="102">
        <f t="shared" ref="G15" si="8">IF(F15&lt;&gt;"",IF(E15+F15&lt;E16+F16,0,(E15+F15)-(E16+F16)),"")</f>
        <v>0.14800000000000002</v>
      </c>
      <c r="H15" s="88" t="str">
        <f>IF(G15&lt;G16,"v",IF(G15=G16,IF(F15&lt;F16,"v",""),""))</f>
        <v/>
      </c>
      <c r="I15" s="31"/>
      <c r="J15" s="191">
        <f>J11+1</f>
        <v>127</v>
      </c>
      <c r="K15" s="199" t="s">
        <v>248</v>
      </c>
      <c r="L15" s="191">
        <f>L11+1</f>
        <v>174</v>
      </c>
      <c r="M15" s="96"/>
      <c r="N15" s="97"/>
      <c r="O15" s="97"/>
      <c r="P15" s="98"/>
      <c r="Q15" s="99"/>
      <c r="R15" s="31"/>
      <c r="S15" s="31"/>
      <c r="T15" s="31"/>
      <c r="U15" s="60"/>
      <c r="V15" s="106"/>
      <c r="W15" s="107"/>
      <c r="X15" s="107"/>
      <c r="Y15" s="108"/>
      <c r="Z15" s="118"/>
      <c r="AA15" s="31"/>
      <c r="AB15" s="31"/>
      <c r="AC15" s="193"/>
      <c r="AD15" s="193"/>
      <c r="AE15" s="193"/>
      <c r="AF15" s="106"/>
      <c r="AG15" s="108"/>
      <c r="AH15" s="108"/>
      <c r="AI15" s="108"/>
      <c r="AJ15" s="106"/>
      <c r="AK15" s="47"/>
      <c r="AL15" s="31"/>
      <c r="AM15" s="31"/>
      <c r="AN15" s="31"/>
      <c r="AO15" s="121"/>
      <c r="AP15" s="122"/>
      <c r="AQ15" s="122"/>
      <c r="AR15" s="122"/>
      <c r="AS15" s="109"/>
      <c r="AT15" s="47"/>
      <c r="AU15" s="31"/>
      <c r="AY15" s="79"/>
      <c r="AZ15" s="81"/>
      <c r="BB15" s="79"/>
      <c r="BC15" s="81"/>
    </row>
    <row r="16" spans="1:55" ht="11.1" customHeight="1">
      <c r="A16" s="175"/>
      <c r="B16" s="175"/>
      <c r="C16" s="175"/>
      <c r="D16" s="94" t="str">
        <f ca="1">("Nr "&amp;INDIRECT("Ranking" &amp;D1 &amp;"!M16")) &amp;" " &amp;(INDIRECT("Ranking" &amp;D1 &amp;"!K16")) &amp;" " &amp;(INDIRECT("Ranking" &amp;D1 &amp;"!L16"))</f>
        <v>Nr 75 GRETZER Leo Mälaröarnas Alpina SK</v>
      </c>
      <c r="E16" s="95">
        <v>0</v>
      </c>
      <c r="F16" s="95">
        <v>0.37</v>
      </c>
      <c r="G16" s="102">
        <f t="shared" ref="G16" si="9">IF(F16&lt;&gt;"",IF(E16+F16&lt;E15+F15,0,(E16+F16)-(E15+F15)),"")</f>
        <v>0</v>
      </c>
      <c r="H16" s="89" t="str">
        <f>IF(G16&lt;G15,"v",IF(G16=G15,IF(F16&lt;F15,"v",""),""))</f>
        <v>v</v>
      </c>
      <c r="I16" s="42"/>
      <c r="J16" s="192"/>
      <c r="K16" s="192"/>
      <c r="L16" s="192"/>
      <c r="M16" s="90" t="str">
        <f ca="1">IF(H15&lt;&gt;"",D15,IF(H16&lt;&gt;"",D16,""))</f>
        <v>Nr 75 GRETZER Leo Mälaröarnas Alpina SK</v>
      </c>
      <c r="N16" s="101">
        <v>0.36599999999999999</v>
      </c>
      <c r="O16" s="101">
        <v>1.2929999999999999</v>
      </c>
      <c r="P16" s="102">
        <f>IF(O16&lt;&gt;"",IF(N16+O16&lt;N14+O14,0,(N16+O16)-(N14+O14)),"")</f>
        <v>1.6589999999999998</v>
      </c>
      <c r="Q16" s="103" t="str">
        <f>IF(P16&lt;P14,"v",IF(P16=P14,IF(O16&lt;O14,"v",""),""))</f>
        <v/>
      </c>
      <c r="R16" s="42"/>
      <c r="S16" s="42"/>
      <c r="T16" s="42"/>
      <c r="U16" s="42"/>
      <c r="V16" s="94" t="str">
        <f ca="1">IF(Q14&lt;&gt;"",M14,IF(Q16&lt;&gt;"",M16,""))</f>
        <v>Nr 89 SVENSSON Axel Sundsvalls SLK</v>
      </c>
      <c r="W16" s="95">
        <v>0.14599999999999999</v>
      </c>
      <c r="X16" s="95">
        <v>0.32700000000000001</v>
      </c>
      <c r="Y16" s="102">
        <f>IF(X16&lt;&gt;"",IF(W16+X16&lt;W20+X20,0,(W16+X16)-(W20+X20)),"")</f>
        <v>0.47299999999999998</v>
      </c>
      <c r="Z16" s="88" t="str">
        <f>IF(Y16&lt;Y20,"v",IF(Y16=Y20,IF(X16&lt;X20,"v",""),""))</f>
        <v/>
      </c>
      <c r="AA16" s="31"/>
      <c r="AB16" s="31"/>
      <c r="AC16" s="31"/>
      <c r="AD16" s="31"/>
      <c r="AE16" s="31"/>
      <c r="AF16" s="106"/>
      <c r="AG16" s="108"/>
      <c r="AH16" s="108"/>
      <c r="AI16" s="108"/>
      <c r="AJ16" s="106"/>
      <c r="AK16" s="47"/>
      <c r="AL16" s="31"/>
      <c r="AM16" s="31"/>
      <c r="AN16" s="31"/>
      <c r="AO16" s="118"/>
      <c r="AP16" s="120"/>
      <c r="AQ16" s="120"/>
      <c r="AR16" s="120"/>
      <c r="AS16" s="118"/>
      <c r="AT16" s="47"/>
      <c r="AU16" s="31"/>
      <c r="AY16" s="79"/>
      <c r="AZ16" s="81"/>
      <c r="BB16" s="79"/>
      <c r="BC16" s="81"/>
    </row>
    <row r="17" spans="1:55" ht="11.1" customHeight="1">
      <c r="A17" s="174">
        <f>A15+1</f>
        <v>39</v>
      </c>
      <c r="B17" s="174" t="s">
        <v>248</v>
      </c>
      <c r="C17" s="174">
        <f>C15+1</f>
        <v>94</v>
      </c>
      <c r="D17" s="85" t="str">
        <f ca="1">("Nr "&amp;INDIRECT("Ranking" &amp;D1 &amp;"!M17")) &amp;" " &amp;(INDIRECT("Ranking" &amp;D1 &amp;"!K17")) &amp;" " &amp;(INDIRECT("Ranking" &amp;D1 &amp;"!L17"))</f>
        <v>Nr 77 HANNUS-ROHLERTZ Isak Nolby Alpina SK</v>
      </c>
      <c r="E17" s="86">
        <v>0</v>
      </c>
      <c r="F17" s="86">
        <v>0</v>
      </c>
      <c r="G17" s="102">
        <f t="shared" ref="G17" si="10">IF(F17&lt;&gt;"",IF(E17+F17&lt;E18+F18,0,(E17+F17)-(E18+F18)),"")</f>
        <v>0</v>
      </c>
      <c r="H17" s="88" t="str">
        <f>IF(G17&lt;G18,"v",IF(G17=G18,IF(F17&lt;F18,"v",""),""))</f>
        <v>v</v>
      </c>
      <c r="I17" s="31"/>
      <c r="J17" s="56"/>
      <c r="K17" s="56"/>
      <c r="L17" s="56"/>
      <c r="M17" s="96"/>
      <c r="N17" s="104"/>
      <c r="O17" s="104"/>
      <c r="P17" s="105"/>
      <c r="Q17" s="106"/>
      <c r="U17" s="23"/>
      <c r="V17" s="106"/>
      <c r="W17" s="107"/>
      <c r="X17" s="107"/>
      <c r="Y17" s="108"/>
      <c r="Z17" s="109"/>
      <c r="AA17" s="47"/>
      <c r="AB17" s="31"/>
      <c r="AC17" s="31"/>
      <c r="AD17" s="31"/>
      <c r="AE17" s="31"/>
      <c r="AF17" s="118"/>
      <c r="AG17" s="120"/>
      <c r="AH17" s="120"/>
      <c r="AI17" s="120"/>
      <c r="AJ17" s="118"/>
      <c r="AK17" s="47"/>
      <c r="AL17" s="31"/>
      <c r="AM17" s="31"/>
      <c r="AN17" s="31"/>
      <c r="AO17" s="118"/>
      <c r="AP17" s="120"/>
      <c r="AQ17" s="120"/>
      <c r="AR17" s="120"/>
      <c r="AS17" s="118"/>
      <c r="AT17" s="47"/>
      <c r="AU17" s="31"/>
      <c r="AY17" s="79"/>
      <c r="AZ17" s="132"/>
      <c r="BB17" s="79"/>
      <c r="BC17" s="81"/>
    </row>
    <row r="18" spans="1:55" ht="11.1" customHeight="1">
      <c r="A18" s="175"/>
      <c r="B18" s="175"/>
      <c r="C18" s="175"/>
      <c r="D18" s="85" t="str">
        <f ca="1">("Nr "&amp;INDIRECT("Ranking" &amp;D1 &amp;"!M24")) &amp;" " &amp;(INDIRECT("Ranking" &amp;D1 &amp;"!K24")) &amp;" " &amp;(INDIRECT("Ranking" &amp;D1 &amp;"!L24"))</f>
        <v>Nr 90 WESTLUND Wilhelm Sundsvalls SLK</v>
      </c>
      <c r="E18" s="86">
        <v>0.124</v>
      </c>
      <c r="F18" s="86">
        <v>0.63</v>
      </c>
      <c r="G18" s="102">
        <f t="shared" ref="G18" si="11">IF(F18&lt;&gt;"",IF(E18+F18&lt;E17+F17,0,(E18+F18)-(E17+F17)),"")</f>
        <v>0.754</v>
      </c>
      <c r="H18" s="89" t="str">
        <f>IF(G18&lt;G17,"v",IF(G18=G17,IF(F18&lt;F17,"v",""),""))</f>
        <v/>
      </c>
      <c r="I18" s="42"/>
      <c r="J18" s="169"/>
      <c r="K18" s="169"/>
      <c r="L18" s="169"/>
      <c r="M18" s="111" t="str">
        <f ca="1">IF(H17&lt;&gt;"",D17,IF(H18&lt;&gt;"",D18,""))</f>
        <v>Nr 77 HANNUS-ROHLERTZ Isak Nolby Alpina SK</v>
      </c>
      <c r="N18" s="123">
        <v>0.7</v>
      </c>
      <c r="O18" s="123">
        <v>2.157</v>
      </c>
      <c r="P18" s="92">
        <f>IF(O18&lt;&gt;"",IF(N18+O18&lt;N20+O20,0,(N18+O18)-(N20+O20)),"")</f>
        <v>2.8570000000000002</v>
      </c>
      <c r="Q18" s="88" t="str">
        <f>IF(P18&lt;P20,"v",IF(P18=P20,IF(O18&lt;O20,"v",""),""))</f>
        <v/>
      </c>
      <c r="R18" s="31"/>
      <c r="S18" s="193">
        <f>S10+1</f>
        <v>209</v>
      </c>
      <c r="T18" s="196" t="s">
        <v>248</v>
      </c>
      <c r="U18" s="193">
        <f>U10+1</f>
        <v>233</v>
      </c>
      <c r="V18" s="113" t="s">
        <v>8</v>
      </c>
      <c r="W18" s="114"/>
      <c r="X18" s="114"/>
      <c r="Y18" s="115"/>
      <c r="Z18" s="106"/>
      <c r="AA18" s="52">
        <v>2</v>
      </c>
      <c r="AB18" s="42"/>
      <c r="AC18" s="42">
        <v>2</v>
      </c>
      <c r="AD18" s="42"/>
      <c r="AE18" s="53"/>
      <c r="AF18" s="116" t="str">
        <f ca="1">IF(Z16&lt;&gt;"",V16,IF(Z20&lt;&gt;"",V20,""))</f>
        <v>Nr 86 SILFER Leopold Sundsvalls SLK</v>
      </c>
      <c r="AG18" s="101">
        <v>9.1999999999999998E-2</v>
      </c>
      <c r="AH18" s="101">
        <v>0</v>
      </c>
      <c r="AI18" s="102">
        <f>IF(AH18&lt;&gt;"",IF(AG18+AH18&lt;AG10+AH10,0,(AG18+AH18)-(AG10+AH10)),"")</f>
        <v>0</v>
      </c>
      <c r="AJ18" s="103" t="str">
        <f>IF(AI18&lt;AI10,"v",IF(AI18=AI10,IF(AH18&lt;AH10,"v",""),""))</f>
        <v>v</v>
      </c>
      <c r="AK18" s="47"/>
      <c r="AL18" s="31"/>
      <c r="AM18" s="31"/>
      <c r="AN18" s="31"/>
      <c r="AO18" s="118"/>
      <c r="AP18" s="120"/>
      <c r="AQ18" s="120"/>
      <c r="AR18" s="120"/>
      <c r="AS18" s="118"/>
      <c r="AT18" s="47"/>
      <c r="AU18" s="31"/>
      <c r="AY18" s="79"/>
      <c r="AZ18" s="1"/>
      <c r="BB18" s="79"/>
      <c r="BC18" s="81"/>
    </row>
    <row r="19" spans="1:55" ht="11.1" customHeight="1">
      <c r="A19" s="174">
        <f>A17+1</f>
        <v>40</v>
      </c>
      <c r="B19" s="174" t="s">
        <v>248</v>
      </c>
      <c r="C19" s="172" t="s">
        <v>120</v>
      </c>
      <c r="D19" s="94" t="str">
        <f ca="1">("Nr "&amp;INDIRECT("Ranking" &amp;D1 &amp;"!M33")) &amp;" " &amp;(INDIRECT("Ranking" &amp;D1 &amp;"!K33")) &amp;" " &amp;(INDIRECT("Ranking" &amp;D1 &amp;"!L33"))</f>
        <v>Nr  - -</v>
      </c>
      <c r="E19" s="95"/>
      <c r="F19" s="95"/>
      <c r="G19" s="102" t="str">
        <f t="shared" ref="G19" si="12">IF(F19&lt;&gt;"",IF(E19+F19&lt;E20+F20,0,(E19+F19)-(E20+F20)),"")</f>
        <v/>
      </c>
      <c r="H19" s="88" t="str">
        <f>IF(G19&lt;G20,"v",IF(G19=G20,IF(F19&lt;F20,"v",""),""))</f>
        <v/>
      </c>
      <c r="I19" s="57"/>
      <c r="J19" s="191">
        <f>J15+1</f>
        <v>128</v>
      </c>
      <c r="K19" s="199" t="s">
        <v>248</v>
      </c>
      <c r="L19" s="191">
        <f>L15+1</f>
        <v>175</v>
      </c>
      <c r="M19" s="117"/>
      <c r="N19" s="97"/>
      <c r="O19" s="97"/>
      <c r="P19" s="98"/>
      <c r="Q19" s="99"/>
      <c r="S19" s="193"/>
      <c r="T19" s="193"/>
      <c r="U19" s="193"/>
      <c r="V19" s="118"/>
      <c r="W19" s="119"/>
      <c r="X19" s="119"/>
      <c r="Y19" s="120"/>
      <c r="Z19" s="118"/>
      <c r="AA19" s="47"/>
      <c r="AB19" s="31"/>
      <c r="AC19" s="31"/>
      <c r="AD19" s="31"/>
      <c r="AE19" s="31"/>
      <c r="AF19" s="121"/>
      <c r="AG19" s="120"/>
      <c r="AH19" s="120"/>
      <c r="AI19" s="120"/>
      <c r="AJ19" s="118"/>
      <c r="AK19" s="31"/>
      <c r="AL19" s="31"/>
      <c r="AM19" s="31"/>
      <c r="AN19" s="31"/>
      <c r="AO19" s="106"/>
      <c r="AP19" s="108"/>
      <c r="AQ19" s="108"/>
      <c r="AR19" s="108"/>
      <c r="AS19" s="106"/>
      <c r="AT19" s="47"/>
      <c r="AU19" s="31"/>
      <c r="AY19" s="79"/>
      <c r="AZ19" s="81"/>
      <c r="BB19" s="79"/>
      <c r="BC19" s="81"/>
    </row>
    <row r="20" spans="1:55" ht="11.1" customHeight="1">
      <c r="A20" s="173"/>
      <c r="B20" s="173"/>
      <c r="C20" s="173"/>
      <c r="D20" s="94" t="str">
        <f ca="1">("Nr "&amp;INDIRECT("Ranking" &amp;D1 &amp;"!M8")) &amp;" " &amp;(INDIRECT("Ranking" &amp;D1 &amp;"!K8")) &amp;" " &amp;(INDIRECT("Ranking" &amp;D1 &amp;"!L8"))</f>
        <v>Nr 86 SILFER Leopold Sundsvalls SLK</v>
      </c>
      <c r="E20" s="95">
        <v>0</v>
      </c>
      <c r="F20" s="95">
        <v>0</v>
      </c>
      <c r="G20" s="102">
        <f t="shared" ref="G20" si="13">IF(F20&lt;&gt;"",IF(E20+F20&lt;E19+F19,0,(E20+F20)-(E19+F19)),"")</f>
        <v>0</v>
      </c>
      <c r="H20" s="89" t="str">
        <f>IF(G20&lt;G19,"v",IF(G20=G19,IF(F20&lt;F19,"v",""),""))</f>
        <v>v</v>
      </c>
      <c r="I20" s="42"/>
      <c r="J20" s="192"/>
      <c r="K20" s="192"/>
      <c r="L20" s="192"/>
      <c r="M20" s="111" t="str">
        <f ca="1">IF(H19&lt;&gt;"",D19,IF(H20&lt;&gt;"",D20,""))</f>
        <v>Nr 86 SILFER Leopold Sundsvalls SLK</v>
      </c>
      <c r="N20" s="123">
        <v>0</v>
      </c>
      <c r="O20" s="123">
        <v>0</v>
      </c>
      <c r="P20" s="102">
        <f>IF(O20&lt;&gt;"",IF(N20+O20&lt;N18+O18,0,(N20+O20)-(N18+O18)),"")</f>
        <v>0</v>
      </c>
      <c r="Q20" s="103" t="str">
        <f>IF(P20&lt;P18,"v",IF(P20=P18,IF(O20&lt;O18,"v",""),""))</f>
        <v>v</v>
      </c>
      <c r="R20" s="42"/>
      <c r="S20" s="42"/>
      <c r="T20" s="42"/>
      <c r="U20" s="42"/>
      <c r="V20" s="94" t="str">
        <f ca="1">IF(Q18&lt;&gt;"",M18,IF(Q20&lt;&gt;"",M20,""))</f>
        <v>Nr 86 SILFER Leopold Sundsvalls SLK</v>
      </c>
      <c r="W20" s="95">
        <v>0</v>
      </c>
      <c r="X20" s="95">
        <v>0</v>
      </c>
      <c r="Y20" s="102">
        <f>IF(X20&lt;&gt;"",IF(W20+X20&lt;W16+X16,0,(W20+X20)-(W16+X16)),"")</f>
        <v>0</v>
      </c>
      <c r="Z20" s="103" t="str">
        <f>IF(Y20&lt;Y16,"v",IF(Y20=Y16,IF(X20&lt;X16,"v",""),""))</f>
        <v>v</v>
      </c>
      <c r="AA20" s="47"/>
      <c r="AB20" s="31"/>
      <c r="AC20" s="31"/>
      <c r="AD20" s="31"/>
      <c r="AE20" s="31"/>
      <c r="AF20" s="118"/>
      <c r="AG20" s="120"/>
      <c r="AH20" s="120"/>
      <c r="AI20" s="120"/>
      <c r="AJ20" s="118"/>
      <c r="AK20" s="31"/>
      <c r="AL20" s="31"/>
      <c r="AM20" s="31"/>
      <c r="AN20" s="31"/>
      <c r="AO20" s="106"/>
      <c r="AP20" s="108"/>
      <c r="AQ20" s="108"/>
      <c r="AR20" s="108"/>
      <c r="AS20" s="106"/>
      <c r="AT20" s="47"/>
      <c r="AU20" s="133" t="s">
        <v>9</v>
      </c>
      <c r="AY20" s="79"/>
      <c r="AZ20" s="81"/>
      <c r="BB20" s="79"/>
      <c r="BC20" s="81"/>
    </row>
    <row r="21" spans="1:55" ht="11.1" customHeight="1">
      <c r="A21" s="178"/>
      <c r="B21" s="178"/>
      <c r="C21" s="178"/>
      <c r="D21" s="31"/>
      <c r="E21" s="56"/>
      <c r="F21" s="56"/>
      <c r="G21" s="45"/>
      <c r="H21" s="134"/>
      <c r="I21" s="31"/>
      <c r="J21" s="56"/>
      <c r="K21" s="56"/>
      <c r="L21" s="56"/>
      <c r="M21" s="125"/>
      <c r="N21" s="126"/>
      <c r="O21" s="126"/>
      <c r="P21" s="127"/>
      <c r="Q21" s="106"/>
      <c r="U21" s="23"/>
      <c r="V21" s="135"/>
      <c r="W21" s="136"/>
      <c r="X21" s="136"/>
      <c r="Y21" s="137"/>
      <c r="Z21" s="106"/>
      <c r="AE21" s="23"/>
      <c r="AF21" s="106"/>
      <c r="AG21" s="108"/>
      <c r="AH21" s="108"/>
      <c r="AI21" s="108"/>
      <c r="AJ21" s="106"/>
      <c r="AK21" s="31"/>
      <c r="AL21" s="193">
        <f>AL33+6</f>
        <v>277</v>
      </c>
      <c r="AM21" s="196" t="s">
        <v>248</v>
      </c>
      <c r="AN21" s="193">
        <f>AN33+6</f>
        <v>289</v>
      </c>
      <c r="AO21" s="113" t="s">
        <v>10</v>
      </c>
      <c r="AP21" s="115"/>
      <c r="AQ21" s="115"/>
      <c r="AR21" s="115"/>
      <c r="AS21" s="106"/>
      <c r="AT21" s="47"/>
      <c r="AU21" s="138" t="str">
        <f ca="1">IF(AS14&lt;&gt;"",AO14,IF(AS28&lt;&gt;"",AO28,""))</f>
        <v>Nr 88 SVELANDER Simon Sundsvalls SLK</v>
      </c>
      <c r="AY21" s="79"/>
      <c r="AZ21" s="132"/>
      <c r="BB21" s="79"/>
      <c r="BC21" s="81"/>
    </row>
    <row r="22" spans="1:55" ht="11.1" customHeight="1">
      <c r="A22" s="179">
        <f>A19+1</f>
        <v>41</v>
      </c>
      <c r="B22" s="179" t="s">
        <v>248</v>
      </c>
      <c r="C22" s="175" t="s">
        <v>120</v>
      </c>
      <c r="D22" s="85" t="str">
        <f ca="1">("Nr "&amp;INDIRECT("Ranking" &amp;D1 &amp;"!M7")) &amp;" " &amp;(INDIRECT("Ranking" &amp;D1 &amp;"!K7")) &amp;" " &amp;(INDIRECT("Ranking" &amp;D1 &amp;"!L7"))</f>
        <v>Nr 88 SVELANDER Simon Sundsvalls SLK</v>
      </c>
      <c r="E22" s="86">
        <v>0</v>
      </c>
      <c r="F22" s="86">
        <v>0</v>
      </c>
      <c r="G22" s="102">
        <f t="shared" ref="G22" si="14">IF(F22&lt;&gt;"",IF(E22+F22&lt;E23+F23,0,(E22+F22)-(E23+F23)),"")</f>
        <v>0</v>
      </c>
      <c r="H22" s="88" t="str">
        <f>IF(G22&lt;G23,"v",IF(G22=G23,IF(F22&lt;F23,"v",""),""))</f>
        <v>v</v>
      </c>
      <c r="I22" s="31"/>
      <c r="J22" s="56"/>
      <c r="K22" s="56"/>
      <c r="L22" s="56"/>
      <c r="M22" s="90" t="str">
        <f ca="1">IF(H22&lt;&gt;"",D22,IF(H23&lt;&gt;"",D23,""))</f>
        <v>Nr 88 SVELANDER Simon Sundsvalls SLK</v>
      </c>
      <c r="N22" s="91">
        <v>0</v>
      </c>
      <c r="O22" s="91">
        <v>0</v>
      </c>
      <c r="P22" s="92">
        <f>IF(O22&lt;&gt;"",IF(N22+O22&lt;N24+O24,0,(N22+O22)-(N24+O24)),"")</f>
        <v>0</v>
      </c>
      <c r="Q22" s="88" t="str">
        <f>IF(P22&lt;P24,"v",IF(P22=P24,IF(O22&lt;O24,"v",""),""))</f>
        <v>v</v>
      </c>
      <c r="U22" s="23"/>
      <c r="V22" s="129" t="str">
        <f ca="1">IF(Q22&lt;&gt;"",M22,IF(Q24&lt;&gt;"",M24,""))</f>
        <v>Nr 88 SVELANDER Simon Sundsvalls SLK</v>
      </c>
      <c r="W22" s="86">
        <v>0</v>
      </c>
      <c r="X22" s="86">
        <v>0</v>
      </c>
      <c r="Y22" s="102">
        <f>IF(X22&lt;&gt;"",IF(W22+X22&lt;W26+X26,0,(W22+X22)-(W26+X26)),"")</f>
        <v>0</v>
      </c>
      <c r="Z22" s="88" t="str">
        <f>IF(Y22&lt;Y26,"v",IF(Y22=Y26,IF(X22&lt;X26,"v",""),""))</f>
        <v>v</v>
      </c>
      <c r="AE22" s="23"/>
      <c r="AF22" s="106"/>
      <c r="AG22" s="108"/>
      <c r="AH22" s="108"/>
      <c r="AI22" s="108"/>
      <c r="AJ22" s="106"/>
      <c r="AK22" s="31"/>
      <c r="AL22" s="193"/>
      <c r="AM22" s="193"/>
      <c r="AN22" s="193"/>
      <c r="AO22" s="106"/>
      <c r="AP22" s="108"/>
      <c r="AQ22" s="108"/>
      <c r="AR22" s="108"/>
      <c r="AS22" s="106"/>
      <c r="AT22" s="69"/>
      <c r="AU22" s="121"/>
      <c r="AY22" s="79"/>
      <c r="AZ22" s="1"/>
      <c r="BB22" s="79"/>
      <c r="BC22" s="81"/>
    </row>
    <row r="23" spans="1:55" ht="11.1" customHeight="1">
      <c r="A23" s="173"/>
      <c r="B23" s="173"/>
      <c r="C23" s="173"/>
      <c r="D23" s="85" t="str">
        <f ca="1">("Nr "&amp;INDIRECT("Ranking" &amp;D1 &amp;"!M34")) &amp;" " &amp;(INDIRECT("Ranking" &amp;D1 &amp;"!K34")) &amp;" " &amp;(INDIRECT("Ranking" &amp;D1 &amp;"!L34"))</f>
        <v>Nr  - -</v>
      </c>
      <c r="E23" s="86"/>
      <c r="F23" s="86"/>
      <c r="G23" s="102" t="str">
        <f t="shared" ref="G23" si="15">IF(F23&lt;&gt;"",IF(E23+F23&lt;E22+F22,0,(E23+F23)-(E22+F22)),"")</f>
        <v/>
      </c>
      <c r="H23" s="89" t="str">
        <f>IF(G23&lt;G22,"v",IF(G23=G22,IF(F23&lt;F22,"v",""),""))</f>
        <v/>
      </c>
      <c r="I23" s="69"/>
      <c r="J23" s="191">
        <f>J19+1</f>
        <v>129</v>
      </c>
      <c r="K23" s="199" t="s">
        <v>248</v>
      </c>
      <c r="L23" s="191">
        <f>L19+1</f>
        <v>176</v>
      </c>
      <c r="M23" s="96"/>
      <c r="N23" s="97"/>
      <c r="O23" s="97"/>
      <c r="P23" s="98"/>
      <c r="Q23" s="99"/>
      <c r="R23" s="57"/>
      <c r="S23" s="57"/>
      <c r="T23" s="57"/>
      <c r="U23" s="57"/>
      <c r="V23" s="121"/>
      <c r="W23" s="140"/>
      <c r="X23" s="140"/>
      <c r="Y23" s="122"/>
      <c r="Z23" s="109"/>
      <c r="AA23" s="31"/>
      <c r="AB23" s="31"/>
      <c r="AC23" s="31"/>
      <c r="AD23" s="31"/>
      <c r="AE23" s="31"/>
      <c r="AF23" s="106"/>
      <c r="AG23" s="108"/>
      <c r="AH23" s="108"/>
      <c r="AI23" s="108"/>
      <c r="AJ23" s="118"/>
      <c r="AK23" s="31"/>
      <c r="AL23" s="31"/>
      <c r="AM23" s="31"/>
      <c r="AN23" s="31"/>
      <c r="AO23" s="106"/>
      <c r="AP23" s="108"/>
      <c r="AQ23" s="108"/>
      <c r="AR23" s="108"/>
      <c r="AS23" s="106"/>
      <c r="AT23" s="47"/>
      <c r="AU23" s="118"/>
      <c r="AY23" s="79"/>
      <c r="AZ23" s="81"/>
      <c r="BB23" s="79"/>
      <c r="BC23" s="81"/>
    </row>
    <row r="24" spans="1:55" ht="11.1" customHeight="1">
      <c r="A24" s="174">
        <f>A22+1</f>
        <v>42</v>
      </c>
      <c r="B24" s="174" t="s">
        <v>248</v>
      </c>
      <c r="C24" s="174">
        <v>95</v>
      </c>
      <c r="D24" s="94" t="str">
        <f ca="1">("Nr "&amp;INDIRECT("Ranking" &amp;D1 &amp;"!M23")) &amp;" " &amp;(INDIRECT("Ranking" &amp;D1 &amp;"!K23")) &amp;" " &amp;(INDIRECT("Ranking" &amp;D1 &amp;"!L23"))</f>
        <v>Nr 78 HEIDORN Elias Sundsvalls SLK</v>
      </c>
      <c r="E24" s="95">
        <v>0.7</v>
      </c>
      <c r="F24" s="95">
        <v>1.591</v>
      </c>
      <c r="G24" s="102">
        <f t="shared" ref="G24" si="16">IF(F24&lt;&gt;"",IF(E24+F24&lt;E25+F25,0,(E24+F24)-(E25+F25)),"")</f>
        <v>2.2909999999999999</v>
      </c>
      <c r="H24" s="88" t="str">
        <f t="shared" ref="H24" si="17">IF(G24&lt;G25,"v",IF(G24=G25,IF(F24&lt;F25,"v",""),""))</f>
        <v/>
      </c>
      <c r="I24" s="31"/>
      <c r="J24" s="192"/>
      <c r="K24" s="192"/>
      <c r="L24" s="192"/>
      <c r="M24" s="90" t="str">
        <f ca="1">IF(H24&lt;&gt;"",D24,IF(H25&lt;&gt;"",D25,""))</f>
        <v>Nr 76 HAMLUND Hugo Sundsvalls SLK</v>
      </c>
      <c r="N24" s="101">
        <v>0.7</v>
      </c>
      <c r="O24" s="101">
        <v>0.7</v>
      </c>
      <c r="P24" s="102">
        <f>IF(O24&lt;&gt;"",IF(N24+O24&lt;N22+O22,0,(N24+O24)-(N22+O22)),"")</f>
        <v>1.4</v>
      </c>
      <c r="Q24" s="103" t="str">
        <f>IF(P24&lt;P22,"v",IF(P24=P22,IF(O24&lt;O22,"v",""),""))</f>
        <v/>
      </c>
      <c r="S24" s="193">
        <f>S18+1</f>
        <v>210</v>
      </c>
      <c r="T24" s="196" t="s">
        <v>248</v>
      </c>
      <c r="U24" s="193">
        <f>U18+1</f>
        <v>234</v>
      </c>
      <c r="V24" s="141" t="s">
        <v>11</v>
      </c>
      <c r="W24" s="142"/>
      <c r="X24" s="142"/>
      <c r="Y24" s="143"/>
      <c r="Z24" s="144"/>
      <c r="AA24" s="42">
        <v>3</v>
      </c>
      <c r="AB24" s="42"/>
      <c r="AC24" s="42">
        <v>3</v>
      </c>
      <c r="AD24" s="42"/>
      <c r="AE24" s="53"/>
      <c r="AF24" s="189" t="str">
        <f ca="1">IF(Z22&lt;&gt;"",V22,IF(Z26&lt;&gt;"",V26,""))</f>
        <v>Nr 88 SVELANDER Simon Sundsvalls SLK</v>
      </c>
      <c r="AG24" s="112">
        <v>0</v>
      </c>
      <c r="AH24" s="112">
        <v>0</v>
      </c>
      <c r="AI24" s="92">
        <f>IF(AH24&lt;&gt;"",IF(AG24+AH24&lt;AG32+AH32,0,(AG24+AH24)-(AG32+AH32)),"")</f>
        <v>0</v>
      </c>
      <c r="AJ24" s="88" t="str">
        <f>IF(AI24&lt;AI32,"v",IF(AI24=AI32,IF(AH24&lt;AH32,"v",""),""))</f>
        <v>v</v>
      </c>
      <c r="AK24" s="31"/>
      <c r="AL24" s="31"/>
      <c r="AM24" s="31"/>
      <c r="AN24" s="31"/>
      <c r="AO24" s="106"/>
      <c r="AP24" s="108"/>
      <c r="AQ24" s="108"/>
      <c r="AR24" s="108"/>
      <c r="AS24" s="106"/>
      <c r="AT24" s="47"/>
      <c r="AU24" s="106"/>
      <c r="AY24" s="79"/>
      <c r="AZ24" s="81"/>
      <c r="BB24" s="79"/>
      <c r="BC24" s="81"/>
    </row>
    <row r="25" spans="1:55" ht="11.1" customHeight="1">
      <c r="A25" s="173"/>
      <c r="B25" s="173"/>
      <c r="C25" s="173"/>
      <c r="D25" s="94" t="str">
        <f ca="1">("Nr "&amp;INDIRECT("Ranking" &amp;D1 &amp;"!M18")) &amp;" " &amp;(INDIRECT("Ranking" &amp;D1 &amp;"!K18")) &amp;" " &amp;(INDIRECT("Ranking" &amp;D1 &amp;"!L18"))</f>
        <v>Nr 76 HAMLUND Hugo Sundsvalls SLK</v>
      </c>
      <c r="E25" s="95">
        <v>0</v>
      </c>
      <c r="F25" s="95">
        <v>0</v>
      </c>
      <c r="G25" s="102">
        <f t="shared" ref="G25" si="18">IF(F25&lt;&gt;"",IF(E25+F25&lt;E24+F24,0,(E25+F25)-(E24+F24)),"")</f>
        <v>0</v>
      </c>
      <c r="H25" s="89" t="str">
        <f t="shared" ref="H25" si="19">IF(G25&lt;G24,"v",IF(G25=G24,IF(F25&lt;F24,"v",""),""))</f>
        <v>v</v>
      </c>
      <c r="I25" s="69"/>
      <c r="J25" s="58"/>
      <c r="K25" s="58"/>
      <c r="L25" s="58"/>
      <c r="M25" s="96"/>
      <c r="N25" s="104"/>
      <c r="O25" s="104"/>
      <c r="P25" s="105"/>
      <c r="Q25" s="118"/>
      <c r="R25" s="31"/>
      <c r="S25" s="193"/>
      <c r="T25" s="193"/>
      <c r="U25" s="193"/>
      <c r="V25" s="106"/>
      <c r="W25" s="107"/>
      <c r="X25" s="107"/>
      <c r="Y25" s="108"/>
      <c r="Z25" s="106"/>
      <c r="AA25" s="47"/>
      <c r="AB25" s="31"/>
      <c r="AC25" s="31"/>
      <c r="AD25" s="31"/>
      <c r="AE25" s="31"/>
      <c r="AF25" s="121"/>
      <c r="AG25" s="122"/>
      <c r="AH25" s="122"/>
      <c r="AI25" s="122"/>
      <c r="AJ25" s="109"/>
      <c r="AK25" s="47"/>
      <c r="AL25" s="31"/>
      <c r="AM25" s="31"/>
      <c r="AN25" s="31"/>
      <c r="AO25" s="118"/>
      <c r="AP25" s="120"/>
      <c r="AQ25" s="120"/>
      <c r="AR25" s="120"/>
      <c r="AS25" s="118"/>
      <c r="AT25" s="47"/>
      <c r="AU25" s="106"/>
      <c r="AY25" s="79"/>
      <c r="AZ25" s="81"/>
      <c r="BB25" s="79"/>
      <c r="BC25" s="81"/>
    </row>
    <row r="26" spans="1:55" ht="11.1" customHeight="1">
      <c r="A26" s="174">
        <f>A24+1</f>
        <v>43</v>
      </c>
      <c r="B26" s="174" t="s">
        <v>248</v>
      </c>
      <c r="C26" s="174">
        <f>C24+1</f>
        <v>96</v>
      </c>
      <c r="D26" s="85" t="str">
        <f ca="1">("Nr "&amp;INDIRECT("Ranking" &amp;D1 &amp;"!M15")) &amp;" " &amp;(INDIRECT("Ranking" &amp;D1 &amp;"!K15")) &amp;" " &amp;(INDIRECT("Ranking" &amp;D1 &amp;"!L15"))</f>
        <v>Nr 85 SCHEDIN Vilmer Sundsvalls SLK</v>
      </c>
      <c r="E26" s="86">
        <v>0</v>
      </c>
      <c r="F26" s="86">
        <v>0</v>
      </c>
      <c r="G26" s="102">
        <f t="shared" ref="G26" si="20">IF(F26&lt;&gt;"",IF(E26+F26&lt;E27+F27,0,(E26+F26)-(E27+F27)),"")</f>
        <v>0</v>
      </c>
      <c r="H26" s="88" t="str">
        <f t="shared" ref="H26" si="21">IF(G26&lt;G27,"v",IF(G26=G27,IF(F26&lt;F27,"v",""),""))</f>
        <v>v</v>
      </c>
      <c r="I26" s="31"/>
      <c r="J26" s="169"/>
      <c r="K26" s="169"/>
      <c r="L26" s="169"/>
      <c r="M26" s="111" t="str">
        <f ca="1">IF(H26&lt;&gt;"",D26,IF(H27&lt;&gt;"",D27,""))</f>
        <v>Nr 85 SCHEDIN Vilmer Sundsvalls SLK</v>
      </c>
      <c r="N26" s="123">
        <v>0.7</v>
      </c>
      <c r="O26" s="123">
        <v>0.437</v>
      </c>
      <c r="P26" s="92">
        <f>IF(O26&lt;&gt;"",IF(N26+O26&lt;N28+O28,0,(N26+O26)-(N28+O28)),"")</f>
        <v>1.137</v>
      </c>
      <c r="Q26" s="88" t="str">
        <f>IF(P26&lt;P28,"v",IF(P26=P28,IF(O26&lt;O28,"v",""),""))</f>
        <v/>
      </c>
      <c r="U26" s="23"/>
      <c r="V26" s="129" t="str">
        <f ca="1">IF(Q26&lt;&gt;"",M26,IF(Q28&lt;&gt;"",M28,""))</f>
        <v>Nr 83 MIKELSSON Olle Östersund-Frösö SLK</v>
      </c>
      <c r="W26" s="86">
        <v>0.53700000000000003</v>
      </c>
      <c r="X26" s="86">
        <v>0.7</v>
      </c>
      <c r="Y26" s="102">
        <f>IF(X26&lt;&gt;"",IF(W26+X26&lt;W22+X22,0,(W26+X26)-(W22+X22)),"")</f>
        <v>1.2370000000000001</v>
      </c>
      <c r="Z26" s="103" t="str">
        <f>IF(Y26&lt;Y22,"v",IF(Y26=Y22,IF(X26&lt;X22,"v",""),""))</f>
        <v/>
      </c>
      <c r="AA26" s="47"/>
      <c r="AB26" s="31"/>
      <c r="AC26" s="31"/>
      <c r="AD26" s="31"/>
      <c r="AE26" s="31"/>
      <c r="AF26" s="118"/>
      <c r="AG26" s="120"/>
      <c r="AH26" s="120"/>
      <c r="AI26" s="120"/>
      <c r="AJ26" s="118"/>
      <c r="AK26" s="47"/>
      <c r="AL26" s="31"/>
      <c r="AM26" s="31"/>
      <c r="AN26" s="31"/>
      <c r="AO26" s="118"/>
      <c r="AP26" s="120"/>
      <c r="AQ26" s="120"/>
      <c r="AR26" s="120"/>
      <c r="AS26" s="118"/>
      <c r="AT26" s="47"/>
      <c r="AU26" s="133" t="s">
        <v>12</v>
      </c>
      <c r="AY26" s="79"/>
      <c r="AZ26" s="81"/>
      <c r="BB26" s="79"/>
      <c r="BC26" s="81"/>
    </row>
    <row r="27" spans="1:55" ht="11.1" customHeight="1">
      <c r="A27" s="173"/>
      <c r="B27" s="173"/>
      <c r="C27" s="173"/>
      <c r="D27" s="85" t="str">
        <f ca="1">("Nr "&amp;INDIRECT("Ranking" &amp;D1 &amp;"!M26")) &amp;" " &amp;(INDIRECT("Ranking" &amp;D1 &amp;"!K26")) &amp;" " &amp;(INDIRECT("Ranking" &amp;D1 &amp;"!L26"))</f>
        <v>Nr 79 ISAKSSON Rasmus  Sundsvalls SLK</v>
      </c>
      <c r="E27" s="86">
        <v>7.8E-2</v>
      </c>
      <c r="F27" s="86">
        <v>1.407</v>
      </c>
      <c r="G27" s="102">
        <f t="shared" ref="G27" si="22">IF(F27&lt;&gt;"",IF(E27+F27&lt;E26+F26,0,(E27+F27)-(E26+F26)),"")</f>
        <v>1.4850000000000001</v>
      </c>
      <c r="H27" s="89" t="str">
        <f t="shared" ref="H27" si="23">IF(G27&lt;G26,"v",IF(G27=G26,IF(F27&lt;F26,"v",""),""))</f>
        <v/>
      </c>
      <c r="I27" s="69"/>
      <c r="J27" s="191">
        <f>J23+1</f>
        <v>130</v>
      </c>
      <c r="K27" s="199" t="s">
        <v>248</v>
      </c>
      <c r="L27" s="191">
        <f>L23+1</f>
        <v>177</v>
      </c>
      <c r="M27" s="117"/>
      <c r="N27" s="97"/>
      <c r="O27" s="97"/>
      <c r="P27" s="98"/>
      <c r="Q27" s="99"/>
      <c r="R27" s="57"/>
      <c r="S27" s="57"/>
      <c r="T27" s="57"/>
      <c r="U27" s="57"/>
      <c r="V27" s="121"/>
      <c r="W27" s="119"/>
      <c r="X27" s="119"/>
      <c r="Y27" s="120"/>
      <c r="Z27" s="118"/>
      <c r="AA27" s="31"/>
      <c r="AB27" s="31"/>
      <c r="AC27" s="31"/>
      <c r="AD27" s="31"/>
      <c r="AE27" s="31"/>
      <c r="AF27" s="106"/>
      <c r="AG27" s="108"/>
      <c r="AH27" s="108"/>
      <c r="AI27" s="108"/>
      <c r="AJ27" s="106"/>
      <c r="AK27" s="47"/>
      <c r="AL27" s="31"/>
      <c r="AM27" s="31"/>
      <c r="AN27" s="31"/>
      <c r="AO27" s="118"/>
      <c r="AP27" s="120"/>
      <c r="AQ27" s="120"/>
      <c r="AR27" s="120"/>
      <c r="AS27" s="118"/>
      <c r="AT27" s="52"/>
      <c r="AU27" s="146" t="str">
        <f ca="1">IF(AS14&lt;&gt;"",AO28,IF(AS28&lt;&gt;"",AO14,""))</f>
        <v>Nr 86 SILFER Leopold Sundsvalls SLK</v>
      </c>
      <c r="AY27" s="79"/>
      <c r="AZ27" s="81"/>
      <c r="BB27" s="79"/>
      <c r="BC27" s="81"/>
    </row>
    <row r="28" spans="1:55" ht="11.1" customHeight="1">
      <c r="A28" s="174">
        <f>A26+1</f>
        <v>44</v>
      </c>
      <c r="B28" s="174" t="s">
        <v>248</v>
      </c>
      <c r="C28" s="172" t="s">
        <v>120</v>
      </c>
      <c r="D28" s="94" t="str">
        <f ca="1">("Nr "&amp;INDIRECT("Ranking" &amp;D1 &amp;"!M31")) &amp;" " &amp;(INDIRECT("Ranking" &amp;D1 &amp;"!K31")) &amp;" " &amp;(INDIRECT("Ranking" &amp;D1 &amp;"!L31"))</f>
        <v>Nr  - -</v>
      </c>
      <c r="E28" s="95"/>
      <c r="F28" s="95"/>
      <c r="G28" s="102" t="str">
        <f t="shared" ref="G28" si="24">IF(F28&lt;&gt;"",IF(E28+F28&lt;E29+F29,0,(E28+F28)-(E29+F29)),"")</f>
        <v/>
      </c>
      <c r="H28" s="88" t="str">
        <f t="shared" ref="H28" si="25">IF(G28&lt;G29,"v",IF(G28=G29,IF(F28&lt;F29,"v",""),""))</f>
        <v/>
      </c>
      <c r="I28" s="31"/>
      <c r="J28" s="192"/>
      <c r="K28" s="192"/>
      <c r="L28" s="192"/>
      <c r="M28" s="111" t="str">
        <f ca="1">IF(H28&lt;&gt;"",D28,IF(H29&lt;&gt;"",D29,""))</f>
        <v>Nr 83 MIKELSSON Olle Östersund-Frösö SLK</v>
      </c>
      <c r="N28" s="123">
        <v>0</v>
      </c>
      <c r="O28" s="123">
        <v>0</v>
      </c>
      <c r="P28" s="102">
        <f>IF(O28&lt;&gt;"",IF(N28+O28&lt;N26+O26,0,(N28+O28)-(N26+O26)),"")</f>
        <v>0</v>
      </c>
      <c r="Q28" s="103" t="str">
        <f>IF(P28&lt;P26,"v",IF(P28=P26,IF(O28&lt;O26,"v",""),""))</f>
        <v>v</v>
      </c>
      <c r="U28" s="23"/>
      <c r="V28" s="118"/>
      <c r="W28" s="119"/>
      <c r="X28" s="119"/>
      <c r="Y28" s="120"/>
      <c r="Z28" s="118"/>
      <c r="AA28" s="31"/>
      <c r="AB28" s="31"/>
      <c r="AC28" s="193">
        <f>AC14+1</f>
        <v>251</v>
      </c>
      <c r="AD28" s="196" t="s">
        <v>248</v>
      </c>
      <c r="AE28" s="193">
        <f>AE14+1</f>
        <v>263</v>
      </c>
      <c r="AF28" s="113" t="s">
        <v>13</v>
      </c>
      <c r="AG28" s="115"/>
      <c r="AH28" s="115"/>
      <c r="AI28" s="115"/>
      <c r="AJ28" s="106"/>
      <c r="AK28" s="52"/>
      <c r="AL28" s="42"/>
      <c r="AM28" s="42"/>
      <c r="AN28" s="53"/>
      <c r="AO28" s="129" t="str">
        <f ca="1">IF(AJ24&lt;&gt;"",AF24,IF(AJ32&lt;&gt;"",AF32,""))</f>
        <v>Nr 88 SVELANDER Simon Sundsvalls SLK</v>
      </c>
      <c r="AP28" s="86">
        <v>0</v>
      </c>
      <c r="AQ28" s="86">
        <v>0</v>
      </c>
      <c r="AR28" s="102">
        <f>IF(AQ28&lt;&gt;"",IF(AP28+AQ28&lt;AP14+AQ14,0,(AP28+AQ28)-(AP14+AQ14)),"")</f>
        <v>0</v>
      </c>
      <c r="AS28" s="103" t="str">
        <f>IF(AR28&lt;AR14,"v",IF(AR28=AR14,IF(AQ28&lt;AQ14,"v",""),""))</f>
        <v>v</v>
      </c>
      <c r="AT28" s="47"/>
      <c r="AU28" s="118"/>
      <c r="AY28" s="79"/>
      <c r="AZ28" s="81"/>
      <c r="BB28" s="79"/>
      <c r="BC28" s="81"/>
    </row>
    <row r="29" spans="1:55" ht="11.1" customHeight="1">
      <c r="A29" s="173"/>
      <c r="B29" s="173"/>
      <c r="C29" s="173"/>
      <c r="D29" s="94" t="str">
        <f ca="1">("Nr "&amp;INDIRECT("Ranking" &amp;D1 &amp;"!M10")) &amp;" " &amp;(INDIRECT("Ranking" &amp;D1 &amp;"!K10")) &amp;" " &amp;(INDIRECT("Ranking" &amp;D1 &amp;"!L10"))</f>
        <v>Nr 83 MIKELSSON Olle Östersund-Frösö SLK</v>
      </c>
      <c r="E29" s="95">
        <v>0</v>
      </c>
      <c r="F29" s="95">
        <v>0</v>
      </c>
      <c r="G29" s="102">
        <f t="shared" ref="G29" si="26">IF(F29&lt;&gt;"",IF(E29+F29&lt;E28+F28,0,(E29+F29)-(E28+F28)),"")</f>
        <v>0</v>
      </c>
      <c r="H29" s="89" t="str">
        <f t="shared" ref="H29" si="27">IF(G29&lt;G28,"v",IF(G29=G28,IF(F29&lt;F28,"v",""),""))</f>
        <v>v</v>
      </c>
      <c r="I29" s="69"/>
      <c r="J29" s="58"/>
      <c r="K29" s="58"/>
      <c r="L29" s="58"/>
      <c r="M29" s="125"/>
      <c r="N29" s="126"/>
      <c r="O29" s="126"/>
      <c r="P29" s="127"/>
      <c r="Q29" s="118"/>
      <c r="R29" s="31"/>
      <c r="S29" s="31"/>
      <c r="T29" s="31"/>
      <c r="U29" s="31"/>
      <c r="V29" s="106"/>
      <c r="W29" s="107"/>
      <c r="X29" s="107"/>
      <c r="Y29" s="108"/>
      <c r="Z29" s="106"/>
      <c r="AC29" s="193"/>
      <c r="AD29" s="193"/>
      <c r="AE29" s="193"/>
      <c r="AF29" s="106"/>
      <c r="AG29" s="108"/>
      <c r="AH29" s="108"/>
      <c r="AI29" s="108"/>
      <c r="AJ29" s="106"/>
      <c r="AK29" s="47"/>
      <c r="AL29" s="31"/>
      <c r="AM29" s="31"/>
      <c r="AN29" s="31"/>
      <c r="AO29" s="121"/>
      <c r="AP29" s="120"/>
      <c r="AQ29" s="120"/>
      <c r="AR29" s="120"/>
      <c r="AS29" s="118"/>
      <c r="AU29" s="106"/>
      <c r="AY29" s="79"/>
      <c r="AZ29" s="81"/>
      <c r="BB29" s="79"/>
      <c r="BC29" s="81"/>
    </row>
    <row r="30" spans="1:55" ht="11.1" customHeight="1">
      <c r="A30" s="174">
        <f>A28+1</f>
        <v>45</v>
      </c>
      <c r="B30" s="174" t="s">
        <v>248</v>
      </c>
      <c r="C30" s="172" t="s">
        <v>120</v>
      </c>
      <c r="D30" s="85" t="str">
        <f ca="1">("Nr "&amp;INDIRECT("Ranking" &amp;D1 &amp;"!M11")) &amp;" " &amp;(INDIRECT("Ranking" &amp;D1 &amp;"!K11")) &amp;" " &amp;(INDIRECT("Ranking" &amp;D1 &amp;"!L11"))</f>
        <v>Nr 80 JONASSON Viktor Sundsvalls SLK</v>
      </c>
      <c r="E30" s="86">
        <v>0</v>
      </c>
      <c r="F30" s="86">
        <v>0</v>
      </c>
      <c r="G30" s="102">
        <f t="shared" ref="G30" si="28">IF(F30&lt;&gt;"",IF(E30+F30&lt;E31+F31,0,(E30+F30)-(E31+F31)),"")</f>
        <v>0</v>
      </c>
      <c r="H30" s="88" t="str">
        <f t="shared" ref="H30" si="29">IF(G30&lt;G31,"v",IF(G30=G31,IF(F30&lt;F31,"v",""),""))</f>
        <v>v</v>
      </c>
      <c r="I30" s="31"/>
      <c r="J30" s="169"/>
      <c r="K30" s="169"/>
      <c r="L30" s="169"/>
      <c r="M30" s="90" t="str">
        <f ca="1">IF(H30&lt;&gt;"",D30,IF(H31&lt;&gt;"",D31,""))</f>
        <v>Nr 80 JONASSON Viktor Sundsvalls SLK</v>
      </c>
      <c r="N30" s="91">
        <v>0.24399999999999999</v>
      </c>
      <c r="O30" s="91">
        <v>7.1740000000000004</v>
      </c>
      <c r="P30" s="92">
        <f>IF(O30&lt;&gt;"",IF(N30+O30&lt;N32+O32,0,(N30+O30)-(N32+O32)),"")</f>
        <v>7.4180000000000001</v>
      </c>
      <c r="Q30" s="88" t="str">
        <f>IF(P30&lt;P32,"v",IF(P30=P32,IF(O30&lt;O32,"v",""),""))</f>
        <v/>
      </c>
      <c r="U30" s="23"/>
      <c r="V30" s="147" t="str">
        <f ca="1">IF(Q30&lt;&gt;"",M30,IF(Q32&lt;&gt;"",M32,""))</f>
        <v>Nr 72 AXELHED Pontus Mälaröarnas Alpina SK</v>
      </c>
      <c r="W30" s="95">
        <v>0.7</v>
      </c>
      <c r="X30" s="95">
        <v>0</v>
      </c>
      <c r="Y30" s="92">
        <f>IF(X30&lt;&gt;"",IF(W30+X30&lt;W34+X34,0,(W30+X30)-(W34+X34)),"")</f>
        <v>0.41</v>
      </c>
      <c r="Z30" s="88" t="str">
        <f>IF(Y30&lt;Y34,"v",IF(Y30=Y34,IF(X30&lt;X34,"v",""),""))</f>
        <v/>
      </c>
      <c r="AE30" s="23"/>
      <c r="AF30" s="106"/>
      <c r="AG30" s="108"/>
      <c r="AH30" s="108"/>
      <c r="AI30" s="108"/>
      <c r="AJ30" s="106"/>
      <c r="AK30" s="47"/>
      <c r="AL30" s="31"/>
      <c r="AM30" s="31"/>
      <c r="AN30" s="31"/>
      <c r="AO30" s="106"/>
      <c r="AP30" s="108"/>
      <c r="AQ30" s="108"/>
      <c r="AR30" s="108"/>
      <c r="AS30" s="118"/>
      <c r="AU30" s="106"/>
      <c r="AY30" s="79"/>
      <c r="AZ30" s="81"/>
      <c r="BB30" s="79"/>
      <c r="BC30" s="81"/>
    </row>
    <row r="31" spans="1:55" ht="11.1" customHeight="1">
      <c r="A31" s="173"/>
      <c r="B31" s="173"/>
      <c r="C31" s="173"/>
      <c r="D31" s="85" t="str">
        <f ca="1">("Nr "&amp;INDIRECT("Ranking" &amp;D1 &amp;"!M30")) &amp;" " &amp;(INDIRECT("Ranking" &amp;D1 &amp;"!K30")) &amp;" " &amp;(INDIRECT("Ranking" &amp;D1 &amp;"!L30"))</f>
        <v>Nr  - -</v>
      </c>
      <c r="E31" s="86"/>
      <c r="F31" s="86"/>
      <c r="G31" s="102" t="str">
        <f t="shared" ref="G31" si="30">IF(F31&lt;&gt;"",IF(E31+F31&lt;E30+F30,0,(E31+F31)-(E30+F30)),"")</f>
        <v/>
      </c>
      <c r="H31" s="89" t="str">
        <f t="shared" ref="H31" si="31">IF(G31&lt;G30,"v",IF(G31=G30,IF(F31&lt;F30,"v",""),""))</f>
        <v/>
      </c>
      <c r="I31" s="69"/>
      <c r="J31" s="191">
        <f>J27+1</f>
        <v>131</v>
      </c>
      <c r="K31" s="199" t="s">
        <v>248</v>
      </c>
      <c r="L31" s="191">
        <f>L27+1</f>
        <v>178</v>
      </c>
      <c r="M31" s="96"/>
      <c r="N31" s="97"/>
      <c r="O31" s="97"/>
      <c r="P31" s="98"/>
      <c r="Q31" s="99"/>
      <c r="R31" s="57"/>
      <c r="S31" s="57"/>
      <c r="T31" s="57"/>
      <c r="U31" s="57"/>
      <c r="V31" s="121"/>
      <c r="W31" s="140"/>
      <c r="X31" s="140"/>
      <c r="Y31" s="122"/>
      <c r="Z31" s="109"/>
      <c r="AA31" s="31"/>
      <c r="AB31" s="31"/>
      <c r="AC31" s="31"/>
      <c r="AD31" s="31"/>
      <c r="AE31" s="31"/>
      <c r="AF31" s="118"/>
      <c r="AG31" s="120"/>
      <c r="AH31" s="120"/>
      <c r="AI31" s="120"/>
      <c r="AJ31" s="118"/>
      <c r="AK31" s="47"/>
      <c r="AL31" s="31"/>
      <c r="AM31" s="31"/>
      <c r="AN31" s="31"/>
      <c r="AO31" s="147" t="str">
        <f ca="1">IF(AJ10&lt;&gt;"",AF18,IF(AJ18&lt;&gt;"",AF10,""))</f>
        <v>Nr 73 BERGGREN Tim Sundsvalls SLK</v>
      </c>
      <c r="AP31" s="148">
        <v>0.36299999999999999</v>
      </c>
      <c r="AQ31" s="148">
        <v>0</v>
      </c>
      <c r="AR31" s="92">
        <f>IF(AQ31&lt;&gt;"",IF(AP31+AQ31&lt;AP35+AQ35,0,(AP31+AQ31)-(AP35+AQ35)),"")</f>
        <v>0</v>
      </c>
      <c r="AS31" s="88" t="str">
        <f>IF(AR31&lt;AR35,"v",IF(AR31=AR35,IF(AQ31&lt;AQ35,"v",""),""))</f>
        <v>v</v>
      </c>
      <c r="AU31" s="106"/>
      <c r="AY31" s="79"/>
      <c r="AZ31" s="81"/>
      <c r="BB31" s="79"/>
      <c r="BC31" s="81"/>
    </row>
    <row r="32" spans="1:55" ht="11.1" customHeight="1">
      <c r="A32" s="174">
        <f>A30+1</f>
        <v>46</v>
      </c>
      <c r="B32" s="174" t="s">
        <v>248</v>
      </c>
      <c r="C32" s="172" t="s">
        <v>120</v>
      </c>
      <c r="D32" s="94" t="str">
        <f ca="1">("Nr "&amp;INDIRECT("Ranking" &amp;D1 &amp;"!M27")) &amp;" " &amp;(INDIRECT("Ranking" &amp;D1 &amp;"!K27")) &amp;" " &amp;(INDIRECT("Ranking" &amp;D1 &amp;"!L27"))</f>
        <v>Nr  - -</v>
      </c>
      <c r="E32" s="95"/>
      <c r="F32" s="95"/>
      <c r="G32" s="102" t="str">
        <f t="shared" ref="G32" si="32">IF(F32&lt;&gt;"",IF(E32+F32&lt;E33+F33,0,(E32+F32)-(E33+F33)),"")</f>
        <v/>
      </c>
      <c r="H32" s="88" t="str">
        <f t="shared" ref="H32" si="33">IF(G32&lt;G33,"v",IF(G32=G33,IF(F32&lt;F33,"v",""),""))</f>
        <v/>
      </c>
      <c r="I32" s="42"/>
      <c r="J32" s="192"/>
      <c r="K32" s="192"/>
      <c r="L32" s="192"/>
      <c r="M32" s="90" t="str">
        <f ca="1">IF(H32&lt;&gt;"",D32,IF(H33&lt;&gt;"",D33,""))</f>
        <v>Nr 72 AXELHED Pontus Mälaröarnas Alpina SK</v>
      </c>
      <c r="N32" s="101">
        <v>0</v>
      </c>
      <c r="O32" s="101">
        <v>0</v>
      </c>
      <c r="P32" s="102">
        <f>IF(O32&lt;&gt;"",IF(N32+O32&lt;N30+O30,0,(N32+O32)-(N30+O30)),"")</f>
        <v>0</v>
      </c>
      <c r="Q32" s="103" t="str">
        <f>IF(P32&lt;P30,"v",IF(P32=P30,IF(O32&lt;O30,"v",""),""))</f>
        <v>v</v>
      </c>
      <c r="S32" s="193">
        <f>S24+1</f>
        <v>211</v>
      </c>
      <c r="T32" s="196" t="s">
        <v>248</v>
      </c>
      <c r="U32" s="193">
        <f>U24+1</f>
        <v>235</v>
      </c>
      <c r="V32" s="141" t="s">
        <v>14</v>
      </c>
      <c r="W32" s="142"/>
      <c r="X32" s="142"/>
      <c r="Y32" s="143"/>
      <c r="Z32" s="144"/>
      <c r="AA32" s="42">
        <v>4</v>
      </c>
      <c r="AB32" s="42"/>
      <c r="AC32" s="42">
        <v>4</v>
      </c>
      <c r="AD32" s="42"/>
      <c r="AE32" s="53"/>
      <c r="AF32" s="189" t="str">
        <f ca="1">IF(Z30&lt;&gt;"",V30,IF(Z34&lt;&gt;"",V34,""))</f>
        <v>Nr 92 ÖHMAN Lowe Sollentuna SLK</v>
      </c>
      <c r="AG32" s="123">
        <v>0.7</v>
      </c>
      <c r="AH32" s="123">
        <v>0.996</v>
      </c>
      <c r="AI32" s="102">
        <f>IF(AH32&lt;&gt;"",IF(AG32+AH32&lt;AG24+AH24,0,(AG32+AH32)-(AG24+AH24)),"")</f>
        <v>1.696</v>
      </c>
      <c r="AJ32" s="103" t="str">
        <f>IF(AI32&lt;AI24,"v",IF(AI32=AI24,IF(AH32&lt;AH24,"v",""),""))</f>
        <v/>
      </c>
      <c r="AK32" s="47"/>
      <c r="AL32" s="31"/>
      <c r="AM32" s="31"/>
      <c r="AN32" s="31"/>
      <c r="AO32" s="121"/>
      <c r="AP32" s="122"/>
      <c r="AQ32" s="122"/>
      <c r="AR32" s="122"/>
      <c r="AS32" s="109"/>
      <c r="AU32" s="149" t="s">
        <v>15</v>
      </c>
      <c r="AY32" s="79"/>
      <c r="AZ32" s="81"/>
      <c r="BB32" s="79"/>
      <c r="BC32" s="81"/>
    </row>
    <row r="33" spans="1:55" ht="11.1" customHeight="1">
      <c r="A33" s="173"/>
      <c r="B33" s="173"/>
      <c r="C33" s="173"/>
      <c r="D33" s="94" t="str">
        <f ca="1">("Nr "&amp;INDIRECT("Ranking" &amp;D1 &amp;"!M14")) &amp;" " &amp;(INDIRECT("Ranking" &amp;D1 &amp;"!K14")) &amp;" " &amp;(INDIRECT("Ranking" &amp;D1 &amp;"!L14"))</f>
        <v>Nr 72 AXELHED Pontus Mälaröarnas Alpina SK</v>
      </c>
      <c r="E33" s="95">
        <v>0</v>
      </c>
      <c r="F33" s="95">
        <v>0</v>
      </c>
      <c r="G33" s="102">
        <f t="shared" ref="G33" si="34">IF(F33&lt;&gt;"",IF(E33+F33&lt;E32+F32,0,(E33+F33)-(E32+F32)),"")</f>
        <v>0</v>
      </c>
      <c r="H33" s="89" t="str">
        <f t="shared" ref="H33" si="35">IF(G33&lt;G32,"v",IF(G33=G32,IF(F33&lt;F32,"v",""),""))</f>
        <v>v</v>
      </c>
      <c r="I33" s="69"/>
      <c r="J33" s="58"/>
      <c r="K33" s="58"/>
      <c r="L33" s="58"/>
      <c r="M33" s="96"/>
      <c r="N33" s="104"/>
      <c r="O33" s="104"/>
      <c r="P33" s="105"/>
      <c r="Q33" s="118"/>
      <c r="R33" s="31"/>
      <c r="S33" s="193"/>
      <c r="T33" s="193"/>
      <c r="U33" s="193"/>
      <c r="V33" s="106"/>
      <c r="W33" s="107"/>
      <c r="X33" s="107"/>
      <c r="Y33" s="108"/>
      <c r="Z33" s="106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93">
        <v>271</v>
      </c>
      <c r="AM33" s="196" t="s">
        <v>248</v>
      </c>
      <c r="AN33" s="193">
        <v>283</v>
      </c>
      <c r="AO33" s="113" t="s">
        <v>16</v>
      </c>
      <c r="AP33" s="113"/>
      <c r="AQ33" s="113"/>
      <c r="AR33" s="113"/>
      <c r="AS33" s="144"/>
      <c r="AU33" s="150" t="str">
        <f ca="1">IF(AS31&lt;&gt;"",AO31,IF(AS35&lt;&gt;"",AO35,""))</f>
        <v>Nr 73 BERGGREN Tim Sundsvalls SLK</v>
      </c>
      <c r="AY33" s="79"/>
      <c r="AZ33" s="81"/>
      <c r="BB33" s="79"/>
      <c r="BC33" s="81"/>
    </row>
    <row r="34" spans="1:55" ht="11.1" customHeight="1">
      <c r="A34" s="174">
        <f>A32+1</f>
        <v>47</v>
      </c>
      <c r="B34" s="174" t="s">
        <v>248</v>
      </c>
      <c r="C34" s="174">
        <v>97</v>
      </c>
      <c r="D34" s="85" t="str">
        <f ca="1">("Nr "&amp;INDIRECT("Ranking" &amp;D1 &amp;"!M19")) &amp;" " &amp;(INDIRECT("Ranking" &amp;D1 &amp;"!K19")) &amp;" " &amp;(INDIRECT("Ranking" &amp;D1 &amp;"!L19"))</f>
        <v>Nr 87 STYRMAN Kalle Sundsvalls SLK</v>
      </c>
      <c r="E34" s="86">
        <v>0</v>
      </c>
      <c r="F34" s="86">
        <v>0</v>
      </c>
      <c r="G34" s="102">
        <f t="shared" ref="G34" si="36">IF(F34&lt;&gt;"",IF(E34+F34&lt;E35+F35,0,(E34+F34)-(E35+F35)),"")</f>
        <v>0</v>
      </c>
      <c r="H34" s="88" t="str">
        <f t="shared" ref="H34" si="37">IF(G34&lt;G35,"v",IF(G34=G35,IF(F34&lt;F35,"v",""),""))</f>
        <v>v</v>
      </c>
      <c r="I34" s="42"/>
      <c r="J34" s="169"/>
      <c r="K34" s="169"/>
      <c r="L34" s="169"/>
      <c r="M34" s="111" t="str">
        <f ca="1">IF(H34&lt;&gt;"",D34,IF(H35&lt;&gt;"",D35,""))</f>
        <v>Nr 87 STYRMAN Kalle Sundsvalls SLK</v>
      </c>
      <c r="N34" s="123">
        <v>0.7</v>
      </c>
      <c r="O34" s="123">
        <v>1.46</v>
      </c>
      <c r="P34" s="92">
        <f>IF(O34&lt;&gt;"",IF(N34+O34&lt;N36+O36,0,(N34+O34)-(N36+O36)),"")</f>
        <v>2.16</v>
      </c>
      <c r="Q34" s="88" t="str">
        <f>IF(P34&lt;P36,"v",IF(P34=P36,IF(O34&lt;O36,"v",""),""))</f>
        <v/>
      </c>
      <c r="U34" s="23"/>
      <c r="V34" s="147" t="str">
        <f ca="1">IF(Q34&lt;&gt;"",M34,IF(Q36&lt;&gt;"",M36,""))</f>
        <v>Nr 92 ÖHMAN Lowe Sollentuna SLK</v>
      </c>
      <c r="W34" s="95">
        <v>0</v>
      </c>
      <c r="X34" s="95">
        <v>0.28999999999999998</v>
      </c>
      <c r="Y34" s="102">
        <f>IF(X34&lt;&gt;"",IF(W34+X34&lt;W30+X30,0,(W34+X34)-(W30+X30)),"")</f>
        <v>0</v>
      </c>
      <c r="Z34" s="103" t="str">
        <f>IF(Y34&lt;Y30,"v",IF(Y34=Y30,IF(X34&lt;X30,"v",""),""))</f>
        <v>v</v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93"/>
      <c r="AM34" s="193"/>
      <c r="AN34" s="193"/>
      <c r="AO34" s="106"/>
      <c r="AP34" s="108"/>
      <c r="AQ34" s="108"/>
      <c r="AR34" s="108"/>
      <c r="AS34" s="144"/>
      <c r="AT34" s="69"/>
      <c r="AU34" s="57"/>
      <c r="AY34" s="79"/>
      <c r="AZ34" s="81"/>
      <c r="BB34" s="79"/>
      <c r="BC34" s="81"/>
    </row>
    <row r="35" spans="1:55" ht="11.1" customHeight="1">
      <c r="A35" s="173"/>
      <c r="B35" s="173"/>
      <c r="C35" s="173"/>
      <c r="D35" s="85" t="str">
        <f ca="1">("Nr "&amp;INDIRECT("Ranking" &amp;D1 &amp;"!M22")) &amp;" " &amp;(INDIRECT("Ranking" &amp;D1 &amp;"!K22")) &amp;" " &amp;(INDIRECT("Ranking" &amp;D1 &amp;"!L22"))</f>
        <v>Nr 84 NORDENBERG Arvid Sundsvalls SLK</v>
      </c>
      <c r="E35" s="86">
        <v>0.7</v>
      </c>
      <c r="F35" s="86">
        <v>3.25</v>
      </c>
      <c r="G35" s="102">
        <f t="shared" ref="G35" si="38">IF(F35&lt;&gt;"",IF(E35+F35&lt;E34+F34,0,(E35+F35)-(E34+F34)),"")</f>
        <v>3.95</v>
      </c>
      <c r="H35" s="89" t="str">
        <f t="shared" ref="H35" si="39">IF(G35&lt;G34,"v",IF(G35=G34,IF(F35&lt;F34,"v",""),""))</f>
        <v/>
      </c>
      <c r="I35" s="31"/>
      <c r="J35" s="191">
        <f>J31+1</f>
        <v>132</v>
      </c>
      <c r="K35" s="199" t="s">
        <v>248</v>
      </c>
      <c r="L35" s="191">
        <f>L31+1</f>
        <v>179</v>
      </c>
      <c r="M35" s="117"/>
      <c r="N35" s="97"/>
      <c r="O35" s="97"/>
      <c r="P35" s="98"/>
      <c r="Q35" s="99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4" t="str">
        <f ca="1">IF(AJ24&lt;&gt;"",AF32,IF(AJ32&lt;&gt;"",AF24,""))</f>
        <v>Nr 92 ÖHMAN Lowe Sollentuna SLK</v>
      </c>
      <c r="AP35" s="95">
        <v>0</v>
      </c>
      <c r="AQ35" s="95">
        <v>0.7</v>
      </c>
      <c r="AR35" s="102">
        <f>IF(AQ35&lt;&gt;"",IF(AP35+AQ35&lt;AP31+AQ31,0,(AP35+AQ35)-(AP31+AQ31)),"")</f>
        <v>0.33699999999999997</v>
      </c>
      <c r="AS35" s="103" t="str">
        <f>IF(AR35&lt;AR31,"v",IF(AR35=AR31,IF(AQ35&lt;AQ31,"v",""),""))</f>
        <v/>
      </c>
      <c r="AY35" s="79"/>
      <c r="AZ35" s="81"/>
      <c r="BB35" s="79"/>
      <c r="BC35" s="81"/>
    </row>
    <row r="36" spans="1:55" ht="11.1" customHeight="1">
      <c r="A36" s="174">
        <f>A34+1</f>
        <v>48</v>
      </c>
      <c r="B36" s="180" t="s">
        <v>248</v>
      </c>
      <c r="C36" s="172" t="s">
        <v>120</v>
      </c>
      <c r="D36" s="94" t="str">
        <f ca="1">("Nr "&amp;INDIRECT("Ranking" &amp;D1 &amp;"!M35")) &amp;" " &amp;(INDIRECT("Ranking" &amp;D1 &amp;"!K35")) &amp;" " &amp;(INDIRECT("Ranking" &amp;D1 &amp;"!L35"))</f>
        <v>Nr  - -</v>
      </c>
      <c r="E36" s="95"/>
      <c r="F36" s="95"/>
      <c r="G36" s="102" t="str">
        <f t="shared" ref="G36" si="40">IF(F36&lt;&gt;"",IF(E36+F36&lt;E37+F37,0,(E36+F36)-(E37+F37)),"")</f>
        <v/>
      </c>
      <c r="H36" s="88" t="str">
        <f t="shared" ref="H36" si="41">IF(G36&lt;G37,"v",IF(G36=G37,IF(F36&lt;F37,"v",""),""))</f>
        <v/>
      </c>
      <c r="I36" s="42"/>
      <c r="J36" s="192"/>
      <c r="K36" s="192"/>
      <c r="L36" s="192"/>
      <c r="M36" s="111" t="str">
        <f ca="1">IF(H36&lt;&gt;"",D36,IF(H37&lt;&gt;"",D37,""))</f>
        <v>Nr 92 ÖHMAN Lowe Sollentuna SLK</v>
      </c>
      <c r="N36" s="123">
        <v>0</v>
      </c>
      <c r="O36" s="123">
        <v>0</v>
      </c>
      <c r="P36" s="102">
        <f>IF(O36&lt;&gt;"",IF(N36+O36&lt;N34+O34,0,(N36+O36)-(N34+O34)),"")</f>
        <v>0</v>
      </c>
      <c r="Q36" s="103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79"/>
      <c r="AZ36" s="81"/>
      <c r="BB36" s="79"/>
      <c r="BC36" s="81"/>
    </row>
    <row r="37" spans="1:55" ht="11.1" customHeight="1">
      <c r="A37" s="181"/>
      <c r="B37" s="181"/>
      <c r="C37" s="181"/>
      <c r="D37" s="94" t="str">
        <f ca="1">("Nr "&amp;INDIRECT("Ranking" &amp;D1 &amp;"!M6")) &amp;" " &amp;(INDIRECT("Ranking" &amp;D1 &amp;"!K6")) &amp;" " &amp;(INDIRECT("Ranking" &amp;D1 &amp;"!L6"))</f>
        <v>Nr 92 ÖHMAN Lowe Sollentuna SLK</v>
      </c>
      <c r="E37" s="95">
        <v>0</v>
      </c>
      <c r="F37" s="95">
        <v>0</v>
      </c>
      <c r="G37" s="102">
        <f t="shared" ref="G37" si="42">IF(F37&lt;&gt;"",IF(E37+F37&lt;E36+F36,0,(E37+F37)-(E36+F36)),"")</f>
        <v>0</v>
      </c>
      <c r="H37" s="89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79"/>
      <c r="AZ37" s="81"/>
      <c r="BB37" s="79"/>
      <c r="BC37" s="81"/>
    </row>
    <row r="38" spans="1:55" ht="11.1" customHeight="1">
      <c r="AW38" s="79"/>
      <c r="AX38" s="81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0" t="s">
        <v>17</v>
      </c>
      <c r="C41" s="170"/>
      <c r="D41" s="160"/>
      <c r="E41" s="28"/>
      <c r="F41" s="28"/>
      <c r="G41" s="28"/>
      <c r="H41" s="28"/>
      <c r="N41" s="160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0"/>
      <c r="C42" s="170"/>
      <c r="D42" s="93"/>
      <c r="H42" s="22"/>
      <c r="N42" s="160"/>
      <c r="O42" s="22"/>
    </row>
    <row r="43" spans="1:55" ht="18.75">
      <c r="A43" s="171" t="s">
        <v>18</v>
      </c>
      <c r="C43" s="80" t="str">
        <f ca="1">AU21</f>
        <v>Nr 88 SVELANDER Simon Sundsvalls SLK</v>
      </c>
      <c r="H43" s="22"/>
      <c r="N43" s="161" t="s">
        <v>55</v>
      </c>
      <c r="O43" s="81" t="str">
        <f ca="1">IF(AND(H5="",H6=""),"",IF(H5="",D5,IF(H6="",D6)))</f>
        <v>Nr  - -</v>
      </c>
    </row>
    <row r="44" spans="1:55" ht="18.75">
      <c r="A44" s="171" t="s">
        <v>19</v>
      </c>
      <c r="C44" s="80" t="str">
        <f ca="1">AU27</f>
        <v>Nr 86 SILFER Leopold Sundsvalls SLK</v>
      </c>
      <c r="H44" s="22"/>
      <c r="N44" s="161" t="s">
        <v>55</v>
      </c>
      <c r="O44" s="81" t="str">
        <f ca="1">IF(AND(H7="",H8=""),"",IF(H7="",D7,IF(H8="",D8)))</f>
        <v>Nr 81 KÅRBERG Joel Sundsvalls SLK</v>
      </c>
    </row>
    <row r="45" spans="1:55" ht="18.75">
      <c r="A45" s="171" t="s">
        <v>20</v>
      </c>
      <c r="C45" s="80" t="str">
        <f ca="1">AU33</f>
        <v>Nr 73 BERGGREN Tim Sundsvalls SLK</v>
      </c>
      <c r="H45" s="22"/>
      <c r="N45" s="161" t="s">
        <v>55</v>
      </c>
      <c r="O45" s="81" t="str">
        <f ca="1">IF(AND(H9="",H10=""),"",IF(H9="",D9,IF(H10="",D10)))</f>
        <v>Nr  - -</v>
      </c>
    </row>
    <row r="46" spans="1:55" ht="18.75">
      <c r="A46" s="171" t="s">
        <v>21</v>
      </c>
      <c r="C46" s="80" t="str">
        <f ca="1">IF(AND(AS31="",AS35=""),"",IF(AS31="",AO31,IF(AS35="",AO35)))</f>
        <v>Nr 92 ÖHMAN Lowe Sollentuna SLK</v>
      </c>
      <c r="H46" s="22"/>
      <c r="N46" s="161" t="s">
        <v>55</v>
      </c>
      <c r="O46" s="81" t="str">
        <f ca="1">IF(AND(H11="",H12=""),"",IF(H11="",D11,IF(H12="",D12)))</f>
        <v>Nr  - -</v>
      </c>
    </row>
    <row r="47" spans="1:55" ht="18.75">
      <c r="A47" s="171" t="s">
        <v>22</v>
      </c>
      <c r="C47" s="80" t="str">
        <f ca="1">IF(AND(Z8="",Z12=""),"",IF(Z8="",V8,IF(Z12="",V12)))</f>
        <v>Nr 82 MALKER Filip Sundsvalls SLK</v>
      </c>
      <c r="H47" s="22"/>
      <c r="N47" s="161" t="s">
        <v>55</v>
      </c>
      <c r="O47" s="81" t="str">
        <f ca="1">IF(AND(H13="",H14=""),"",IF(H13="",D13,IF(H14="",D14)))</f>
        <v>Nr  - -</v>
      </c>
    </row>
    <row r="48" spans="1:55" ht="18.75">
      <c r="A48" s="171" t="s">
        <v>22</v>
      </c>
      <c r="C48" s="80" t="str">
        <f ca="1">IF(AND(Z16="",Z20=""),"",IF(Z16="",V16,IF(Z20="",V20)))</f>
        <v>Nr 89 SVENSSON Axel Sundsvalls SLK</v>
      </c>
      <c r="H48" s="22"/>
      <c r="N48" s="161" t="s">
        <v>55</v>
      </c>
      <c r="O48" s="81" t="str">
        <f ca="1">IF(AND(H15="",H16=""),"",IF(H15="",D15,IF(H16="",D16)))</f>
        <v>Nr 74 BYLUND Ludvig Sundsvalls SLK</v>
      </c>
    </row>
    <row r="49" spans="1:15" ht="18.75">
      <c r="A49" s="171" t="s">
        <v>22</v>
      </c>
      <c r="C49" s="80" t="str">
        <f ca="1">IF(AND(Z22="",Z26=""),"",IF(Z22="",V22,IF(Z26="",V26)))</f>
        <v>Nr 83 MIKELSSON Olle Östersund-Frösö SLK</v>
      </c>
      <c r="H49" s="22"/>
      <c r="N49" s="161" t="s">
        <v>55</v>
      </c>
      <c r="O49" s="81" t="str">
        <f ca="1">IF(AND(H17="",H18=""),"",IF(H17="",D17,IF(H18="",D18)))</f>
        <v>Nr 90 WESTLUND Wilhelm Sundsvalls SLK</v>
      </c>
    </row>
    <row r="50" spans="1:15" ht="18.75">
      <c r="A50" s="171" t="s">
        <v>22</v>
      </c>
      <c r="C50" s="80" t="str">
        <f ca="1">IF(AND(Z30="",Z34=""),"",IF(Z30="",V30,IF(Z34="",V34)))</f>
        <v>Nr 72 AXELHED Pontus Mälaröarnas Alpina SK</v>
      </c>
      <c r="H50" s="22"/>
      <c r="N50" s="161" t="s">
        <v>55</v>
      </c>
      <c r="O50" s="81" t="str">
        <f ca="1">IF(AND(H19="",H20=""),"",IF(H19="",D19,IF(H20="",D20)))</f>
        <v>Nr  - -</v>
      </c>
    </row>
    <row r="51" spans="1:15" ht="18.75">
      <c r="A51" s="171" t="s">
        <v>23</v>
      </c>
      <c r="C51" s="80" t="str">
        <f ca="1">IF(AND(Q6="",Q8=""),"",IF(Q6="",M6,IF(Q8="",M8)))</f>
        <v>Nr 71 ALTON Simon Sundsvalls SLK</v>
      </c>
      <c r="H51" s="22"/>
      <c r="N51" s="161" t="s">
        <v>55</v>
      </c>
      <c r="O51" s="81" t="str">
        <f ca="1">IF(AND(H22="",H23=""),"",IF(H22="",D22,IF(H23="",D23)))</f>
        <v>Nr  - -</v>
      </c>
    </row>
    <row r="52" spans="1:15" ht="18.75">
      <c r="A52" s="171" t="s">
        <v>23</v>
      </c>
      <c r="C52" s="80" t="str">
        <f ca="1">IF(AND(Q10="",Q12=""),"",IF(Q10="",M10,IF(Q12="",M12)))</f>
        <v>Nr 91 ÅBERG Malte Nolby Alpina SK</v>
      </c>
      <c r="H52" s="22"/>
      <c r="N52" s="161" t="s">
        <v>55</v>
      </c>
      <c r="O52" s="81" t="str">
        <f ca="1">IF(AND(H24="",H25=""),"",IF(H24="",D24,IF(H25="",D25)))</f>
        <v>Nr 78 HEIDORN Elias Sundsvalls SLK</v>
      </c>
    </row>
    <row r="53" spans="1:15" ht="18.75">
      <c r="A53" s="171" t="s">
        <v>23</v>
      </c>
      <c r="C53" s="80" t="str">
        <f ca="1">IF(AND(Q14="",Q16=""),"",IF(Q14="",M14,IF(Q16="",M16)))</f>
        <v>Nr 75 GRETZER Leo Mälaröarnas Alpina SK</v>
      </c>
      <c r="H53" s="22"/>
      <c r="N53" s="161" t="s">
        <v>55</v>
      </c>
      <c r="O53" s="81" t="str">
        <f ca="1">IF(AND(H26="",H27=""),"",IF(H26="",D26,IF(H27="",D27)))</f>
        <v>Nr 79 ISAKSSON Rasmus  Sundsvalls SLK</v>
      </c>
    </row>
    <row r="54" spans="1:15" ht="18.75">
      <c r="A54" s="171" t="s">
        <v>23</v>
      </c>
      <c r="C54" s="80" t="str">
        <f ca="1">IF(AND(Q18="",Q20=""),"",IF(Q18="",M18,IF(Q20="",M20)))</f>
        <v>Nr 77 HANNUS-ROHLERTZ Isak Nolby Alpina SK</v>
      </c>
      <c r="H54" s="22"/>
      <c r="N54" s="161" t="s">
        <v>55</v>
      </c>
      <c r="O54" s="81" t="str">
        <f ca="1">IF(AND(H28="",H29=""),"",IF(H28="",D28,IF(H29="",D29)))</f>
        <v>Nr  - -</v>
      </c>
    </row>
    <row r="55" spans="1:15" ht="18.75">
      <c r="A55" s="171" t="s">
        <v>23</v>
      </c>
      <c r="C55" s="80" t="str">
        <f ca="1">IF(AND(Q22="",Q24=""),"",IF(Q22="",M22,IF(Q24="",M24)))</f>
        <v>Nr 76 HAMLUND Hugo Sundsvalls SLK</v>
      </c>
      <c r="H55" s="22"/>
      <c r="N55" s="161" t="s">
        <v>55</v>
      </c>
      <c r="O55" s="81" t="str">
        <f ca="1">IF(AND(H30="",H31=""),"",IF(H30="",D30,IF(H31="",D31)))</f>
        <v>Nr  - -</v>
      </c>
    </row>
    <row r="56" spans="1:15" ht="18.75">
      <c r="A56" s="171" t="s">
        <v>23</v>
      </c>
      <c r="C56" s="80" t="str">
        <f ca="1">IF(AND(Q26="",Q28=""),"",IF(Q26="",M26,IF(Q28="",M28)))</f>
        <v>Nr 85 SCHEDIN Vilmer Sundsvalls SLK</v>
      </c>
      <c r="H56" s="22"/>
      <c r="N56" s="161" t="s">
        <v>55</v>
      </c>
      <c r="O56" s="81" t="str">
        <f ca="1">IF(AND(H32="",H33=""),"",IF(H32="",D32,IF(H33="",D33)))</f>
        <v>Nr  - -</v>
      </c>
    </row>
    <row r="57" spans="1:15" ht="18.75">
      <c r="A57" s="171" t="s">
        <v>23</v>
      </c>
      <c r="C57" s="80" t="str">
        <f ca="1">IF(AND(Q30="",Q32=""),"",IF(Q30="",M30,IF(Q32="",M32)))</f>
        <v>Nr 80 JONASSON Viktor Sundsvalls SLK</v>
      </c>
      <c r="H57" s="22"/>
      <c r="N57" s="161" t="s">
        <v>55</v>
      </c>
      <c r="O57" s="81" t="str">
        <f ca="1">IF(AND(H34="",H35=""),"",IF(H34="",D34,IF(H35="",D35)))</f>
        <v>Nr 84 NORDENBERG Arvid Sundsvalls SLK</v>
      </c>
    </row>
    <row r="58" spans="1:15" ht="18.75">
      <c r="A58" s="171" t="s">
        <v>23</v>
      </c>
      <c r="C58" s="80" t="str">
        <f ca="1">IF(AND(Q34="",Q36=""),"",IF(Q34="",M34,IF(Q36="",M36)))</f>
        <v>Nr 87 STYRMAN Kalle Sundsvalls SLK</v>
      </c>
      <c r="H58" s="22"/>
      <c r="N58" s="161" t="s">
        <v>55</v>
      </c>
      <c r="O58" s="81" t="str">
        <f ca="1">IF(AND(H36="",H37=""),"",IF(H36="",D36,IF(H37="",D37)))</f>
        <v>Nr  - -</v>
      </c>
    </row>
  </sheetData>
  <mergeCells count="52"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9" sqref="B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59" t="str">
        <f ca="1">MID(CELL("filename",A1),FIND("]",CELL("filename",A1))+1,255)</f>
        <v>H11_12_old</v>
      </c>
    </row>
    <row r="2" spans="1:45" ht="28.5">
      <c r="A2" s="158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7"/>
      <c r="AQ4" s="77"/>
    </row>
    <row r="5" spans="1:45" ht="11.25" customHeight="1">
      <c r="A5" s="157" t="s">
        <v>88</v>
      </c>
      <c r="B5" s="85" t="e">
        <f ca="1">("Nr "&amp;INDIRECT("Ranking" &amp;B1 &amp;"!M5")) &amp;" " &amp;(INDIRECT("Ranking" &amp;B1 &amp;"!K5")) &amp;" " &amp;(INDIRECT("Ranking" &amp;B1 &amp;"!L5"))</f>
        <v>#REF!</v>
      </c>
      <c r="C5" s="86">
        <v>0</v>
      </c>
      <c r="D5" s="86">
        <v>0</v>
      </c>
      <c r="E5" s="87">
        <f>IF(D5&lt;&gt;"",IF(C5+D5&lt;C6+D6,0,(C5+D5)-(C6+D6)),"")</f>
        <v>0</v>
      </c>
      <c r="F5" s="88" t="str">
        <f>IF(E5&lt;E6,"v",IF(E5=E6,IF(D5&lt;D6,"v",""),""))</f>
        <v/>
      </c>
      <c r="G5" s="31"/>
      <c r="I5" s="29"/>
      <c r="J5" s="30"/>
      <c r="K5" s="30"/>
      <c r="L5" s="30"/>
      <c r="AN5" s="77"/>
      <c r="AQ5" s="77"/>
    </row>
    <row r="6" spans="1:45" ht="11.25" customHeight="1">
      <c r="A6" s="154"/>
      <c r="B6" s="85" t="e">
        <f ca="1">("Nr "&amp;INDIRECT("Ranking" &amp;B1 &amp;"!M36")) &amp;" " &amp;(INDIRECT("Ranking" &amp;B1 &amp;"!K36")) &amp;" " &amp;(INDIRECT("Ranking" &amp;B1 &amp;"!L36"))</f>
        <v>#REF!</v>
      </c>
      <c r="C6" s="86">
        <v>0</v>
      </c>
      <c r="D6" s="86">
        <v>0</v>
      </c>
      <c r="E6" s="87">
        <f>IF(D6&lt;&gt;"",IF(C6+D6&lt;C5+D5,0,(C6+D6)-(C5+D5)),"")</f>
        <v>0</v>
      </c>
      <c r="F6" s="89" t="str">
        <f>IF(E6&lt;E5,"v",IF(E6=E5,IF(D6&lt;D5,"v",""),""))</f>
        <v/>
      </c>
      <c r="G6" s="42"/>
      <c r="H6" s="31"/>
      <c r="I6" s="90" t="str">
        <f>IF(F5&lt;&gt;"",B5,IF(F6&lt;&gt;"",B6,""))</f>
        <v/>
      </c>
      <c r="J6" s="91">
        <v>0</v>
      </c>
      <c r="K6" s="91">
        <v>0</v>
      </c>
      <c r="L6" s="92">
        <f>IF(K6&lt;&gt;"",IF(J6+K6&lt;J8+K8,0,(J6+K6)-(J8+K8)),"")</f>
        <v>0</v>
      </c>
      <c r="M6" s="88" t="str">
        <f>IF(L6&lt;L8,"v",IF(L6=L8,IF(K6&lt;K8,"v",""),""))</f>
        <v/>
      </c>
      <c r="N6" s="31"/>
      <c r="O6" s="31"/>
      <c r="AN6" s="77"/>
      <c r="AO6" s="93"/>
      <c r="AQ6" s="79"/>
      <c r="AR6" s="81"/>
    </row>
    <row r="7" spans="1:45" ht="11.1" customHeight="1">
      <c r="A7" s="155" t="s">
        <v>89</v>
      </c>
      <c r="B7" s="94" t="e">
        <f ca="1">("Nr "&amp;INDIRECT("Ranking" &amp;B1 &amp;"!M21")) &amp;" " &amp;(INDIRECT("Ranking" &amp;B1 &amp;"!K21")) &amp;" " &amp;(INDIRECT("Ranking" &amp;B1 &amp;"!L21"))</f>
        <v>#REF!</v>
      </c>
      <c r="C7" s="95">
        <v>0</v>
      </c>
      <c r="D7" s="95">
        <v>0</v>
      </c>
      <c r="E7" s="87">
        <f t="shared" ref="E7" si="0">IF(D7&lt;&gt;"",IF(C7+D7&lt;C8+D8,0,(C7+D7)-(C8+D8)),"")</f>
        <v>0</v>
      </c>
      <c r="F7" s="88" t="str">
        <f>IF(E7&lt;E8,"v",IF(E7=E8,IF(D7&lt;D8,"v",""),""))</f>
        <v/>
      </c>
      <c r="G7" s="31"/>
      <c r="H7" s="155" t="s">
        <v>90</v>
      </c>
      <c r="I7" s="96"/>
      <c r="J7" s="97"/>
      <c r="K7" s="97"/>
      <c r="L7" s="98"/>
      <c r="M7" s="99"/>
      <c r="N7" s="31"/>
      <c r="O7" s="31"/>
      <c r="T7" s="31"/>
      <c r="U7" s="31"/>
      <c r="V7" s="31"/>
      <c r="AN7" s="77"/>
      <c r="AO7" s="93"/>
      <c r="AQ7" s="79"/>
      <c r="AR7" s="81"/>
    </row>
    <row r="8" spans="1:45" ht="11.1" customHeight="1">
      <c r="A8" s="100"/>
      <c r="B8" s="94" t="e">
        <f ca="1">("Nr "&amp;INDIRECT("Ranking" &amp;B1 &amp;"!M20")) &amp;" " &amp;(INDIRECT("Ranking" &amp;B1 &amp;"!K20")) &amp;" " &amp;(INDIRECT("Ranking" &amp;B1 &amp;"!L20"))</f>
        <v>#REF!</v>
      </c>
      <c r="C8" s="95">
        <v>0</v>
      </c>
      <c r="D8" s="95">
        <v>0</v>
      </c>
      <c r="E8" s="87">
        <f t="shared" ref="E8" si="1">IF(D8&lt;&gt;"",IF(C8+D8&lt;C7+D7,0,(C8+D8)-(C7+D7)),"")</f>
        <v>0</v>
      </c>
      <c r="F8" s="89" t="str">
        <f>IF(E8&lt;E7,"v",IF(E8=E7,IF(D8&lt;D7,"v",""),""))</f>
        <v/>
      </c>
      <c r="G8" s="42"/>
      <c r="H8" s="156"/>
      <c r="I8" s="90" t="str">
        <f>IF(F7&lt;&gt;"",B7,IF(F8&lt;&gt;"",B8,""))</f>
        <v/>
      </c>
      <c r="J8" s="101">
        <v>0</v>
      </c>
      <c r="K8" s="101">
        <v>0</v>
      </c>
      <c r="L8" s="102">
        <f>IF(K8&lt;&gt;"",IF(J8+K8&lt;J6+K6,0,(J8+K8)-(J6+K6)),"")</f>
        <v>0</v>
      </c>
      <c r="M8" s="103" t="str">
        <f>IF(L8&lt;L6,"v",IF(L8=L6,IF(K8&lt;K6,"v",""),""))</f>
        <v/>
      </c>
      <c r="N8" s="42"/>
      <c r="O8" s="42"/>
      <c r="P8" s="85" t="str">
        <f>IF(M6&lt;&gt;"",I6,IF(M8&lt;&gt;"",I8,""))</f>
        <v/>
      </c>
      <c r="Q8" s="86">
        <v>0</v>
      </c>
      <c r="R8" s="86">
        <v>0</v>
      </c>
      <c r="S8" s="102">
        <f>IF(R8&lt;&gt;"",IF(Q8+R8&lt;Q12+R12,0,(Q8+R8)-(Q12+R12)),"")</f>
        <v>0</v>
      </c>
      <c r="T8" s="88" t="str">
        <f>IF(S8&lt;S12,"v",IF(S8=S12,IF(R8&lt;R12,"v",""),""))</f>
        <v/>
      </c>
      <c r="U8" s="31"/>
      <c r="V8" s="31"/>
      <c r="AN8" s="77"/>
      <c r="AO8" s="93"/>
      <c r="AQ8" s="79"/>
      <c r="AR8" s="81"/>
    </row>
    <row r="9" spans="1:45" ht="11.1" customHeight="1">
      <c r="A9" s="155" t="s">
        <v>91</v>
      </c>
      <c r="B9" s="85" t="e">
        <f ca="1">("Nr "&amp;INDIRECT("Ranking" &amp;B1 &amp;"!M13")) &amp;" " &amp;(INDIRECT("Ranking" &amp;B1 &amp;"!K13")) &amp;" " &amp;(INDIRECT("Ranking" &amp;B1 &amp;"!L13"))</f>
        <v>#REF!</v>
      </c>
      <c r="C9" s="86">
        <v>0</v>
      </c>
      <c r="D9" s="86">
        <v>0</v>
      </c>
      <c r="E9" s="102">
        <f t="shared" ref="E9" si="2">IF(D9&lt;&gt;"",IF(C9+D9&lt;C10+D10,0,(C9+D9)-(C10+D10)),"")</f>
        <v>0</v>
      </c>
      <c r="F9" s="88" t="str">
        <f>IF(E9&lt;E10,"v",IF(E9=E10,IF(D9&lt;D10,"v",""),""))</f>
        <v/>
      </c>
      <c r="G9" s="31"/>
      <c r="H9" s="21"/>
      <c r="I9" s="96"/>
      <c r="J9" s="104"/>
      <c r="K9" s="104"/>
      <c r="L9" s="105"/>
      <c r="M9" s="106"/>
      <c r="P9" s="106"/>
      <c r="Q9" s="107"/>
      <c r="R9" s="107"/>
      <c r="S9" s="108"/>
      <c r="T9" s="109"/>
      <c r="U9" s="47"/>
      <c r="V9" s="31"/>
      <c r="AA9" s="31"/>
      <c r="AB9" s="31"/>
      <c r="AC9" s="31"/>
      <c r="AN9" s="77"/>
      <c r="AO9" s="93"/>
      <c r="AQ9" s="79"/>
      <c r="AR9" s="81"/>
    </row>
    <row r="10" spans="1:45" ht="11.1" customHeight="1">
      <c r="A10" s="100"/>
      <c r="B10" s="85" t="e">
        <f ca="1">("Nr "&amp;INDIRECT("Ranking" &amp;B1 &amp;"!M28")) &amp;" " &amp;(INDIRECT("Ranking" &amp;B1 &amp;"!K28")) &amp;" " &amp;(INDIRECT("Ranking" &amp;B1 &amp;"!L28"))</f>
        <v>#REF!</v>
      </c>
      <c r="C10" s="86">
        <v>0</v>
      </c>
      <c r="D10" s="86">
        <v>0</v>
      </c>
      <c r="E10" s="102">
        <f t="shared" ref="E10" si="3">IF(D10&lt;&gt;"",IF(C10+D10&lt;C9+D9,0,(C10+D10)-(C9+D9)),"")</f>
        <v>0</v>
      </c>
      <c r="F10" s="89" t="str">
        <f>IF(E10&lt;E9,"v",IF(E10=E9,IF(D10&lt;D9,"v",""),""))</f>
        <v/>
      </c>
      <c r="G10" s="31"/>
      <c r="H10" s="110"/>
      <c r="I10" s="111" t="str">
        <f>IF(F9&lt;&gt;"",B9,IF(F10&lt;&gt;"",B10,""))</f>
        <v/>
      </c>
      <c r="J10" s="112">
        <v>0</v>
      </c>
      <c r="K10" s="112">
        <v>0</v>
      </c>
      <c r="L10" s="92">
        <f>IF(K10&lt;&gt;"",IF(J10+K10&lt;J12+K12,0,(J10+K10)-(J12+K12)),"")</f>
        <v>0</v>
      </c>
      <c r="M10" s="88" t="str">
        <f>IF(L10&lt;L12,"v",IF(L10=L12,IF(K10&lt;K12,"v",""),""))</f>
        <v/>
      </c>
      <c r="N10" s="31"/>
      <c r="O10" s="153" t="s">
        <v>92</v>
      </c>
      <c r="P10" s="113" t="s">
        <v>6</v>
      </c>
      <c r="Q10" s="114"/>
      <c r="R10" s="114"/>
      <c r="S10" s="115"/>
      <c r="T10" s="106"/>
      <c r="U10" s="52">
        <v>1</v>
      </c>
      <c r="V10" s="53">
        <v>1</v>
      </c>
      <c r="W10" s="116" t="str">
        <f>IF(T8&lt;&gt;"",P8,IF(T12&lt;&gt;"",P12,""))</f>
        <v/>
      </c>
      <c r="X10" s="91">
        <v>0</v>
      </c>
      <c r="Y10" s="91">
        <v>0</v>
      </c>
      <c r="Z10" s="92">
        <f>IF(Y10&lt;&gt;"",IF(X10+Y10&lt;X18+Y18,0,(X10+Y10)-(X18+Y18)),"")</f>
        <v>0</v>
      </c>
      <c r="AA10" s="88" t="str">
        <f>IF(Z10&lt;Z18,"v",IF(Z10=Z18,IF(Y10&lt;Y18,"v",""),""))</f>
        <v/>
      </c>
      <c r="AB10" s="31"/>
      <c r="AC10" s="31"/>
      <c r="AN10" s="77"/>
      <c r="AO10" s="93"/>
      <c r="AQ10" s="79"/>
      <c r="AR10" s="81"/>
    </row>
    <row r="11" spans="1:45" ht="11.1" customHeight="1">
      <c r="A11" s="155" t="s">
        <v>93</v>
      </c>
      <c r="B11" s="94" t="e">
        <f ca="1">("Nr "&amp;INDIRECT("Ranking" &amp;B1 &amp;"!M29")) &amp;" " &amp;(INDIRECT("Ranking" &amp;B1 &amp;"!K29")) &amp;" " &amp;(INDIRECT("Ranking" &amp;B1 &amp;"!L29"))</f>
        <v>#REF!</v>
      </c>
      <c r="C11" s="95">
        <v>0</v>
      </c>
      <c r="D11" s="95">
        <v>0</v>
      </c>
      <c r="E11" s="102">
        <f t="shared" ref="E11" si="4">IF(D11&lt;&gt;"",IF(C11+D11&lt;C12+D12,0,(C11+D11)-(C12+D12)),"")</f>
        <v>0</v>
      </c>
      <c r="F11" s="88" t="str">
        <f>IF(E11&lt;E12,"v",IF(E11=E12,IF(D11&lt;D12,"v",""),""))</f>
        <v/>
      </c>
      <c r="G11" s="57"/>
      <c r="H11" s="155" t="s">
        <v>94</v>
      </c>
      <c r="I11" s="117"/>
      <c r="J11" s="97"/>
      <c r="K11" s="97"/>
      <c r="L11" s="98"/>
      <c r="M11" s="99"/>
      <c r="N11" s="31"/>
      <c r="O11" s="154"/>
      <c r="P11" s="118"/>
      <c r="Q11" s="119"/>
      <c r="R11" s="119"/>
      <c r="S11" s="120"/>
      <c r="T11" s="118"/>
      <c r="U11" s="47"/>
      <c r="V11" s="31"/>
      <c r="W11" s="121"/>
      <c r="X11" s="122"/>
      <c r="Y11" s="122"/>
      <c r="Z11" s="122"/>
      <c r="AA11" s="109"/>
      <c r="AB11" s="47"/>
      <c r="AC11" s="31"/>
      <c r="AD11" s="31"/>
      <c r="AE11" s="56"/>
      <c r="AF11" s="56"/>
      <c r="AG11" s="56"/>
      <c r="AH11" s="31"/>
      <c r="AN11" s="77"/>
      <c r="AO11" s="93"/>
      <c r="AQ11" s="79"/>
      <c r="AR11" s="81"/>
    </row>
    <row r="12" spans="1:45" ht="11.1" customHeight="1">
      <c r="A12" s="100"/>
      <c r="B12" s="94" t="e">
        <f ca="1">("Nr "&amp;INDIRECT("Ranking" &amp;B1 &amp;"!M12")) &amp;" " &amp;(INDIRECT("Ranking" &amp;B1 &amp;"!K12")) &amp;" " &amp;(INDIRECT("Ranking" &amp;B1 &amp;"!L12"))</f>
        <v>#REF!</v>
      </c>
      <c r="C12" s="95">
        <v>0</v>
      </c>
      <c r="D12" s="95">
        <v>0</v>
      </c>
      <c r="E12" s="102">
        <f t="shared" ref="E12" si="5">IF(D12&lt;&gt;"",IF(C12+D12&lt;C11+D11,0,(C12+D12)-(C11+D11)),"")</f>
        <v>0</v>
      </c>
      <c r="F12" s="89" t="str">
        <f>IF(E12&lt;E11,"v",IF(E12=E11,IF(D12&lt;D11,"v",""),""))</f>
        <v/>
      </c>
      <c r="G12" s="42"/>
      <c r="H12" s="156"/>
      <c r="I12" s="111" t="str">
        <f>IF(F11&lt;&gt;"",B11,IF(F12&lt;&gt;"",B12,""))</f>
        <v/>
      </c>
      <c r="J12" s="123">
        <v>0</v>
      </c>
      <c r="K12" s="123">
        <v>0</v>
      </c>
      <c r="L12" s="102">
        <f>IF(K12&lt;&gt;"",IF(J12+K12&lt;J10+K10,0,(J12+K12)-(J10+K10)),"")</f>
        <v>0</v>
      </c>
      <c r="M12" s="103" t="str">
        <f>IF(L12&lt;L10,"v",IF(L12=L10,IF(K12&lt;K10,"v",""),""))</f>
        <v/>
      </c>
      <c r="N12" s="42"/>
      <c r="O12" s="124"/>
      <c r="P12" s="85" t="str">
        <f>IF(M10&lt;&gt;"",I10,IF(M12&lt;&gt;"",I12,""))</f>
        <v/>
      </c>
      <c r="Q12" s="86">
        <v>0</v>
      </c>
      <c r="R12" s="86">
        <v>0</v>
      </c>
      <c r="S12" s="102">
        <f>IF(R12&lt;&gt;"",IF(Q12+R12&lt;Q8+R8,0,(Q12+R12)-(Q8+R8)),"")</f>
        <v>0</v>
      </c>
      <c r="T12" s="103" t="str">
        <f>IF(S12&lt;S8,"v",IF(S12=S8,IF(R12&lt;R8,"v",""),""))</f>
        <v/>
      </c>
      <c r="U12" s="47"/>
      <c r="V12" s="31"/>
      <c r="W12" s="118"/>
      <c r="X12" s="120"/>
      <c r="Y12" s="120"/>
      <c r="Z12" s="120"/>
      <c r="AA12" s="118"/>
      <c r="AB12" s="47"/>
      <c r="AC12" s="31"/>
      <c r="AD12" s="31"/>
      <c r="AE12" s="56"/>
      <c r="AF12" s="56"/>
      <c r="AG12" s="56"/>
      <c r="AH12" s="31"/>
      <c r="AN12" s="77"/>
      <c r="AO12" s="93"/>
      <c r="AQ12" s="79"/>
      <c r="AR12" s="81"/>
    </row>
    <row r="13" spans="1:45" ht="11.1" customHeight="1">
      <c r="A13" s="155" t="s">
        <v>95</v>
      </c>
      <c r="B13" s="85" t="e">
        <f ca="1">("Nr "&amp;INDIRECT("Ranking" &amp;B1 &amp;"!M9")) &amp;" " &amp;(INDIRECT("Ranking" &amp;B1 &amp;"!K9")) &amp;" " &amp;(INDIRECT("Ranking" &amp;B1 &amp;"!L9"))</f>
        <v>#REF!</v>
      </c>
      <c r="C13" s="86">
        <v>0</v>
      </c>
      <c r="D13" s="86">
        <v>0</v>
      </c>
      <c r="E13" s="102">
        <f t="shared" ref="E13" si="6">IF(D13&lt;&gt;"",IF(C13+D13&lt;C14+D14,0,(C13+D13)-(C14+D14)),"")</f>
        <v>0</v>
      </c>
      <c r="F13" s="88" t="str">
        <f>IF(E13&lt;E14,"v",IF(E13=E14,IF(D13&lt;D14,"v",""),""))</f>
        <v/>
      </c>
      <c r="G13" s="31"/>
      <c r="H13" s="21"/>
      <c r="I13" s="125"/>
      <c r="J13" s="126"/>
      <c r="K13" s="126"/>
      <c r="L13" s="127"/>
      <c r="M13" s="106"/>
      <c r="O13" s="21"/>
      <c r="P13" s="106"/>
      <c r="Q13" s="107"/>
      <c r="R13" s="107"/>
      <c r="S13" s="108"/>
      <c r="T13" s="106"/>
      <c r="W13" s="106"/>
      <c r="X13" s="108"/>
      <c r="Y13" s="108"/>
      <c r="Z13" s="108"/>
      <c r="AA13" s="106"/>
      <c r="AB13" s="47"/>
      <c r="AC13" s="31"/>
      <c r="AH13" s="31"/>
      <c r="AN13" s="77"/>
      <c r="AO13" s="93"/>
      <c r="AQ13" s="79"/>
      <c r="AR13" s="81"/>
    </row>
    <row r="14" spans="1:45" ht="11.1" customHeight="1">
      <c r="A14" s="100"/>
      <c r="B14" s="85" t="e">
        <f ca="1">("Nr "&amp;INDIRECT("Ranking" &amp;B1 &amp;"!M32")) &amp;" " &amp;(INDIRECT("Ranking" &amp;B1 &amp;"!K32")) &amp;" " &amp;(INDIRECT("Ranking" &amp;B1 &amp;"!L32"))</f>
        <v>#REF!</v>
      </c>
      <c r="C14" s="86">
        <v>0</v>
      </c>
      <c r="D14" s="86">
        <v>0</v>
      </c>
      <c r="E14" s="102">
        <f t="shared" ref="E14" si="7">IF(D14&lt;&gt;"",IF(C14+D14&lt;C13+D13,0,(C14+D14)-(C13+D13)),"")</f>
        <v>0</v>
      </c>
      <c r="F14" s="89" t="str">
        <f>IF(E14&lt;E13,"v",IF(E14=E13,IF(D14&lt;D13,"v",""),""))</f>
        <v/>
      </c>
      <c r="G14" s="42"/>
      <c r="H14" s="110"/>
      <c r="I14" s="90" t="str">
        <f>IF(F13&lt;&gt;"",B13,IF(F14&lt;&gt;"",B14,""))</f>
        <v/>
      </c>
      <c r="J14" s="91">
        <v>0</v>
      </c>
      <c r="K14" s="91">
        <v>0</v>
      </c>
      <c r="L14" s="92">
        <f>IF(K14&lt;&gt;"",IF(J14+K14&lt;J16+K16,0,(J14+K14)-(J16+K16)),"")</f>
        <v>0</v>
      </c>
      <c r="M14" s="88" t="str">
        <f>IF(L14&lt;L16,"v",IF(L14=L16,IF(K14&lt;K16,"v",""),""))</f>
        <v/>
      </c>
      <c r="N14" s="31"/>
      <c r="O14" s="128"/>
      <c r="P14" s="106"/>
      <c r="Q14" s="107"/>
      <c r="R14" s="107"/>
      <c r="S14" s="108"/>
      <c r="T14" s="106"/>
      <c r="V14" s="157" t="s">
        <v>96</v>
      </c>
      <c r="W14" s="113" t="s">
        <v>7</v>
      </c>
      <c r="X14" s="115"/>
      <c r="Y14" s="115"/>
      <c r="Z14" s="115"/>
      <c r="AA14" s="106"/>
      <c r="AB14" s="52"/>
      <c r="AC14" s="42"/>
      <c r="AD14" s="129" t="str">
        <f>IF(AA10&lt;&gt;"",W10,IF(AA18&lt;&gt;"",W18,""))</f>
        <v/>
      </c>
      <c r="AE14" s="130">
        <v>0</v>
      </c>
      <c r="AF14" s="130">
        <v>0</v>
      </c>
      <c r="AG14" s="92">
        <f>IF(AF14&lt;&gt;"",IF(AE14+AF14&lt;AE28+AF28,0,(AE14+AF14)-(AE28+AF28)),"")</f>
        <v>0</v>
      </c>
      <c r="AH14" s="88" t="str">
        <f>IF(AG14&lt;AG28,"v",IF(AG14=AG28,IF(AF14&lt;AF28,"v",""),""))</f>
        <v/>
      </c>
      <c r="AQ14" s="79"/>
      <c r="AR14" s="81"/>
    </row>
    <row r="15" spans="1:45" ht="11.1" customHeight="1">
      <c r="A15" s="155" t="s">
        <v>97</v>
      </c>
      <c r="B15" s="94" t="e">
        <f ca="1">("Nr "&amp;INDIRECT("Ranking" &amp;B1 &amp;"!M25")) &amp;" " &amp;(INDIRECT("Ranking" &amp;B1 &amp;"!K25")) &amp;" " &amp;(INDIRECT("Ranking" &amp;B1 &amp;"!L25"))</f>
        <v>#REF!</v>
      </c>
      <c r="C15" s="95">
        <v>0</v>
      </c>
      <c r="D15" s="95">
        <v>0</v>
      </c>
      <c r="E15" s="102">
        <f t="shared" ref="E15" si="8">IF(D15&lt;&gt;"",IF(C15+D15&lt;C16+D16,0,(C15+D15)-(C16+D16)),"")</f>
        <v>0</v>
      </c>
      <c r="F15" s="88" t="str">
        <f>IF(E15&lt;E16,"v",IF(E15=E16,IF(D15&lt;D16,"v",""),""))</f>
        <v/>
      </c>
      <c r="G15" s="31"/>
      <c r="H15" s="155" t="s">
        <v>98</v>
      </c>
      <c r="I15" s="96"/>
      <c r="J15" s="97"/>
      <c r="K15" s="97"/>
      <c r="L15" s="98"/>
      <c r="M15" s="99"/>
      <c r="N15" s="31"/>
      <c r="O15" s="128"/>
      <c r="P15" s="106"/>
      <c r="Q15" s="107"/>
      <c r="R15" s="107"/>
      <c r="S15" s="108"/>
      <c r="T15" s="118"/>
      <c r="U15" s="31"/>
      <c r="V15" s="131"/>
      <c r="W15" s="106"/>
      <c r="X15" s="108"/>
      <c r="Y15" s="108"/>
      <c r="Z15" s="108"/>
      <c r="AA15" s="106"/>
      <c r="AB15" s="47"/>
      <c r="AC15" s="31"/>
      <c r="AD15" s="121"/>
      <c r="AE15" s="122"/>
      <c r="AF15" s="122"/>
      <c r="AG15" s="122"/>
      <c r="AH15" s="109"/>
      <c r="AI15" s="47"/>
      <c r="AJ15" s="31"/>
      <c r="AN15" s="79"/>
      <c r="AO15" s="81"/>
      <c r="AQ15" s="79"/>
      <c r="AR15" s="81"/>
    </row>
    <row r="16" spans="1:45" ht="11.1" customHeight="1">
      <c r="A16" s="100"/>
      <c r="B16" s="94" t="e">
        <f ca="1">("Nr "&amp;INDIRECT("Ranking" &amp;B1 &amp;"!M16")) &amp;" " &amp;(INDIRECT("Ranking" &amp;B1 &amp;"!K16")) &amp;" " &amp;(INDIRECT("Ranking" &amp;B1 &amp;"!L16"))</f>
        <v>#REF!</v>
      </c>
      <c r="C16" s="95">
        <v>0</v>
      </c>
      <c r="D16" s="95">
        <v>0</v>
      </c>
      <c r="E16" s="102">
        <f t="shared" ref="E16" si="9">IF(D16&lt;&gt;"",IF(C16+D16&lt;C15+D15,0,(C16+D16)-(C15+D15)),"")</f>
        <v>0</v>
      </c>
      <c r="F16" s="89" t="str">
        <f>IF(E16&lt;E15,"v",IF(E16=E15,IF(D16&lt;D15,"v",""),""))</f>
        <v/>
      </c>
      <c r="G16" s="42"/>
      <c r="H16" s="156"/>
      <c r="I16" s="90" t="str">
        <f>IF(F15&lt;&gt;"",B15,IF(F16&lt;&gt;"",B16,""))</f>
        <v/>
      </c>
      <c r="J16" s="101">
        <v>0</v>
      </c>
      <c r="K16" s="101">
        <v>0</v>
      </c>
      <c r="L16" s="102">
        <f>IF(K16&lt;&gt;"",IF(J16+K16&lt;J14+K14,0,(J16+K16)-(J14+K14)),"")</f>
        <v>0</v>
      </c>
      <c r="M16" s="103" t="str">
        <f>IF(L16&lt;L14,"v",IF(L16=L14,IF(K16&lt;K14,"v",""),""))</f>
        <v/>
      </c>
      <c r="N16" s="42"/>
      <c r="O16" s="124"/>
      <c r="P16" s="94" t="str">
        <f>IF(M14&lt;&gt;"",I14,IF(M16&lt;&gt;"",I16,""))</f>
        <v/>
      </c>
      <c r="Q16" s="95">
        <v>0</v>
      </c>
      <c r="R16" s="95">
        <v>0</v>
      </c>
      <c r="S16" s="102">
        <f>IF(R16&lt;&gt;"",IF(Q16+R16&lt;Q20+R20,0,(Q16+R16)-(Q20+R20)),"")</f>
        <v>0</v>
      </c>
      <c r="T16" s="88" t="str">
        <f>IF(S16&lt;S20,"v",IF(S16=S20,IF(R16&lt;R20,"v",""),""))</f>
        <v/>
      </c>
      <c r="U16" s="31"/>
      <c r="V16" s="31"/>
      <c r="W16" s="106"/>
      <c r="X16" s="108"/>
      <c r="Y16" s="108"/>
      <c r="Z16" s="108"/>
      <c r="AA16" s="106"/>
      <c r="AB16" s="47"/>
      <c r="AC16" s="31"/>
      <c r="AD16" s="118"/>
      <c r="AE16" s="120"/>
      <c r="AF16" s="120"/>
      <c r="AG16" s="120"/>
      <c r="AH16" s="118"/>
      <c r="AI16" s="47"/>
      <c r="AJ16" s="31"/>
      <c r="AN16" s="79"/>
      <c r="AO16" s="81"/>
      <c r="AQ16" s="79"/>
      <c r="AR16" s="81"/>
    </row>
    <row r="17" spans="1:44" ht="11.1" customHeight="1">
      <c r="A17" s="155" t="s">
        <v>99</v>
      </c>
      <c r="B17" s="85" t="e">
        <f ca="1">("Nr "&amp;INDIRECT("Ranking" &amp;B1 &amp;"!M17")) &amp;" " &amp;(INDIRECT("Ranking" &amp;B1 &amp;"!K17")) &amp;" " &amp;(INDIRECT("Ranking" &amp;B1 &amp;"!L17"))</f>
        <v>#REF!</v>
      </c>
      <c r="C17" s="86">
        <v>0</v>
      </c>
      <c r="D17" s="86">
        <v>0</v>
      </c>
      <c r="E17" s="102">
        <f t="shared" ref="E17" si="10">IF(D17&lt;&gt;"",IF(C17+D17&lt;C18+D18,0,(C17+D17)-(C18+D18)),"")</f>
        <v>0</v>
      </c>
      <c r="F17" s="88" t="str">
        <f>IF(E17&lt;E18,"v",IF(E17=E18,IF(D17&lt;D18,"v",""),""))</f>
        <v/>
      </c>
      <c r="G17" s="31"/>
      <c r="H17" s="110"/>
      <c r="I17" s="96"/>
      <c r="J17" s="104"/>
      <c r="K17" s="104"/>
      <c r="L17" s="105"/>
      <c r="M17" s="106"/>
      <c r="O17" s="21"/>
      <c r="P17" s="106"/>
      <c r="Q17" s="107"/>
      <c r="R17" s="107"/>
      <c r="S17" s="108"/>
      <c r="T17" s="109"/>
      <c r="U17" s="47"/>
      <c r="V17" s="31"/>
      <c r="W17" s="118"/>
      <c r="X17" s="120"/>
      <c r="Y17" s="120"/>
      <c r="Z17" s="120"/>
      <c r="AA17" s="118"/>
      <c r="AB17" s="47"/>
      <c r="AC17" s="31"/>
      <c r="AD17" s="118"/>
      <c r="AE17" s="120"/>
      <c r="AF17" s="120"/>
      <c r="AG17" s="120"/>
      <c r="AH17" s="118"/>
      <c r="AI17" s="47"/>
      <c r="AJ17" s="31"/>
      <c r="AN17" s="79"/>
      <c r="AO17" s="132"/>
      <c r="AQ17" s="79"/>
      <c r="AR17" s="81"/>
    </row>
    <row r="18" spans="1:44" ht="11.1" customHeight="1">
      <c r="A18" s="100"/>
      <c r="B18" s="85" t="e">
        <f ca="1">("Nr "&amp;INDIRECT("Ranking" &amp;B1 &amp;"!M24")) &amp;" " &amp;(INDIRECT("Ranking" &amp;B1 &amp;"!K24")) &amp;" " &amp;(INDIRECT("Ranking" &amp;B1 &amp;"!L24"))</f>
        <v>#REF!</v>
      </c>
      <c r="C18" s="86">
        <v>0</v>
      </c>
      <c r="D18" s="86">
        <v>0</v>
      </c>
      <c r="E18" s="102">
        <f t="shared" ref="E18" si="11">IF(D18&lt;&gt;"",IF(C18+D18&lt;C17+D17,0,(C18+D18)-(C17+D17)),"")</f>
        <v>0</v>
      </c>
      <c r="F18" s="89" t="str">
        <f>IF(E18&lt;E17,"v",IF(E18=E17,IF(D18&lt;D17,"v",""),""))</f>
        <v/>
      </c>
      <c r="G18" s="42"/>
      <c r="H18" s="124"/>
      <c r="I18" s="111" t="str">
        <f>IF(F17&lt;&gt;"",B17,IF(F18&lt;&gt;"",B18,""))</f>
        <v/>
      </c>
      <c r="J18" s="112">
        <v>0</v>
      </c>
      <c r="K18" s="112">
        <v>0</v>
      </c>
      <c r="L18" s="92">
        <f>IF(K18&lt;&gt;"",IF(J18+K18&lt;J20+K20,0,(J18+K18)-(J20+K20)),"")</f>
        <v>0</v>
      </c>
      <c r="M18" s="88" t="str">
        <f>IF(L18&lt;L20,"v",IF(L18=L20,IF(K18&lt;K20,"v",""),""))</f>
        <v/>
      </c>
      <c r="N18" s="31"/>
      <c r="O18" s="153" t="s">
        <v>100</v>
      </c>
      <c r="P18" s="113" t="s">
        <v>8</v>
      </c>
      <c r="Q18" s="114"/>
      <c r="R18" s="114"/>
      <c r="S18" s="115"/>
      <c r="T18" s="106"/>
      <c r="U18" s="52">
        <v>2</v>
      </c>
      <c r="V18" s="53">
        <v>2</v>
      </c>
      <c r="W18" s="116" t="str">
        <f>IF(T16&lt;&gt;"",P16,IF(T20&lt;&gt;"",P20,""))</f>
        <v/>
      </c>
      <c r="X18" s="101">
        <v>0</v>
      </c>
      <c r="Y18" s="101">
        <v>0</v>
      </c>
      <c r="Z18" s="102">
        <f>IF(Y18&lt;&gt;"",IF(X18+Y18&lt;X10+Y10,0,(X18+Y18)-(X10+Y10)),"")</f>
        <v>0</v>
      </c>
      <c r="AA18" s="103" t="str">
        <f>IF(Z18&lt;Z10,"v",IF(Z18=Z10,IF(Y18&lt;Y10,"v",""),""))</f>
        <v/>
      </c>
      <c r="AB18" s="47"/>
      <c r="AC18" s="31"/>
      <c r="AD18" s="118"/>
      <c r="AE18" s="120"/>
      <c r="AF18" s="120"/>
      <c r="AG18" s="120"/>
      <c r="AH18" s="118"/>
      <c r="AI18" s="47"/>
      <c r="AJ18" s="31"/>
      <c r="AN18" s="79"/>
      <c r="AO18" s="1"/>
      <c r="AQ18" s="79"/>
      <c r="AR18" s="81"/>
    </row>
    <row r="19" spans="1:44" ht="11.1" customHeight="1">
      <c r="A19" s="155" t="s">
        <v>101</v>
      </c>
      <c r="B19" s="94" t="e">
        <f ca="1">("Nr "&amp;INDIRECT("Ranking" &amp;B1 &amp;"!M33")) &amp;" " &amp;(INDIRECT("Ranking" &amp;B1 &amp;"!K33")) &amp;" " &amp;(INDIRECT("Ranking" &amp;B1 &amp;"!L33"))</f>
        <v>#REF!</v>
      </c>
      <c r="C19" s="95">
        <v>0</v>
      </c>
      <c r="D19" s="95">
        <v>0</v>
      </c>
      <c r="E19" s="102">
        <f t="shared" ref="E19" si="12">IF(D19&lt;&gt;"",IF(C19+D19&lt;C20+D20,0,(C19+D19)-(C20+D20)),"")</f>
        <v>0</v>
      </c>
      <c r="F19" s="88" t="str">
        <f>IF(E19&lt;E20,"v",IF(E19=E20,IF(D19&lt;D20,"v",""),""))</f>
        <v/>
      </c>
      <c r="G19" s="57"/>
      <c r="H19" s="155" t="s">
        <v>102</v>
      </c>
      <c r="I19" s="117"/>
      <c r="J19" s="97"/>
      <c r="K19" s="97"/>
      <c r="L19" s="98"/>
      <c r="M19" s="99"/>
      <c r="O19" s="154"/>
      <c r="P19" s="118"/>
      <c r="Q19" s="119"/>
      <c r="R19" s="119"/>
      <c r="S19" s="120"/>
      <c r="T19" s="118"/>
      <c r="U19" s="47"/>
      <c r="V19" s="31"/>
      <c r="W19" s="121"/>
      <c r="X19" s="120"/>
      <c r="Y19" s="120"/>
      <c r="Z19" s="120"/>
      <c r="AA19" s="118"/>
      <c r="AB19" s="31"/>
      <c r="AC19" s="31"/>
      <c r="AD19" s="106"/>
      <c r="AE19" s="108"/>
      <c r="AF19" s="108"/>
      <c r="AG19" s="108"/>
      <c r="AH19" s="106"/>
      <c r="AI19" s="47"/>
      <c r="AJ19" s="31"/>
      <c r="AN19" s="79"/>
      <c r="AO19" s="81"/>
      <c r="AQ19" s="79"/>
      <c r="AR19" s="81"/>
    </row>
    <row r="20" spans="1:44" ht="11.1" customHeight="1">
      <c r="A20" s="156"/>
      <c r="B20" s="94" t="e">
        <f ca="1">("Nr "&amp;INDIRECT("Ranking" &amp;B1 &amp;"!M8")) &amp;" " &amp;(INDIRECT("Ranking" &amp;B1 &amp;"!K8")) &amp;" " &amp;(INDIRECT("Ranking" &amp;B1 &amp;"!L8"))</f>
        <v>#REF!</v>
      </c>
      <c r="C20" s="95">
        <v>0</v>
      </c>
      <c r="D20" s="95">
        <v>0</v>
      </c>
      <c r="E20" s="102">
        <f t="shared" ref="E20" si="13">IF(D20&lt;&gt;"",IF(C20+D20&lt;C19+D19,0,(C20+D20)-(C19+D19)),"")</f>
        <v>0</v>
      </c>
      <c r="F20" s="89" t="str">
        <f>IF(E20&lt;E19,"v",IF(E20=E19,IF(D20&lt;D19,"v",""),""))</f>
        <v/>
      </c>
      <c r="G20" s="42"/>
      <c r="H20" s="156"/>
      <c r="I20" s="111" t="str">
        <f>IF(F19&lt;&gt;"",B19,IF(F20&lt;&gt;"",B20,""))</f>
        <v/>
      </c>
      <c r="J20" s="123">
        <v>0</v>
      </c>
      <c r="K20" s="123">
        <v>0</v>
      </c>
      <c r="L20" s="102">
        <f>IF(K20&lt;&gt;"",IF(J20+K20&lt;J18+K18,0,(J20+K20)-(J18+K18)),"")</f>
        <v>0</v>
      </c>
      <c r="M20" s="103" t="str">
        <f>IF(L20&lt;L18,"v",IF(L20=L18,IF(K20&lt;K18,"v",""),""))</f>
        <v/>
      </c>
      <c r="N20" s="42"/>
      <c r="O20" s="124"/>
      <c r="P20" s="94" t="str">
        <f>IF(M18&lt;&gt;"",I18,IF(M20&lt;&gt;"",I20,""))</f>
        <v/>
      </c>
      <c r="Q20" s="95">
        <v>0</v>
      </c>
      <c r="R20" s="95">
        <v>0</v>
      </c>
      <c r="S20" s="102">
        <f>IF(R20&lt;&gt;"",IF(Q20+R20&lt;Q16+R16,0,(Q20+R20)-(Q16+R16)),"")</f>
        <v>0</v>
      </c>
      <c r="T20" s="103" t="str">
        <f>IF(S20&lt;S16,"v",IF(S20=S16,IF(R20&lt;R16,"v",""),""))</f>
        <v/>
      </c>
      <c r="U20" s="47"/>
      <c r="V20" s="31"/>
      <c r="W20" s="118"/>
      <c r="X20" s="120"/>
      <c r="Y20" s="120"/>
      <c r="Z20" s="120"/>
      <c r="AA20" s="118"/>
      <c r="AB20" s="31"/>
      <c r="AC20" s="31"/>
      <c r="AD20" s="106"/>
      <c r="AE20" s="108"/>
      <c r="AF20" s="108"/>
      <c r="AG20" s="108"/>
      <c r="AH20" s="106"/>
      <c r="AI20" s="47"/>
      <c r="AJ20" s="133" t="s">
        <v>9</v>
      </c>
      <c r="AN20" s="79"/>
      <c r="AO20" s="81"/>
      <c r="AQ20" s="79"/>
      <c r="AR20" s="81"/>
    </row>
    <row r="21" spans="1:44" ht="11.1" customHeight="1">
      <c r="A21" s="110"/>
      <c r="B21" s="31"/>
      <c r="C21" s="56"/>
      <c r="D21" s="56"/>
      <c r="E21" s="45"/>
      <c r="F21" s="134"/>
      <c r="G21" s="31"/>
      <c r="H21" s="110"/>
      <c r="I21" s="125"/>
      <c r="J21" s="126"/>
      <c r="K21" s="126"/>
      <c r="L21" s="127"/>
      <c r="M21" s="106"/>
      <c r="O21" s="21"/>
      <c r="P21" s="135"/>
      <c r="Q21" s="136"/>
      <c r="R21" s="136"/>
      <c r="S21" s="137"/>
      <c r="T21" s="106"/>
      <c r="W21" s="106"/>
      <c r="X21" s="108"/>
      <c r="Y21" s="108"/>
      <c r="Z21" s="108"/>
      <c r="AA21" s="106"/>
      <c r="AB21" s="31"/>
      <c r="AC21" s="153" t="s">
        <v>103</v>
      </c>
      <c r="AD21" s="113" t="s">
        <v>10</v>
      </c>
      <c r="AE21" s="115"/>
      <c r="AF21" s="115"/>
      <c r="AG21" s="115"/>
      <c r="AH21" s="106"/>
      <c r="AI21" s="47"/>
      <c r="AJ21" s="138" t="str">
        <f>IF(AH14&lt;&gt;"",AD14,IF(AH28&lt;&gt;"",AD28,""))</f>
        <v/>
      </c>
      <c r="AN21" s="79"/>
      <c r="AO21" s="132"/>
      <c r="AQ21" s="79"/>
      <c r="AR21" s="81"/>
    </row>
    <row r="22" spans="1:44" ht="11.1" customHeight="1">
      <c r="A22" s="153" t="s">
        <v>104</v>
      </c>
      <c r="B22" s="85" t="e">
        <f ca="1">("Nr "&amp;INDIRECT("Ranking" &amp;B1 &amp;"!M7")) &amp;" " &amp;(INDIRECT("Ranking" &amp;B1 &amp;"!K7")) &amp;" " &amp;(INDIRECT("Ranking" &amp;B1 &amp;"!L7"))</f>
        <v>#REF!</v>
      </c>
      <c r="C22" s="86">
        <v>0</v>
      </c>
      <c r="D22" s="86">
        <v>0</v>
      </c>
      <c r="E22" s="102">
        <f t="shared" ref="E22" si="14">IF(D22&lt;&gt;"",IF(C22+D22&lt;C23+D23,0,(C22+D22)-(C23+D23)),"")</f>
        <v>0</v>
      </c>
      <c r="F22" s="88" t="str">
        <f>IF(E22&lt;E23,"v",IF(E22=E23,IF(D22&lt;D23,"v",""),""))</f>
        <v/>
      </c>
      <c r="G22" s="31"/>
      <c r="H22" s="110"/>
      <c r="I22" s="90" t="str">
        <f>IF(F22&lt;&gt;"",B22,IF(F23&lt;&gt;"",B23,""))</f>
        <v/>
      </c>
      <c r="J22" s="91">
        <v>0</v>
      </c>
      <c r="K22" s="91">
        <v>0</v>
      </c>
      <c r="L22" s="92">
        <f>IF(K22&lt;&gt;"",IF(J22+K22&lt;J24+K24,0,(J22+K22)-(J24+K24)),"")</f>
        <v>0</v>
      </c>
      <c r="M22" s="88" t="str">
        <f>IF(L22&lt;L24,"v",IF(L22=L24,IF(K22&lt;K24,"v",""),""))</f>
        <v/>
      </c>
      <c r="O22" s="21"/>
      <c r="P22" s="129" t="str">
        <f>IF(M22&lt;&gt;"",I22,IF(M24&lt;&gt;"",I24,""))</f>
        <v/>
      </c>
      <c r="Q22" s="130">
        <v>0</v>
      </c>
      <c r="R22" s="130">
        <v>0</v>
      </c>
      <c r="S22" s="102">
        <f>IF(R22&lt;&gt;"",IF(Q22+R22&lt;Q26+R26,0,(Q22+R22)-(Q26+R26)),"")</f>
        <v>0</v>
      </c>
      <c r="T22" s="88" t="str">
        <f>IF(S22&lt;S26,"v",IF(S22=S26,IF(R22&lt;R26,"v",""),""))</f>
        <v/>
      </c>
      <c r="W22" s="106"/>
      <c r="X22" s="108"/>
      <c r="Y22" s="108"/>
      <c r="Z22" s="108"/>
      <c r="AA22" s="106"/>
      <c r="AB22" s="31"/>
      <c r="AC22" s="131"/>
      <c r="AD22" s="106"/>
      <c r="AE22" s="108"/>
      <c r="AF22" s="108"/>
      <c r="AG22" s="108"/>
      <c r="AH22" s="106"/>
      <c r="AI22" s="69"/>
      <c r="AJ22" s="121"/>
      <c r="AN22" s="79"/>
      <c r="AO22" s="1"/>
      <c r="AQ22" s="79"/>
      <c r="AR22" s="81"/>
    </row>
    <row r="23" spans="1:44" ht="11.1" customHeight="1">
      <c r="A23" s="156"/>
      <c r="B23" s="85" t="e">
        <f ca="1">("Nr "&amp;INDIRECT("Ranking" &amp;B1 &amp;"!M34")) &amp;" " &amp;(INDIRECT("Ranking" &amp;B1 &amp;"!K34")) &amp;" " &amp;(INDIRECT("Ranking" &amp;B1 &amp;"!L34"))</f>
        <v>#REF!</v>
      </c>
      <c r="C23" s="86">
        <v>0</v>
      </c>
      <c r="D23" s="86">
        <v>0</v>
      </c>
      <c r="E23" s="102">
        <f t="shared" ref="E23" si="15">IF(D23&lt;&gt;"",IF(C23+D23&lt;C22+D22,0,(C23+D23)-(C22+D22)),"")</f>
        <v>0</v>
      </c>
      <c r="F23" s="89" t="str">
        <f>IF(E23&lt;E22,"v",IF(E23=E22,IF(D23&lt;D22,"v",""),""))</f>
        <v/>
      </c>
      <c r="G23" s="69"/>
      <c r="H23" s="155" t="s">
        <v>105</v>
      </c>
      <c r="I23" s="96"/>
      <c r="J23" s="97"/>
      <c r="K23" s="97"/>
      <c r="L23" s="98"/>
      <c r="M23" s="99"/>
      <c r="N23" s="57"/>
      <c r="O23" s="139"/>
      <c r="P23" s="121"/>
      <c r="Q23" s="140"/>
      <c r="R23" s="140"/>
      <c r="S23" s="122"/>
      <c r="T23" s="109"/>
      <c r="U23" s="31"/>
      <c r="V23" s="31"/>
      <c r="W23" s="106"/>
      <c r="X23" s="108"/>
      <c r="Y23" s="108"/>
      <c r="Z23" s="108"/>
      <c r="AA23" s="118"/>
      <c r="AB23" s="31"/>
      <c r="AC23" s="31"/>
      <c r="AD23" s="106"/>
      <c r="AE23" s="108"/>
      <c r="AF23" s="108"/>
      <c r="AG23" s="108"/>
      <c r="AH23" s="106"/>
      <c r="AI23" s="47"/>
      <c r="AJ23" s="118"/>
      <c r="AN23" s="79"/>
      <c r="AO23" s="81"/>
      <c r="AQ23" s="79"/>
      <c r="AR23" s="81"/>
    </row>
    <row r="24" spans="1:44" ht="11.1" customHeight="1">
      <c r="A24" s="155" t="s">
        <v>106</v>
      </c>
      <c r="B24" s="94" t="e">
        <f ca="1">("Nr "&amp;INDIRECT("Ranking" &amp;B1 &amp;"!M23")) &amp;" " &amp;(INDIRECT("Ranking" &amp;B1 &amp;"!K23")) &amp;" " &amp;(INDIRECT("Ranking" &amp;B1 &amp;"!L23"))</f>
        <v>#REF!</v>
      </c>
      <c r="C24" s="95">
        <v>0</v>
      </c>
      <c r="D24" s="95">
        <v>0</v>
      </c>
      <c r="E24" s="102">
        <f t="shared" ref="E24" si="16">IF(D24&lt;&gt;"",IF(C24+D24&lt;C25+D25,0,(C24+D24)-(C25+D25)),"")</f>
        <v>0</v>
      </c>
      <c r="F24" s="88" t="str">
        <f t="shared" ref="F24" si="17">IF(E24&lt;E25,"v",IF(E24=E25,IF(D24&lt;D25,"v",""),""))</f>
        <v/>
      </c>
      <c r="G24" s="31"/>
      <c r="H24" s="156"/>
      <c r="I24" s="90" t="str">
        <f>IF(F24&lt;&gt;"",B24,IF(F25&lt;&gt;"",B25,""))</f>
        <v/>
      </c>
      <c r="J24" s="101">
        <v>0</v>
      </c>
      <c r="K24" s="101">
        <v>0</v>
      </c>
      <c r="L24" s="102">
        <f>IF(K24&lt;&gt;"",IF(J24+K24&lt;J22+K22,0,(J24+K24)-(J22+K22)),"")</f>
        <v>0</v>
      </c>
      <c r="M24" s="103" t="str">
        <f>IF(L24&lt;L22,"v",IF(L24=L22,IF(K24&lt;K22,"v",""),""))</f>
        <v/>
      </c>
      <c r="O24" s="157" t="s">
        <v>107</v>
      </c>
      <c r="P24" s="141" t="s">
        <v>11</v>
      </c>
      <c r="Q24" s="142"/>
      <c r="R24" s="142"/>
      <c r="S24" s="143"/>
      <c r="T24" s="144"/>
      <c r="U24" s="42">
        <v>3</v>
      </c>
      <c r="V24" s="53">
        <v>3</v>
      </c>
      <c r="W24" s="145" t="str">
        <f>IF(T22&lt;&gt;"",P22,IF(T26&lt;&gt;"",P26,""))</f>
        <v/>
      </c>
      <c r="X24" s="112">
        <v>0</v>
      </c>
      <c r="Y24" s="112">
        <v>0</v>
      </c>
      <c r="Z24" s="92">
        <f>IF(Y24&lt;&gt;"",IF(X24+Y24&lt;X32+Y32,0,(X24+Y24)-(X32+Y32)),"")</f>
        <v>0</v>
      </c>
      <c r="AA24" s="88" t="str">
        <f>IF(Z24&lt;Z32,"v",IF(Z24=Z32,IF(Y24&lt;Y32,"v",""),""))</f>
        <v/>
      </c>
      <c r="AB24" s="31"/>
      <c r="AC24" s="31"/>
      <c r="AD24" s="106"/>
      <c r="AE24" s="108"/>
      <c r="AF24" s="108"/>
      <c r="AG24" s="108"/>
      <c r="AH24" s="106"/>
      <c r="AI24" s="47"/>
      <c r="AJ24" s="106"/>
      <c r="AN24" s="79"/>
      <c r="AO24" s="81"/>
      <c r="AQ24" s="79"/>
      <c r="AR24" s="81"/>
    </row>
    <row r="25" spans="1:44" ht="11.1" customHeight="1">
      <c r="A25" s="156"/>
      <c r="B25" s="94" t="e">
        <f ca="1">("Nr "&amp;INDIRECT("Ranking" &amp;B1 &amp;"!M18")) &amp;" " &amp;(INDIRECT("Ranking" &amp;B1 &amp;"!K18")) &amp;" " &amp;(INDIRECT("Ranking" &amp;B1 &amp;"!L18"))</f>
        <v>#REF!</v>
      </c>
      <c r="C25" s="95">
        <v>0</v>
      </c>
      <c r="D25" s="95">
        <v>0</v>
      </c>
      <c r="E25" s="102">
        <f t="shared" ref="E25" si="18">IF(D25&lt;&gt;"",IF(C25+D25&lt;C24+D24,0,(C25+D25)-(C24+D24)),"")</f>
        <v>0</v>
      </c>
      <c r="F25" s="89" t="str">
        <f t="shared" ref="F25" si="19">IF(E25&lt;E24,"v",IF(E25=E24,IF(D25&lt;D24,"v",""),""))</f>
        <v/>
      </c>
      <c r="G25" s="69"/>
      <c r="H25" s="139"/>
      <c r="I25" s="96"/>
      <c r="J25" s="104"/>
      <c r="K25" s="104"/>
      <c r="L25" s="105"/>
      <c r="M25" s="118"/>
      <c r="N25" s="31"/>
      <c r="O25" s="154"/>
      <c r="P25" s="106"/>
      <c r="Q25" s="107"/>
      <c r="R25" s="107"/>
      <c r="S25" s="108"/>
      <c r="T25" s="106"/>
      <c r="U25" s="47"/>
      <c r="V25" s="31"/>
      <c r="W25" s="121"/>
      <c r="X25" s="122"/>
      <c r="Y25" s="122"/>
      <c r="Z25" s="122"/>
      <c r="AA25" s="109"/>
      <c r="AB25" s="47"/>
      <c r="AC25" s="31"/>
      <c r="AD25" s="118"/>
      <c r="AE25" s="120"/>
      <c r="AF25" s="120"/>
      <c r="AG25" s="120"/>
      <c r="AH25" s="118"/>
      <c r="AI25" s="47"/>
      <c r="AJ25" s="106"/>
      <c r="AN25" s="79"/>
      <c r="AO25" s="81"/>
      <c r="AQ25" s="79"/>
      <c r="AR25" s="81"/>
    </row>
    <row r="26" spans="1:44" ht="11.1" customHeight="1">
      <c r="A26" s="155" t="s">
        <v>108</v>
      </c>
      <c r="B26" s="85" t="e">
        <f ca="1">("Nr "&amp;INDIRECT("Ranking" &amp;B1 &amp;"!M15")) &amp;" " &amp;(INDIRECT("Ranking" &amp;B1 &amp;"!K15")) &amp;" " &amp;(INDIRECT("Ranking" &amp;B1 &amp;"!L15"))</f>
        <v>#REF!</v>
      </c>
      <c r="C26" s="86">
        <v>0</v>
      </c>
      <c r="D26" s="86">
        <v>0</v>
      </c>
      <c r="E26" s="102">
        <f t="shared" ref="E26" si="20">IF(D26&lt;&gt;"",IF(C26+D26&lt;C27+D27,0,(C26+D26)-(C27+D27)),"")</f>
        <v>0</v>
      </c>
      <c r="F26" s="88" t="str">
        <f t="shared" ref="F26" si="21">IF(E26&lt;E27,"v",IF(E26=E27,IF(D26&lt;D27,"v",""),""))</f>
        <v/>
      </c>
      <c r="G26" s="31"/>
      <c r="H26" s="124"/>
      <c r="I26" s="111" t="str">
        <f>IF(F26&lt;&gt;"",B26,IF(F27&lt;&gt;"",B27,""))</f>
        <v/>
      </c>
      <c r="J26" s="112">
        <v>0</v>
      </c>
      <c r="K26" s="112">
        <v>0</v>
      </c>
      <c r="L26" s="92">
        <f>IF(K26&lt;&gt;"",IF(J26+K26&lt;J28+K28,0,(J26+K26)-(J28+K28)),"")</f>
        <v>0</v>
      </c>
      <c r="M26" s="88" t="str">
        <f>IF(L26&lt;L28,"v",IF(L26=L28,IF(K26&lt;K28,"v",""),""))</f>
        <v/>
      </c>
      <c r="O26" s="21"/>
      <c r="P26" s="129" t="str">
        <f>IF(M26&lt;&gt;"",I26,IF(M28&lt;&gt;"",I28,""))</f>
        <v/>
      </c>
      <c r="Q26" s="86">
        <v>0</v>
      </c>
      <c r="R26" s="86">
        <v>0</v>
      </c>
      <c r="S26" s="102">
        <f>IF(R26&lt;&gt;"",IF(Q26+R26&lt;Q22+R22,0,(Q26+R26)-(Q22+R22)),"")</f>
        <v>0</v>
      </c>
      <c r="T26" s="103" t="str">
        <f>IF(S26&lt;S22,"v",IF(S26=S22,IF(R26&lt;R22,"v",""),""))</f>
        <v/>
      </c>
      <c r="U26" s="47"/>
      <c r="V26" s="31"/>
      <c r="W26" s="118"/>
      <c r="X26" s="120"/>
      <c r="Y26" s="120"/>
      <c r="Z26" s="120"/>
      <c r="AA26" s="118"/>
      <c r="AB26" s="47"/>
      <c r="AC26" s="31"/>
      <c r="AD26" s="118"/>
      <c r="AE26" s="120"/>
      <c r="AF26" s="120"/>
      <c r="AG26" s="120"/>
      <c r="AH26" s="118"/>
      <c r="AI26" s="47"/>
      <c r="AJ26" s="133" t="s">
        <v>12</v>
      </c>
      <c r="AN26" s="79"/>
      <c r="AO26" s="81"/>
      <c r="AQ26" s="79"/>
      <c r="AR26" s="81"/>
    </row>
    <row r="27" spans="1:44" ht="11.1" customHeight="1">
      <c r="A27" s="156"/>
      <c r="B27" s="85" t="e">
        <f ca="1">("Nr "&amp;INDIRECT("Ranking" &amp;B1 &amp;"!M26")) &amp;" " &amp;(INDIRECT("Ranking" &amp;B1 &amp;"!K26")) &amp;" " &amp;(INDIRECT("Ranking" &amp;B1 &amp;"!L26"))</f>
        <v>#REF!</v>
      </c>
      <c r="C27" s="86">
        <v>0</v>
      </c>
      <c r="D27" s="86">
        <v>0</v>
      </c>
      <c r="E27" s="102">
        <f t="shared" ref="E27" si="22">IF(D27&lt;&gt;"",IF(C27+D27&lt;C26+D26,0,(C27+D27)-(C26+D26)),"")</f>
        <v>0</v>
      </c>
      <c r="F27" s="89" t="str">
        <f t="shared" ref="F27" si="23">IF(E27&lt;E26,"v",IF(E27=E26,IF(D27&lt;D26,"v",""),""))</f>
        <v/>
      </c>
      <c r="G27" s="69"/>
      <c r="H27" s="155" t="s">
        <v>109</v>
      </c>
      <c r="I27" s="117"/>
      <c r="J27" s="97"/>
      <c r="K27" s="97"/>
      <c r="L27" s="98"/>
      <c r="M27" s="99"/>
      <c r="N27" s="57"/>
      <c r="O27" s="139"/>
      <c r="P27" s="121"/>
      <c r="Q27" s="119"/>
      <c r="R27" s="119"/>
      <c r="S27" s="120"/>
      <c r="T27" s="118"/>
      <c r="U27" s="31"/>
      <c r="V27" s="31"/>
      <c r="W27" s="106"/>
      <c r="X27" s="108"/>
      <c r="Y27" s="108"/>
      <c r="Z27" s="108"/>
      <c r="AA27" s="106"/>
      <c r="AB27" s="47"/>
      <c r="AC27" s="31"/>
      <c r="AD27" s="118"/>
      <c r="AE27" s="120"/>
      <c r="AF27" s="120"/>
      <c r="AG27" s="120"/>
      <c r="AH27" s="118"/>
      <c r="AI27" s="52"/>
      <c r="AJ27" s="146" t="str">
        <f>IF(AH14&lt;&gt;"",AD28,IF(AH28&lt;&gt;"",AD14,""))</f>
        <v/>
      </c>
      <c r="AN27" s="79"/>
      <c r="AO27" s="81"/>
      <c r="AQ27" s="79"/>
      <c r="AR27" s="81"/>
    </row>
    <row r="28" spans="1:44" ht="11.1" customHeight="1">
      <c r="A28" s="155" t="s">
        <v>110</v>
      </c>
      <c r="B28" s="94" t="e">
        <f ca="1">("Nr "&amp;INDIRECT("Ranking" &amp;B1 &amp;"!M31")) &amp;" " &amp;(INDIRECT("Ranking" &amp;B1 &amp;"!K31")) &amp;" " &amp;(INDIRECT("Ranking" &amp;B1 &amp;"!L31"))</f>
        <v>#REF!</v>
      </c>
      <c r="C28" s="95">
        <v>0</v>
      </c>
      <c r="D28" s="95">
        <v>0</v>
      </c>
      <c r="E28" s="102">
        <f t="shared" ref="E28" si="24">IF(D28&lt;&gt;"",IF(C28+D28&lt;C29+D29,0,(C28+D28)-(C29+D29)),"")</f>
        <v>0</v>
      </c>
      <c r="F28" s="88" t="str">
        <f t="shared" ref="F28" si="25">IF(E28&lt;E29,"v",IF(E28=E29,IF(D28&lt;D29,"v",""),""))</f>
        <v/>
      </c>
      <c r="G28" s="31"/>
      <c r="H28" s="156"/>
      <c r="I28" s="111" t="str">
        <f>IF(F28&lt;&gt;"",B28,IF(F29&lt;&gt;"",B29,""))</f>
        <v/>
      </c>
      <c r="J28" s="123">
        <v>0</v>
      </c>
      <c r="K28" s="123">
        <v>0</v>
      </c>
      <c r="L28" s="102">
        <f>IF(K28&lt;&gt;"",IF(J28+K28&lt;J26+K26,0,(J28+K28)-(J26+K26)),"")</f>
        <v>0</v>
      </c>
      <c r="M28" s="103" t="str">
        <f>IF(L28&lt;L26,"v",IF(L28=L26,IF(K28&lt;K26,"v",""),""))</f>
        <v/>
      </c>
      <c r="O28" s="21"/>
      <c r="P28" s="118"/>
      <c r="Q28" s="119"/>
      <c r="R28" s="119"/>
      <c r="S28" s="120"/>
      <c r="T28" s="118"/>
      <c r="U28" s="31"/>
      <c r="V28" s="153" t="s">
        <v>111</v>
      </c>
      <c r="W28" s="113" t="s">
        <v>13</v>
      </c>
      <c r="X28" s="115"/>
      <c r="Y28" s="115"/>
      <c r="Z28" s="115"/>
      <c r="AA28" s="106"/>
      <c r="AB28" s="52"/>
      <c r="AC28" s="42"/>
      <c r="AD28" s="129" t="str">
        <f>IF(AA24&lt;&gt;"",W24,IF(AA32&lt;&gt;"",W32,""))</f>
        <v/>
      </c>
      <c r="AE28" s="86">
        <v>0</v>
      </c>
      <c r="AF28" s="86">
        <v>0</v>
      </c>
      <c r="AG28" s="102">
        <f>IF(AF28&lt;&gt;"",IF(AE28+AF28&lt;AE14+AF14,0,(AE28+AF28)-(AE14+AF14)),"")</f>
        <v>0</v>
      </c>
      <c r="AH28" s="103" t="str">
        <f>IF(AG28&lt;AG14,"v",IF(AG28=AG14,IF(AF28&lt;AF14,"v",""),""))</f>
        <v/>
      </c>
      <c r="AI28" s="47"/>
      <c r="AJ28" s="118"/>
      <c r="AN28" s="79"/>
      <c r="AO28" s="81"/>
      <c r="AQ28" s="79"/>
      <c r="AR28" s="81"/>
    </row>
    <row r="29" spans="1:44" ht="11.1" customHeight="1">
      <c r="A29" s="156"/>
      <c r="B29" s="94" t="e">
        <f ca="1">("Nr "&amp;INDIRECT("Ranking" &amp;B1 &amp;"!M10")) &amp;" " &amp;(INDIRECT("Ranking" &amp;B1 &amp;"!K10")) &amp;" " &amp;(INDIRECT("Ranking" &amp;B1 &amp;"!L10"))</f>
        <v>#REF!</v>
      </c>
      <c r="C29" s="95">
        <v>0</v>
      </c>
      <c r="D29" s="95">
        <v>0</v>
      </c>
      <c r="E29" s="102">
        <f t="shared" ref="E29" si="26">IF(D29&lt;&gt;"",IF(C29+D29&lt;C28+D28,0,(C29+D29)-(C28+D28)),"")</f>
        <v>0</v>
      </c>
      <c r="F29" s="89" t="str">
        <f t="shared" ref="F29" si="27">IF(E29&lt;E28,"v",IF(E29=E28,IF(D29&lt;D28,"v",""),""))</f>
        <v/>
      </c>
      <c r="G29" s="69"/>
      <c r="H29" s="139"/>
      <c r="I29" s="125"/>
      <c r="J29" s="126"/>
      <c r="K29" s="126"/>
      <c r="L29" s="127"/>
      <c r="M29" s="118"/>
      <c r="N29" s="31"/>
      <c r="O29" s="110"/>
      <c r="P29" s="106"/>
      <c r="Q29" s="107"/>
      <c r="R29" s="107"/>
      <c r="S29" s="108"/>
      <c r="T29" s="106"/>
      <c r="V29" s="131"/>
      <c r="W29" s="106"/>
      <c r="X29" s="108"/>
      <c r="Y29" s="108"/>
      <c r="Z29" s="108"/>
      <c r="AA29" s="106"/>
      <c r="AB29" s="47"/>
      <c r="AC29" s="31"/>
      <c r="AD29" s="121"/>
      <c r="AE29" s="120"/>
      <c r="AF29" s="120"/>
      <c r="AG29" s="120"/>
      <c r="AH29" s="118"/>
      <c r="AJ29" s="106"/>
      <c r="AN29" s="79"/>
      <c r="AO29" s="81"/>
      <c r="AQ29" s="79"/>
      <c r="AR29" s="81"/>
    </row>
    <row r="30" spans="1:44" ht="11.1" customHeight="1">
      <c r="A30" s="155" t="s">
        <v>112</v>
      </c>
      <c r="B30" s="85" t="e">
        <f ca="1">("Nr "&amp;INDIRECT("Ranking" &amp;B1 &amp;"!M11")) &amp;" " &amp;(INDIRECT("Ranking" &amp;B1 &amp;"!K11")) &amp;" " &amp;(INDIRECT("Ranking" &amp;B1 &amp;"!L11"))</f>
        <v>#REF!</v>
      </c>
      <c r="C30" s="86">
        <v>0</v>
      </c>
      <c r="D30" s="86">
        <v>0</v>
      </c>
      <c r="E30" s="102">
        <f t="shared" ref="E30" si="28">IF(D30&lt;&gt;"",IF(C30+D30&lt;C31+D31,0,(C30+D30)-(C31+D31)),"")</f>
        <v>0</v>
      </c>
      <c r="F30" s="88" t="str">
        <f t="shared" ref="F30" si="29">IF(E30&lt;E31,"v",IF(E30=E31,IF(D30&lt;D31,"v",""),""))</f>
        <v/>
      </c>
      <c r="G30" s="31"/>
      <c r="H30" s="124"/>
      <c r="I30" s="90" t="str">
        <f>IF(F30&lt;&gt;"",B30,IF(F31&lt;&gt;"",B31,""))</f>
        <v/>
      </c>
      <c r="J30" s="91">
        <v>0</v>
      </c>
      <c r="K30" s="91">
        <v>0</v>
      </c>
      <c r="L30" s="92">
        <f>IF(K30&lt;&gt;"",IF(J30+K30&lt;J32+K32,0,(J30+K30)-(J32+K32)),"")</f>
        <v>0</v>
      </c>
      <c r="M30" s="88" t="str">
        <f>IF(L30&lt;L32,"v",IF(L30=L32,IF(K30&lt;K32,"v",""),""))</f>
        <v/>
      </c>
      <c r="O30" s="21"/>
      <c r="P30" s="147" t="str">
        <f>IF(M30&lt;&gt;"",I30,IF(M32&lt;&gt;"",I32,""))</f>
        <v/>
      </c>
      <c r="Q30" s="148">
        <v>0</v>
      </c>
      <c r="R30" s="148">
        <v>0</v>
      </c>
      <c r="S30" s="92">
        <f>IF(R30&lt;&gt;"",IF(Q30+R30&lt;Q34+R34,0,(Q30+R30)-(Q34+R34)),"")</f>
        <v>0</v>
      </c>
      <c r="T30" s="88" t="str">
        <f>IF(S30&lt;S34,"v",IF(S30=S34,IF(R30&lt;R34,"v",""),""))</f>
        <v/>
      </c>
      <c r="W30" s="106"/>
      <c r="X30" s="108"/>
      <c r="Y30" s="108"/>
      <c r="Z30" s="108"/>
      <c r="AA30" s="106"/>
      <c r="AB30" s="47"/>
      <c r="AC30" s="31"/>
      <c r="AD30" s="106"/>
      <c r="AE30" s="108"/>
      <c r="AF30" s="108"/>
      <c r="AG30" s="108"/>
      <c r="AH30" s="118"/>
      <c r="AJ30" s="106"/>
      <c r="AN30" s="79"/>
      <c r="AO30" s="81"/>
      <c r="AQ30" s="79"/>
      <c r="AR30" s="81"/>
    </row>
    <row r="31" spans="1:44" ht="11.1" customHeight="1">
      <c r="A31" s="156"/>
      <c r="B31" s="85" t="e">
        <f ca="1">("Nr "&amp;INDIRECT("Ranking" &amp;B1 &amp;"!M30")) &amp;" " &amp;(INDIRECT("Ranking" &amp;B1 &amp;"!K30")) &amp;" " &amp;(INDIRECT("Ranking" &amp;B1 &amp;"!L30"))</f>
        <v>#REF!</v>
      </c>
      <c r="C31" s="86">
        <v>0</v>
      </c>
      <c r="D31" s="86">
        <v>0</v>
      </c>
      <c r="E31" s="102">
        <f t="shared" ref="E31" si="30">IF(D31&lt;&gt;"",IF(C31+D31&lt;C30+D30,0,(C31+D31)-(C30+D30)),"")</f>
        <v>0</v>
      </c>
      <c r="F31" s="89" t="str">
        <f t="shared" ref="F31" si="31">IF(E31&lt;E30,"v",IF(E31=E30,IF(D31&lt;D30,"v",""),""))</f>
        <v/>
      </c>
      <c r="G31" s="69"/>
      <c r="H31" s="155" t="s">
        <v>113</v>
      </c>
      <c r="I31" s="96"/>
      <c r="J31" s="97"/>
      <c r="K31" s="97"/>
      <c r="L31" s="98"/>
      <c r="M31" s="99"/>
      <c r="N31" s="57"/>
      <c r="O31" s="139"/>
      <c r="P31" s="121"/>
      <c r="Q31" s="140"/>
      <c r="R31" s="140"/>
      <c r="S31" s="122"/>
      <c r="T31" s="109"/>
      <c r="U31" s="31"/>
      <c r="V31" s="31"/>
      <c r="W31" s="118"/>
      <c r="X31" s="120"/>
      <c r="Y31" s="120"/>
      <c r="Z31" s="120"/>
      <c r="AA31" s="118"/>
      <c r="AB31" s="47"/>
      <c r="AC31" s="31"/>
      <c r="AD31" s="147" t="str">
        <f>IF(AA10&lt;&gt;"",W18,IF(AA18&lt;&gt;"",W10,""))</f>
        <v/>
      </c>
      <c r="AE31" s="148">
        <v>0</v>
      </c>
      <c r="AF31" s="148">
        <v>0</v>
      </c>
      <c r="AG31" s="92">
        <f>IF(AF31&lt;&gt;"",IF(AE31+AF31&lt;AE35+AF35,0,(AE31+AF31)-(AE35+AF35)),"")</f>
        <v>0</v>
      </c>
      <c r="AH31" s="88" t="str">
        <f>IF(AG31&lt;AG35,"v",IF(AG31=AG35,IF(AF31&lt;AF35,"v",""),""))</f>
        <v/>
      </c>
      <c r="AJ31" s="106"/>
      <c r="AN31" s="79"/>
      <c r="AO31" s="81"/>
      <c r="AQ31" s="79"/>
      <c r="AR31" s="81"/>
    </row>
    <row r="32" spans="1:44" ht="11.1" customHeight="1">
      <c r="A32" s="155" t="s">
        <v>114</v>
      </c>
      <c r="B32" s="94" t="e">
        <f ca="1">("Nr "&amp;INDIRECT("Ranking" &amp;B1 &amp;"!M27")) &amp;" " &amp;(INDIRECT("Ranking" &amp;B1 &amp;"!K27")) &amp;" " &amp;(INDIRECT("Ranking" &amp;B1 &amp;"!L27"))</f>
        <v>#REF!</v>
      </c>
      <c r="C32" s="95">
        <v>0</v>
      </c>
      <c r="D32" s="95">
        <v>0</v>
      </c>
      <c r="E32" s="102">
        <f t="shared" ref="E32" si="32">IF(D32&lt;&gt;"",IF(C32+D32&lt;C33+D33,0,(C32+D32)-(C33+D33)),"")</f>
        <v>0</v>
      </c>
      <c r="F32" s="88" t="str">
        <f t="shared" ref="F32" si="33">IF(E32&lt;E33,"v",IF(E32=E33,IF(D32&lt;D33,"v",""),""))</f>
        <v/>
      </c>
      <c r="G32" s="42"/>
      <c r="H32" s="156"/>
      <c r="I32" s="90" t="str">
        <f>IF(F32&lt;&gt;"",B32,IF(F33&lt;&gt;"",B33,""))</f>
        <v/>
      </c>
      <c r="J32" s="101">
        <v>0</v>
      </c>
      <c r="K32" s="101">
        <v>0</v>
      </c>
      <c r="L32" s="102">
        <f>IF(K32&lt;&gt;"",IF(J32+K32&lt;J30+K30,0,(J32+K32)-(J30+K30)),"")</f>
        <v>0</v>
      </c>
      <c r="M32" s="103" t="str">
        <f>IF(L32&lt;L30,"v",IF(L32=L30,IF(K32&lt;K30,"v",""),""))</f>
        <v/>
      </c>
      <c r="O32" s="157" t="s">
        <v>115</v>
      </c>
      <c r="P32" s="141" t="s">
        <v>14</v>
      </c>
      <c r="Q32" s="142"/>
      <c r="R32" s="142"/>
      <c r="S32" s="143"/>
      <c r="T32" s="144"/>
      <c r="U32" s="42">
        <v>4</v>
      </c>
      <c r="V32" s="53">
        <v>4</v>
      </c>
      <c r="W32" s="145" t="str">
        <f>IF(T30&lt;&gt;"",P30,IF(T34&lt;&gt;"",P34,""))</f>
        <v/>
      </c>
      <c r="X32" s="123">
        <v>0</v>
      </c>
      <c r="Y32" s="123">
        <v>0</v>
      </c>
      <c r="Z32" s="102">
        <f>IF(Y32&lt;&gt;"",IF(X32+Y32&lt;X24+Y24,0,(X32+Y32)-(X24+Y24)),"")</f>
        <v>0</v>
      </c>
      <c r="AA32" s="103" t="str">
        <f>IF(Z32&lt;Z24,"v",IF(Z32=Z24,IF(Y32&lt;Y24,"v",""),""))</f>
        <v/>
      </c>
      <c r="AB32" s="47"/>
      <c r="AC32" s="31"/>
      <c r="AD32" s="121"/>
      <c r="AE32" s="122"/>
      <c r="AF32" s="122"/>
      <c r="AG32" s="122"/>
      <c r="AH32" s="109"/>
      <c r="AJ32" s="149" t="s">
        <v>15</v>
      </c>
      <c r="AN32" s="79"/>
      <c r="AO32" s="81"/>
      <c r="AQ32" s="79"/>
      <c r="AR32" s="81"/>
    </row>
    <row r="33" spans="1:44" ht="11.1" customHeight="1">
      <c r="A33" s="156"/>
      <c r="B33" s="94" t="e">
        <f ca="1">("Nr "&amp;INDIRECT("Ranking" &amp;B1 &amp;"!M14")) &amp;" " &amp;(INDIRECT("Ranking" &amp;B1 &amp;"!K14")) &amp;" " &amp;(INDIRECT("Ranking" &amp;B1 &amp;"!L14"))</f>
        <v>#REF!</v>
      </c>
      <c r="C33" s="95">
        <v>0</v>
      </c>
      <c r="D33" s="95">
        <v>0</v>
      </c>
      <c r="E33" s="102">
        <f t="shared" ref="E33" si="34">IF(D33&lt;&gt;"",IF(C33+D33&lt;C32+D32,0,(C33+D33)-(C32+D32)),"")</f>
        <v>0</v>
      </c>
      <c r="F33" s="89" t="str">
        <f t="shared" ref="F33" si="35">IF(E33&lt;E32,"v",IF(E33=E32,IF(D33&lt;D32,"v",""),""))</f>
        <v/>
      </c>
      <c r="G33" s="69"/>
      <c r="H33" s="139"/>
      <c r="I33" s="96"/>
      <c r="J33" s="104"/>
      <c r="K33" s="104"/>
      <c r="L33" s="105"/>
      <c r="M33" s="118"/>
      <c r="N33" s="31"/>
      <c r="O33" s="154"/>
      <c r="P33" s="106"/>
      <c r="Q33" s="107"/>
      <c r="R33" s="107"/>
      <c r="S33" s="108"/>
      <c r="T33" s="106"/>
      <c r="U33" s="47"/>
      <c r="V33" s="31"/>
      <c r="W33" s="57"/>
      <c r="X33" s="56"/>
      <c r="Y33" s="56"/>
      <c r="Z33" s="56"/>
      <c r="AA33" s="31"/>
      <c r="AB33" s="31"/>
      <c r="AC33" s="153" t="s">
        <v>116</v>
      </c>
      <c r="AD33" s="113" t="s">
        <v>16</v>
      </c>
      <c r="AE33" s="113"/>
      <c r="AF33" s="113"/>
      <c r="AG33" s="113"/>
      <c r="AH33" s="144"/>
      <c r="AJ33" s="150" t="str">
        <f>IF(AH31&lt;&gt;"",AD31,IF(AH35&lt;&gt;"",AD35,""))</f>
        <v/>
      </c>
      <c r="AN33" s="79"/>
      <c r="AO33" s="81"/>
      <c r="AQ33" s="79"/>
      <c r="AR33" s="81"/>
    </row>
    <row r="34" spans="1:44" ht="11.1" customHeight="1">
      <c r="A34" s="155" t="s">
        <v>117</v>
      </c>
      <c r="B34" s="85" t="e">
        <f ca="1">("Nr "&amp;INDIRECT("Ranking" &amp;B1 &amp;"!M19")) &amp;" " &amp;(INDIRECT("Ranking" &amp;B1 &amp;"!K19")) &amp;" " &amp;(INDIRECT("Ranking" &amp;B1 &amp;"!L19"))</f>
        <v>#REF!</v>
      </c>
      <c r="C34" s="86">
        <v>0</v>
      </c>
      <c r="D34" s="86">
        <v>0</v>
      </c>
      <c r="E34" s="102">
        <f t="shared" ref="E34" si="36">IF(D34&lt;&gt;"",IF(C34+D34&lt;C35+D35,0,(C34+D34)-(C35+D35)),"")</f>
        <v>0</v>
      </c>
      <c r="F34" s="88" t="str">
        <f t="shared" ref="F34" si="37">IF(E34&lt;E35,"v",IF(E34=E35,IF(D34&lt;D35,"v",""),""))</f>
        <v/>
      </c>
      <c r="G34" s="42"/>
      <c r="H34" s="124"/>
      <c r="I34" s="111" t="str">
        <f>IF(F34&lt;&gt;"",B34,IF(F35&lt;&gt;"",B35,""))</f>
        <v/>
      </c>
      <c r="J34" s="112">
        <v>0</v>
      </c>
      <c r="K34" s="112">
        <v>0</v>
      </c>
      <c r="L34" s="92">
        <f>IF(K34&lt;&gt;"",IF(J34+K34&lt;J36+K36,0,(J34+K34)-(J36+K36)),"")</f>
        <v>0</v>
      </c>
      <c r="M34" s="88" t="str">
        <f>IF(L34&lt;L36,"v",IF(L34=L36,IF(K34&lt;K36,"v",""),""))</f>
        <v/>
      </c>
      <c r="P34" s="147" t="str">
        <f>IF(M34&lt;&gt;"",I34,IF(M36&lt;&gt;"",I36,""))</f>
        <v/>
      </c>
      <c r="Q34" s="95">
        <v>0</v>
      </c>
      <c r="R34" s="95">
        <v>0</v>
      </c>
      <c r="S34" s="102">
        <f>IF(R34&lt;&gt;"",IF(Q34+R34&lt;Q30+R30,0,(Q34+R34)-(Q30+R30)),"")</f>
        <v>0</v>
      </c>
      <c r="T34" s="103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1"/>
      <c r="AD34" s="106"/>
      <c r="AE34" s="108"/>
      <c r="AF34" s="108"/>
      <c r="AG34" s="108"/>
      <c r="AH34" s="144"/>
      <c r="AI34" s="69"/>
      <c r="AJ34" s="57"/>
      <c r="AN34" s="79"/>
      <c r="AO34" s="81"/>
      <c r="AQ34" s="79"/>
      <c r="AR34" s="81"/>
    </row>
    <row r="35" spans="1:44" ht="11.1" customHeight="1">
      <c r="A35" s="156"/>
      <c r="B35" s="85" t="e">
        <f ca="1">("Nr "&amp;INDIRECT("Ranking" &amp;B1 &amp;"!M22")) &amp;" " &amp;(INDIRECT("Ranking" &amp;B1 &amp;"!K22")) &amp;" " &amp;(INDIRECT("Ranking" &amp;B1 &amp;"!L22"))</f>
        <v>#REF!</v>
      </c>
      <c r="C35" s="86">
        <v>0</v>
      </c>
      <c r="D35" s="86">
        <v>0</v>
      </c>
      <c r="E35" s="102">
        <f t="shared" ref="E35" si="38">IF(D35&lt;&gt;"",IF(C35+D35&lt;C34+D34,0,(C35+D35)-(C34+D34)),"")</f>
        <v>0</v>
      </c>
      <c r="F35" s="89" t="str">
        <f t="shared" ref="F35" si="39">IF(E35&lt;E34,"v",IF(E35=E34,IF(D35&lt;D34,"v",""),""))</f>
        <v/>
      </c>
      <c r="G35" s="31"/>
      <c r="H35" s="155" t="s">
        <v>118</v>
      </c>
      <c r="I35" s="117"/>
      <c r="J35" s="97"/>
      <c r="K35" s="97"/>
      <c r="L35" s="98"/>
      <c r="M35" s="99"/>
      <c r="N35" s="57"/>
      <c r="O35" s="57"/>
      <c r="P35" s="57"/>
      <c r="Q35" s="56"/>
      <c r="R35" s="56"/>
      <c r="S35" s="56"/>
      <c r="T35" s="31"/>
      <c r="U35" s="31"/>
      <c r="V35" s="31"/>
      <c r="AD35" s="94" t="str">
        <f>IF(AA24&lt;&gt;"",W32,IF(AA32&lt;&gt;"",W24,""))</f>
        <v/>
      </c>
      <c r="AE35" s="95">
        <v>0</v>
      </c>
      <c r="AF35" s="95">
        <v>0</v>
      </c>
      <c r="AG35" s="102">
        <f>IF(AF35&lt;&gt;"",IF(AE35+AF35&lt;AE31+AF31,0,(AE35+AF35)-(AE31+AF31)),"")</f>
        <v>0</v>
      </c>
      <c r="AH35" s="103" t="str">
        <f>IF(AG35&lt;AG31,"v",IF(AG35=AG31,IF(AF35&lt;AF31,"v",""),""))</f>
        <v/>
      </c>
      <c r="AN35" s="79"/>
      <c r="AO35" s="81"/>
      <c r="AQ35" s="79"/>
      <c r="AR35" s="81"/>
    </row>
    <row r="36" spans="1:44" ht="11.1" customHeight="1">
      <c r="A36" s="157" t="s">
        <v>119</v>
      </c>
      <c r="B36" s="94" t="e">
        <f ca="1">("Nr "&amp;INDIRECT("Ranking" &amp;B1 &amp;"!M35")) &amp;" " &amp;(INDIRECT("Ranking" &amp;B1 &amp;"!K35")) &amp;" " &amp;(INDIRECT("Ranking" &amp;B1 &amp;"!L35"))</f>
        <v>#REF!</v>
      </c>
      <c r="C36" s="95">
        <v>0</v>
      </c>
      <c r="D36" s="95">
        <v>0</v>
      </c>
      <c r="E36" s="102">
        <f t="shared" ref="E36" si="40">IF(D36&lt;&gt;"",IF(C36+D36&lt;C37+D37,0,(C36+D36)-(C37+D37)),"")</f>
        <v>0</v>
      </c>
      <c r="F36" s="88" t="str">
        <f t="shared" ref="F36" si="41">IF(E36&lt;E37,"v",IF(E36=E37,IF(D36&lt;D37,"v",""),""))</f>
        <v/>
      </c>
      <c r="G36" s="42"/>
      <c r="H36" s="156"/>
      <c r="I36" s="111" t="str">
        <f>IF(F36&lt;&gt;"",B36,IF(F37&lt;&gt;"",B37,""))</f>
        <v/>
      </c>
      <c r="J36" s="123">
        <v>0</v>
      </c>
      <c r="K36" s="123">
        <v>0</v>
      </c>
      <c r="L36" s="102">
        <f>IF(K36&lt;&gt;"",IF(J36+K36&lt;J34+K34,0,(J36+K36)-(J34+K34)),"")</f>
        <v>0</v>
      </c>
      <c r="M36" s="103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79"/>
      <c r="AO36" s="81"/>
      <c r="AQ36" s="79"/>
      <c r="AR36" s="81"/>
    </row>
    <row r="37" spans="1:44" ht="11.1" customHeight="1">
      <c r="A37" s="154"/>
      <c r="B37" s="94" t="e">
        <f ca="1">("Nr "&amp;INDIRECT("Ranking" &amp;B1 &amp;"!M6")) &amp;" " &amp;(INDIRECT("Ranking" &amp;B1 &amp;"!K6")) &amp;" " &amp;(INDIRECT("Ranking" &amp;B1 &amp;"!L6"))</f>
        <v>#REF!</v>
      </c>
      <c r="C37" s="95">
        <v>0</v>
      </c>
      <c r="D37" s="95">
        <v>0</v>
      </c>
      <c r="E37" s="102">
        <f t="shared" ref="E37" si="42">IF(D37&lt;&gt;"",IF(C37+D37&lt;C36+D36,0,(C37+D37)-(C36+D36)),"")</f>
        <v>0</v>
      </c>
      <c r="F37" s="89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79"/>
      <c r="AO37" s="81"/>
      <c r="AQ37" s="79"/>
      <c r="AR37" s="81"/>
    </row>
    <row r="38" spans="1:44" ht="11.1" customHeight="1">
      <c r="AN38" s="79"/>
      <c r="AO38" s="81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0" t="s">
        <v>17</v>
      </c>
      <c r="B41" s="160"/>
      <c r="D41" s="28"/>
      <c r="E41" s="28"/>
      <c r="F41" s="28"/>
      <c r="J41" s="160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0"/>
      <c r="B42" s="93"/>
      <c r="C42" s="23"/>
      <c r="F42" s="22"/>
      <c r="J42" s="160"/>
    </row>
    <row r="43" spans="1:44" ht="18.75">
      <c r="A43" s="161" t="s">
        <v>18</v>
      </c>
      <c r="B43" s="80" t="str">
        <f>AJ21</f>
        <v/>
      </c>
      <c r="C43" s="23"/>
      <c r="F43" s="22"/>
      <c r="J43" s="161" t="s">
        <v>55</v>
      </c>
      <c r="K43" s="81" t="str">
        <f>IF(AND(F5="",F6=""),"",IF(F5="",B5,IF(F6="",B6)))</f>
        <v/>
      </c>
    </row>
    <row r="44" spans="1:44" ht="18.75">
      <c r="A44" s="161" t="s">
        <v>19</v>
      </c>
      <c r="B44" s="80" t="str">
        <f>AJ27</f>
        <v/>
      </c>
      <c r="C44" s="23"/>
      <c r="F44" s="22"/>
      <c r="J44" s="161" t="s">
        <v>55</v>
      </c>
      <c r="K44" s="81" t="str">
        <f>IF(AND(F7="",F8=""),"",IF(F7="",B7,IF(F8="",B8)))</f>
        <v/>
      </c>
    </row>
    <row r="45" spans="1:44" ht="18.75">
      <c r="A45" s="161" t="s">
        <v>20</v>
      </c>
      <c r="B45" s="80" t="str">
        <f>AJ33</f>
        <v/>
      </c>
      <c r="C45" s="23"/>
      <c r="F45" s="22"/>
      <c r="J45" s="161" t="s">
        <v>55</v>
      </c>
      <c r="K45" s="81" t="str">
        <f>IF(AND(F9="",F10=""),"",IF(F9="",B9,IF(F10="",B10)))</f>
        <v/>
      </c>
    </row>
    <row r="46" spans="1:44" ht="18.75">
      <c r="A46" s="161" t="s">
        <v>21</v>
      </c>
      <c r="B46" s="80" t="str">
        <f>IF(AND(AH31="",AH35=""),"",IF(AH31="",AD31,IF(AH35="",AD35)))</f>
        <v/>
      </c>
      <c r="C46" s="23"/>
      <c r="F46" s="22"/>
      <c r="J46" s="161" t="s">
        <v>55</v>
      </c>
      <c r="K46" s="81" t="str">
        <f>IF(AND(F11="",F12=""),"",IF(F11="",B11,IF(F12="",B12)))</f>
        <v/>
      </c>
    </row>
    <row r="47" spans="1:44" ht="18.75">
      <c r="A47" s="161" t="s">
        <v>22</v>
      </c>
      <c r="B47" s="80" t="str">
        <f>IF(AND(T8="",T12=""),"",IF(T8="",P8,IF(T12="",P12)))</f>
        <v/>
      </c>
      <c r="C47" s="23"/>
      <c r="F47" s="22"/>
      <c r="J47" s="161" t="s">
        <v>55</v>
      </c>
      <c r="K47" s="81" t="str">
        <f>IF(AND(F13="",F14=""),"",IF(F13="",B13,IF(F14="",B14)))</f>
        <v/>
      </c>
    </row>
    <row r="48" spans="1:44" ht="18.75">
      <c r="A48" s="161" t="s">
        <v>22</v>
      </c>
      <c r="B48" s="80" t="str">
        <f>IF(AND(T16="",T20=""),"",IF(T16="",P16,IF(T20="",P20)))</f>
        <v/>
      </c>
      <c r="C48" s="23"/>
      <c r="F48" s="22"/>
      <c r="J48" s="161" t="s">
        <v>55</v>
      </c>
      <c r="K48" s="81" t="str">
        <f>IF(AND(F15="",F16=""),"",IF(F15="",B15,IF(F16="",B16)))</f>
        <v/>
      </c>
    </row>
    <row r="49" spans="1:11" ht="18.75">
      <c r="A49" s="161" t="s">
        <v>22</v>
      </c>
      <c r="B49" s="80" t="str">
        <f>IF(AND(T22="",T26=""),"",IF(T22="",P22,IF(T26="",P26)))</f>
        <v/>
      </c>
      <c r="C49" s="23"/>
      <c r="F49" s="22"/>
      <c r="J49" s="161" t="s">
        <v>55</v>
      </c>
      <c r="K49" s="81" t="str">
        <f>IF(AND(F17="",F18=""),"",IF(F17="",B17,IF(F18="",B18)))</f>
        <v/>
      </c>
    </row>
    <row r="50" spans="1:11" ht="18.75">
      <c r="A50" s="161" t="s">
        <v>22</v>
      </c>
      <c r="B50" s="80" t="str">
        <f>IF(AND(T30="",T34=""),"",IF(T30="",P30,IF(T34="",P34)))</f>
        <v/>
      </c>
      <c r="C50" s="23"/>
      <c r="F50" s="22"/>
      <c r="J50" s="161" t="s">
        <v>55</v>
      </c>
      <c r="K50" s="81" t="str">
        <f>IF(AND(F19="",F20=""),"",IF(F19="",B19,IF(F20="",B20)))</f>
        <v/>
      </c>
    </row>
    <row r="51" spans="1:11" ht="18.75">
      <c r="A51" s="161" t="s">
        <v>23</v>
      </c>
      <c r="B51" s="80" t="str">
        <f>IF(AND(M6="",M8=""),"",IF(M6="",I6,IF(M8="",I8)))</f>
        <v/>
      </c>
      <c r="C51" s="23"/>
      <c r="F51" s="22"/>
      <c r="J51" s="161" t="s">
        <v>55</v>
      </c>
      <c r="K51" s="81" t="str">
        <f>IF(AND(F22="",F23=""),"",IF(F22="",B22,IF(F23="",B23)))</f>
        <v/>
      </c>
    </row>
    <row r="52" spans="1:11" ht="18.75">
      <c r="A52" s="161" t="s">
        <v>23</v>
      </c>
      <c r="B52" s="80" t="str">
        <f>IF(AND(M10="",M12=""),"",IF(M10="",I10,IF(M12="",I12)))</f>
        <v/>
      </c>
      <c r="C52" s="23"/>
      <c r="F52" s="22"/>
      <c r="J52" s="161" t="s">
        <v>55</v>
      </c>
      <c r="K52" s="81" t="str">
        <f>IF(AND(F24="",F25=""),"",IF(F24="",B24,IF(F25="",B25)))</f>
        <v/>
      </c>
    </row>
    <row r="53" spans="1:11" ht="18.75">
      <c r="A53" s="161" t="s">
        <v>23</v>
      </c>
      <c r="B53" s="80" t="str">
        <f>IF(AND(M14="",M16=""),"",IF(M14="",I14,IF(M16="",I16)))</f>
        <v/>
      </c>
      <c r="C53" s="23"/>
      <c r="F53" s="22"/>
      <c r="J53" s="161" t="s">
        <v>55</v>
      </c>
      <c r="K53" s="81" t="str">
        <f>IF(AND(F26="",F27=""),"",IF(F26="",B26,IF(F27="",B27)))</f>
        <v/>
      </c>
    </row>
    <row r="54" spans="1:11" ht="18.75">
      <c r="A54" s="161" t="s">
        <v>23</v>
      </c>
      <c r="B54" s="80" t="str">
        <f>IF(AND(M18="",M20=""),"",IF(M18="",I18,IF(M20="",I20)))</f>
        <v/>
      </c>
      <c r="C54" s="23"/>
      <c r="F54" s="22"/>
      <c r="J54" s="161" t="s">
        <v>55</v>
      </c>
      <c r="K54" s="81" t="str">
        <f>IF(AND(F28="",F29=""),"",IF(F28="",B28,IF(F29="",B29)))</f>
        <v/>
      </c>
    </row>
    <row r="55" spans="1:11" ht="18.75">
      <c r="A55" s="161" t="s">
        <v>23</v>
      </c>
      <c r="B55" s="80" t="str">
        <f>IF(AND(M22="",M24=""),"",IF(M22="",I22,IF(M24="",I24)))</f>
        <v/>
      </c>
      <c r="C55" s="23"/>
      <c r="F55" s="22"/>
      <c r="J55" s="161" t="s">
        <v>55</v>
      </c>
      <c r="K55" s="81" t="str">
        <f>IF(AND(F30="",F31=""),"",IF(F30="",B30,IF(F31="",B31)))</f>
        <v/>
      </c>
    </row>
    <row r="56" spans="1:11" ht="18.75">
      <c r="A56" s="161" t="s">
        <v>23</v>
      </c>
      <c r="B56" s="80" t="str">
        <f>IF(AND(M26="",M28=""),"",IF(M26="",I26,IF(M28="",I28)))</f>
        <v/>
      </c>
      <c r="C56" s="23"/>
      <c r="F56" s="22"/>
      <c r="J56" s="161" t="s">
        <v>55</v>
      </c>
      <c r="K56" s="81" t="str">
        <f>IF(AND(F32="",F33=""),"",IF(F32="",B32,IF(F33="",B33)))</f>
        <v/>
      </c>
    </row>
    <row r="57" spans="1:11" ht="18.75">
      <c r="A57" s="161" t="s">
        <v>23</v>
      </c>
      <c r="B57" s="80" t="str">
        <f>IF(AND(M30="",M32=""),"",IF(M30="",I30,IF(M32="",I32)))</f>
        <v/>
      </c>
      <c r="C57" s="23"/>
      <c r="F57" s="22"/>
      <c r="J57" s="161" t="s">
        <v>55</v>
      </c>
      <c r="K57" s="81" t="str">
        <f>IF(AND(F34="",F35=""),"",IF(F34="",B34,IF(F35="",B35)))</f>
        <v/>
      </c>
    </row>
    <row r="58" spans="1:11" ht="18.75">
      <c r="A58" s="161" t="s">
        <v>23</v>
      </c>
      <c r="B58" s="80" t="str">
        <f>IF(AND(M34="",M36=""),"",IF(M34="",I34,IF(M36="",I36)))</f>
        <v/>
      </c>
      <c r="C58" s="23"/>
      <c r="F58" s="22"/>
      <c r="J58" s="161" t="s">
        <v>55</v>
      </c>
      <c r="K58" s="81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D9_10</vt:lpstr>
      <vt:lpstr>RankingD9_10</vt:lpstr>
      <vt:lpstr>H9_10</vt:lpstr>
      <vt:lpstr>RankingH9_10</vt:lpstr>
      <vt:lpstr>D11_12</vt:lpstr>
      <vt:lpstr>D11_12_old</vt:lpstr>
      <vt:lpstr>RankingD11_12</vt:lpstr>
      <vt:lpstr>H11_12</vt:lpstr>
      <vt:lpstr>H11_12_old</vt:lpstr>
      <vt:lpstr>RankingH11_12</vt:lpstr>
      <vt:lpstr>D13_14</vt:lpstr>
      <vt:lpstr>D13_14_old</vt:lpstr>
      <vt:lpstr>RankingD13_14</vt:lpstr>
      <vt:lpstr>H13_14</vt:lpstr>
      <vt:lpstr>RankingH13_14</vt:lpstr>
      <vt:lpstr>H13_14_1</vt:lpstr>
      <vt:lpstr>RankingH13_14_1</vt:lpstr>
      <vt:lpstr>D9_10!Print_Area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2016-02-28T15:00:21Z</cp:lastPrinted>
  <dcterms:created xsi:type="dcterms:W3CDTF">2012-04-08T08:00:08Z</dcterms:created>
  <dcterms:modified xsi:type="dcterms:W3CDTF">2016-02-28T15:00:59Z</dcterms:modified>
</cp:coreProperties>
</file>