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contribution'!$A$1:$F$41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N4" i="2"/>
  <c r="D6" i="3"/>
  <c r="U4" i="2"/>
  <c r="F4"/>
  <c r="C10" i="3" l="1"/>
  <c r="C8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7"/>
  <c r="D4" l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H13" l="1"/>
  <c r="H16" s="1"/>
  <c r="H17" s="1"/>
  <c r="E54"/>
  <c r="E4" s="1"/>
</calcChain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Salary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>Bank transfer 20000
ICICI RD 2000
Akka return 4000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House maintanance
Ac - repair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Golu
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Akka - 4000
Oneplustwo 13100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Appa 500
</t>
        </r>
      </text>
    </comment>
  </commentList>
</comments>
</file>

<file path=xl/sharedStrings.xml><?xml version="1.0" encoding="utf-8"?>
<sst xmlns="http://schemas.openxmlformats.org/spreadsheetml/2006/main" count="208" uniqueCount="128">
  <si>
    <t>Projected Cost</t>
  </si>
  <si>
    <t>Actual Cost</t>
  </si>
  <si>
    <t>Difference</t>
  </si>
  <si>
    <t>Second mortgage or rent</t>
  </si>
  <si>
    <t>Mortgage or rent</t>
  </si>
  <si>
    <t>Phone</t>
  </si>
  <si>
    <t>Gas</t>
  </si>
  <si>
    <t>Cable</t>
  </si>
  <si>
    <t>Maintenance or repairs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</si>
  <si>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</si>
  <si>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</si>
  <si>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</si>
  <si>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</si>
  <si>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</si>
  <si>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</si>
  <si>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</si>
  <si>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</si>
  <si>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</si>
  <si>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</si>
  <si>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</si>
  <si>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</si>
  <si>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</si>
  <si>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</si>
  <si>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</si>
  <si>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</si>
  <si>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</si>
  <si>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</si>
  <si>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</si>
  <si>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</si>
  <si>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</si>
  <si>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</si>
  <si>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</si>
  <si>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</si>
  <si>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</si>
  <si>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</si>
  <si>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</si>
  <si>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</si>
  <si>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</si>
  <si>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</si>
  <si>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</si>
  <si>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</si>
  <si>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</si>
  <si>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</si>
  <si>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</si>
  <si>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</si>
  <si>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</si>
  <si>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</si>
  <si>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</si>
  <si>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</si>
  <si>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</si>
  <si>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</si>
  <si>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</si>
  <si>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</si>
  <si>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</si>
  <si>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</si>
  <si>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</si>
  <si>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</si>
  <si>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</si>
  <si>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</si>
  <si>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</si>
  <si>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</si>
  <si>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</si>
  <si>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</si>
  <si>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</si>
  <si>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</si>
  <si>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</si>
  <si>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</si>
  <si>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</si>
  <si>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</si>
  <si>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</si>
  <si>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</si>
  <si>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Servant maid</t>
  </si>
  <si>
    <t>Joy Alukkas-Vidya</t>
  </si>
  <si>
    <t>Personal-sailesh</t>
  </si>
  <si>
    <t>Education Loan</t>
  </si>
  <si>
    <t>Iron</t>
  </si>
  <si>
    <t>Amway</t>
  </si>
  <si>
    <t>Parlour</t>
  </si>
  <si>
    <t>Crackers</t>
  </si>
  <si>
    <t>Charity</t>
  </si>
  <si>
    <t>Milk</t>
  </si>
  <si>
    <t>Fruits &amp; Vegs &amp; other</t>
  </si>
  <si>
    <t>Date</t>
  </si>
  <si>
    <t>Spent by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</si>
  <si>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</si>
  <si>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</si>
  <si>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</si>
  <si>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</si>
  <si>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</si>
  <si>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</si>
  <si>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</si>
  <si>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</si>
  <si>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</si>
  <si>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</si>
  <si>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</si>
  <si>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</si>
  <si>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</si>
  <si>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</si>
  <si>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</si>
  <si>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</si>
  <si>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</si>
  <si>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</si>
  <si>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Vidya receivable</t>
  </si>
  <si>
    <t>TV Installment</t>
  </si>
  <si>
    <t>Trips</t>
  </si>
  <si>
    <t>Saree</t>
  </si>
  <si>
    <t>Medicines/Hospital</t>
  </si>
  <si>
    <t>Vidya RD</t>
  </si>
  <si>
    <t>Sailesh SIP</t>
  </si>
  <si>
    <t>Vidya SIP</t>
  </si>
  <si>
    <t>Appa</t>
  </si>
  <si>
    <t>Sailesh Contribution</t>
  </si>
  <si>
    <t>Vidya Contribution</t>
  </si>
  <si>
    <t>Uncle Contribution</t>
  </si>
  <si>
    <t>Total monthly Contribution</t>
  </si>
  <si>
    <t>Actual Monthly Contribution</t>
  </si>
  <si>
    <t>Projected Monthly Contribution</t>
  </si>
  <si>
    <t>Gifts</t>
  </si>
  <si>
    <t>Maid</t>
  </si>
  <si>
    <t>Tv</t>
  </si>
  <si>
    <t>Paper</t>
  </si>
  <si>
    <t>Vegs</t>
  </si>
  <si>
    <t>provisions</t>
  </si>
  <si>
    <t>chips</t>
  </si>
  <si>
    <t>Sweets</t>
  </si>
  <si>
    <t>Prem</t>
  </si>
  <si>
    <t>Eduloan</t>
  </si>
  <si>
    <t>charity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</si>
</sst>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4"/>
      <name val="Trebuchet MS"/>
      <family val="2"/>
      <scheme val="minor"/>
    </font>
    <font>
      <sz val="10"/>
      <name val="Trebuchet MS"/>
      <family val="2"/>
      <scheme val="minor"/>
    </font>
    <font>
      <sz val="10"/>
      <color theme="4" tint="-0.499984740745262"/>
      <name val="Trebuchet MS"/>
      <scheme val="minor"/>
    </font>
    <font>
      <sz val="10"/>
      <color theme="4" tint="-0.249977111117893"/>
      <name val="Trebuchet MS"/>
      <scheme val="minor"/>
    </font>
    <font>
      <sz val="10"/>
      <name val="Trebuchet MS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  <fill>
      <patternFill patternType="solid">
        <fgColor theme="2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65" fontId="24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25" fillId="0" borderId="0" xfId="0" applyNumberFormat="1" applyFont="1" applyFill="1" applyAlignment="1">
      <alignment vertical="center" wrapText="1"/>
    </xf>
    <xf numFmtId="164" fontId="25" fillId="0" borderId="4" xfId="0" applyNumberFormat="1" applyFont="1" applyFill="1" applyBorder="1" applyAlignment="1">
      <alignment vertical="center" wrapText="1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5" fillId="0" borderId="0" xfId="0" applyNumberFormat="1" applyFont="1" applyAlignment="1">
      <alignment vertical="center" wrapText="1"/>
    </xf>
    <xf numFmtId="0" fontId="22" fillId="8" borderId="8" xfId="0" applyFont="1" applyFill="1" applyBorder="1" applyAlignment="1">
      <alignment horizontal="center" wrapText="1"/>
    </xf>
    <xf numFmtId="1" fontId="22" fillId="8" borderId="12" xfId="0" applyNumberFormat="1" applyFont="1" applyFill="1" applyBorder="1" applyAlignment="1">
      <alignment horizontal="center" wrapText="1"/>
    </xf>
    <xf numFmtId="1" fontId="0" fillId="0" borderId="8" xfId="0" applyNumberFormat="1" applyFill="1" applyBorder="1"/>
    <xf numFmtId="1" fontId="0" fillId="0" borderId="8" xfId="0" applyNumberFormat="1" applyBorder="1"/>
    <xf numFmtId="1" fontId="0" fillId="0" borderId="0" xfId="0" applyNumberFormat="1"/>
    <xf numFmtId="14" fontId="0" fillId="0" borderId="23" xfId="0" applyNumberFormat="1" applyFill="1" applyBorder="1"/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3" fillId="10" borderId="13" xfId="0" applyFont="1" applyFill="1" applyBorder="1" applyAlignment="1">
      <alignment horizontal="center"/>
    </xf>
    <xf numFmtId="0" fontId="23" fillId="10" borderId="14" xfId="0" applyFont="1" applyFill="1" applyBorder="1" applyAlignment="1">
      <alignment horizontal="center"/>
    </xf>
    <xf numFmtId="0" fontId="23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5" borderId="8" xfId="0" applyFill="1" applyBorder="1"/>
    <xf numFmtId="1" fontId="0" fillId="15" borderId="8" xfId="0" applyNumberFormat="1" applyFill="1" applyBorder="1"/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1605"/>
        </c:manualLayout>
      </c:layout>
      <c:barChart>
        <c:barDir val="col"/>
        <c:grouping val="clustered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1250</c:v>
                </c:pt>
                <c:pt idx="1">
                  <c:v>2500</c:v>
                </c:pt>
                <c:pt idx="2">
                  <c:v>1100</c:v>
                </c:pt>
                <c:pt idx="3">
                  <c:v>0</c:v>
                </c:pt>
                <c:pt idx="4">
                  <c:v>0</c:v>
                </c:pt>
                <c:pt idx="5">
                  <c:v>300</c:v>
                </c:pt>
                <c:pt idx="6">
                  <c:v>0</c:v>
                </c:pt>
                <c:pt idx="7">
                  <c:v>16500</c:v>
                </c:pt>
                <c:pt idx="8">
                  <c:v>350</c:v>
                </c:pt>
                <c:pt idx="9">
                  <c:v>300</c:v>
                </c:pt>
                <c:pt idx="10">
                  <c:v>0</c:v>
                </c:pt>
                <c:pt idx="11">
                  <c:v>1000</c:v>
                </c:pt>
                <c:pt idx="12">
                  <c:v>0</c:v>
                </c:pt>
                <c:pt idx="13">
                  <c:v>0</c:v>
                </c:pt>
                <c:pt idx="14">
                  <c:v>3000</c:v>
                </c:pt>
                <c:pt idx="15">
                  <c:v>1000</c:v>
                </c:pt>
              </c:numCache>
            </c:numRef>
          </c:val>
        </c:ser>
        <c:gapWidth val="100"/>
        <c:axId val="80367616"/>
        <c:axId val="80369152"/>
      </c:barChart>
      <c:catAx>
        <c:axId val="80367616"/>
        <c:scaling>
          <c:orientation val="minMax"/>
        </c:scaling>
        <c:axPos val="b"/>
        <c:tickLblPos val="nextTo"/>
        <c:crossAx val="80369152"/>
        <c:crosses val="autoZero"/>
        <c:auto val="1"/>
        <c:lblAlgn val="ctr"/>
        <c:lblOffset val="100"/>
      </c:catAx>
      <c:valAx>
        <c:axId val="80369152"/>
        <c:scaling>
          <c:orientation val="minMax"/>
        </c:scaling>
        <c:axPos val="l"/>
        <c:majorGridlines/>
        <c:numFmt formatCode="[$₹-4009]\ #,##0;[Red][$₹-4009]\ \-#,##0" sourceLinked="1"/>
        <c:tickLblPos val="nextTo"/>
        <c:crossAx val="80367616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80409344"/>
        <c:axId val="80410880"/>
        <c:axId val="0"/>
      </c:bar3DChart>
      <c:catAx>
        <c:axId val="80409344"/>
        <c:scaling>
          <c:orientation val="minMax"/>
        </c:scaling>
        <c:axPos val="l"/>
        <c:numFmt formatCode="General" sourceLinked="1"/>
        <c:tickLblPos val="nextTo"/>
        <c:crossAx val="80410880"/>
        <c:crosses val="autoZero"/>
        <c:auto val="1"/>
        <c:lblAlgn val="ctr"/>
        <c:lblOffset val="100"/>
      </c:catAx>
      <c:valAx>
        <c:axId val="80410880"/>
        <c:scaling>
          <c:orientation val="minMax"/>
        </c:scaling>
        <c:axPos val="b"/>
        <c:majorGridlines/>
        <c:numFmt formatCode="General" sourceLinked="1"/>
        <c:tickLblPos val="nextTo"/>
        <c:crossAx val="8040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4386"/>
        </c:manualLayout>
      </c:layout>
    </c:legend>
    <c:plotVisOnly val="1"/>
  </c:chart>
  <c:spPr>
    <a:solidFill>
      <a:srgbClr val="DAFCEC"/>
    </a:solidFill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352423</xdr:colOff>
      <xdr:row>1</xdr:row>
      <xdr:rowOff>30959</xdr:rowOff>
    </xdr:from>
    <xdr:to>
      <xdr:col>17</xdr:col>
      <xdr:colOff>685800</xdr:colOff>
      <xdr:row>18</xdr:row>
      <xdr:rowOff>19051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14</xdr:col>
      <xdr:colOff>510266</xdr:colOff>
      <xdr:row>3</xdr:row>
      <xdr:rowOff>53067</xdr:rowOff>
    </xdr:from>
    <xdr:ext cx="2185309" cy="194583"/>
    <xdr:sp macro="" textlink="">
      <xdr:nvSpPr>
        <xdr:cNvPr id="12" name="TextBox 11"/>
        <xdr:cNvSpPr txBox="1"/>
      </xdr:nvSpPr>
      <xdr:spPr>
        <a:xfrm>
          <a:off x="12845141" y="796017"/>
          <a:ext cx="2185309" cy="194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15"/>
    <tableColumn id="2" name="Projected Cost" totalsRowFunction="sum" dataDxfId="138" totalsRowDxfId="14"/>
    <tableColumn id="3" name="Actual Cost" totalsRowFunction="sum" dataDxfId="137" totalsRowDxfId="13"/>
    <tableColumn id="4" name="Difference" totalsRowFunction="sum" dataDxfId="136" totalsRowDxfId="1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5" dataDxfId="134" totalsRowDxfId="133">
  <autoFilter ref="B20:E28"/>
  <tableColumns count="4">
    <tableColumn id="1" name="Transportation" totalsRowLabel="Total" dataDxfId="132" totalsRowDxfId="35"/>
    <tableColumn id="2" name="Projected Cost" totalsRowFunction="sum" dataDxfId="131" totalsRowDxfId="34"/>
    <tableColumn id="3" name="Actual Cost" totalsRowFunction="sum" dataDxfId="130" totalsRowDxfId="33"/>
    <tableColumn id="4" name="Difference" totalsRowFunction="sum" dataDxfId="129" totalsRowDxfId="3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8" dataDxfId="127" totalsRowDxfId="126">
  <autoFilter ref="B31:E35"/>
  <tableColumns count="4">
    <tableColumn id="1" name="Insurance" totalsRowLabel="Total" dataDxfId="125" totalsRowDxfId="23"/>
    <tableColumn id="2" name="Projected Cost" totalsRowFunction="sum" dataDxfId="124" totalsRowDxfId="22"/>
    <tableColumn id="3" name="Actual Cost" totalsRowFunction="sum" dataDxfId="123" totalsRowDxfId="21"/>
    <tableColumn id="4" name="Difference" totalsRowFunction="sum" dataDxfId="122" totalsRowDxfId="2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21" dataDxfId="120" totalsRowDxfId="119">
  <autoFilter ref="B38:E41"/>
  <tableColumns count="4">
    <tableColumn id="1" name="Food" totalsRowLabel="Total" dataDxfId="118" totalsRowDxfId="3"/>
    <tableColumn id="2" name="Projected Cost" totalsRowFunction="sum" dataDxfId="117" totalsRowDxfId="2"/>
    <tableColumn id="3" name="Actual Cost" totalsRowFunction="sum" dataDxfId="116" totalsRowDxfId="1"/>
    <tableColumn id="4" name="Difference" totalsRowFunction="sum" dataDxfId="115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114" dataDxfId="113" totalsRowDxfId="112">
  <autoFilter ref="B44:E53"/>
  <tableColumns count="4">
    <tableColumn id="1" name="Children" totalsRowLabel="Total" dataDxfId="111" totalsRowDxfId="110"/>
    <tableColumn id="2" name="Projected Cost" totalsRowFunction="sum" dataDxfId="109" totalsRowDxfId="108">
      <calculatedColumnFormula>SUBTOTAL(109,Insurance[Projected Cost])</calculatedColumnFormula>
    </tableColumn>
    <tableColumn id="3" name="Actual Cost" totalsRowFunction="sum" dataDxfId="107" totalsRowDxfId="106">
      <calculatedColumnFormula>SUBTOTAL(109,Insurance[Projected Cost])</calculatedColumnFormula>
    </tableColumn>
    <tableColumn id="4" name="Difference" totalsRowFunction="sum" dataDxfId="105" totalsRowDxfId="10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103" dataDxfId="102" totalsRowDxfId="101">
  <autoFilter ref="G36:J41"/>
  <tableColumns count="4">
    <tableColumn id="1" name="Pets" totalsRowLabel="Total" dataDxfId="100" totalsRowDxfId="99"/>
    <tableColumn id="2" name="Projected Cost" totalsRowFunction="sum" dataDxfId="98" totalsRowDxfId="97"/>
    <tableColumn id="3" name="Actual Cost" totalsRowFunction="sum" dataDxfId="96" totalsRowDxfId="95"/>
    <tableColumn id="4" name="Difference" totalsRowFunction="sum" dataDxfId="94" totalsRowDxfId="9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92" dataDxfId="91" totalsRowDxfId="90">
  <autoFilter ref="G44:J51"/>
  <tableColumns count="4">
    <tableColumn id="1" name="Personal Care" totalsRowLabel="Total" dataDxfId="89" totalsRowDxfId="19"/>
    <tableColumn id="2" name="Projected Cost" totalsRowFunction="sum" dataDxfId="88" totalsRowDxfId="18"/>
    <tableColumn id="3" name="Actual Cost" totalsRowFunction="sum" dataDxfId="87" totalsRowDxfId="17"/>
    <tableColumn id="4" name="Difference" totalsRowFunction="sum" dataDxfId="86" totalsRowDxfId="1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85" dataDxfId="84" totalsRowDxfId="83">
  <autoFilter ref="G20:J27"/>
  <tableColumns count="4">
    <tableColumn id="1" name="Entertainment" totalsRowLabel="Total" dataDxfId="82" totalsRowDxfId="27"/>
    <tableColumn id="2" name="Projected Cost" totalsRowFunction="sum" dataDxfId="81" totalsRowDxfId="26"/>
    <tableColumn id="3" name="Actual Cost" totalsRowFunction="sum" dataDxfId="80" totalsRowDxfId="25"/>
    <tableColumn id="4" name="Difference" totalsRowFunction="sum" dataDxfId="79" totalsRowDxfId="2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78" dataDxfId="77" totalsRowDxfId="76">
  <autoFilter ref="G54:J60"/>
  <tableColumns count="4">
    <tableColumn id="1" name="Loans" totalsRowLabel="Total" dataDxfId="75" totalsRowDxfId="11"/>
    <tableColumn id="2" name="Projected Cost" totalsRowFunction="sum" dataDxfId="74" totalsRowDxfId="10"/>
    <tableColumn id="3" name="Actual Cost" totalsRowFunction="sum" dataDxfId="73" totalsRowDxfId="9"/>
    <tableColumn id="4" name="Difference" totalsRowFunction="sum" dataDxfId="72" totalsRowDxfId="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71" dataDxfId="70" totalsRowDxfId="69">
  <autoFilter ref="G63:J67"/>
  <tableColumns count="4">
    <tableColumn id="1" name="Taxes" totalsRowLabel="Total" dataDxfId="68" totalsRowDxfId="67"/>
    <tableColumn id="2" name="Projected Cost" totalsRowFunction="sum" dataDxfId="66" totalsRowDxfId="65"/>
    <tableColumn id="3" name="Actual Cost" totalsRowFunction="sum" dataDxfId="64" totalsRowDxfId="63"/>
    <tableColumn id="4" name="Difference" totalsRowFunction="sum" dataDxfId="62" totalsRowDxfId="6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60" dataDxfId="59" totalsRowDxfId="58">
  <autoFilter ref="B63:E67"/>
  <tableColumns count="4">
    <tableColumn id="1" name="Savings/Investments" totalsRowLabel="Total" dataDxfId="57" totalsRowDxfId="31"/>
    <tableColumn id="2" name="Projected Cost" totalsRowFunction="sum" dataDxfId="56" totalsRowDxfId="30"/>
    <tableColumn id="3" name="Actual Cost" totalsRowFunction="sum" dataDxfId="55" totalsRowDxfId="29"/>
    <tableColumn id="4" name="Difference" totalsRowFunction="sum" dataDxfId="54" totalsRowDxfId="2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53" dataDxfId="52" totalsRowDxfId="51">
  <autoFilter ref="G30:J33"/>
  <tableColumns count="4">
    <tableColumn id="1" name="Gifts and Donations" totalsRowLabel="Total" dataDxfId="50" totalsRowDxfId="7"/>
    <tableColumn id="2" name="Projected Cost" totalsRowFunction="sum" dataDxfId="49" totalsRowDxfId="6"/>
    <tableColumn id="3" name="Actual Cost" totalsRowFunction="sum" dataDxfId="48" totalsRowDxfId="5"/>
    <tableColumn id="4" name="Difference" totalsRowFunction="sum" dataDxfId="47" totalsRowDxfId="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46" dataDxfId="45" totalsRowDxfId="44">
  <autoFilter ref="B56:E60"/>
  <tableColumns count="4">
    <tableColumn id="1" name="Legal" totalsRowLabel="Total" dataDxfId="43" totalsRowDxfId="42"/>
    <tableColumn id="2" name="Projected Cost" totalsRowFunction="sum" dataDxfId="41" totalsRowDxfId="40"/>
    <tableColumn id="3" name="Actual Cost" totalsRowFunction="sum" dataDxfId="39" totalsRowDxfId="38"/>
    <tableColumn id="4" name="Difference" totalsRowFunction="sum" dataDxfId="37" totalsRowDxfId="3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tabSelected="1" zoomScaleNormal="100" zoomScalePageLayoutView="75" workbookViewId="0">
      <selection activeCell="D4" sqref="D4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82"/>
      <c r="C1" s="82"/>
      <c r="D1" s="82"/>
      <c r="E1" s="82"/>
      <c r="F1" s="82"/>
      <c r="G1" s="82"/>
      <c r="H1" s="82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85" t="s">
        <v>50</v>
      </c>
      <c r="C3" s="86"/>
      <c r="D3" s="37" t="s">
        <v>51</v>
      </c>
      <c r="E3" s="38" t="s">
        <v>52</v>
      </c>
      <c r="F3" s="4"/>
      <c r="G3" s="83" t="s">
        <v>116</v>
      </c>
      <c r="H3" s="84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97090</v>
      </c>
      <c r="D4" s="46">
        <f>SUM(D18,D29,D36,D42,D68,D54,D61,I68,I61,I52,I42,I34,I28)</f>
        <v>24782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72308</v>
      </c>
      <c r="F4" s="4"/>
      <c r="G4" s="40" t="s">
        <v>111</v>
      </c>
      <c r="H4" s="46">
        <v>39300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112</v>
      </c>
      <c r="H5" s="46">
        <v>20000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14</v>
      </c>
      <c r="C6" s="10" t="s">
        <v>0</v>
      </c>
      <c r="D6" s="10" t="s">
        <v>1</v>
      </c>
      <c r="E6" s="10" t="s">
        <v>2</v>
      </c>
      <c r="F6" s="2"/>
      <c r="G6" s="40" t="s">
        <v>113</v>
      </c>
      <c r="H6" s="46">
        <v>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3</v>
      </c>
      <c r="C7" s="46">
        <v>0</v>
      </c>
      <c r="D7" s="46"/>
      <c r="E7" s="47">
        <f>[Projected Cost]-[Actual Cost]</f>
        <v>0</v>
      </c>
      <c r="F7" s="2"/>
      <c r="G7" s="42" t="s">
        <v>114</v>
      </c>
      <c r="H7" s="46">
        <f>SUM(H4:H6)</f>
        <v>59300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120</v>
      </c>
      <c r="C8" s="46">
        <v>250</v>
      </c>
      <c r="D8" s="46"/>
      <c r="E8" s="47">
        <f>[Projected Cost]-[Actual Cost]</f>
        <v>250</v>
      </c>
      <c r="F8" s="2"/>
      <c r="G8" s="5"/>
      <c r="H8" s="6"/>
      <c r="I8" s="3"/>
      <c r="J8" s="3"/>
      <c r="K8" s="9"/>
      <c r="Q8" s="20"/>
      <c r="R8" s="20"/>
      <c r="S8" s="20"/>
      <c r="T8" s="80"/>
      <c r="U8" s="80"/>
      <c r="V8" s="20"/>
    </row>
    <row r="9" spans="2:22" customFormat="1" ht="14.1" customHeight="1">
      <c r="B9" s="12" t="s">
        <v>9</v>
      </c>
      <c r="C9" s="46">
        <v>1000</v>
      </c>
      <c r="D9" s="46"/>
      <c r="E9" s="47">
        <f>[Projected Cost]-[Actual Cost]</f>
        <v>1000</v>
      </c>
      <c r="F9" s="2"/>
      <c r="G9" s="83" t="s">
        <v>115</v>
      </c>
      <c r="H9" s="84"/>
      <c r="I9" s="2"/>
      <c r="J9" s="2"/>
      <c r="K9" s="9" t="s">
        <v>59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80</v>
      </c>
      <c r="C10" s="46">
        <v>1250</v>
      </c>
      <c r="D10" s="46"/>
      <c r="E10" s="47">
        <f>[Projected Cost]-[Actual Cost]</f>
        <v>1250</v>
      </c>
      <c r="F10" s="2"/>
      <c r="G10" s="40" t="s">
        <v>111</v>
      </c>
      <c r="H10" s="46">
        <v>39300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71</v>
      </c>
      <c r="C11" s="46">
        <v>2500</v>
      </c>
      <c r="D11" s="46">
        <v>2500</v>
      </c>
      <c r="E11" s="47">
        <f>[Projected Cost]-[Actual Cost]</f>
        <v>0</v>
      </c>
      <c r="F11" s="2"/>
      <c r="G11" s="41" t="s">
        <v>112</v>
      </c>
      <c r="H11" s="46">
        <v>26000</v>
      </c>
      <c r="I11" s="2"/>
      <c r="J11" s="2"/>
      <c r="K11" s="9"/>
      <c r="Q11" s="80"/>
      <c r="R11" s="80"/>
      <c r="S11" s="20"/>
      <c r="T11" s="21"/>
      <c r="U11" s="22"/>
      <c r="V11" s="20"/>
    </row>
    <row r="12" spans="2:22" customFormat="1" ht="14.1" customHeight="1">
      <c r="B12" s="12" t="s">
        <v>8</v>
      </c>
      <c r="C12" s="46">
        <v>1100</v>
      </c>
      <c r="D12" s="46"/>
      <c r="E12" s="47">
        <f>[Projected Cost]-[Actual Cost]</f>
        <v>1100</v>
      </c>
      <c r="F12" s="2"/>
      <c r="G12" s="40" t="s">
        <v>113</v>
      </c>
      <c r="H12" s="46">
        <v>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6</v>
      </c>
      <c r="C13" s="46">
        <v>0</v>
      </c>
      <c r="D13" s="46"/>
      <c r="E13" s="48">
        <f>[Projected Cost]-[Actual Cost]</f>
        <v>0</v>
      </c>
      <c r="F13" s="2"/>
      <c r="G13" s="42" t="s">
        <v>114</v>
      </c>
      <c r="H13" s="46">
        <f>SUM(H10:H12)</f>
        <v>65300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7</v>
      </c>
      <c r="C14" s="46">
        <v>0</v>
      </c>
      <c r="D14" s="46"/>
      <c r="E14" s="47">
        <f>[Projected Cost]-[Actual Cost]</f>
        <v>0</v>
      </c>
      <c r="F14" s="2"/>
      <c r="G14" s="4"/>
      <c r="H14" s="4"/>
      <c r="I14" s="2"/>
      <c r="J14" s="2"/>
      <c r="K14" s="9"/>
      <c r="Q14" s="21"/>
      <c r="R14" s="22"/>
      <c r="S14" s="20"/>
      <c r="T14" s="80"/>
      <c r="U14" s="80"/>
      <c r="V14" s="20"/>
    </row>
    <row r="15" spans="2:22" customFormat="1" ht="14.1" customHeight="1">
      <c r="B15" s="12" t="s">
        <v>5</v>
      </c>
      <c r="C15" s="46">
        <v>300</v>
      </c>
      <c r="D15" s="46"/>
      <c r="E15" s="47">
        <f>[Projected Cost]-[Actual Cost]</f>
        <v>300</v>
      </c>
      <c r="F15" s="2"/>
      <c r="G15" s="43" t="s">
        <v>55</v>
      </c>
      <c r="H15" s="46">
        <f>SUM(H7-C4)</f>
        <v>-37790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53</v>
      </c>
      <c r="C16" s="46">
        <v>0</v>
      </c>
      <c r="D16" s="46"/>
      <c r="E16" s="47">
        <f>[Projected Cost]-[Actual Cost]</f>
        <v>0</v>
      </c>
      <c r="F16" s="2"/>
      <c r="G16" s="44" t="s">
        <v>56</v>
      </c>
      <c r="H16" s="46">
        <f>SUM(H13-D4)</f>
        <v>40518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4</v>
      </c>
      <c r="C17" s="46">
        <v>16500</v>
      </c>
      <c r="D17" s="46"/>
      <c r="E17" s="47">
        <f>[Projected Cost]-[Actual Cost]</f>
        <v>16500</v>
      </c>
      <c r="F17" s="2"/>
      <c r="G17" s="45" t="s">
        <v>2</v>
      </c>
      <c r="H17" s="46">
        <f>SUM(H16-H15)</f>
        <v>78308</v>
      </c>
      <c r="I17" s="2"/>
      <c r="J17" s="2"/>
      <c r="K17" s="9"/>
      <c r="Q17" s="80"/>
      <c r="R17" s="80"/>
      <c r="S17" s="20"/>
      <c r="T17" s="21"/>
      <c r="U17" s="22"/>
      <c r="V17" s="20"/>
    </row>
    <row r="18" spans="2:22" customFormat="1" ht="14.1" customHeight="1">
      <c r="B18" s="68" t="s">
        <v>54</v>
      </c>
      <c r="C18" s="69">
        <f>SUBTOTAL(109,[Projected Cost])</f>
        <v>22900</v>
      </c>
      <c r="D18" s="69">
        <f>SUBTOTAL(109,[Actual Cost])</f>
        <v>2500</v>
      </c>
      <c r="E18" s="70">
        <f>SUBTOTAL(109,[Difference])</f>
        <v>20400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81"/>
      <c r="C19" s="81"/>
      <c r="D19" s="81"/>
      <c r="E19" s="81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60</v>
      </c>
      <c r="C20" s="28" t="s">
        <v>0</v>
      </c>
      <c r="D20" s="28" t="s">
        <v>1</v>
      </c>
      <c r="E20" s="28" t="s">
        <v>2</v>
      </c>
      <c r="F20" s="2"/>
      <c r="G20" s="29" t="s">
        <v>27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90</v>
      </c>
      <c r="C21" s="46">
        <v>350</v>
      </c>
      <c r="D21" s="46"/>
      <c r="E21" s="47">
        <f>[Projected Cost]-[Actual Cost]</f>
        <v>350</v>
      </c>
      <c r="F21" s="2"/>
      <c r="G21" s="12" t="s">
        <v>28</v>
      </c>
      <c r="H21" s="46">
        <v>0</v>
      </c>
      <c r="I21" s="46"/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91</v>
      </c>
      <c r="C22" s="46">
        <v>300</v>
      </c>
      <c r="D22" s="46"/>
      <c r="E22" s="47">
        <f>[Projected Cost]-[Actual Cost]</f>
        <v>300</v>
      </c>
      <c r="F22" s="2"/>
      <c r="G22" s="12" t="s">
        <v>29</v>
      </c>
      <c r="H22" s="46">
        <v>0</v>
      </c>
      <c r="I22" s="46"/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84</v>
      </c>
      <c r="C23" s="46">
        <v>0</v>
      </c>
      <c r="D23" s="46"/>
      <c r="E23" s="47">
        <f>[Projected Cost]-[Actual Cost]</f>
        <v>0</v>
      </c>
      <c r="F23" s="2"/>
      <c r="G23" s="12" t="s">
        <v>30</v>
      </c>
      <c r="H23" s="46">
        <v>1000</v>
      </c>
      <c r="I23" s="46"/>
      <c r="J23" s="47">
        <f>[Projected Cost]-[Actual Cost]</f>
        <v>1000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12</v>
      </c>
      <c r="C24" s="46">
        <v>1000</v>
      </c>
      <c r="D24" s="46"/>
      <c r="E24" s="47">
        <f>[Projected Cost]-[Actual Cost]</f>
        <v>1000</v>
      </c>
      <c r="F24" s="2"/>
      <c r="G24" s="12" t="s">
        <v>78</v>
      </c>
      <c r="H24" s="46">
        <v>0</v>
      </c>
      <c r="I24" s="46"/>
      <c r="J24" s="47">
        <f>[Projected Cost]-[Actual Cost]</f>
        <v>0</v>
      </c>
      <c r="K24" s="9"/>
      <c r="P24" t="s">
        <v>61</v>
      </c>
      <c r="Q24">
        <v>1300</v>
      </c>
      <c r="T24" s="20"/>
      <c r="U24" s="20"/>
      <c r="V24" s="20"/>
    </row>
    <row r="25" spans="2:22" customFormat="1" ht="14.1" customHeight="1">
      <c r="B25" s="12" t="s">
        <v>10</v>
      </c>
      <c r="C25" s="46">
        <v>0</v>
      </c>
      <c r="D25" s="46"/>
      <c r="E25" s="47">
        <f>[Projected Cost]-[Actual Cost]</f>
        <v>0</v>
      </c>
      <c r="F25" s="2"/>
      <c r="G25" s="12" t="s">
        <v>46</v>
      </c>
      <c r="H25" s="46">
        <v>0</v>
      </c>
      <c r="I25" s="46"/>
      <c r="J25" s="47">
        <f>[Projected Cost]-[Actual Cost]</f>
        <v>0</v>
      </c>
      <c r="K25" s="9"/>
      <c r="P25" t="s">
        <v>62</v>
      </c>
      <c r="Q25">
        <v>800</v>
      </c>
      <c r="T25" s="20"/>
      <c r="U25" s="20"/>
      <c r="V25" s="20"/>
    </row>
    <row r="26" spans="2:22" customFormat="1" ht="14.1" customHeight="1">
      <c r="B26" s="12" t="s">
        <v>13</v>
      </c>
      <c r="C26" s="46">
        <v>0</v>
      </c>
      <c r="D26" s="46"/>
      <c r="E26" s="47">
        <f>[Projected Cost]-[Actual Cost]</f>
        <v>0</v>
      </c>
      <c r="F26" s="2"/>
      <c r="G26" s="12" t="s">
        <v>104</v>
      </c>
      <c r="H26" s="46">
        <v>2500</v>
      </c>
      <c r="I26" s="46"/>
      <c r="J26" s="47">
        <f>[Projected Cost]-[Actual Cost]</f>
        <v>2500</v>
      </c>
      <c r="K26" s="9"/>
      <c r="P26" t="s">
        <v>63</v>
      </c>
      <c r="Q26">
        <v>500</v>
      </c>
      <c r="T26" s="20"/>
      <c r="U26" s="20"/>
      <c r="V26" s="20"/>
    </row>
    <row r="27" spans="2:22" customFormat="1" ht="14.1" customHeight="1">
      <c r="B27" s="12" t="s">
        <v>11</v>
      </c>
      <c r="C27" s="46">
        <v>0</v>
      </c>
      <c r="D27" s="46"/>
      <c r="E27" s="47">
        <f>[Projected Cost]-[Actual Cost]</f>
        <v>0</v>
      </c>
      <c r="F27" s="2"/>
      <c r="G27" s="12" t="s">
        <v>9</v>
      </c>
      <c r="H27" s="46">
        <v>1500</v>
      </c>
      <c r="I27" s="46"/>
      <c r="J27" s="47">
        <f>[Projected Cost]-[Actual Cost]</f>
        <v>1500</v>
      </c>
      <c r="K27" s="9"/>
      <c r="P27" t="s">
        <v>64</v>
      </c>
      <c r="Q27">
        <v>700</v>
      </c>
    </row>
    <row r="28" spans="2:22" customFormat="1" ht="14.1" customHeight="1">
      <c r="B28" s="12" t="s">
        <v>9</v>
      </c>
      <c r="C28" s="46">
        <v>0</v>
      </c>
      <c r="D28" s="46"/>
      <c r="E28" s="47">
        <f>[Projected Cost]-[Actual Cost]</f>
        <v>0</v>
      </c>
      <c r="F28" s="2"/>
      <c r="G28" s="68" t="s">
        <v>54</v>
      </c>
      <c r="H28" s="69">
        <f>SUBTOTAL(109,[Projected Cost])</f>
        <v>5000</v>
      </c>
      <c r="I28" s="69">
        <f>SUBTOTAL(109,[Actual Cost])</f>
        <v>0</v>
      </c>
      <c r="J28" s="71">
        <f>SUBTOTAL(109,[Difference])</f>
        <v>5000</v>
      </c>
      <c r="K28" s="9"/>
      <c r="P28" t="s">
        <v>65</v>
      </c>
      <c r="Q28">
        <v>500</v>
      </c>
    </row>
    <row r="29" spans="2:22" customFormat="1" ht="14.1" customHeight="1">
      <c r="B29" s="68" t="s">
        <v>54</v>
      </c>
      <c r="C29" s="69">
        <f>SUBTOTAL(109,[Projected Cost])</f>
        <v>1650</v>
      </c>
      <c r="D29" s="69">
        <f>SUBTOTAL(109,[Actual Cost])</f>
        <v>0</v>
      </c>
      <c r="E29" s="71">
        <f>SUBTOTAL(109,[Difference])</f>
        <v>1650</v>
      </c>
      <c r="F29" s="2"/>
      <c r="K29" s="9"/>
      <c r="P29" t="s">
        <v>66</v>
      </c>
      <c r="Q29">
        <v>500</v>
      </c>
    </row>
    <row r="30" spans="2:22" customFormat="1" ht="14.1" customHeight="1">
      <c r="B30" s="81"/>
      <c r="C30" s="81"/>
      <c r="D30" s="81"/>
      <c r="E30" s="81"/>
      <c r="F30" s="2"/>
      <c r="G30" s="36" t="s">
        <v>48</v>
      </c>
      <c r="H30" s="30" t="s">
        <v>0</v>
      </c>
      <c r="I30" s="30" t="s">
        <v>1</v>
      </c>
      <c r="J30" s="30" t="s">
        <v>2</v>
      </c>
      <c r="K30" s="9"/>
      <c r="P30" t="s">
        <v>67</v>
      </c>
      <c r="Q30">
        <v>400</v>
      </c>
    </row>
    <row r="31" spans="2:22" customFormat="1" ht="14.1" customHeight="1">
      <c r="B31" s="31" t="s">
        <v>10</v>
      </c>
      <c r="C31" s="30" t="s">
        <v>0</v>
      </c>
      <c r="D31" s="30" t="s">
        <v>1</v>
      </c>
      <c r="E31" s="30" t="s">
        <v>2</v>
      </c>
      <c r="F31" s="2"/>
      <c r="G31" s="12" t="s">
        <v>79</v>
      </c>
      <c r="H31" s="46">
        <v>1500</v>
      </c>
      <c r="I31" s="46">
        <v>1500</v>
      </c>
      <c r="J31" s="47">
        <f>[Projected Cost]-[Actual Cost]</f>
        <v>0</v>
      </c>
      <c r="K31" s="9"/>
      <c r="P31" t="s">
        <v>68</v>
      </c>
      <c r="Q31">
        <v>800</v>
      </c>
    </row>
    <row r="32" spans="2:22" customFormat="1" ht="14.1" customHeight="1">
      <c r="B32" s="12" t="s">
        <v>15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117</v>
      </c>
      <c r="H32" s="46">
        <v>500</v>
      </c>
      <c r="I32" s="46"/>
      <c r="J32" s="47">
        <f>[Projected Cost]-[Actual Cost]</f>
        <v>500</v>
      </c>
      <c r="K32" s="9"/>
      <c r="P32" t="s">
        <v>69</v>
      </c>
      <c r="Q32">
        <v>200</v>
      </c>
    </row>
    <row r="33" spans="2:17" customFormat="1" ht="14.1" customHeight="1">
      <c r="B33" s="12" t="s">
        <v>16</v>
      </c>
      <c r="C33" s="46">
        <v>0</v>
      </c>
      <c r="D33" s="46">
        <v>0</v>
      </c>
      <c r="E33" s="47">
        <f>[Projected Cost]-[Actual Cost]</f>
        <v>0</v>
      </c>
      <c r="F33" s="2"/>
      <c r="G33" s="12" t="s">
        <v>110</v>
      </c>
      <c r="H33" s="46">
        <v>0</v>
      </c>
      <c r="I33" s="46"/>
      <c r="J33" s="47">
        <f>[Projected Cost]-[Actual Cost]</f>
        <v>0</v>
      </c>
      <c r="K33" s="9"/>
      <c r="P33" t="s">
        <v>70</v>
      </c>
      <c r="Q33">
        <v>500</v>
      </c>
    </row>
    <row r="34" spans="2:17" customFormat="1" ht="14.1" customHeight="1">
      <c r="B34" s="12" t="s">
        <v>17</v>
      </c>
      <c r="C34" s="46">
        <v>2900</v>
      </c>
      <c r="D34" s="46">
        <v>0</v>
      </c>
      <c r="E34" s="47">
        <f>[Projected Cost]-[Actual Cost]</f>
        <v>2900</v>
      </c>
      <c r="F34" s="2"/>
      <c r="G34" s="68" t="s">
        <v>54</v>
      </c>
      <c r="H34" s="69">
        <f>SUBTOTAL(109,[Projected Cost])</f>
        <v>2000</v>
      </c>
      <c r="I34" s="69">
        <f>SUBTOTAL(109,[Actual Cost])</f>
        <v>1500</v>
      </c>
      <c r="J34" s="71">
        <f>SUBTOTAL(109,[Difference])</f>
        <v>500</v>
      </c>
      <c r="K34" s="9"/>
    </row>
    <row r="35" spans="2:17" customFormat="1" ht="14.1" customHeight="1">
      <c r="B35" s="12" t="s">
        <v>9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68" t="s">
        <v>54</v>
      </c>
      <c r="C36" s="69">
        <f>SUBTOTAL(109,[Projected Cost])</f>
        <v>2900</v>
      </c>
      <c r="D36" s="69">
        <f>SUBTOTAL(109,[Actual Cost])</f>
        <v>0</v>
      </c>
      <c r="E36" s="71">
        <f>SUBTOTAL(109,[Difference])</f>
        <v>2900</v>
      </c>
      <c r="F36" s="2"/>
      <c r="G36" s="19" t="s">
        <v>20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81"/>
      <c r="C37" s="81"/>
      <c r="D37" s="81"/>
      <c r="E37" s="81"/>
      <c r="F37" s="2"/>
      <c r="G37" s="13" t="s">
        <v>19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19</v>
      </c>
      <c r="C38" s="30" t="s">
        <v>0</v>
      </c>
      <c r="D38" s="30" t="s">
        <v>1</v>
      </c>
      <c r="E38" s="30" t="s">
        <v>2</v>
      </c>
      <c r="F38" s="2"/>
      <c r="G38" s="13" t="s">
        <v>22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18</v>
      </c>
      <c r="C39" s="46">
        <v>3000</v>
      </c>
      <c r="D39" s="46">
        <v>3010</v>
      </c>
      <c r="E39" s="47">
        <f>[Projected Cost]-[Actual Cost]</f>
        <v>-10</v>
      </c>
      <c r="F39" s="2"/>
      <c r="G39" s="13" t="s">
        <v>23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26</v>
      </c>
      <c r="C40" s="46">
        <v>1000</v>
      </c>
      <c r="D40" s="46">
        <v>705</v>
      </c>
      <c r="E40" s="47">
        <f>[Projected Cost]-[Actual Cost]</f>
        <v>295</v>
      </c>
      <c r="F40" s="2"/>
      <c r="G40" s="13" t="s">
        <v>21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81</v>
      </c>
      <c r="C41" s="46">
        <v>1000</v>
      </c>
      <c r="D41" s="46">
        <v>40</v>
      </c>
      <c r="E41" s="47">
        <f>[Projected Cost]-[Actual Cost]</f>
        <v>960</v>
      </c>
      <c r="F41" s="2"/>
      <c r="G41" s="13" t="s">
        <v>9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68" t="s">
        <v>54</v>
      </c>
      <c r="C42" s="69">
        <f>SUBTOTAL(109,[Projected Cost])</f>
        <v>5000</v>
      </c>
      <c r="D42" s="69">
        <f>SUBTOTAL(109,[Actual Cost])</f>
        <v>3755</v>
      </c>
      <c r="E42" s="71">
        <f>SUBTOTAL(109,[Difference])</f>
        <v>1245</v>
      </c>
      <c r="F42" s="2"/>
      <c r="G42" s="63" t="s">
        <v>54</v>
      </c>
      <c r="H42" s="50">
        <f>SUBTOTAL(109,[Projected Cost])</f>
        <v>0</v>
      </c>
      <c r="I42" s="50">
        <f>SUBTOTAL(109,[Actual Cost])</f>
        <v>0</v>
      </c>
      <c r="J42" s="62">
        <f>SUBTOTAL(109,[Difference])</f>
        <v>0</v>
      </c>
      <c r="K42" s="9"/>
    </row>
    <row r="43" spans="2:17" customFormat="1" ht="14.1" customHeight="1">
      <c r="B43" s="81"/>
      <c r="C43" s="81"/>
      <c r="D43" s="81"/>
      <c r="E43" s="81"/>
      <c r="F43" s="2"/>
      <c r="K43" s="9"/>
    </row>
    <row r="44" spans="2:17" customFormat="1" ht="14.1" customHeight="1">
      <c r="B44" s="31" t="s">
        <v>37</v>
      </c>
      <c r="C44" s="30" t="s">
        <v>0</v>
      </c>
      <c r="D44" s="30" t="s">
        <v>1</v>
      </c>
      <c r="E44" s="30" t="s">
        <v>2</v>
      </c>
      <c r="F44" s="2"/>
      <c r="G44" s="19" t="s">
        <v>49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22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106</v>
      </c>
      <c r="H45" s="46">
        <v>0</v>
      </c>
      <c r="I45" s="46"/>
      <c r="J45" s="47">
        <f>[Projected Cost]-[Actual Cost]</f>
        <v>0</v>
      </c>
      <c r="K45" s="9"/>
    </row>
    <row r="46" spans="2:17" customFormat="1" ht="14.1" customHeight="1">
      <c r="B46" s="14" t="s">
        <v>24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25</v>
      </c>
      <c r="H46" s="46">
        <v>500</v>
      </c>
      <c r="I46" s="46"/>
      <c r="J46" s="47">
        <f>[Projected Cost]-[Actual Cost]</f>
        <v>500</v>
      </c>
      <c r="K46" s="9"/>
    </row>
    <row r="47" spans="2:17" customFormat="1" ht="14.1" customHeight="1">
      <c r="B47" s="14" t="s">
        <v>41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24</v>
      </c>
      <c r="H47" s="46">
        <v>0</v>
      </c>
      <c r="I47" s="46"/>
      <c r="J47" s="47">
        <f>[Projected Cost]-[Actual Cost]</f>
        <v>0</v>
      </c>
      <c r="K47" s="9"/>
    </row>
    <row r="48" spans="2:17" customFormat="1" ht="14.1" customHeight="1">
      <c r="B48" s="14" t="s">
        <v>38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75</v>
      </c>
      <c r="H48" s="46">
        <v>500</v>
      </c>
      <c r="I48" s="46">
        <v>100</v>
      </c>
      <c r="J48" s="47">
        <f>[Projected Cost]-[Actual Cost]</f>
        <v>400</v>
      </c>
      <c r="K48" s="9"/>
    </row>
    <row r="49" spans="2:11" customFormat="1" ht="14.1" customHeight="1">
      <c r="B49" s="14" t="s">
        <v>39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76</v>
      </c>
      <c r="H49" s="46">
        <v>1500</v>
      </c>
      <c r="I49" s="46"/>
      <c r="J49" s="47">
        <f>[Projected Cost]-[Actual Cost]</f>
        <v>1500</v>
      </c>
      <c r="K49" s="9"/>
    </row>
    <row r="50" spans="2:11" customFormat="1" ht="14.1" customHeight="1">
      <c r="B50" s="14" t="s">
        <v>40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77</v>
      </c>
      <c r="H50" s="46">
        <v>1000</v>
      </c>
      <c r="I50" s="46"/>
      <c r="J50" s="47">
        <f>[Projected Cost]-[Actual Cost]</f>
        <v>1000</v>
      </c>
      <c r="K50" s="9"/>
    </row>
    <row r="51" spans="2:11" customFormat="1" ht="14.1" customHeight="1">
      <c r="B51" s="14" t="s">
        <v>42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9</v>
      </c>
      <c r="H51" s="46">
        <v>1000</v>
      </c>
      <c r="I51" s="46"/>
      <c r="J51" s="47">
        <f>[Projected Cost]-[Actual Cost]</f>
        <v>1000</v>
      </c>
      <c r="K51" s="9"/>
    </row>
    <row r="52" spans="2:11" customFormat="1" ht="14.1" customHeight="1">
      <c r="B52" s="14" t="s">
        <v>45</v>
      </c>
      <c r="C52" s="46">
        <v>0</v>
      </c>
      <c r="D52" s="46">
        <v>0</v>
      </c>
      <c r="E52" s="47">
        <f>[Projected Cost]-[Actual Cost]</f>
        <v>0</v>
      </c>
      <c r="F52" s="2"/>
      <c r="G52" s="73" t="s">
        <v>54</v>
      </c>
      <c r="H52" s="69">
        <f>SUBTOTAL(109,[Projected Cost])</f>
        <v>4500</v>
      </c>
      <c r="I52" s="69">
        <f>SUBTOTAL(109,[Actual Cost])</f>
        <v>100</v>
      </c>
      <c r="J52" s="71">
        <f>SUBTOTAL(109,[Difference])</f>
        <v>4400</v>
      </c>
      <c r="K52" s="9"/>
    </row>
    <row r="53" spans="2:11" customFormat="1" ht="14.1" customHeight="1">
      <c r="B53" s="14" t="s">
        <v>9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54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31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81"/>
      <c r="C55" s="81"/>
      <c r="D55" s="81"/>
      <c r="E55" s="81"/>
      <c r="F55" s="2"/>
      <c r="G55" s="13" t="s">
        <v>73</v>
      </c>
      <c r="H55" s="46">
        <v>6213</v>
      </c>
      <c r="I55" s="46"/>
      <c r="J55" s="47">
        <f>[Projected Cost]-[Actual Cost]</f>
        <v>6213</v>
      </c>
      <c r="K55" s="9"/>
    </row>
    <row r="56" spans="2:11" customFormat="1" ht="14.1" customHeight="1">
      <c r="B56" s="32" t="s">
        <v>36</v>
      </c>
      <c r="C56" s="33" t="s">
        <v>0</v>
      </c>
      <c r="D56" s="33" t="s">
        <v>1</v>
      </c>
      <c r="E56" s="33" t="s">
        <v>2</v>
      </c>
      <c r="F56" s="2"/>
      <c r="G56" s="13" t="s">
        <v>74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43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105</v>
      </c>
      <c r="H57" s="46">
        <v>2000</v>
      </c>
      <c r="I57" s="46"/>
      <c r="J57" s="47">
        <f>[Projected Cost]-[Actual Cost]</f>
        <v>2000</v>
      </c>
      <c r="K57" s="9"/>
    </row>
    <row r="58" spans="2:11" customFormat="1" ht="14.1" customHeight="1">
      <c r="B58" s="13" t="s">
        <v>44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103</v>
      </c>
      <c r="H58" s="46">
        <v>7333</v>
      </c>
      <c r="I58" s="46">
        <v>7333</v>
      </c>
      <c r="J58" s="47">
        <f>[Projected Cost]-[Actual Cost]</f>
        <v>0</v>
      </c>
      <c r="K58" s="9"/>
    </row>
    <row r="59" spans="2:11" customFormat="1" ht="14.1" customHeight="1">
      <c r="B59" s="13" t="s">
        <v>58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47</v>
      </c>
      <c r="H59" s="46">
        <v>22000</v>
      </c>
      <c r="I59" s="46"/>
      <c r="J59" s="47">
        <f>[Projected Cost]-[Actual Cost]</f>
        <v>22000</v>
      </c>
      <c r="K59" s="9"/>
    </row>
    <row r="60" spans="2:11" customFormat="1" ht="14.1" customHeight="1">
      <c r="B60" s="13" t="s">
        <v>9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94</v>
      </c>
      <c r="H60" s="46">
        <v>2494</v>
      </c>
      <c r="I60" s="46">
        <v>2494</v>
      </c>
      <c r="J60" s="47">
        <f>[Projected Cost]-[Actual Cost]</f>
        <v>0</v>
      </c>
      <c r="K60" s="9"/>
    </row>
    <row r="61" spans="2:11" customFormat="1" ht="14.1" customHeight="1">
      <c r="B61" s="63" t="s">
        <v>54</v>
      </c>
      <c r="C61" s="50">
        <f>SUBTOTAL(109,[Projected Cost])</f>
        <v>0</v>
      </c>
      <c r="D61" s="50">
        <f>SUBTOTAL(109,[Actual Cost])</f>
        <v>0</v>
      </c>
      <c r="E61" s="62">
        <f>SUBTOTAL(109,[Difference])</f>
        <v>0</v>
      </c>
      <c r="F61" s="2"/>
      <c r="G61" s="73" t="s">
        <v>54</v>
      </c>
      <c r="H61" s="69">
        <f>SUBTOTAL(109,[Projected Cost])</f>
        <v>47140</v>
      </c>
      <c r="I61" s="69">
        <f>SUBTOTAL(109,[Actual Cost])</f>
        <v>16927</v>
      </c>
      <c r="J61" s="71">
        <f>SUBTOTAL(109,[Difference])</f>
        <v>30213</v>
      </c>
      <c r="K61" s="9"/>
    </row>
    <row r="62" spans="2:11" customFormat="1" ht="14.1" customHeight="1">
      <c r="B62" s="81"/>
      <c r="C62" s="81"/>
      <c r="D62" s="81"/>
      <c r="E62" s="81"/>
      <c r="F62" s="2"/>
      <c r="K62" s="9"/>
    </row>
    <row r="63" spans="2:11" customFormat="1" ht="14.1" customHeight="1">
      <c r="B63" s="34" t="s">
        <v>57</v>
      </c>
      <c r="C63" s="35" t="s">
        <v>0</v>
      </c>
      <c r="D63" s="35" t="s">
        <v>1</v>
      </c>
      <c r="E63" s="35" t="s">
        <v>2</v>
      </c>
      <c r="F63" s="2"/>
      <c r="G63" s="18" t="s">
        <v>32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72</v>
      </c>
      <c r="C64" s="46">
        <v>0</v>
      </c>
      <c r="D64" s="46"/>
      <c r="E64" s="47">
        <f>[Projected Cost]-[Actual Cost]</f>
        <v>0</v>
      </c>
      <c r="F64" s="2"/>
      <c r="G64" s="2" t="s">
        <v>33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108</v>
      </c>
      <c r="C65" s="46">
        <v>2000</v>
      </c>
      <c r="D65" s="46"/>
      <c r="E65" s="47">
        <f>[Projected Cost]-[Actual Cost]</f>
        <v>2000</v>
      </c>
      <c r="F65" s="2"/>
      <c r="G65" s="2" t="s">
        <v>34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107</v>
      </c>
      <c r="C66" s="46">
        <v>2000</v>
      </c>
      <c r="D66" s="46"/>
      <c r="E66" s="47">
        <f>[Projected Cost]-[Actual Cost]</f>
        <v>2000</v>
      </c>
      <c r="F66" s="2"/>
      <c r="G66" s="2" t="s">
        <v>35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109</v>
      </c>
      <c r="C67" s="46">
        <v>2000</v>
      </c>
      <c r="D67" s="46"/>
      <c r="E67" s="47">
        <f>[Projected Cost]-[Actual Cost]</f>
        <v>2000</v>
      </c>
      <c r="F67" s="2"/>
      <c r="G67" s="2" t="s">
        <v>9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72" t="s">
        <v>54</v>
      </c>
      <c r="C68" s="69">
        <f>SUBTOTAL(109,[Projected Cost])</f>
        <v>6000</v>
      </c>
      <c r="D68" s="69">
        <f>SUBTOTAL(109,[Actual Cost])</f>
        <v>0</v>
      </c>
      <c r="E68" s="71">
        <f>SUBTOTAL(109,[Difference])</f>
        <v>6000</v>
      </c>
      <c r="F68" s="2"/>
      <c r="G68" s="64" t="s">
        <v>54</v>
      </c>
      <c r="H68" s="50">
        <f>SUBTOTAL(109,[Projected Cost])</f>
        <v>0</v>
      </c>
      <c r="I68" s="50">
        <f>SUBTOTAL(109,[Actual Cost])</f>
        <v>0</v>
      </c>
      <c r="J68" s="62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B1:H1"/>
    <mergeCell ref="G3:H3"/>
    <mergeCell ref="G9:H9"/>
    <mergeCell ref="B55:E55"/>
    <mergeCell ref="B62:E62"/>
    <mergeCell ref="B30:E30"/>
    <mergeCell ref="B3:C3"/>
    <mergeCell ref="B37:E37"/>
    <mergeCell ref="B43:E43"/>
    <mergeCell ref="Q11:R11"/>
    <mergeCell ref="Q17:R17"/>
    <mergeCell ref="T8:U8"/>
    <mergeCell ref="T14:U14"/>
    <mergeCell ref="B19:E19"/>
  </mergeCells>
  <phoneticPr fontId="1" type="noConversion"/>
  <conditionalFormatting sqref="U22 E4 E39:E42 E32:E36 E21:E29 E7:E18 J21:J28 J31:J34 J37:J42 J45:J52 J55:J61 J64:J68 E57:E61 E64:E68 E45:E54">
    <cfRule type="iconSet" priority="28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topLeftCell="H1" zoomScaleNormal="100" workbookViewId="0">
      <selection activeCell="I24" sqref="I24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9.42578125" customWidth="1"/>
    <col min="11" max="11" width="9.140625" style="78"/>
    <col min="13" max="13" width="16.85546875" customWidth="1"/>
    <col min="16" max="16" width="14.5703125" customWidth="1"/>
    <col min="17" max="17" width="21.42578125" customWidth="1"/>
    <col min="18" max="18" width="9.140625" style="78"/>
    <col min="20" max="20" width="26.85546875" customWidth="1"/>
  </cols>
  <sheetData>
    <row r="1" spans="1:21">
      <c r="A1" s="87" t="s">
        <v>87</v>
      </c>
      <c r="B1" s="88"/>
      <c r="C1" s="88"/>
      <c r="D1" s="88"/>
      <c r="I1" s="87" t="s">
        <v>88</v>
      </c>
      <c r="J1" s="88"/>
      <c r="K1" s="88"/>
      <c r="L1" s="88"/>
      <c r="P1" s="87" t="s">
        <v>89</v>
      </c>
      <c r="Q1" s="88"/>
      <c r="R1" s="88"/>
      <c r="S1" s="88"/>
    </row>
    <row r="2" spans="1:21" ht="33">
      <c r="A2" s="74" t="s">
        <v>82</v>
      </c>
      <c r="B2" s="74" t="s">
        <v>86</v>
      </c>
      <c r="C2" s="74" t="s">
        <v>85</v>
      </c>
      <c r="D2" s="74" t="s">
        <v>83</v>
      </c>
      <c r="I2" s="55" t="s">
        <v>82</v>
      </c>
      <c r="J2" s="55" t="s">
        <v>86</v>
      </c>
      <c r="K2" s="75" t="s">
        <v>85</v>
      </c>
      <c r="L2" s="55" t="s">
        <v>83</v>
      </c>
      <c r="P2" s="55" t="s">
        <v>82</v>
      </c>
      <c r="Q2" s="55" t="s">
        <v>86</v>
      </c>
      <c r="R2" s="75" t="s">
        <v>85</v>
      </c>
      <c r="S2" s="55" t="s">
        <v>83</v>
      </c>
    </row>
    <row r="3" spans="1:21">
      <c r="A3" s="52"/>
      <c r="B3" s="52"/>
      <c r="C3" s="52"/>
      <c r="D3" s="52"/>
      <c r="I3" s="61"/>
      <c r="J3" s="52" t="s">
        <v>19</v>
      </c>
      <c r="K3" s="52">
        <v>200</v>
      </c>
      <c r="L3" s="61"/>
      <c r="P3" s="61"/>
      <c r="Q3" s="61" t="s">
        <v>64</v>
      </c>
      <c r="R3" s="76">
        <v>180</v>
      </c>
      <c r="S3" s="61"/>
    </row>
    <row r="4" spans="1:21" ht="16.5">
      <c r="A4" s="52"/>
      <c r="B4" s="52"/>
      <c r="C4" s="52"/>
      <c r="D4" s="52"/>
      <c r="E4" s="53" t="s">
        <v>92</v>
      </c>
      <c r="F4" s="52">
        <f>(SUM(C3:C230))</f>
        <v>0</v>
      </c>
      <c r="I4" s="61"/>
      <c r="J4" s="52" t="s">
        <v>75</v>
      </c>
      <c r="K4" s="105">
        <v>100</v>
      </c>
      <c r="L4" s="61"/>
      <c r="M4" s="53" t="s">
        <v>92</v>
      </c>
      <c r="N4" s="52">
        <f>SUM(K3:K223)</f>
        <v>21687</v>
      </c>
      <c r="P4" s="61"/>
      <c r="Q4" s="61" t="s">
        <v>123</v>
      </c>
      <c r="R4" s="106">
        <v>160</v>
      </c>
      <c r="S4" s="61"/>
      <c r="T4" s="53" t="s">
        <v>92</v>
      </c>
      <c r="U4" s="52">
        <f>SUM(R3:R223)</f>
        <v>3095</v>
      </c>
    </row>
    <row r="5" spans="1:21">
      <c r="A5" s="52"/>
      <c r="B5" s="52"/>
      <c r="C5" s="52"/>
      <c r="D5" s="52"/>
      <c r="I5" s="61"/>
      <c r="J5" s="52" t="s">
        <v>121</v>
      </c>
      <c r="K5" s="52">
        <v>40</v>
      </c>
      <c r="L5" s="61"/>
      <c r="P5" s="61"/>
      <c r="Q5" s="61" t="s">
        <v>124</v>
      </c>
      <c r="R5" s="106">
        <v>145</v>
      </c>
      <c r="S5" s="61"/>
    </row>
    <row r="6" spans="1:21">
      <c r="A6" s="52"/>
      <c r="B6" s="52"/>
      <c r="C6" s="52"/>
      <c r="D6" s="52"/>
      <c r="I6" s="61"/>
      <c r="J6" s="52" t="s">
        <v>122</v>
      </c>
      <c r="K6" s="105">
        <v>2920</v>
      </c>
      <c r="L6" s="61"/>
      <c r="P6" s="61"/>
      <c r="Q6" s="61" t="s">
        <v>122</v>
      </c>
      <c r="R6" s="106">
        <v>110</v>
      </c>
      <c r="S6" s="61"/>
    </row>
    <row r="7" spans="1:21">
      <c r="A7" s="52"/>
      <c r="B7" s="52"/>
      <c r="C7" s="52"/>
      <c r="D7" s="52"/>
      <c r="I7" s="61"/>
      <c r="J7" s="61" t="s">
        <v>125</v>
      </c>
      <c r="K7" s="76">
        <v>2494</v>
      </c>
      <c r="L7" s="61"/>
      <c r="P7" s="61"/>
      <c r="Q7" s="61" t="s">
        <v>118</v>
      </c>
      <c r="R7" s="106">
        <v>2500</v>
      </c>
      <c r="S7" s="61"/>
    </row>
    <row r="8" spans="1:21">
      <c r="A8" s="52"/>
      <c r="B8" s="52"/>
      <c r="C8" s="52"/>
      <c r="D8" s="52"/>
      <c r="I8" s="61"/>
      <c r="J8" s="61" t="s">
        <v>126</v>
      </c>
      <c r="K8" s="76">
        <v>7100</v>
      </c>
      <c r="L8" s="61"/>
      <c r="P8" s="61"/>
      <c r="Q8" s="61"/>
      <c r="R8" s="76"/>
      <c r="S8" s="61"/>
    </row>
    <row r="9" spans="1:21">
      <c r="A9" s="52"/>
      <c r="B9" s="52"/>
      <c r="C9" s="52"/>
      <c r="D9" s="52"/>
      <c r="I9" s="61"/>
      <c r="J9" s="61" t="s">
        <v>127</v>
      </c>
      <c r="K9" s="106">
        <v>1500</v>
      </c>
      <c r="L9" s="61"/>
      <c r="P9" s="61"/>
      <c r="Q9" s="61"/>
      <c r="R9" s="76"/>
      <c r="S9" s="61"/>
    </row>
    <row r="10" spans="1:21" ht="16.5">
      <c r="A10" s="52"/>
      <c r="B10" s="52"/>
      <c r="C10" s="52"/>
      <c r="D10" s="52"/>
      <c r="I10" s="61"/>
      <c r="J10" s="61" t="s">
        <v>119</v>
      </c>
      <c r="K10" s="76">
        <v>7333</v>
      </c>
      <c r="L10" s="61"/>
      <c r="P10" s="61"/>
      <c r="Q10" s="61"/>
      <c r="R10" s="76"/>
      <c r="S10" s="61"/>
      <c r="T10" s="53" t="s">
        <v>93</v>
      </c>
      <c r="U10" s="52">
        <f>SUM(F4,N4,U4)</f>
        <v>24782</v>
      </c>
    </row>
    <row r="11" spans="1:21">
      <c r="A11" s="52"/>
      <c r="B11" s="52"/>
      <c r="C11" s="52"/>
      <c r="D11" s="52"/>
      <c r="I11" s="61"/>
      <c r="J11" s="61"/>
      <c r="K11" s="76"/>
      <c r="L11" s="61"/>
      <c r="P11" s="61"/>
      <c r="Q11" s="61"/>
      <c r="R11" s="76"/>
      <c r="S11" s="61"/>
    </row>
    <row r="12" spans="1:21">
      <c r="A12" s="52"/>
      <c r="B12" s="52"/>
      <c r="C12" s="52"/>
      <c r="D12" s="52"/>
      <c r="I12" s="61"/>
      <c r="J12" s="61"/>
      <c r="K12" s="76"/>
      <c r="L12" s="61"/>
      <c r="P12" s="61"/>
      <c r="Q12" s="61"/>
      <c r="R12" s="76"/>
      <c r="S12" s="61"/>
    </row>
    <row r="13" spans="1:21">
      <c r="A13" s="52"/>
      <c r="B13" s="52"/>
      <c r="C13" s="52"/>
      <c r="D13" s="52"/>
      <c r="I13" s="61"/>
      <c r="J13" s="61"/>
      <c r="K13" s="76"/>
      <c r="L13" s="61"/>
      <c r="P13" s="61"/>
      <c r="Q13" s="61"/>
      <c r="R13" s="76"/>
      <c r="S13" s="79"/>
    </row>
    <row r="14" spans="1:21">
      <c r="A14" s="52"/>
      <c r="B14" s="52"/>
      <c r="C14" s="52"/>
      <c r="D14" s="52"/>
      <c r="I14" s="61"/>
      <c r="J14" s="61"/>
      <c r="K14" s="76"/>
      <c r="L14" s="61"/>
      <c r="P14" s="61"/>
      <c r="Q14" s="61"/>
      <c r="R14" s="76"/>
      <c r="S14" s="79"/>
    </row>
    <row r="15" spans="1:21">
      <c r="A15" s="52"/>
      <c r="B15" s="52"/>
      <c r="C15" s="52"/>
      <c r="D15" s="52"/>
      <c r="I15" s="61"/>
      <c r="J15" s="61"/>
      <c r="K15" s="76"/>
      <c r="L15" s="61"/>
      <c r="P15" s="61"/>
      <c r="Q15" s="61"/>
      <c r="R15" s="76"/>
      <c r="S15" s="79"/>
    </row>
    <row r="16" spans="1:21">
      <c r="A16" s="52"/>
      <c r="B16" s="52"/>
      <c r="C16" s="52"/>
      <c r="D16" s="52"/>
      <c r="I16" s="61"/>
      <c r="J16" s="61"/>
      <c r="K16" s="76"/>
      <c r="L16" s="61"/>
      <c r="P16" s="61"/>
      <c r="Q16" s="61"/>
      <c r="R16" s="76"/>
      <c r="S16" s="79"/>
    </row>
    <row r="17" spans="1:19">
      <c r="A17" s="57"/>
      <c r="B17" s="61"/>
      <c r="C17" s="52"/>
      <c r="D17" s="52"/>
      <c r="I17" s="61"/>
      <c r="J17" s="61"/>
      <c r="K17" s="76"/>
      <c r="L17" s="61"/>
      <c r="P17" s="61"/>
      <c r="Q17" s="61"/>
      <c r="R17" s="76"/>
      <c r="S17" s="79"/>
    </row>
    <row r="18" spans="1:19">
      <c r="A18" s="57"/>
      <c r="B18" s="61"/>
      <c r="C18" s="52"/>
      <c r="D18" s="52"/>
      <c r="I18" s="61"/>
      <c r="J18" s="61"/>
      <c r="K18" s="76"/>
      <c r="L18" s="61"/>
      <c r="P18" s="61"/>
      <c r="Q18" s="61"/>
      <c r="R18" s="76"/>
      <c r="S18" s="79"/>
    </row>
    <row r="19" spans="1:19">
      <c r="A19" s="57"/>
      <c r="B19" s="61"/>
      <c r="C19" s="52"/>
      <c r="D19" s="52"/>
      <c r="I19" s="61"/>
      <c r="J19" s="61"/>
      <c r="K19" s="76"/>
      <c r="L19" s="61"/>
      <c r="P19" s="61"/>
      <c r="Q19" s="61"/>
      <c r="R19" s="76"/>
      <c r="S19" s="79"/>
    </row>
    <row r="20" spans="1:19">
      <c r="A20" s="57"/>
      <c r="B20" s="61"/>
      <c r="C20" s="52"/>
      <c r="D20" s="52"/>
      <c r="I20" s="61"/>
      <c r="J20" s="61"/>
      <c r="K20" s="76"/>
      <c r="L20" s="61"/>
      <c r="P20" s="61"/>
      <c r="Q20" s="61"/>
      <c r="R20" s="76"/>
      <c r="S20" s="79"/>
    </row>
    <row r="21" spans="1:19">
      <c r="A21" s="57"/>
      <c r="B21" s="61"/>
      <c r="C21" s="52"/>
      <c r="D21" s="52"/>
      <c r="I21" s="61"/>
      <c r="J21" s="61"/>
      <c r="K21" s="76"/>
      <c r="L21" s="61"/>
      <c r="P21" s="61"/>
      <c r="Q21" s="61"/>
      <c r="R21" s="76"/>
      <c r="S21" s="79"/>
    </row>
    <row r="22" spans="1:19">
      <c r="A22" s="57"/>
      <c r="B22" s="61"/>
      <c r="C22" s="52"/>
      <c r="D22" s="52"/>
      <c r="I22" s="61"/>
      <c r="J22" s="61"/>
      <c r="K22" s="76"/>
      <c r="L22" s="61"/>
      <c r="P22" s="61"/>
      <c r="Q22" s="61"/>
      <c r="R22" s="76"/>
      <c r="S22" s="79"/>
    </row>
    <row r="23" spans="1:19">
      <c r="A23" s="57"/>
      <c r="B23" s="61"/>
      <c r="C23" s="52"/>
      <c r="D23" s="52"/>
      <c r="I23" s="61"/>
      <c r="J23" s="61"/>
      <c r="K23" s="76"/>
      <c r="L23" s="61"/>
      <c r="P23" s="61"/>
      <c r="Q23" s="61"/>
      <c r="R23" s="76"/>
      <c r="S23" s="79"/>
    </row>
    <row r="24" spans="1:19">
      <c r="A24" s="57"/>
      <c r="B24" s="61"/>
      <c r="C24" s="52"/>
      <c r="D24" s="52"/>
      <c r="I24" s="61"/>
      <c r="J24" s="61"/>
      <c r="K24" s="76"/>
      <c r="L24" s="61"/>
      <c r="P24" s="61"/>
      <c r="Q24" s="61"/>
      <c r="R24" s="76"/>
      <c r="S24" s="79"/>
    </row>
    <row r="25" spans="1:19">
      <c r="A25" s="61"/>
      <c r="B25" s="61"/>
      <c r="C25" s="52"/>
      <c r="D25" s="52"/>
      <c r="I25" s="61"/>
      <c r="J25" s="61"/>
      <c r="K25" s="76"/>
      <c r="L25" s="61"/>
      <c r="P25" s="61"/>
      <c r="Q25" s="61"/>
      <c r="R25" s="76"/>
      <c r="S25" s="79"/>
    </row>
    <row r="26" spans="1:19">
      <c r="A26" s="57"/>
      <c r="B26" s="61"/>
      <c r="C26" s="52"/>
      <c r="D26" s="52"/>
      <c r="I26" s="61"/>
      <c r="J26" s="61"/>
      <c r="K26" s="76"/>
      <c r="L26" s="61"/>
      <c r="P26" s="61"/>
      <c r="Q26" s="61"/>
      <c r="R26" s="76"/>
      <c r="S26" s="79"/>
    </row>
    <row r="27" spans="1:19">
      <c r="A27" s="61"/>
      <c r="B27" s="61"/>
      <c r="C27" s="52"/>
      <c r="D27" s="52"/>
      <c r="I27" s="61"/>
      <c r="J27" s="61"/>
      <c r="K27" s="76"/>
      <c r="L27" s="61"/>
      <c r="P27" s="61"/>
      <c r="Q27" s="61"/>
      <c r="R27" s="76"/>
      <c r="S27" s="79"/>
    </row>
    <row r="28" spans="1:19">
      <c r="A28" s="61"/>
      <c r="B28" s="61"/>
      <c r="C28" s="52"/>
      <c r="D28" s="52"/>
      <c r="I28" s="61"/>
      <c r="J28" s="61"/>
      <c r="K28" s="76"/>
      <c r="L28" s="61"/>
      <c r="P28" s="61"/>
      <c r="Q28" s="61"/>
      <c r="R28" s="76"/>
      <c r="S28" s="79"/>
    </row>
    <row r="29" spans="1:19">
      <c r="A29" s="61"/>
      <c r="B29" s="61"/>
      <c r="C29" s="52"/>
      <c r="D29" s="52"/>
      <c r="I29" s="61"/>
      <c r="J29" s="61"/>
      <c r="K29" s="76"/>
      <c r="L29" s="61"/>
      <c r="P29" s="61"/>
      <c r="Q29" s="61"/>
      <c r="R29" s="76"/>
      <c r="S29" s="79"/>
    </row>
    <row r="30" spans="1:19">
      <c r="A30" s="61"/>
      <c r="B30" s="61"/>
      <c r="C30" s="52"/>
      <c r="D30" s="52"/>
      <c r="I30" s="61"/>
      <c r="J30" s="61"/>
      <c r="K30" s="76"/>
      <c r="L30" s="61"/>
      <c r="P30" s="61"/>
      <c r="Q30" s="61"/>
      <c r="R30" s="76"/>
      <c r="S30" s="79"/>
    </row>
    <row r="31" spans="1:19">
      <c r="A31" s="61"/>
      <c r="B31" s="61"/>
      <c r="C31" s="52"/>
      <c r="D31" s="52"/>
      <c r="I31" s="61"/>
      <c r="J31" s="61"/>
      <c r="K31" s="76"/>
      <c r="L31" s="61"/>
      <c r="P31" s="61"/>
      <c r="Q31" s="61"/>
      <c r="R31" s="76"/>
      <c r="S31" s="79"/>
    </row>
    <row r="32" spans="1:19">
      <c r="A32" s="61"/>
      <c r="B32" s="61"/>
      <c r="C32" s="52"/>
      <c r="D32" s="52"/>
      <c r="I32" s="61"/>
      <c r="J32" s="61"/>
      <c r="K32" s="76"/>
      <c r="L32" s="61"/>
      <c r="P32" s="61"/>
      <c r="Q32" s="61"/>
      <c r="R32" s="76"/>
      <c r="S32" s="79"/>
    </row>
    <row r="33" spans="1:19">
      <c r="A33" s="61"/>
      <c r="B33" s="61"/>
      <c r="C33" s="52"/>
      <c r="D33" s="52"/>
      <c r="I33" s="61"/>
      <c r="J33" s="61"/>
      <c r="K33" s="76"/>
      <c r="L33" s="61"/>
      <c r="P33" s="61"/>
      <c r="Q33" s="61"/>
      <c r="R33" s="76"/>
      <c r="S33" s="61"/>
    </row>
    <row r="34" spans="1:19">
      <c r="A34" s="61"/>
      <c r="B34" s="61"/>
      <c r="C34" s="52"/>
      <c r="D34" s="52"/>
      <c r="I34" s="61"/>
      <c r="J34" s="61"/>
      <c r="K34" s="76"/>
      <c r="L34" s="61"/>
      <c r="P34" s="61"/>
      <c r="Q34" s="61"/>
      <c r="R34" s="76"/>
      <c r="S34" s="61"/>
    </row>
    <row r="35" spans="1:19">
      <c r="A35" s="61"/>
      <c r="B35" s="61"/>
      <c r="C35" s="52"/>
      <c r="D35" s="52"/>
      <c r="I35" s="61"/>
      <c r="J35" s="61"/>
      <c r="K35" s="76"/>
      <c r="L35" s="61"/>
      <c r="P35" s="61"/>
      <c r="Q35" s="61"/>
      <c r="R35" s="76"/>
      <c r="S35" s="61"/>
    </row>
    <row r="36" spans="1:19">
      <c r="A36" s="61"/>
      <c r="B36" s="61"/>
      <c r="C36" s="52"/>
      <c r="D36" s="52"/>
      <c r="I36" s="61"/>
      <c r="J36" s="61"/>
      <c r="K36" s="76"/>
      <c r="L36" s="61"/>
      <c r="P36" s="61"/>
      <c r="Q36" s="61"/>
      <c r="R36" s="76"/>
      <c r="S36" s="61"/>
    </row>
    <row r="37" spans="1:19">
      <c r="A37" s="61"/>
      <c r="B37" s="61"/>
      <c r="C37" s="52"/>
      <c r="D37" s="52"/>
      <c r="I37" s="61"/>
      <c r="J37" s="61"/>
      <c r="K37" s="76"/>
      <c r="L37" s="61"/>
      <c r="P37" s="61"/>
      <c r="Q37" s="61"/>
      <c r="R37" s="76"/>
      <c r="S37" s="61"/>
    </row>
    <row r="38" spans="1:19">
      <c r="A38" s="61"/>
      <c r="B38" s="61"/>
      <c r="C38" s="52"/>
      <c r="D38" s="52"/>
      <c r="I38" s="61"/>
      <c r="J38" s="61"/>
      <c r="K38" s="76"/>
      <c r="L38" s="61"/>
      <c r="P38" s="65"/>
      <c r="Q38" s="51"/>
      <c r="R38" s="76"/>
      <c r="S38" s="51"/>
    </row>
    <row r="39" spans="1:19">
      <c r="A39" s="61"/>
      <c r="B39" s="61"/>
      <c r="C39" s="52"/>
      <c r="D39" s="52"/>
      <c r="I39" s="61"/>
      <c r="J39" s="61"/>
      <c r="K39" s="76"/>
      <c r="L39" s="61"/>
      <c r="P39" s="65"/>
      <c r="Q39" s="51"/>
      <c r="R39" s="76"/>
      <c r="S39" s="51"/>
    </row>
    <row r="40" spans="1:19">
      <c r="A40" s="61"/>
      <c r="B40" s="61"/>
      <c r="C40" s="52"/>
      <c r="D40" s="52"/>
      <c r="I40" s="61"/>
      <c r="J40" s="61"/>
      <c r="K40" s="76"/>
      <c r="L40" s="61"/>
      <c r="P40" s="54"/>
      <c r="Q40" s="52"/>
      <c r="R40" s="77"/>
      <c r="S40" s="52"/>
    </row>
    <row r="41" spans="1:19">
      <c r="A41" s="61"/>
      <c r="B41" s="61"/>
      <c r="C41" s="52"/>
      <c r="D41" s="52"/>
      <c r="I41" s="61"/>
      <c r="J41" s="61"/>
      <c r="K41" s="76"/>
      <c r="L41" s="51"/>
      <c r="P41" s="54"/>
      <c r="Q41" s="52"/>
      <c r="R41" s="77"/>
      <c r="S41" s="52"/>
    </row>
    <row r="42" spans="1:19">
      <c r="A42" s="61"/>
      <c r="B42" s="61"/>
      <c r="C42" s="52"/>
      <c r="D42" s="52"/>
      <c r="I42" s="61"/>
      <c r="J42" s="61"/>
      <c r="K42" s="76"/>
      <c r="L42" s="51"/>
      <c r="P42" s="54"/>
      <c r="Q42" s="52"/>
      <c r="R42" s="77"/>
      <c r="S42" s="52"/>
    </row>
    <row r="43" spans="1:19">
      <c r="A43" s="61"/>
      <c r="B43" s="61"/>
      <c r="C43" s="52"/>
      <c r="D43" s="52"/>
      <c r="I43" s="61"/>
      <c r="J43" s="61"/>
      <c r="K43" s="76"/>
      <c r="L43" s="51"/>
      <c r="P43" s="54"/>
      <c r="Q43" s="52"/>
      <c r="R43" s="77"/>
      <c r="S43" s="52"/>
    </row>
    <row r="44" spans="1:19">
      <c r="A44" s="61"/>
      <c r="B44" s="61"/>
      <c r="C44" s="52"/>
      <c r="D44" s="52"/>
      <c r="I44" s="61"/>
      <c r="J44" s="61"/>
      <c r="K44" s="76"/>
      <c r="L44" s="51"/>
    </row>
    <row r="45" spans="1:19">
      <c r="A45" s="52"/>
      <c r="B45" s="61"/>
      <c r="C45" s="52"/>
      <c r="D45" s="52"/>
      <c r="I45" s="61"/>
      <c r="J45" s="61"/>
      <c r="K45" s="76"/>
      <c r="L45" s="51"/>
    </row>
    <row r="46" spans="1:19">
      <c r="A46" s="52"/>
      <c r="B46" s="61"/>
      <c r="C46" s="52"/>
      <c r="D46" s="52"/>
      <c r="I46" s="61"/>
      <c r="J46" s="61"/>
      <c r="K46" s="76"/>
      <c r="L46" s="51"/>
    </row>
    <row r="47" spans="1:19">
      <c r="A47" s="52"/>
      <c r="B47" s="61"/>
      <c r="C47" s="52"/>
      <c r="D47" s="52"/>
      <c r="I47" s="61"/>
      <c r="J47" s="61"/>
      <c r="K47" s="76"/>
      <c r="L47" s="51"/>
    </row>
    <row r="48" spans="1:19">
      <c r="A48" s="52"/>
      <c r="B48" s="61"/>
      <c r="C48" s="52"/>
      <c r="D48" s="52"/>
      <c r="I48" s="61"/>
      <c r="J48" s="61"/>
      <c r="K48" s="76"/>
      <c r="L48" s="51"/>
    </row>
    <row r="49" spans="1:12">
      <c r="A49" s="52"/>
      <c r="B49" s="61"/>
      <c r="C49" s="52"/>
      <c r="D49" s="52"/>
      <c r="I49" s="61"/>
      <c r="J49" s="61"/>
      <c r="K49" s="76"/>
      <c r="L49" s="51"/>
    </row>
    <row r="50" spans="1:12">
      <c r="A50" s="52"/>
      <c r="B50" s="61"/>
      <c r="C50" s="52"/>
      <c r="D50" s="52"/>
      <c r="I50" s="61"/>
      <c r="J50" s="61"/>
      <c r="K50" s="76"/>
      <c r="L50" s="51"/>
    </row>
    <row r="51" spans="1:12">
      <c r="A51" s="52"/>
      <c r="B51" s="61"/>
      <c r="C51" s="52"/>
      <c r="D51" s="52"/>
      <c r="I51" s="61"/>
      <c r="J51" s="61"/>
      <c r="K51" s="76"/>
      <c r="L51" s="51"/>
    </row>
    <row r="52" spans="1:12">
      <c r="A52" s="52"/>
      <c r="B52" s="61"/>
      <c r="C52" s="52"/>
      <c r="D52" s="52"/>
      <c r="I52" s="61"/>
      <c r="J52" s="61"/>
      <c r="K52" s="76"/>
      <c r="L52" s="51"/>
    </row>
    <row r="53" spans="1:12">
      <c r="A53" s="54"/>
      <c r="B53" s="61"/>
      <c r="C53" s="51"/>
      <c r="D53" s="51"/>
      <c r="I53" s="61"/>
      <c r="J53" s="61"/>
      <c r="K53" s="76"/>
      <c r="L53" s="51"/>
    </row>
    <row r="54" spans="1:12">
      <c r="A54" s="54"/>
      <c r="B54" s="61"/>
      <c r="C54" s="51"/>
      <c r="D54" s="51"/>
      <c r="I54" s="61"/>
      <c r="J54" s="61"/>
      <c r="K54" s="77"/>
      <c r="L54" s="51"/>
    </row>
    <row r="55" spans="1:12">
      <c r="A55" s="54"/>
      <c r="B55" s="61"/>
      <c r="C55" s="51"/>
      <c r="D55" s="51"/>
      <c r="I55" s="61"/>
      <c r="J55" s="61"/>
      <c r="K55" s="77"/>
      <c r="L55" s="51"/>
    </row>
    <row r="56" spans="1:12">
      <c r="A56" s="54"/>
      <c r="B56" s="61"/>
      <c r="C56" s="51"/>
      <c r="D56" s="51"/>
      <c r="I56" s="61"/>
      <c r="J56" s="61"/>
      <c r="K56" s="77"/>
      <c r="L56" s="51"/>
    </row>
    <row r="57" spans="1:12">
      <c r="A57" s="54"/>
      <c r="B57" s="61"/>
      <c r="C57" s="51"/>
      <c r="D57" s="51"/>
      <c r="I57" s="61"/>
      <c r="J57" s="61"/>
      <c r="K57" s="77"/>
      <c r="L57" s="51"/>
    </row>
    <row r="58" spans="1:12">
      <c r="A58" s="54"/>
      <c r="B58" s="61"/>
      <c r="C58" s="51"/>
      <c r="D58" s="51"/>
      <c r="I58" s="61"/>
      <c r="J58" s="61"/>
      <c r="K58" s="77"/>
      <c r="L58" s="51"/>
    </row>
    <row r="59" spans="1:12">
      <c r="A59" s="56"/>
      <c r="B59" s="61"/>
      <c r="C59" s="51"/>
      <c r="D59" s="51"/>
      <c r="I59" s="61"/>
      <c r="J59" s="61"/>
      <c r="K59" s="77"/>
      <c r="L59" s="51"/>
    </row>
    <row r="60" spans="1:12">
      <c r="A60" s="56"/>
      <c r="B60" s="61"/>
      <c r="C60" s="51"/>
      <c r="D60" s="51"/>
      <c r="I60" s="61"/>
      <c r="J60" s="61"/>
      <c r="K60" s="77"/>
      <c r="L60" s="51"/>
    </row>
    <row r="61" spans="1:12">
      <c r="A61" s="56"/>
      <c r="B61" s="51"/>
      <c r="C61" s="51"/>
      <c r="D61" s="51"/>
      <c r="I61" s="61"/>
      <c r="J61" s="61"/>
      <c r="K61" s="76"/>
      <c r="L61" s="51"/>
    </row>
    <row r="62" spans="1:12">
      <c r="A62" s="56"/>
      <c r="B62" s="51"/>
      <c r="C62" s="51"/>
      <c r="D62" s="51"/>
      <c r="I62" s="61"/>
      <c r="J62" s="61"/>
      <c r="K62" s="77"/>
      <c r="L62" s="51"/>
    </row>
    <row r="63" spans="1:12">
      <c r="A63" s="56"/>
      <c r="B63" s="51"/>
      <c r="C63" s="51"/>
      <c r="D63" s="51"/>
      <c r="I63" s="61"/>
      <c r="J63" s="61"/>
      <c r="K63" s="77"/>
      <c r="L63" s="51"/>
    </row>
    <row r="64" spans="1:12">
      <c r="A64" s="56"/>
      <c r="B64" s="51"/>
      <c r="C64" s="51"/>
      <c r="D64" s="51"/>
      <c r="I64" s="61"/>
      <c r="J64" s="61"/>
      <c r="K64" s="77"/>
      <c r="L64" s="51"/>
    </row>
    <row r="65" spans="1:12">
      <c r="A65" s="56"/>
      <c r="B65" s="51"/>
      <c r="C65" s="51"/>
      <c r="D65" s="51"/>
      <c r="I65" s="61"/>
      <c r="J65" s="61"/>
      <c r="K65" s="77"/>
      <c r="L65" s="51"/>
    </row>
    <row r="66" spans="1:12">
      <c r="A66" s="56"/>
      <c r="B66" s="51"/>
      <c r="C66" s="51"/>
      <c r="D66" s="51"/>
      <c r="I66" s="61"/>
      <c r="J66" s="51"/>
      <c r="K66" s="77"/>
      <c r="L66" s="51"/>
    </row>
    <row r="67" spans="1:12">
      <c r="A67" s="56"/>
      <c r="B67" s="51"/>
      <c r="C67" s="51"/>
      <c r="D67" s="51"/>
      <c r="I67" s="61"/>
      <c r="J67" s="51"/>
      <c r="K67" s="77"/>
      <c r="L67" s="51"/>
    </row>
    <row r="68" spans="1:12">
      <c r="A68" s="56"/>
      <c r="B68" s="51"/>
      <c r="C68" s="51"/>
      <c r="D68" s="51"/>
      <c r="I68" s="61"/>
      <c r="J68" s="51"/>
      <c r="K68" s="77"/>
      <c r="L68" s="51"/>
    </row>
    <row r="69" spans="1:12">
      <c r="A69" s="56"/>
      <c r="B69" s="51"/>
      <c r="C69" s="51"/>
      <c r="D69" s="51"/>
      <c r="I69" s="52"/>
      <c r="J69" s="51"/>
      <c r="K69" s="77"/>
      <c r="L69" s="52"/>
    </row>
    <row r="70" spans="1:12">
      <c r="A70" s="57"/>
      <c r="B70" s="51"/>
      <c r="C70" s="51"/>
      <c r="D70" s="51"/>
      <c r="I70" s="52"/>
      <c r="J70" s="51"/>
      <c r="K70" s="77"/>
      <c r="L70" s="52"/>
    </row>
    <row r="71" spans="1:12">
      <c r="A71" s="57"/>
      <c r="B71" s="51"/>
      <c r="C71" s="51"/>
      <c r="D71" s="51"/>
      <c r="I71" s="52"/>
      <c r="J71" s="51"/>
      <c r="K71" s="77"/>
      <c r="L71" s="52"/>
    </row>
    <row r="72" spans="1:12">
      <c r="A72" s="57"/>
      <c r="B72" s="51"/>
      <c r="C72" s="51"/>
      <c r="D72" s="51"/>
      <c r="I72" s="52"/>
      <c r="J72" s="51"/>
      <c r="K72" s="77"/>
      <c r="L72" s="52"/>
    </row>
    <row r="73" spans="1:12">
      <c r="A73" s="57"/>
      <c r="B73" s="51"/>
      <c r="C73" s="51"/>
      <c r="D73" s="51"/>
      <c r="I73" s="52"/>
      <c r="J73" s="51"/>
      <c r="K73" s="77"/>
      <c r="L73" s="52"/>
    </row>
    <row r="74" spans="1:12">
      <c r="A74" s="52"/>
      <c r="B74" s="51"/>
      <c r="C74" s="51"/>
      <c r="D74" s="51"/>
    </row>
    <row r="75" spans="1:12">
      <c r="A75" s="52"/>
      <c r="B75" s="51"/>
      <c r="C75" s="51"/>
      <c r="D75" s="51"/>
    </row>
    <row r="76" spans="1:12">
      <c r="A76" s="52"/>
      <c r="B76" s="52"/>
      <c r="C76" s="52"/>
      <c r="D76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4" sqref="D4"/>
    </sheetView>
  </sheetViews>
  <sheetFormatPr defaultRowHeight="15"/>
  <cols>
    <col min="12" max="12" width="22.42578125" customWidth="1"/>
  </cols>
  <sheetData>
    <row r="1" spans="1:12" ht="18.75">
      <c r="A1" s="99" t="s">
        <v>99</v>
      </c>
      <c r="B1" s="100"/>
      <c r="C1" s="100"/>
      <c r="D1" s="101"/>
    </row>
    <row r="2" spans="1:12">
      <c r="A2" s="95" t="s">
        <v>95</v>
      </c>
      <c r="B2" s="96"/>
      <c r="C2" s="96"/>
      <c r="D2" s="58">
        <v>0</v>
      </c>
    </row>
    <row r="3" spans="1:12">
      <c r="A3" s="95" t="s">
        <v>96</v>
      </c>
      <c r="B3" s="96"/>
      <c r="C3" s="96"/>
      <c r="D3" s="58">
        <v>0</v>
      </c>
    </row>
    <row r="4" spans="1:12">
      <c r="A4" s="95" t="s">
        <v>97</v>
      </c>
      <c r="B4" s="96"/>
      <c r="C4" s="96"/>
      <c r="D4" s="58">
        <v>0</v>
      </c>
    </row>
    <row r="5" spans="1:12">
      <c r="A5" s="102" t="s">
        <v>54</v>
      </c>
      <c r="B5" s="103"/>
      <c r="C5" s="104"/>
      <c r="D5" s="58">
        <v>0</v>
      </c>
    </row>
    <row r="6" spans="1:12" ht="15.75" thickBot="1">
      <c r="A6" s="97" t="s">
        <v>98</v>
      </c>
      <c r="B6" s="98"/>
      <c r="C6" s="98"/>
      <c r="D6" s="59">
        <f>D5/3</f>
        <v>0</v>
      </c>
    </row>
    <row r="8" spans="1:12">
      <c r="A8" s="89" t="s">
        <v>102</v>
      </c>
      <c r="B8" s="89"/>
      <c r="C8" s="60">
        <f>D4-D6</f>
        <v>0</v>
      </c>
      <c r="D8" s="90"/>
      <c r="E8" s="91"/>
      <c r="F8" s="91"/>
      <c r="G8" s="91"/>
      <c r="H8" s="91"/>
      <c r="I8" s="91"/>
      <c r="J8" s="91"/>
      <c r="K8" s="91"/>
      <c r="L8" s="92"/>
    </row>
    <row r="9" spans="1:12">
      <c r="A9" s="93" t="s">
        <v>101</v>
      </c>
      <c r="B9" s="94"/>
      <c r="C9" s="60">
        <f>D3-D6</f>
        <v>0</v>
      </c>
      <c r="D9" s="90"/>
      <c r="E9" s="91"/>
      <c r="F9" s="91"/>
      <c r="G9" s="91"/>
      <c r="H9" s="91"/>
      <c r="I9" s="91"/>
      <c r="J9" s="91"/>
      <c r="K9" s="91"/>
      <c r="L9" s="92"/>
    </row>
    <row r="10" spans="1:12">
      <c r="A10" s="93" t="s">
        <v>100</v>
      </c>
      <c r="B10" s="94"/>
      <c r="C10" s="60">
        <f>D2-D6</f>
        <v>0</v>
      </c>
      <c r="D10" s="90"/>
      <c r="E10" s="91"/>
      <c r="F10" s="91"/>
      <c r="G10" s="91"/>
      <c r="H10" s="91"/>
      <c r="I10" s="91"/>
      <c r="J10" s="91"/>
      <c r="K10" s="91"/>
      <c r="L10" s="92"/>
    </row>
    <row r="11" spans="1:12">
      <c r="A11" s="66"/>
      <c r="B11" s="67"/>
      <c r="C11" s="60">
        <v>0</v>
      </c>
      <c r="D11" s="90"/>
      <c r="E11" s="91"/>
      <c r="F11" s="91"/>
      <c r="G11" s="91"/>
      <c r="H11" s="91"/>
      <c r="I11" s="91"/>
      <c r="J11" s="91"/>
      <c r="K11" s="91"/>
      <c r="L11" s="92"/>
    </row>
  </sheetData>
  <mergeCells count="13">
    <mergeCell ref="A2:C2"/>
    <mergeCell ref="A3:C3"/>
    <mergeCell ref="A4:C4"/>
    <mergeCell ref="A6:C6"/>
    <mergeCell ref="A1:D1"/>
    <mergeCell ref="A5:C5"/>
    <mergeCell ref="A8:B8"/>
    <mergeCell ref="D8:L8"/>
    <mergeCell ref="D9:L9"/>
    <mergeCell ref="D10:L10"/>
    <mergeCell ref="D11:L11"/>
    <mergeCell ref="A9:B9"/>
    <mergeCell ref="A10:B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2015-11-02T04:18:25Z</dcterms:modified>
  <cp:version/>
</cp:coreProperties>
</file>