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customXml/itemProps1.xml" ContentType="application/vnd.openxmlformats-officedocument.customXmlPropertie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30" yWindow="30" windowWidth="19410" windowHeight="11760" activeTab="1"/>
  </bookViews>
  <sheets>
    <sheet name="Monthly Family Budget" sheetId="1" r:id="rId1"/>
    <sheet name="Collective contribution" sheetId="2" r:id="rId2"/>
    <sheet name="Summary" sheetId="3" r:id="rId3"/>
  </sheets>
  <definedNames>
    <definedName name="_xlnm._FilterDatabase" localSheetId="1" hidden="1">'Collective contribution'!$A$1:$F$41</definedName>
    <definedName name="_xlnm._FilterDatabase" localSheetId="0" hidden="1">'Monthly Family Budget'!$G$15:$H$17</definedName>
  </definedNames>
  <calcPr calcId="125725"/>
  <webPublishing codePage="1252"/>
</workbook>
</file>

<file path=xl/calcChain.xml><?xml version="1.0" encoding="utf-8"?>
<calcChain xmlns="http://schemas.openxmlformats.org/spreadsheetml/2006/main">
  <c r="D5" i="3"/>
  <c r="D6" s="1"/>
  <c r="N4" i="2"/>
  <c r="U4"/>
  <c r="F4"/>
  <c r="C10" i="3" l="1"/>
  <c r="C8"/>
  <c r="C9"/>
  <c r="U10" i="2"/>
  <c r="E46" i="1"/>
  <c r="E49"/>
  <c r="E52"/>
  <c r="E53"/>
  <c r="E47"/>
  <c r="D54"/>
  <c r="E51"/>
  <c r="E48"/>
  <c r="D42"/>
  <c r="E39"/>
  <c r="E7"/>
  <c r="E16"/>
  <c r="J55"/>
  <c r="E17"/>
  <c r="J31"/>
  <c r="J32"/>
  <c r="J33"/>
  <c r="J37"/>
  <c r="J38"/>
  <c r="J39"/>
  <c r="J40"/>
  <c r="J41"/>
  <c r="J45"/>
  <c r="J46"/>
  <c r="J47"/>
  <c r="J48"/>
  <c r="J49"/>
  <c r="J50"/>
  <c r="J51"/>
  <c r="J64"/>
  <c r="J65"/>
  <c r="J66"/>
  <c r="J67"/>
  <c r="J21"/>
  <c r="J22"/>
  <c r="J23"/>
  <c r="J24"/>
  <c r="J25"/>
  <c r="J26"/>
  <c r="J27"/>
  <c r="J56"/>
  <c r="J57"/>
  <c r="J58"/>
  <c r="J59"/>
  <c r="J60"/>
  <c r="E64"/>
  <c r="E65"/>
  <c r="E66"/>
  <c r="E67"/>
  <c r="E57"/>
  <c r="E58"/>
  <c r="E59"/>
  <c r="E60"/>
  <c r="E41"/>
  <c r="E32"/>
  <c r="E33"/>
  <c r="E34"/>
  <c r="E35"/>
  <c r="E21"/>
  <c r="E22"/>
  <c r="E23"/>
  <c r="E25"/>
  <c r="E27"/>
  <c r="E24"/>
  <c r="E26"/>
  <c r="E28"/>
  <c r="E15"/>
  <c r="E13"/>
  <c r="E10"/>
  <c r="E14"/>
  <c r="E11"/>
  <c r="E12"/>
  <c r="E8"/>
  <c r="E9"/>
  <c r="I52"/>
  <c r="H52"/>
  <c r="D61"/>
  <c r="C61"/>
  <c r="I34"/>
  <c r="H34"/>
  <c r="D68"/>
  <c r="C68"/>
  <c r="I68"/>
  <c r="H68"/>
  <c r="I61"/>
  <c r="H61"/>
  <c r="I28"/>
  <c r="H28"/>
  <c r="I42"/>
  <c r="H42"/>
  <c r="C42"/>
  <c r="D36"/>
  <c r="C36"/>
  <c r="D29"/>
  <c r="C29"/>
  <c r="C18"/>
  <c r="D18"/>
  <c r="H7"/>
  <c r="D4" l="1"/>
  <c r="E45"/>
  <c r="E50"/>
  <c r="C54"/>
  <c r="C4" s="1"/>
  <c r="H15" s="1"/>
  <c r="E40"/>
  <c r="E42" s="1"/>
  <c r="E18"/>
  <c r="E68"/>
  <c r="J68"/>
  <c r="J42"/>
  <c r="J34"/>
  <c r="E61"/>
  <c r="J52"/>
  <c r="J61"/>
  <c r="J28"/>
  <c r="E36"/>
  <c r="E29"/>
  <c r="H13" l="1"/>
  <c r="H16" s="1"/>
  <c r="H17" s="1"/>
  <c r="E54"/>
  <c r="E4" s="1"/>
</calcChain>
</file>

<file path=xl/comments1.xml><?xml version="1.0" encoding="utf-8"?>
<comments xmlns="http://schemas.openxmlformats.org/spreadsheetml/2006/main">
  <authors>
    <author>Author</author>
  </authors>
  <commentList>
    <comment ref="H1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Salary
Food plus
Namaskaram
Bala transfer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Bank Account
March cheques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House maintanance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Air pillow
fancy shop
Narendran
Murali</t>
        </r>
      </text>
    </comment>
    <comment ref="D2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Taxi
Ola money
Auto</t>
        </r>
      </text>
    </comment>
    <comment ref="I3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TTD</t>
        </r>
      </text>
    </comment>
    <comment ref="I4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Eye hospital
Varma clinic
Bharath
Medicines</t>
        </r>
      </text>
    </comment>
    <comment ref="I5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Suitcase repair
Dry clean
RK Jewellers
Connections
</t>
        </r>
      </text>
    </comment>
  </commentList>
</comments>
</file>

<file path=xl/sharedStrings.xml><?xml version="1.0" encoding="utf-8"?>
<sst xmlns="http://schemas.openxmlformats.org/spreadsheetml/2006/main" count="270" uniqueCount="171">
  <si>
    <t>Projected Cost</t>
  </si>
  <si>
    <t>Actual Cost</t>
  </si>
  <si>
    <t>Difference</t>
  </si>
  <si>
    <t>Actual Monthly Income</t>
  </si>
  <si>
    <t>Projected Monthly Income</t>
  </si>
  <si>
    <t>Second mortgage or rent</t>
  </si>
  <si>
    <t>Mortgage or rent</t>
  </si>
  <si>
    <t>Phone</t>
  </si>
  <si>
    <t>Gas</t>
  </si>
  <si>
    <t>Cable</t>
  </si>
  <si>
    <t>Maintenance or repairs</t>
  </si>
  <si>
    <t>Supplies</t>
  </si>
  <si>
    <t>Other</t>
  </si>
  <si>
    <t>Insurance</t>
  </si>
  <si>
    <t>Licensing</t>
  </si>
  <si>
    <t>Fuel</t>
  </si>
  <si>
    <t>Maintenance</t>
  </si>
  <si>
    <t>Housing</t>
  </si>
  <si>
    <t>Home</t>
  </si>
  <si>
    <t>Health</t>
  </si>
  <si>
    <t>Life</t>
  </si>
  <si>
    <t>Groceries</t>
  </si>
  <si>
    <t>Food</t>
  </si>
  <si>
    <t>Pets</t>
  </si>
  <si>
    <t>Toys</t>
  </si>
  <si>
    <t>Medical</t>
  </si>
  <si>
    <t>Grooming</t>
  </si>
  <si>
    <t>Clothing</t>
  </si>
  <si>
    <t>Hair/nails</t>
  </si>
  <si>
    <t>Dining out</t>
  </si>
  <si>
    <t>Entertainment</t>
  </si>
  <si>
    <t>Video/DVD</t>
  </si>
  <si>
    <t>CDs</t>
  </si>
  <si>
    <t>Movies</t>
  </si>
  <si>
    <t>Live theater</t>
  </si>
  <si>
    <t>Loans</t>
  </si>
  <si>
    <t>Taxes</t>
  </si>
  <si>
    <t>Federal</t>
  </si>
  <si>
    <t>State</t>
  </si>
  <si>
    <t>Local</t>
  </si>
  <si>
    <t>Legal</t>
  </si>
  <si>
    <t>Children</t>
  </si>
  <si>
    <t>School supplies</t>
  </si>
  <si>
    <t>Organization dues or fees</t>
  </si>
  <si>
    <t>Lunch money</t>
  </si>
  <si>
    <t>School tuition</t>
  </si>
  <si>
    <t>Child care</t>
  </si>
  <si>
    <t>Attorney</t>
  </si>
  <si>
    <t>Alimony</t>
  </si>
  <si>
    <t>Toys/games</t>
  </si>
  <si>
    <t>Sporting events</t>
  </si>
  <si>
    <t>Credit card</t>
  </si>
  <si>
    <t>Gifts and Donations</t>
  </si>
  <si>
    <t>Total monthly income</t>
  </si>
  <si>
    <t>Personal Care</t>
  </si>
  <si>
    <t>Total Projected Cost</t>
  </si>
  <si>
    <t>Total Actual Cost</t>
  </si>
  <si>
    <t>Total Difference</t>
  </si>
  <si>
    <t>Electricity</t>
  </si>
  <si>
    <t>Total</t>
  </si>
  <si>
    <t xml:space="preserve">Projected balance
</t>
  </si>
  <si>
    <t>Actual balance</t>
  </si>
  <si>
    <t>Savings/Investments</t>
  </si>
  <si>
    <t>Payments</t>
  </si>
  <si>
    <t xml:space="preserve">  </t>
  </si>
  <si>
    <t>Transportation</t>
  </si>
  <si>
    <t>housing</t>
  </si>
  <si>
    <t>transportation</t>
  </si>
  <si>
    <t>insurance</t>
  </si>
  <si>
    <t>food</t>
  </si>
  <si>
    <t>children</t>
  </si>
  <si>
    <t>entertainment</t>
  </si>
  <si>
    <t>gifts</t>
  </si>
  <si>
    <t>pets</t>
  </si>
  <si>
    <t>personal care</t>
  </si>
  <si>
    <t>savings</t>
  </si>
  <si>
    <t>Sailesh Income</t>
  </si>
  <si>
    <t>Vidya Income</t>
  </si>
  <si>
    <t>Uncle Income</t>
  </si>
  <si>
    <t>Servant maid</t>
  </si>
  <si>
    <t>Joy Alukkas-Vidya</t>
  </si>
  <si>
    <t>Personal-sailesh</t>
  </si>
  <si>
    <t>Education Loan</t>
  </si>
  <si>
    <t>Iron</t>
  </si>
  <si>
    <t>Amway</t>
  </si>
  <si>
    <t>Parlour</t>
  </si>
  <si>
    <t>Crackers</t>
  </si>
  <si>
    <t>Charity</t>
  </si>
  <si>
    <t>Milk</t>
  </si>
  <si>
    <t>Medicines</t>
  </si>
  <si>
    <t>Fruits &amp; Vegs &amp; other</t>
  </si>
  <si>
    <t>Date</t>
  </si>
  <si>
    <t>Spent by</t>
  </si>
  <si>
    <t>Train tickets</t>
  </si>
  <si>
    <t>Amount</t>
  </si>
  <si>
    <t>Expense Type</t>
  </si>
  <si>
    <t>Individual expenses from Aunty contribution</t>
  </si>
  <si>
    <t>Individual expenses from Sailesh contribution</t>
  </si>
  <si>
    <t>Individual expenses from Vidya contribution</t>
  </si>
  <si>
    <t>Ritz Cleaning</t>
  </si>
  <si>
    <t>Enfield Cleaning</t>
  </si>
  <si>
    <t>Saree installment</t>
  </si>
  <si>
    <t>Total spent</t>
  </si>
  <si>
    <t>Total Amount spent</t>
  </si>
  <si>
    <t>Prem loan</t>
  </si>
  <si>
    <t>Common expenses by Aunty</t>
  </si>
  <si>
    <t>Common expenses by Sailesh</t>
  </si>
  <si>
    <t>Common expenses by vidya</t>
  </si>
  <si>
    <t>Individual contribution</t>
  </si>
  <si>
    <t>Summary</t>
  </si>
  <si>
    <t>Aunty Receivable</t>
  </si>
  <si>
    <t>Sailesh Receivable</t>
  </si>
  <si>
    <t>Land</t>
  </si>
  <si>
    <t>Vidya receivable</t>
  </si>
  <si>
    <t>Sailesh-Iwish&amp;Vidya RD</t>
  </si>
  <si>
    <t>Marriage gift</t>
  </si>
  <si>
    <t>TV Installment</t>
  </si>
  <si>
    <t>Veg</t>
  </si>
  <si>
    <t>Lunch</t>
  </si>
  <si>
    <t>maid</t>
  </si>
  <si>
    <t>Loan</t>
  </si>
  <si>
    <t>Veg and other</t>
  </si>
  <si>
    <t>Taxi</t>
  </si>
  <si>
    <t>Cool drinks</t>
  </si>
  <si>
    <t>iwish</t>
  </si>
  <si>
    <t>Eduloan</t>
  </si>
  <si>
    <t>Maintanance</t>
  </si>
  <si>
    <t>Rent</t>
  </si>
  <si>
    <t>Air pillow</t>
  </si>
  <si>
    <t>Auto</t>
  </si>
  <si>
    <t>Udai eye hospital</t>
  </si>
  <si>
    <t>drinks</t>
  </si>
  <si>
    <t>Products</t>
  </si>
  <si>
    <t>FD</t>
  </si>
  <si>
    <t>FD-vidya</t>
  </si>
  <si>
    <t>Dinner</t>
  </si>
  <si>
    <t>Suitcase</t>
  </si>
  <si>
    <t>Dry clean</t>
  </si>
  <si>
    <t>fancy shop</t>
  </si>
  <si>
    <t>RD</t>
  </si>
  <si>
    <t>Misc</t>
  </si>
  <si>
    <t>Varma clinic</t>
  </si>
  <si>
    <t>Hotchips</t>
  </si>
  <si>
    <t>Bharath sir</t>
  </si>
  <si>
    <t>Coconut</t>
  </si>
  <si>
    <t>RK jewels</t>
  </si>
  <si>
    <t>Glamour</t>
  </si>
  <si>
    <t>Okkadeys</t>
  </si>
  <si>
    <t>swami</t>
  </si>
  <si>
    <t>Grand sweets</t>
  </si>
  <si>
    <t>Green trends</t>
  </si>
  <si>
    <t>Reliance fresh</t>
  </si>
  <si>
    <t>Connections</t>
  </si>
  <si>
    <t>Emolin</t>
  </si>
  <si>
    <t>Jim Jam</t>
  </si>
  <si>
    <t>Fewiquick</t>
  </si>
  <si>
    <t>petrol</t>
  </si>
  <si>
    <t>lunch</t>
  </si>
  <si>
    <t>snacks</t>
  </si>
  <si>
    <t>iron</t>
  </si>
  <si>
    <t>garden</t>
  </si>
  <si>
    <t>Juice</t>
  </si>
  <si>
    <t>dinner</t>
  </si>
  <si>
    <t>Provisions</t>
  </si>
  <si>
    <t>Murali</t>
  </si>
  <si>
    <t>Snacks</t>
  </si>
  <si>
    <t>Breakfast</t>
  </si>
  <si>
    <t>movie</t>
  </si>
  <si>
    <t>provisions</t>
  </si>
  <si>
    <t>cinema</t>
  </si>
  <si>
    <t>Narendran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</si>
</sst>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164" formatCode="[$₹-4009]\ #,##0;[Red][$₹-4009]\ \-#,##0"/>
    <numFmt numFmtId="165" formatCode="[$₹-4009]\ #,##0"/>
  </numFmts>
  <fonts count="30">
    <font>
      <sz val="10"/>
      <name val="Trebuchet MS"/>
      <family val="2"/>
      <scheme val="minor"/>
    </font>
    <font>
      <sz val="8"/>
      <name val="Arial"/>
      <family val="2"/>
    </font>
    <font>
      <b/>
      <sz val="18"/>
      <color theme="3"/>
      <name val="Trebuchet MS"/>
      <family val="2"/>
      <scheme val="major"/>
    </font>
    <font>
      <sz val="10"/>
      <name val="Trebuchet MS"/>
      <family val="1"/>
      <scheme val="minor"/>
    </font>
    <font>
      <b/>
      <i/>
      <sz val="10"/>
      <name val="Trebuchet MS"/>
      <family val="1"/>
      <scheme val="minor"/>
    </font>
    <font>
      <b/>
      <sz val="8"/>
      <name val="Trebuchet MS"/>
      <family val="2"/>
      <scheme val="minor"/>
    </font>
    <font>
      <sz val="8"/>
      <name val="Trebuchet MS"/>
      <family val="2"/>
      <scheme val="minor"/>
    </font>
    <font>
      <b/>
      <sz val="12"/>
      <name val="Trebuchet MS"/>
      <family val="2"/>
      <scheme val="major"/>
    </font>
    <font>
      <sz val="16"/>
      <name val="Trebuchet MS"/>
      <family val="2"/>
      <scheme val="major"/>
    </font>
    <font>
      <b/>
      <sz val="9"/>
      <color theme="0"/>
      <name val="Trebuchet MS"/>
      <family val="2"/>
      <scheme val="minor"/>
    </font>
    <font>
      <b/>
      <sz val="10"/>
      <color theme="0"/>
      <name val="Trebuchet MS"/>
      <family val="1"/>
      <scheme val="minor"/>
    </font>
    <font>
      <b/>
      <sz val="10"/>
      <color theme="0"/>
      <name val="Trebuchet MS"/>
      <family val="2"/>
      <scheme val="minor"/>
    </font>
    <font>
      <sz val="10"/>
      <color theme="4" tint="-0.499984740745262"/>
      <name val="Trebuchet MS"/>
      <family val="1"/>
      <scheme val="minor"/>
    </font>
    <font>
      <sz val="10"/>
      <color theme="4" tint="-0.499984740745262"/>
      <name val="Trebuchet MS"/>
      <family val="2"/>
      <scheme val="minor"/>
    </font>
    <font>
      <b/>
      <sz val="10"/>
      <color theme="4" tint="-0.499984740745262"/>
      <name val="Trebuchet MS"/>
      <family val="2"/>
      <scheme val="minor"/>
    </font>
    <font>
      <sz val="10"/>
      <color theme="0"/>
      <name val="Trebuchet MS"/>
      <family val="2"/>
      <scheme val="major"/>
    </font>
    <font>
      <b/>
      <sz val="10"/>
      <color theme="0"/>
      <name val="Trebuchet MS"/>
      <family val="2"/>
      <scheme val="major"/>
    </font>
    <font>
      <sz val="10"/>
      <color theme="0"/>
      <name val="Trebuchet MS"/>
      <family val="1"/>
      <scheme val="major"/>
    </font>
    <font>
      <b/>
      <sz val="10"/>
      <color theme="0"/>
      <name val="Trebuchet MS"/>
      <family val="1"/>
      <scheme val="major"/>
    </font>
    <font>
      <b/>
      <sz val="10"/>
      <name val="Trebuchet MS"/>
      <family val="2"/>
      <scheme val="minor"/>
    </font>
    <font>
      <sz val="10"/>
      <color theme="4" tint="-0.249977111117893"/>
      <name val="Trebuchet MS"/>
      <family val="1"/>
      <scheme val="minor"/>
    </font>
    <font>
      <sz val="10"/>
      <color theme="4" tint="-0.499984740745262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4"/>
      <name val="Trebuchet MS"/>
      <family val="2"/>
      <scheme val="minor"/>
    </font>
    <font>
      <sz val="10"/>
      <name val="Trebuchet MS"/>
      <family val="2"/>
      <scheme val="minor"/>
    </font>
    <font>
      <sz val="10"/>
      <color theme="4" tint="-0.499984740745262"/>
      <name val="Trebuchet MS"/>
      <scheme val="minor"/>
    </font>
    <font>
      <sz val="10"/>
      <color theme="4" tint="-0.249977111117893"/>
      <name val="Trebuchet MS"/>
      <scheme val="minor"/>
    </font>
    <font>
      <sz val="10"/>
      <name val="Trebuchet MS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4" tint="-0.499984740745262"/>
        <bgColor theme="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9510D"/>
        <bgColor indexed="64"/>
      </patternFill>
    </fill>
  </fills>
  <borders count="2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0"/>
      </bottom>
      <diagonal/>
    </border>
    <border>
      <left/>
      <right style="thin">
        <color theme="4"/>
      </right>
      <top style="thin">
        <color theme="4"/>
      </top>
      <bottom style="thin">
        <color theme="0"/>
      </bottom>
      <diagonal/>
    </border>
    <border>
      <left style="thin">
        <color theme="4"/>
      </left>
      <right/>
      <top style="thin">
        <color theme="0"/>
      </top>
      <bottom style="thin">
        <color theme="0"/>
      </bottom>
      <diagonal/>
    </border>
    <border>
      <left/>
      <right style="thin">
        <color theme="4"/>
      </right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0"/>
      </top>
      <bottom style="thin">
        <color theme="4"/>
      </bottom>
      <diagonal/>
    </border>
    <border>
      <left/>
      <right/>
      <top style="thin">
        <color theme="4"/>
      </top>
      <bottom style="thin">
        <color theme="0"/>
      </bottom>
      <diagonal/>
    </border>
    <border>
      <left/>
      <right style="thin">
        <color theme="4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5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7" fillId="2" borderId="0" xfId="1" applyFont="1" applyFill="1" applyBorder="1" applyAlignment="1">
      <alignment horizontal="left" wrapText="1"/>
    </xf>
    <xf numFmtId="0" fontId="0" fillId="0" borderId="7" xfId="0" applyFill="1" applyBorder="1"/>
    <xf numFmtId="0" fontId="0" fillId="0" borderId="7" xfId="0" applyBorder="1"/>
    <xf numFmtId="0" fontId="10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NumberFormat="1" applyFont="1" applyFill="1" applyBorder="1" applyAlignment="1">
      <alignment vertical="center" wrapText="1"/>
    </xf>
    <xf numFmtId="0" fontId="10" fillId="4" borderId="0" xfId="0" applyNumberFormat="1" applyFont="1" applyFill="1" applyBorder="1" applyAlignment="1">
      <alignment horizontal="center" vertical="center" wrapText="1"/>
    </xf>
    <xf numFmtId="0" fontId="10" fillId="4" borderId="0" xfId="0" applyNumberFormat="1" applyFont="1" applyFill="1" applyAlignment="1">
      <alignment vertical="center" wrapText="1"/>
    </xf>
    <xf numFmtId="0" fontId="10" fillId="4" borderId="0" xfId="0" applyNumberFormat="1" applyFont="1" applyFill="1" applyAlignment="1">
      <alignment horizontal="center" vertical="center" wrapText="1"/>
    </xf>
    <xf numFmtId="0" fontId="10" fillId="4" borderId="0" xfId="0" applyNumberFormat="1" applyFont="1" applyFill="1" applyBorder="1" applyAlignment="1">
      <alignment vertical="center" wrapText="1"/>
    </xf>
    <xf numFmtId="0" fontId="10" fillId="4" borderId="0" xfId="0" applyNumberFormat="1" applyFont="1" applyFill="1" applyAlignment="1">
      <alignment horizontal="left" vertical="center" wrapText="1"/>
    </xf>
    <xf numFmtId="0" fontId="0" fillId="0" borderId="0" xfId="0" applyFill="1" applyBorder="1"/>
    <xf numFmtId="0" fontId="5" fillId="0" borderId="0" xfId="0" applyFont="1" applyFill="1" applyBorder="1" applyAlignment="1">
      <alignment horizontal="left" vertical="center" wrapText="1"/>
    </xf>
    <xf numFmtId="6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6" fontId="5" fillId="0" borderId="0" xfId="0" applyNumberFormat="1" applyFont="1" applyFill="1" applyBorder="1" applyAlignment="1">
      <alignment vertical="center" wrapText="1"/>
    </xf>
    <xf numFmtId="0" fontId="0" fillId="0" borderId="0" xfId="0" applyBorder="1"/>
    <xf numFmtId="0" fontId="15" fillId="4" borderId="0" xfId="0" applyNumberFormat="1" applyFont="1" applyFill="1" applyAlignment="1">
      <alignment vertical="center"/>
    </xf>
    <xf numFmtId="0" fontId="15" fillId="4" borderId="0" xfId="0" applyNumberFormat="1" applyFont="1" applyFill="1" applyBorder="1" applyAlignment="1">
      <alignment horizontal="center" vertical="center" wrapText="1"/>
    </xf>
    <xf numFmtId="0" fontId="17" fillId="4" borderId="0" xfId="0" applyNumberFormat="1" applyFont="1" applyFill="1" applyBorder="1" applyAlignment="1">
      <alignment vertical="center" wrapText="1"/>
    </xf>
    <xf numFmtId="0" fontId="18" fillId="4" borderId="0" xfId="0" applyNumberFormat="1" applyFont="1" applyFill="1" applyBorder="1" applyAlignment="1">
      <alignment horizontal="center" vertical="center" wrapText="1"/>
    </xf>
    <xf numFmtId="0" fontId="18" fillId="4" borderId="0" xfId="0" applyNumberFormat="1" applyFont="1" applyFill="1" applyBorder="1" applyAlignment="1">
      <alignment horizontal="left" vertical="center" wrapText="1"/>
    </xf>
    <xf numFmtId="0" fontId="18" fillId="4" borderId="0" xfId="0" applyNumberFormat="1" applyFont="1" applyFill="1" applyAlignment="1">
      <alignment vertical="center" wrapText="1"/>
    </xf>
    <xf numFmtId="0" fontId="18" fillId="4" borderId="0" xfId="0" applyNumberFormat="1" applyFont="1" applyFill="1" applyAlignment="1">
      <alignment horizontal="center" vertical="center" wrapText="1"/>
    </xf>
    <xf numFmtId="0" fontId="15" fillId="4" borderId="0" xfId="0" applyNumberFormat="1" applyFont="1" applyFill="1" applyAlignment="1">
      <alignment vertical="center" wrapText="1"/>
    </xf>
    <xf numFmtId="0" fontId="16" fillId="4" borderId="0" xfId="0" applyNumberFormat="1" applyFont="1" applyFill="1" applyAlignment="1">
      <alignment horizontal="center" vertical="center" wrapText="1"/>
    </xf>
    <xf numFmtId="0" fontId="18" fillId="4" borderId="0" xfId="0" applyNumberFormat="1" applyFont="1" applyFill="1" applyBorder="1" applyAlignment="1">
      <alignment vertical="center" wrapText="1"/>
    </xf>
    <xf numFmtId="0" fontId="16" fillId="3" borderId="6" xfId="0" applyFont="1" applyFill="1" applyBorder="1" applyAlignment="1">
      <alignment horizontal="right" vertical="center" wrapText="1"/>
    </xf>
    <xf numFmtId="0" fontId="16" fillId="3" borderId="2" xfId="0" applyFont="1" applyFill="1" applyBorder="1" applyAlignment="1">
      <alignment horizontal="right" vertical="center" wrapText="1"/>
    </xf>
    <xf numFmtId="0" fontId="19" fillId="0" borderId="5" xfId="0" applyFont="1" applyFill="1" applyBorder="1" applyAlignment="1">
      <alignment vertical="center" wrapText="1"/>
    </xf>
    <xf numFmtId="0" fontId="14" fillId="5" borderId="3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left" vertical="center" wrapText="1"/>
    </xf>
    <xf numFmtId="164" fontId="13" fillId="0" borderId="4" xfId="0" applyNumberFormat="1" applyFont="1" applyFill="1" applyBorder="1" applyAlignment="1">
      <alignment vertical="center" wrapText="1"/>
    </xf>
    <xf numFmtId="165" fontId="3" fillId="0" borderId="0" xfId="0" applyNumberFormat="1" applyFont="1" applyAlignment="1">
      <alignment vertical="center" wrapText="1"/>
    </xf>
    <xf numFmtId="165" fontId="20" fillId="6" borderId="0" xfId="0" applyNumberFormat="1" applyFont="1" applyFill="1" applyAlignment="1">
      <alignment vertical="center" wrapText="1"/>
    </xf>
    <xf numFmtId="0" fontId="21" fillId="0" borderId="0" xfId="0" applyNumberFormat="1" applyFont="1" applyFill="1" applyAlignment="1">
      <alignment vertical="center" wrapText="1"/>
    </xf>
    <xf numFmtId="164" fontId="21" fillId="0" borderId="4" xfId="0" applyNumberFormat="1" applyFont="1" applyFill="1" applyBorder="1" applyAlignment="1">
      <alignment vertical="center" wrapText="1"/>
    </xf>
    <xf numFmtId="0" fontId="0" fillId="0" borderId="8" xfId="0" applyFill="1" applyBorder="1"/>
    <xf numFmtId="0" fontId="0" fillId="0" borderId="8" xfId="0" applyBorder="1"/>
    <xf numFmtId="0" fontId="22" fillId="9" borderId="9" xfId="0" applyFont="1" applyFill="1" applyBorder="1" applyAlignment="1">
      <alignment horizontal="center"/>
    </xf>
    <xf numFmtId="0" fontId="0" fillId="0" borderId="8" xfId="0" applyBorder="1" applyAlignment="1">
      <alignment horizontal="right"/>
    </xf>
    <xf numFmtId="0" fontId="22" fillId="8" borderId="12" xfId="0" applyFont="1" applyFill="1" applyBorder="1" applyAlignment="1">
      <alignment horizontal="center" wrapText="1"/>
    </xf>
    <xf numFmtId="14" fontId="0" fillId="0" borderId="8" xfId="0" applyNumberFormat="1" applyBorder="1" applyAlignment="1">
      <alignment horizontal="right"/>
    </xf>
    <xf numFmtId="14" fontId="0" fillId="0" borderId="8" xfId="0" applyNumberFormat="1" applyBorder="1"/>
    <xf numFmtId="0" fontId="0" fillId="13" borderId="17" xfId="0" applyFill="1" applyBorder="1"/>
    <xf numFmtId="0" fontId="0" fillId="14" borderId="17" xfId="0" applyFill="1" applyBorder="1"/>
    <xf numFmtId="0" fontId="0" fillId="15" borderId="20" xfId="0" applyFill="1" applyBorder="1"/>
    <xf numFmtId="0" fontId="0" fillId="9" borderId="8" xfId="0" applyFill="1" applyBorder="1"/>
    <xf numFmtId="14" fontId="0" fillId="0" borderId="8" xfId="0" applyNumberFormat="1" applyFill="1" applyBorder="1"/>
    <xf numFmtId="165" fontId="24" fillId="0" borderId="0" xfId="0" applyNumberFormat="1" applyFont="1" applyAlignment="1">
      <alignment vertical="center" wrapText="1"/>
    </xf>
    <xf numFmtId="0" fontId="21" fillId="0" borderId="0" xfId="0" applyNumberFormat="1" applyFont="1" applyAlignment="1">
      <alignment vertical="center" wrapText="1"/>
    </xf>
    <xf numFmtId="0" fontId="24" fillId="0" borderId="0" xfId="0" applyNumberFormat="1" applyFont="1" applyFill="1" applyAlignment="1">
      <alignment vertical="center" wrapText="1"/>
    </xf>
    <xf numFmtId="0" fontId="0" fillId="0" borderId="8" xfId="0" applyFill="1" applyBorder="1" applyAlignment="1">
      <alignment horizontal="right"/>
    </xf>
    <xf numFmtId="0" fontId="0" fillId="11" borderId="24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25" fillId="0" borderId="0" xfId="0" applyNumberFormat="1" applyFont="1" applyFill="1" applyAlignment="1">
      <alignment vertical="center" wrapText="1"/>
    </xf>
    <xf numFmtId="164" fontId="25" fillId="0" borderId="4" xfId="0" applyNumberFormat="1" applyFont="1" applyFill="1" applyBorder="1" applyAlignment="1">
      <alignment vertical="center" wrapText="1"/>
    </xf>
    <xf numFmtId="165" fontId="26" fillId="6" borderId="0" xfId="0" applyNumberFormat="1" applyFont="1" applyFill="1" applyAlignment="1">
      <alignment vertical="center" wrapText="1"/>
    </xf>
    <xf numFmtId="165" fontId="27" fillId="0" borderId="0" xfId="0" applyNumberFormat="1" applyFont="1" applyAlignment="1">
      <alignment vertical="center" wrapText="1"/>
    </xf>
    <xf numFmtId="0" fontId="27" fillId="0" borderId="0" xfId="0" applyNumberFormat="1" applyFont="1" applyAlignment="1">
      <alignment vertical="center" wrapText="1"/>
    </xf>
    <xf numFmtId="0" fontId="25" fillId="0" borderId="0" xfId="0" applyNumberFormat="1" applyFont="1" applyAlignment="1">
      <alignment vertical="center" wrapText="1"/>
    </xf>
    <xf numFmtId="0" fontId="22" fillId="8" borderId="8" xfId="0" applyFont="1" applyFill="1" applyBorder="1" applyAlignment="1">
      <alignment horizontal="center" wrapText="1"/>
    </xf>
    <xf numFmtId="1" fontId="22" fillId="8" borderId="12" xfId="0" applyNumberFormat="1" applyFont="1" applyFill="1" applyBorder="1" applyAlignment="1">
      <alignment horizontal="center" wrapText="1"/>
    </xf>
    <xf numFmtId="1" fontId="0" fillId="0" borderId="8" xfId="0" applyNumberFormat="1" applyFill="1" applyBorder="1"/>
    <xf numFmtId="1" fontId="0" fillId="0" borderId="8" xfId="0" applyNumberFormat="1" applyBorder="1"/>
    <xf numFmtId="1" fontId="0" fillId="0" borderId="0" xfId="0" applyNumberFormat="1"/>
    <xf numFmtId="0" fontId="8" fillId="2" borderId="0" xfId="1" applyFont="1" applyFill="1" applyBorder="1" applyAlignment="1">
      <alignment horizontal="left"/>
    </xf>
    <xf numFmtId="0" fontId="11" fillId="3" borderId="1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right" vertical="center" wrapText="1"/>
    </xf>
    <xf numFmtId="0" fontId="16" fillId="3" borderId="6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23" fillId="10" borderId="13" xfId="0" applyFont="1" applyFill="1" applyBorder="1" applyAlignment="1">
      <alignment horizontal="center"/>
    </xf>
    <xf numFmtId="0" fontId="23" fillId="10" borderId="14" xfId="0" applyFont="1" applyFill="1" applyBorder="1" applyAlignment="1">
      <alignment horizontal="center"/>
    </xf>
    <xf numFmtId="0" fontId="23" fillId="10" borderId="15" xfId="0" applyFont="1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1" borderId="2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</cellXfs>
  <cellStyles count="2">
    <cellStyle name="Normal" xfId="0" builtinId="0" customBuiltin="1"/>
    <cellStyle name="Title" xfId="1" builtinId="15" customBuiltin="1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6" formatCode="\$#,##0_);[Red]\(\$#,##0\)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6" formatCode="\$#,##0_);[Red]\(\$#,##0\)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alignment vertical="center" textRotation="0" justifyLastLine="0" shrinkToFit="0" mergeCell="0" readingOrder="0"/>
    </dxf>
    <dxf>
      <numFmt numFmtId="167" formatCode="\$#,##0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0" formatCode="&quot;$&quot;#,##0_);[Red]\(&quot;$&quot;#,##0\)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Trebuchet MS"/>
        <scheme val="minor"/>
      </font>
      <numFmt numFmtId="165" formatCode="[$₹-4009]\ #,##0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outline val="0"/>
        <shadow val="0"/>
        <u val="none"/>
        <vertAlign val="baseline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u val="none"/>
        <vertAlign val="baseline"/>
        <sz val="10"/>
        <name val="Trebuchet MS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ill>
        <patternFill>
          <bgColor theme="4" tint="0.79998168889431442"/>
        </patternFill>
      </fill>
    </dxf>
    <dxf>
      <font>
        <sz val="9"/>
        <color theme="0"/>
      </font>
      <fill>
        <patternFill>
          <bgColor theme="4"/>
        </patternFill>
      </fill>
      <border diagonalUp="0" diagonalDown="0">
        <left style="thin">
          <color theme="4"/>
        </left>
        <right style="thin">
          <color theme="4"/>
        </right>
        <top style="double">
          <color theme="0"/>
        </top>
        <bottom style="thin">
          <color theme="4"/>
        </bottom>
        <vertical/>
        <horizontal/>
      </border>
    </dxf>
    <dxf>
      <font>
        <sz val="9"/>
        <color theme="0"/>
      </font>
      <fill>
        <patternFill>
          <bgColor theme="4"/>
        </patternFill>
      </fill>
      <border diagonalUp="0" diagonalDown="0">
        <bottom style="thin">
          <color theme="0"/>
        </bottom>
      </border>
    </dxf>
    <dxf>
      <font>
        <sz val="8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1" defaultTableStyle="TableStyleMedium9" defaultPivotStyle="PivotStyleLight16">
    <tableStyle name="Table Style 1" pivot="0" count="4">
      <tableStyleElement type="wholeTable" dxfId="146"/>
      <tableStyleElement type="headerRow" dxfId="145"/>
      <tableStyleElement type="totalRow" dxfId="144"/>
      <tableStyleElement type="firstRowStripe" dxfId="14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9510D"/>
      <color rgb="FFDAFCEC"/>
      <color rgb="FF85C37B"/>
      <color rgb="FF98D16D"/>
      <color rgb="FF3E864F"/>
      <color rgb="FFFAFDD5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3.3195020746887967E-2"/>
          <c:y val="9.6174929598505807E-2"/>
          <c:w val="0.59238169917556949"/>
          <c:h val="0.90382507040150983"/>
        </c:manualLayout>
      </c:layout>
      <c:pie3DChart>
        <c:varyColors val="1"/>
        <c:ser>
          <c:idx val="0"/>
          <c:order val="0"/>
          <c:cat>
            <c:strRef>
              <c:f>('Monthly Family Budget'!$B$10:$B$17,'Monthly Family Budget'!$B$21:$B$24,'Monthly Family Budget'!$B$26:$B$27,'Monthly Family Budget'!$B$39:$B$40)</c:f>
              <c:strCache>
                <c:ptCount val="16"/>
                <c:pt idx="0">
                  <c:v>Milk</c:v>
                </c:pt>
                <c:pt idx="1">
                  <c:v>Servant maid</c:v>
                </c:pt>
                <c:pt idx="2">
                  <c:v>Maintenance or repairs</c:v>
                </c:pt>
                <c:pt idx="3">
                  <c:v>Gas</c:v>
                </c:pt>
                <c:pt idx="4">
                  <c:v>Cable</c:v>
                </c:pt>
                <c:pt idx="5">
                  <c:v>Phone</c:v>
                </c:pt>
                <c:pt idx="6">
                  <c:v>Electricity</c:v>
                </c:pt>
                <c:pt idx="7">
                  <c:v>Mortgage or rent</c:v>
                </c:pt>
                <c:pt idx="8">
                  <c:v>Ritz Cleaning</c:v>
                </c:pt>
                <c:pt idx="9">
                  <c:v>Enfield Cleaning</c:v>
                </c:pt>
                <c:pt idx="10">
                  <c:v>Train tickets</c:v>
                </c:pt>
                <c:pt idx="11">
                  <c:v>Fuel</c:v>
                </c:pt>
                <c:pt idx="12">
                  <c:v>Maintenance</c:v>
                </c:pt>
                <c:pt idx="13">
                  <c:v>Licensing</c:v>
                </c:pt>
                <c:pt idx="14">
                  <c:v>Groceries</c:v>
                </c:pt>
                <c:pt idx="15">
                  <c:v>Dining out</c:v>
                </c:pt>
              </c:strCache>
            </c:strRef>
          </c:cat>
          <c:val>
            <c:numRef>
              <c:f>('Monthly Family Budget'!$C$10:$C$17,'Monthly Family Budget'!$C$21:$C$24,'Monthly Family Budget'!$C$26:$C$27,'Monthly Family Budget'!$C$39:$C$40)</c:f>
              <c:numCache>
                <c:formatCode>[$₹-4009]\ #,##0;[Red][$₹-4009]\ \-#,##0</c:formatCode>
                <c:ptCount val="16"/>
                <c:pt idx="0">
                  <c:v>1062</c:v>
                </c:pt>
                <c:pt idx="1">
                  <c:v>1500</c:v>
                </c:pt>
                <c:pt idx="2">
                  <c:v>1100</c:v>
                </c:pt>
                <c:pt idx="3">
                  <c:v>620</c:v>
                </c:pt>
                <c:pt idx="4">
                  <c:v>375</c:v>
                </c:pt>
                <c:pt idx="5">
                  <c:v>0</c:v>
                </c:pt>
                <c:pt idx="6">
                  <c:v>3000</c:v>
                </c:pt>
                <c:pt idx="7">
                  <c:v>16500</c:v>
                </c:pt>
                <c:pt idx="8">
                  <c:v>350</c:v>
                </c:pt>
                <c:pt idx="9">
                  <c:v>300</c:v>
                </c:pt>
                <c:pt idx="10">
                  <c:v>0</c:v>
                </c:pt>
                <c:pt idx="11">
                  <c:v>5000</c:v>
                </c:pt>
                <c:pt idx="12">
                  <c:v>1000</c:v>
                </c:pt>
                <c:pt idx="13">
                  <c:v>0</c:v>
                </c:pt>
                <c:pt idx="14">
                  <c:v>2500</c:v>
                </c:pt>
                <c:pt idx="15">
                  <c:v>2000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65411061883069255"/>
          <c:y val="8.0610153389519865E-2"/>
          <c:w val="0.32933357899073618"/>
          <c:h val="0.86493265440888789"/>
        </c:manualLayout>
      </c:layout>
    </c:legend>
    <c:plotVisOnly val="1"/>
  </c:chart>
  <c:spPr>
    <a:solidFill>
      <a:schemeClr val="accent1">
        <a:lumMod val="60000"/>
        <a:lumOff val="40000"/>
      </a:schemeClr>
    </a:solidFill>
  </c:spPr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view3D>
      <c:perspective val="30"/>
    </c:view3D>
    <c:plotArea>
      <c:layout/>
      <c:bar3DChart>
        <c:barDir val="bar"/>
        <c:grouping val="clustered"/>
        <c:ser>
          <c:idx val="0"/>
          <c:order val="0"/>
          <c:dPt>
            <c:idx val="0"/>
            <c:spPr>
              <a:solidFill>
                <a:srgbClr val="7030A0"/>
              </a:solidFill>
            </c:spPr>
          </c:dPt>
          <c:dPt>
            <c:idx val="1"/>
            <c:spPr>
              <a:solidFill>
                <a:srgbClr val="85C37B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chemeClr val="accent5">
                  <a:lumMod val="75000"/>
                </a:schemeClr>
              </a:solidFill>
            </c:spPr>
          </c:dPt>
          <c:dPt>
            <c:idx val="6"/>
            <c:spPr>
              <a:solidFill>
                <a:schemeClr val="bg2">
                  <a:lumMod val="75000"/>
                </a:schemeClr>
              </a:solidFill>
            </c:spPr>
          </c:dPt>
          <c:dPt>
            <c:idx val="7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Pt>
            <c:idx val="8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cat>
            <c:strRef>
              <c:f>'Monthly Family Budget'!$P$24:$P$33</c:f>
              <c:strCache>
                <c:ptCount val="10"/>
                <c:pt idx="0">
                  <c:v>housing</c:v>
                </c:pt>
                <c:pt idx="1">
                  <c:v>transportation</c:v>
                </c:pt>
                <c:pt idx="2">
                  <c:v>insurance</c:v>
                </c:pt>
                <c:pt idx="3">
                  <c:v>food</c:v>
                </c:pt>
                <c:pt idx="4">
                  <c:v>children</c:v>
                </c:pt>
                <c:pt idx="5">
                  <c:v>entertainment</c:v>
                </c:pt>
                <c:pt idx="6">
                  <c:v>gifts</c:v>
                </c:pt>
                <c:pt idx="7">
                  <c:v>pets</c:v>
                </c:pt>
                <c:pt idx="8">
                  <c:v>personal care</c:v>
                </c:pt>
                <c:pt idx="9">
                  <c:v>savings</c:v>
                </c:pt>
              </c:strCache>
            </c:strRef>
          </c:cat>
          <c:val>
            <c:numRef>
              <c:f>'Monthly Family Budget'!$Q$24:$Q$33</c:f>
              <c:numCache>
                <c:formatCode>General</c:formatCode>
                <c:ptCount val="10"/>
                <c:pt idx="0">
                  <c:v>1300</c:v>
                </c:pt>
                <c:pt idx="1">
                  <c:v>800</c:v>
                </c:pt>
                <c:pt idx="2">
                  <c:v>500</c:v>
                </c:pt>
                <c:pt idx="3">
                  <c:v>700</c:v>
                </c:pt>
                <c:pt idx="4">
                  <c:v>500</c:v>
                </c:pt>
                <c:pt idx="5">
                  <c:v>500</c:v>
                </c:pt>
                <c:pt idx="6">
                  <c:v>400</c:v>
                </c:pt>
                <c:pt idx="7">
                  <c:v>800</c:v>
                </c:pt>
                <c:pt idx="8">
                  <c:v>200</c:v>
                </c:pt>
                <c:pt idx="9">
                  <c:v>500</c:v>
                </c:pt>
              </c:numCache>
            </c:numRef>
          </c:val>
        </c:ser>
        <c:shape val="cylinder"/>
        <c:axId val="66285568"/>
        <c:axId val="66287104"/>
        <c:axId val="0"/>
      </c:bar3DChart>
      <c:catAx>
        <c:axId val="66285568"/>
        <c:scaling>
          <c:orientation val="minMax"/>
        </c:scaling>
        <c:axPos val="l"/>
        <c:numFmt formatCode="General" sourceLinked="1"/>
        <c:tickLblPos val="nextTo"/>
        <c:crossAx val="66287104"/>
        <c:crosses val="autoZero"/>
        <c:auto val="1"/>
        <c:lblAlgn val="ctr"/>
        <c:lblOffset val="100"/>
      </c:catAx>
      <c:valAx>
        <c:axId val="66287104"/>
        <c:scaling>
          <c:orientation val="minMax"/>
        </c:scaling>
        <c:axPos val="b"/>
        <c:majorGridlines/>
        <c:numFmt formatCode="General" sourceLinked="1"/>
        <c:tickLblPos val="nextTo"/>
        <c:crossAx val="66285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875578920334994"/>
          <c:y val="0.19921481617671891"/>
          <c:w val="0.25904377395056238"/>
          <c:h val="0.55012181827343543"/>
        </c:manualLayout>
      </c:layout>
    </c:legend>
    <c:plotVisOnly val="1"/>
  </c:chart>
  <c:spPr>
    <a:solidFill>
      <a:srgbClr val="DAFCEC"/>
    </a:solidFill>
  </c:spPr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122464</xdr:colOff>
      <xdr:row>0</xdr:row>
      <xdr:rowOff>25978</xdr:rowOff>
    </xdr:from>
    <xdr:ext cx="8858250" cy="452752"/>
    <xdr:sp macro="" textlink="">
      <xdr:nvSpPr>
        <xdr:cNvPr id="8" name="Rectangle 7"/>
        <xdr:cNvSpPr/>
      </xdr:nvSpPr>
      <xdr:spPr>
        <a:xfrm>
          <a:off x="122464" y="25978"/>
          <a:ext cx="8858250" cy="452752"/>
        </a:xfrm>
        <a:prstGeom prst="rect">
          <a:avLst/>
        </a:prstGeom>
        <a:noFill/>
      </xdr:spPr>
      <xdr:txBody>
        <a:bodyPr wrap="square" lIns="91440" tIns="45720" rIns="91440" bIns="45720" anchor="ctr" anchorCtr="0">
          <a:noAutofit/>
        </a:bodyPr>
        <a:lstStyle/>
        <a:p>
          <a:pPr algn="l"/>
          <a:r>
            <a:rPr lang="en-US" sz="2700" b="1" cap="none" spc="0" baseline="0">
              <a:ln w="9525" cmpd="sng">
                <a:solidFill>
                  <a:srgbClr val="FFFFFF"/>
                </a:solidFill>
                <a:prstDash val="solid"/>
                <a:miter lim="800000"/>
              </a:ln>
              <a:solidFill>
                <a:schemeClr val="accent2">
                  <a:lumMod val="75000"/>
                </a:schemeClr>
              </a:solidFill>
              <a:effectLst/>
              <a:latin typeface="+mj-lt"/>
              <a:ea typeface="Tahoma" pitchFamily="34" charset="0"/>
              <a:cs typeface="Tahoma" pitchFamily="34" charset="0"/>
            </a:rPr>
            <a:t>HOUSEHOLD  MONTHLY  BUDGET</a:t>
          </a:r>
        </a:p>
      </xdr:txBody>
    </xdr:sp>
    <xdr:clientData/>
  </xdr:oneCellAnchor>
  <xdr:twoCellAnchor>
    <xdr:from>
      <xdr:col>0</xdr:col>
      <xdr:colOff>138545</xdr:colOff>
      <xdr:row>1</xdr:row>
      <xdr:rowOff>25977</xdr:rowOff>
    </xdr:from>
    <xdr:to>
      <xdr:col>10</xdr:col>
      <xdr:colOff>0</xdr:colOff>
      <xdr:row>1</xdr:row>
      <xdr:rowOff>27565</xdr:rowOff>
    </xdr:to>
    <xdr:cxnSp macro="">
      <xdr:nvCxnSpPr>
        <xdr:cNvPr id="11" name="Straight Connector 10"/>
        <xdr:cNvCxnSpPr/>
      </xdr:nvCxnSpPr>
      <xdr:spPr>
        <a:xfrm>
          <a:off x="138545" y="502227"/>
          <a:ext cx="8858250" cy="1588"/>
        </a:xfrm>
        <a:prstGeom prst="line">
          <a:avLst/>
        </a:prstGeom>
        <a:ln w="12700">
          <a:solidFill>
            <a:schemeClr val="accent1">
              <a:lumMod val="50000"/>
            </a:schemeClr>
          </a:solidFill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95248</xdr:colOff>
      <xdr:row>2</xdr:row>
      <xdr:rowOff>11909</xdr:rowOff>
    </xdr:from>
    <xdr:to>
      <xdr:col>15</xdr:col>
      <xdr:colOff>166686</xdr:colOff>
      <xdr:row>18</xdr:row>
      <xdr:rowOff>95251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108858</xdr:colOff>
      <xdr:row>19</xdr:row>
      <xdr:rowOff>27217</xdr:rowOff>
    </xdr:from>
    <xdr:to>
      <xdr:col>17</xdr:col>
      <xdr:colOff>408215</xdr:colOff>
      <xdr:row>40</xdr:row>
      <xdr:rowOff>163285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16</xdr:col>
      <xdr:colOff>721176</xdr:colOff>
      <xdr:row>19</xdr:row>
      <xdr:rowOff>136072</xdr:rowOff>
    </xdr:from>
    <xdr:ext cx="1510392" cy="568874"/>
    <xdr:sp macro="" textlink="">
      <xdr:nvSpPr>
        <xdr:cNvPr id="7" name="TextBox 6"/>
        <xdr:cNvSpPr txBox="1"/>
      </xdr:nvSpPr>
      <xdr:spPr>
        <a:xfrm>
          <a:off x="14015355" y="3714751"/>
          <a:ext cx="1510392" cy="5688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EXPENSES </a:t>
          </a:r>
          <a:b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</a:br>
          <a: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BY CATEGORY</a:t>
          </a:r>
        </a:p>
      </xdr:txBody>
    </xdr:sp>
    <xdr:clientData/>
  </xdr:oneCellAnchor>
  <xdr:oneCellAnchor>
    <xdr:from>
      <xdr:col>8</xdr:col>
      <xdr:colOff>272141</xdr:colOff>
      <xdr:row>2</xdr:row>
      <xdr:rowOff>167367</xdr:rowOff>
    </xdr:from>
    <xdr:ext cx="2843893" cy="383118"/>
    <xdr:sp macro="" textlink="">
      <xdr:nvSpPr>
        <xdr:cNvPr id="12" name="TextBox 11"/>
        <xdr:cNvSpPr txBox="1"/>
      </xdr:nvSpPr>
      <xdr:spPr>
        <a:xfrm>
          <a:off x="7307034" y="738867"/>
          <a:ext cx="2843893" cy="3831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en-US" sz="20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MONTHLY EXPENSES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Housing" displayName="Housing" ref="B6:E18" totalsRowCount="1" headerRowDxfId="142" dataDxfId="141" totalsRowDxfId="140">
  <autoFilter ref="B6:E17"/>
  <tableColumns count="4">
    <tableColumn id="1" name="Housing" totalsRowLabel="Total" dataDxfId="139" totalsRowDxfId="138"/>
    <tableColumn id="2" name="Projected Cost" totalsRowFunction="sum" dataDxfId="137" totalsRowDxfId="136"/>
    <tableColumn id="3" name="Actual Cost" totalsRowFunction="sum" dataDxfId="135" totalsRowDxfId="134"/>
    <tableColumn id="4" name="Difference" totalsRowFunction="sum" dataDxfId="133" totalsRowDxfId="132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10" name="Taxes" displayName="Taxes" ref="G63:J68" totalsRowCount="1" headerRowDxfId="43" dataDxfId="42" totalsRowDxfId="41">
  <autoFilter ref="G63:J67"/>
  <tableColumns count="4">
    <tableColumn id="1" name="Taxes" totalsRowLabel="Total" dataDxfId="40" totalsRowDxfId="39"/>
    <tableColumn id="2" name="Projected Cost" totalsRowFunction="sum" dataDxfId="38" totalsRowDxfId="37"/>
    <tableColumn id="3" name="Actual Cost" totalsRowFunction="sum" dataDxfId="36" totalsRowDxfId="35"/>
    <tableColumn id="4" name="Difference" totalsRowFunction="sum" dataDxfId="34" totalsRowDxfId="33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id="11" name="Savings" displayName="Savings" ref="B63:E68" totalsRowCount="1" headerRowDxfId="32" dataDxfId="31" totalsRowDxfId="30">
  <autoFilter ref="B63:E67"/>
  <tableColumns count="4">
    <tableColumn id="1" name="Savings/Investments" totalsRowLabel="Total" dataDxfId="29" totalsRowDxfId="28"/>
    <tableColumn id="2" name="Projected Cost" totalsRowFunction="sum" dataDxfId="27" totalsRowDxfId="26"/>
    <tableColumn id="3" name="Actual Cost" totalsRowFunction="sum" dataDxfId="25" totalsRowDxfId="24"/>
    <tableColumn id="4" name="Difference" totalsRowFunction="sum" dataDxfId="23" totalsRowDxfId="22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12" name="Gifts" displayName="Gifts" ref="G30:J34" totalsRowCount="1" headerRowDxfId="21" dataDxfId="20" totalsRowDxfId="19">
  <autoFilter ref="G30:J33"/>
  <tableColumns count="4">
    <tableColumn id="1" name="Gifts and Donations" totalsRowLabel="Total" dataDxfId="18" totalsRowDxfId="17"/>
    <tableColumn id="2" name="Projected Cost" totalsRowFunction="sum" dataDxfId="16" totalsRowDxfId="15"/>
    <tableColumn id="3" name="Actual Cost" totalsRowFunction="sum" dataDxfId="14" totalsRowDxfId="13"/>
    <tableColumn id="4" name="Difference" totalsRowFunction="sum" dataDxfId="12" totalsRowDxfId="11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13" name="Legal" displayName="Legal" ref="B56:E61" totalsRowCount="1" headerRowDxfId="10" dataDxfId="9" totalsRowDxfId="8">
  <autoFilter ref="B56:E60"/>
  <tableColumns count="4">
    <tableColumn id="1" name="Legal" totalsRowLabel="Total" dataDxfId="7" totalsRowDxfId="6"/>
    <tableColumn id="2" name="Projected Cost" totalsRowFunction="sum" dataDxfId="5" totalsRowDxfId="4"/>
    <tableColumn id="3" name="Actual Cost" totalsRowFunction="sum" dataDxfId="3" totalsRowDxfId="2"/>
    <tableColumn id="4" name="Difference" totalsRowFunction="sum" dataDxfId="1" totalsRowDxfId="0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ransportation" displayName="Transportation" ref="B20:E29" totalsRowCount="1" headerRowDxfId="131" dataDxfId="130" totalsRowDxfId="129">
  <autoFilter ref="B20:E28"/>
  <tableColumns count="4">
    <tableColumn id="1" name="Transportation" totalsRowLabel="Total" dataDxfId="128" totalsRowDxfId="127"/>
    <tableColumn id="2" name="Projected Cost" totalsRowFunction="sum" dataDxfId="126" totalsRowDxfId="125"/>
    <tableColumn id="3" name="Actual Cost" totalsRowFunction="sum" dataDxfId="124" totalsRowDxfId="123"/>
    <tableColumn id="4" name="Difference" totalsRowFunction="sum" dataDxfId="122" totalsRowDxfId="121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Insurance" displayName="Insurance" ref="B31:E36" totalsRowCount="1" headerRowDxfId="120" dataDxfId="119" totalsRowDxfId="118">
  <autoFilter ref="B31:E35"/>
  <tableColumns count="4">
    <tableColumn id="1" name="Insurance" totalsRowLabel="Total" dataDxfId="117" totalsRowDxfId="116"/>
    <tableColumn id="2" name="Projected Cost" totalsRowFunction="sum" dataDxfId="115" totalsRowDxfId="114"/>
    <tableColumn id="3" name="Actual Cost" totalsRowFunction="sum" dataDxfId="113" totalsRowDxfId="112"/>
    <tableColumn id="4" name="Difference" totalsRowFunction="sum" dataDxfId="111" totalsRowDxfId="110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Food" displayName="Food" ref="B38:E42" totalsRowCount="1" headerRowDxfId="109" dataDxfId="108" totalsRowDxfId="107">
  <autoFilter ref="B38:E41"/>
  <tableColumns count="4">
    <tableColumn id="1" name="Food" totalsRowLabel="Total" dataDxfId="106" totalsRowDxfId="105"/>
    <tableColumn id="2" name="Projected Cost" totalsRowFunction="sum" dataDxfId="104" totalsRowDxfId="103"/>
    <tableColumn id="3" name="Actual Cost" totalsRowFunction="sum" dataDxfId="102" totalsRowDxfId="101"/>
    <tableColumn id="4" name="Difference" totalsRowFunction="sum" dataDxfId="100" totalsRowDxfId="99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5" name="Children" displayName="Children" ref="B44:E54" totalsRowCount="1" headerRowDxfId="98" dataDxfId="97" totalsRowDxfId="96">
  <autoFilter ref="B44:E53"/>
  <tableColumns count="4">
    <tableColumn id="1" name="Children" totalsRowLabel="Total" dataDxfId="95" totalsRowDxfId="94"/>
    <tableColumn id="2" name="Projected Cost" totalsRowFunction="sum" dataDxfId="93" totalsRowDxfId="92">
      <calculatedColumnFormula>SUBTOTAL(109,Insurance[Projected Cost])</calculatedColumnFormula>
    </tableColumn>
    <tableColumn id="3" name="Actual Cost" totalsRowFunction="sum" dataDxfId="91" totalsRowDxfId="90">
      <calculatedColumnFormula>SUBTOTAL(109,Insurance[Projected Cost])</calculatedColumnFormula>
    </tableColumn>
    <tableColumn id="4" name="Difference" totalsRowFunction="sum" dataDxfId="89" totalsRowDxfId="88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Pets" displayName="Pets" ref="G36:J42" totalsRowCount="1" headerRowDxfId="87" dataDxfId="86" totalsRowDxfId="85">
  <autoFilter ref="G36:J41"/>
  <tableColumns count="4">
    <tableColumn id="1" name="Pets" totalsRowLabel="Total" dataDxfId="84" totalsRowDxfId="83"/>
    <tableColumn id="2" name="Projected Cost" totalsRowFunction="sum" dataDxfId="82" totalsRowDxfId="81"/>
    <tableColumn id="3" name="Actual Cost" totalsRowFunction="sum" dataDxfId="80" totalsRowDxfId="79"/>
    <tableColumn id="4" name="Difference" totalsRowFunction="sum" dataDxfId="78" totalsRowDxfId="77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PersonalCare" displayName="PersonalCare" ref="G44:J52" totalsRowCount="1" headerRowDxfId="76" dataDxfId="75" totalsRowDxfId="74">
  <autoFilter ref="G44:J51"/>
  <tableColumns count="4">
    <tableColumn id="1" name="Personal Care" totalsRowLabel="Total" dataDxfId="73" totalsRowDxfId="72"/>
    <tableColumn id="2" name="Projected Cost" totalsRowFunction="sum" dataDxfId="71" totalsRowDxfId="70"/>
    <tableColumn id="3" name="Actual Cost" totalsRowFunction="sum" dataDxfId="69" totalsRowDxfId="68"/>
    <tableColumn id="4" name="Difference" totalsRowFunction="sum" dataDxfId="67" totalsRowDxfId="66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8" name="Entertainment" displayName="Entertainment" ref="G20:J28" totalsRowCount="1" headerRowDxfId="65" dataDxfId="64" totalsRowDxfId="63">
  <autoFilter ref="G20:J27"/>
  <tableColumns count="4">
    <tableColumn id="1" name="Entertainment" totalsRowLabel="Total" dataDxfId="62" totalsRowDxfId="61"/>
    <tableColumn id="2" name="Projected Cost" totalsRowFunction="sum" dataDxfId="60" totalsRowDxfId="59"/>
    <tableColumn id="3" name="Actual Cost" totalsRowFunction="sum" dataDxfId="58" totalsRowDxfId="57"/>
    <tableColumn id="4" name="Difference" totalsRowFunction="sum" dataDxfId="56" totalsRowDxfId="55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9" name="Loans" displayName="Loans" ref="G54:J61" totalsRowCount="1" headerRowDxfId="54" dataDxfId="53" totalsRowDxfId="52">
  <autoFilter ref="G54:J60"/>
  <tableColumns count="4">
    <tableColumn id="1" name="Loans" totalsRowLabel="Total" dataDxfId="51" totalsRowDxfId="50"/>
    <tableColumn id="2" name="Projected Cost" totalsRowFunction="sum" dataDxfId="49" totalsRowDxfId="48"/>
    <tableColumn id="3" name="Actual Cost" totalsRowFunction="sum" dataDxfId="47" totalsRowDxfId="46"/>
    <tableColumn id="4" name="Difference" totalsRowFunction="sum" dataDxfId="45" totalsRowDxfId="44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NULL"/></Relationships>
</file>

<file path=xl/theme/theme1.xml><?xml version="1.0" encoding="utf-8"?>
<a:theme xmlns:a="http://schemas.openxmlformats.org/drawingml/2006/main" name="Origin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F7915"/>
      </a:hlink>
      <a:folHlink>
        <a:srgbClr val="996600"/>
      </a:folHlink>
    </a:clrScheme>
    <a:fontScheme name="Monthly Family Budge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17" Type="http://schemas.openxmlformats.org/officeDocument/2006/relationships/comments" Target="../comments1.xml"/><Relationship Id="rId2" Type="http://schemas.openxmlformats.org/officeDocument/2006/relationships/drawing" Target="../drawings/drawing1.xml"/><Relationship Id="rId16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5" Type="http://schemas.openxmlformats.org/officeDocument/2006/relationships/table" Target="../tables/table1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V169"/>
  <sheetViews>
    <sheetView showGridLines="0" zoomScaleNormal="100" zoomScalePageLayoutView="75" workbookViewId="0">
      <selection activeCell="H11" sqref="H11"/>
    </sheetView>
  </sheetViews>
  <sheetFormatPr defaultRowHeight="15"/>
  <cols>
    <col min="1" max="1" width="2.28515625" style="26" customWidth="1"/>
    <col min="2" max="2" width="21.42578125" style="26" customWidth="1"/>
    <col min="3" max="3" width="25" style="26" customWidth="1"/>
    <col min="4" max="4" width="20.42578125" style="26" customWidth="1"/>
    <col min="5" max="5" width="14.7109375" style="26" customWidth="1"/>
    <col min="6" max="6" width="4" style="26" customWidth="1"/>
    <col min="7" max="7" width="19.85546875" style="26" customWidth="1"/>
    <col min="8" max="8" width="18.5703125" style="26" customWidth="1"/>
    <col min="9" max="10" width="14.7109375" style="26" customWidth="1"/>
    <col min="11" max="11" width="1.85546875" style="26" customWidth="1"/>
    <col min="12" max="15" width="9.140625" style="26"/>
    <col min="16" max="16" width="25.85546875" style="26" customWidth="1"/>
    <col min="17" max="17" width="26.42578125" style="26" customWidth="1"/>
    <col min="18" max="18" width="23.28515625" style="26" customWidth="1"/>
    <col min="19" max="16384" width="9.140625" style="26"/>
  </cols>
  <sheetData>
    <row r="1" spans="2:22" customFormat="1" ht="37.5" customHeight="1">
      <c r="B1" s="80"/>
      <c r="C1" s="80"/>
      <c r="D1" s="80"/>
      <c r="E1" s="80"/>
      <c r="F1" s="80"/>
      <c r="G1" s="80"/>
      <c r="H1" s="80"/>
      <c r="I1" s="7"/>
      <c r="J1" s="7"/>
      <c r="K1" s="8"/>
    </row>
    <row r="2" spans="2:22" customFormat="1" ht="7.5" customHeight="1">
      <c r="B2" s="3"/>
      <c r="C2" s="3"/>
      <c r="D2" s="3"/>
      <c r="E2" s="3"/>
      <c r="F2" s="3"/>
      <c r="G2" s="3"/>
      <c r="H2" s="3"/>
      <c r="I2" s="3"/>
      <c r="J2" s="3"/>
      <c r="K2" s="8"/>
    </row>
    <row r="3" spans="2:22" customFormat="1" ht="14.1" customHeight="1">
      <c r="B3" s="84" t="s">
        <v>55</v>
      </c>
      <c r="C3" s="85"/>
      <c r="D3" s="37" t="s">
        <v>56</v>
      </c>
      <c r="E3" s="38" t="s">
        <v>57</v>
      </c>
      <c r="F3" s="4"/>
      <c r="G3" s="81" t="s">
        <v>4</v>
      </c>
      <c r="H3" s="82"/>
      <c r="I3" s="4"/>
      <c r="J3" s="4"/>
      <c r="K3" s="8"/>
      <c r="Q3" s="20"/>
      <c r="R3" s="20"/>
      <c r="S3" s="20"/>
      <c r="T3" s="20"/>
      <c r="U3" s="20"/>
      <c r="V3" s="20"/>
    </row>
    <row r="4" spans="2:22" customFormat="1" ht="14.1" customHeight="1">
      <c r="B4" s="39"/>
      <c r="C4" s="46">
        <f>SUM(C18,C29,C36,C42,C54,C61,C68,H68,H61,H52,H42,H34,H28)</f>
        <v>135453</v>
      </c>
      <c r="D4" s="46">
        <f>SUM(D18,D29,D36,D42,D68,D54,D61,I68,I61,I52,I42,I34,I28)</f>
        <v>129112</v>
      </c>
      <c r="E4" s="48">
        <f>Housing[[#Totals],[Difference]]+Transportation[[#Totals],[Difference]]+Insurance[[#Totals],[Difference]]+Food[[#Totals],[Difference]]+Children[[#Totals],[Difference]]+Legal[[#Totals],[Difference]]+Savings[[#Totals],[Difference]]+Loans[[#Totals],[Difference]]+Entertainment[[#Totals],[Difference]]+Taxes[[#Totals],[Difference]]+PersonalCare[[#Totals],[Difference]]+Pets[[#Totals],[Difference]]+Gifts[[#Totals],[Difference]]</f>
        <v>6341</v>
      </c>
      <c r="F4" s="4"/>
      <c r="G4" s="40" t="s">
        <v>76</v>
      </c>
      <c r="H4" s="46">
        <v>33829</v>
      </c>
      <c r="I4" s="4"/>
      <c r="J4" s="4"/>
      <c r="K4" s="8"/>
      <c r="Q4" s="20"/>
      <c r="R4" s="20"/>
      <c r="S4" s="20"/>
      <c r="T4" s="20"/>
      <c r="U4" s="20"/>
      <c r="V4" s="20"/>
    </row>
    <row r="5" spans="2:22" customFormat="1" ht="14.1" customHeight="1">
      <c r="B5" s="2"/>
      <c r="C5" s="2"/>
      <c r="D5" s="2"/>
      <c r="E5" s="2"/>
      <c r="F5" s="2"/>
      <c r="G5" s="41" t="s">
        <v>77</v>
      </c>
      <c r="H5" s="46">
        <v>29683</v>
      </c>
      <c r="I5" s="2"/>
      <c r="J5" s="2"/>
      <c r="K5" s="8"/>
      <c r="Q5" s="20"/>
      <c r="R5" s="20"/>
      <c r="S5" s="20"/>
      <c r="T5" s="20"/>
      <c r="U5" s="20"/>
      <c r="V5" s="20"/>
    </row>
    <row r="6" spans="2:22" customFormat="1" ht="14.1" customHeight="1">
      <c r="B6" s="11" t="s">
        <v>17</v>
      </c>
      <c r="C6" s="10" t="s">
        <v>0</v>
      </c>
      <c r="D6" s="10" t="s">
        <v>1</v>
      </c>
      <c r="E6" s="10" t="s">
        <v>2</v>
      </c>
      <c r="F6" s="2"/>
      <c r="G6" s="40" t="s">
        <v>78</v>
      </c>
      <c r="H6" s="46">
        <v>0</v>
      </c>
      <c r="I6" s="2"/>
      <c r="J6" s="2"/>
      <c r="K6" s="9"/>
      <c r="Q6" s="20"/>
      <c r="R6" s="20"/>
      <c r="S6" s="20"/>
      <c r="T6" s="20"/>
      <c r="U6" s="20"/>
      <c r="V6" s="20"/>
    </row>
    <row r="7" spans="2:22" customFormat="1" ht="14.1" customHeight="1">
      <c r="B7" s="12" t="s">
        <v>5</v>
      </c>
      <c r="C7" s="46">
        <v>0</v>
      </c>
      <c r="D7" s="46">
        <v>0</v>
      </c>
      <c r="E7" s="47">
        <f>[Projected Cost]-[Actual Cost]</f>
        <v>0</v>
      </c>
      <c r="F7" s="2"/>
      <c r="G7" s="42" t="s">
        <v>53</v>
      </c>
      <c r="H7" s="46">
        <f>SUM(H4:H6)</f>
        <v>63512</v>
      </c>
      <c r="I7" s="2"/>
      <c r="J7" s="2"/>
      <c r="K7" s="9"/>
      <c r="Q7" s="20"/>
      <c r="R7" s="20"/>
      <c r="S7" s="20"/>
      <c r="T7" s="20"/>
      <c r="U7" s="20"/>
      <c r="V7" s="20"/>
    </row>
    <row r="8" spans="2:22" customFormat="1" ht="14.1" customHeight="1">
      <c r="B8" s="12" t="s">
        <v>11</v>
      </c>
      <c r="C8" s="46">
        <v>0</v>
      </c>
      <c r="D8" s="46">
        <v>0</v>
      </c>
      <c r="E8" s="47">
        <f>[Projected Cost]-[Actual Cost]</f>
        <v>0</v>
      </c>
      <c r="F8" s="2"/>
      <c r="G8" s="5"/>
      <c r="H8" s="6"/>
      <c r="I8" s="3"/>
      <c r="J8" s="3"/>
      <c r="K8" s="9"/>
      <c r="Q8" s="20"/>
      <c r="R8" s="20"/>
      <c r="S8" s="20"/>
      <c r="T8" s="86"/>
      <c r="U8" s="86"/>
      <c r="V8" s="20"/>
    </row>
    <row r="9" spans="2:22" customFormat="1" ht="14.1" customHeight="1">
      <c r="B9" s="12" t="s">
        <v>12</v>
      </c>
      <c r="C9" s="46">
        <v>1000</v>
      </c>
      <c r="D9" s="46">
        <v>0</v>
      </c>
      <c r="E9" s="47">
        <f>[Projected Cost]-[Actual Cost]</f>
        <v>1000</v>
      </c>
      <c r="F9" s="2"/>
      <c r="G9" s="81" t="s">
        <v>3</v>
      </c>
      <c r="H9" s="82"/>
      <c r="I9" s="2"/>
      <c r="J9" s="2"/>
      <c r="K9" s="9" t="s">
        <v>64</v>
      </c>
      <c r="Q9" s="20"/>
      <c r="R9" s="20"/>
      <c r="S9" s="20"/>
      <c r="T9" s="21"/>
      <c r="U9" s="22"/>
      <c r="V9" s="20"/>
    </row>
    <row r="10" spans="2:22" customFormat="1" ht="14.1" customHeight="1">
      <c r="B10" s="12" t="s">
        <v>88</v>
      </c>
      <c r="C10" s="46">
        <v>1062</v>
      </c>
      <c r="D10" s="46">
        <v>1088</v>
      </c>
      <c r="E10" s="47">
        <f>[Projected Cost]-[Actual Cost]</f>
        <v>-26</v>
      </c>
      <c r="F10" s="2"/>
      <c r="G10" s="40" t="s">
        <v>76</v>
      </c>
      <c r="H10" s="46">
        <v>38729</v>
      </c>
      <c r="I10" s="2"/>
      <c r="J10" s="2"/>
      <c r="K10" s="9"/>
      <c r="Q10" s="20"/>
      <c r="R10" s="20"/>
      <c r="S10" s="20"/>
      <c r="T10" s="21"/>
      <c r="U10" s="22"/>
      <c r="V10" s="20"/>
    </row>
    <row r="11" spans="2:22" customFormat="1" ht="14.1" customHeight="1">
      <c r="B11" s="12" t="s">
        <v>79</v>
      </c>
      <c r="C11" s="46">
        <v>1500</v>
      </c>
      <c r="D11" s="46">
        <v>500</v>
      </c>
      <c r="E11" s="47">
        <f>[Projected Cost]-[Actual Cost]</f>
        <v>1000</v>
      </c>
      <c r="F11" s="2"/>
      <c r="G11" s="41" t="s">
        <v>77</v>
      </c>
      <c r="H11" s="46">
        <v>149683</v>
      </c>
      <c r="I11" s="2"/>
      <c r="J11" s="2"/>
      <c r="K11" s="9"/>
      <c r="Q11" s="86"/>
      <c r="R11" s="86"/>
      <c r="S11" s="20"/>
      <c r="T11" s="21"/>
      <c r="U11" s="22"/>
      <c r="V11" s="20"/>
    </row>
    <row r="12" spans="2:22" customFormat="1" ht="14.1" customHeight="1">
      <c r="B12" s="12" t="s">
        <v>10</v>
      </c>
      <c r="C12" s="46">
        <v>1100</v>
      </c>
      <c r="D12" s="46">
        <v>1100</v>
      </c>
      <c r="E12" s="47">
        <f>[Projected Cost]-[Actual Cost]</f>
        <v>0</v>
      </c>
      <c r="F12" s="2"/>
      <c r="G12" s="40" t="s">
        <v>78</v>
      </c>
      <c r="H12" s="46">
        <v>0</v>
      </c>
      <c r="I12" s="2"/>
      <c r="J12" s="2"/>
      <c r="K12" s="9"/>
      <c r="Q12" s="21"/>
      <c r="R12" s="22"/>
      <c r="S12" s="20"/>
      <c r="T12" s="21"/>
      <c r="U12" s="22"/>
      <c r="V12" s="20"/>
    </row>
    <row r="13" spans="2:22" customFormat="1" ht="14.1" customHeight="1">
      <c r="B13" s="12" t="s">
        <v>8</v>
      </c>
      <c r="C13" s="46">
        <v>620</v>
      </c>
      <c r="D13" s="46">
        <v>0</v>
      </c>
      <c r="E13" s="48">
        <f>[Projected Cost]-[Actual Cost]</f>
        <v>620</v>
      </c>
      <c r="F13" s="2"/>
      <c r="G13" s="42" t="s">
        <v>53</v>
      </c>
      <c r="H13" s="46">
        <f>SUM(H10:H12)</f>
        <v>188412</v>
      </c>
      <c r="I13" s="2"/>
      <c r="J13" s="2"/>
      <c r="K13" s="9"/>
      <c r="Q13" s="21"/>
      <c r="R13" s="22"/>
      <c r="S13" s="20"/>
      <c r="T13" s="23"/>
      <c r="U13" s="4"/>
      <c r="V13" s="20"/>
    </row>
    <row r="14" spans="2:22" customFormat="1" ht="14.1" customHeight="1">
      <c r="B14" s="12" t="s">
        <v>9</v>
      </c>
      <c r="C14" s="46">
        <v>375</v>
      </c>
      <c r="D14" s="46">
        <v>0</v>
      </c>
      <c r="E14" s="47">
        <f>[Projected Cost]-[Actual Cost]</f>
        <v>375</v>
      </c>
      <c r="F14" s="2"/>
      <c r="G14" s="4"/>
      <c r="H14" s="4"/>
      <c r="I14" s="2"/>
      <c r="J14" s="2"/>
      <c r="K14" s="9"/>
      <c r="Q14" s="21"/>
      <c r="R14" s="22"/>
      <c r="S14" s="20"/>
      <c r="T14" s="86"/>
      <c r="U14" s="86"/>
      <c r="V14" s="20"/>
    </row>
    <row r="15" spans="2:22" customFormat="1" ht="14.1" customHeight="1">
      <c r="B15" s="12" t="s">
        <v>7</v>
      </c>
      <c r="C15" s="46">
        <v>0</v>
      </c>
      <c r="D15" s="46">
        <v>0</v>
      </c>
      <c r="E15" s="47">
        <f>[Projected Cost]-[Actual Cost]</f>
        <v>0</v>
      </c>
      <c r="F15" s="2"/>
      <c r="G15" s="43" t="s">
        <v>60</v>
      </c>
      <c r="H15" s="46">
        <f>SUM(H7-C4)</f>
        <v>-71941</v>
      </c>
      <c r="I15" s="2"/>
      <c r="J15" s="2"/>
      <c r="K15" s="9"/>
      <c r="Q15" s="21"/>
      <c r="R15" s="22"/>
      <c r="S15" s="20"/>
      <c r="T15" s="21"/>
      <c r="U15" s="22"/>
      <c r="V15" s="20"/>
    </row>
    <row r="16" spans="2:22" customFormat="1" ht="14.1" customHeight="1">
      <c r="B16" s="12" t="s">
        <v>58</v>
      </c>
      <c r="C16" s="46">
        <v>3000</v>
      </c>
      <c r="D16" s="46">
        <v>0</v>
      </c>
      <c r="E16" s="47">
        <f>[Projected Cost]-[Actual Cost]</f>
        <v>3000</v>
      </c>
      <c r="F16" s="2"/>
      <c r="G16" s="44" t="s">
        <v>61</v>
      </c>
      <c r="H16" s="46">
        <f>SUM(H13-D4)</f>
        <v>59300</v>
      </c>
      <c r="I16" s="2"/>
      <c r="J16" s="2"/>
      <c r="K16" s="9"/>
      <c r="Q16" s="23"/>
      <c r="R16" s="4"/>
      <c r="S16" s="20"/>
      <c r="T16" s="21"/>
      <c r="U16" s="22"/>
      <c r="V16" s="20"/>
    </row>
    <row r="17" spans="2:22" customFormat="1" ht="14.1" customHeight="1">
      <c r="B17" s="12" t="s">
        <v>6</v>
      </c>
      <c r="C17" s="46">
        <v>16500</v>
      </c>
      <c r="D17" s="46">
        <v>16500</v>
      </c>
      <c r="E17" s="47">
        <f>[Projected Cost]-[Actual Cost]</f>
        <v>0</v>
      </c>
      <c r="F17" s="2"/>
      <c r="G17" s="45" t="s">
        <v>2</v>
      </c>
      <c r="H17" s="46">
        <f>SUM(H16-H15)</f>
        <v>131241</v>
      </c>
      <c r="I17" s="2"/>
      <c r="J17" s="2"/>
      <c r="K17" s="9"/>
      <c r="Q17" s="86"/>
      <c r="R17" s="86"/>
      <c r="S17" s="20"/>
      <c r="T17" s="21"/>
      <c r="U17" s="22"/>
      <c r="V17" s="20"/>
    </row>
    <row r="18" spans="2:22" customFormat="1" ht="14.1" customHeight="1">
      <c r="B18" s="69" t="s">
        <v>59</v>
      </c>
      <c r="C18" s="70">
        <f>SUBTOTAL(109,[Projected Cost])</f>
        <v>25157</v>
      </c>
      <c r="D18" s="70">
        <f>SUBTOTAL(109,[Actual Cost])</f>
        <v>19188</v>
      </c>
      <c r="E18" s="71">
        <f>SUBTOTAL(109,[Difference])</f>
        <v>5969</v>
      </c>
      <c r="F18" s="2"/>
      <c r="G18" s="2"/>
      <c r="H18" s="2"/>
      <c r="I18" s="2"/>
      <c r="J18" s="2"/>
      <c r="K18" s="9"/>
      <c r="Q18" s="21"/>
      <c r="R18" s="22"/>
      <c r="S18" s="20"/>
      <c r="T18" s="21"/>
      <c r="U18" s="22"/>
      <c r="V18" s="20"/>
    </row>
    <row r="19" spans="2:22" customFormat="1" ht="14.1" customHeight="1">
      <c r="B19" s="83"/>
      <c r="C19" s="83"/>
      <c r="D19" s="83"/>
      <c r="E19" s="83"/>
      <c r="F19" s="2"/>
      <c r="G19" s="3"/>
      <c r="H19" s="3"/>
      <c r="I19" s="3"/>
      <c r="J19" s="3"/>
      <c r="K19" s="9"/>
      <c r="Q19" s="21"/>
      <c r="R19" s="22"/>
      <c r="S19" s="20"/>
      <c r="T19" s="4"/>
      <c r="U19" s="4"/>
      <c r="V19" s="20"/>
    </row>
    <row r="20" spans="2:22" customFormat="1" ht="14.1" customHeight="1">
      <c r="B20" s="27" t="s">
        <v>65</v>
      </c>
      <c r="C20" s="28" t="s">
        <v>0</v>
      </c>
      <c r="D20" s="28" t="s">
        <v>1</v>
      </c>
      <c r="E20" s="28" t="s">
        <v>2</v>
      </c>
      <c r="F20" s="2"/>
      <c r="G20" s="29" t="s">
        <v>30</v>
      </c>
      <c r="H20" s="30" t="s">
        <v>0</v>
      </c>
      <c r="I20" s="30" t="s">
        <v>1</v>
      </c>
      <c r="J20" s="30" t="s">
        <v>2</v>
      </c>
      <c r="K20" s="9"/>
      <c r="Q20" s="21"/>
      <c r="R20" s="22"/>
      <c r="S20" s="20"/>
      <c r="T20" s="24"/>
      <c r="U20" s="25"/>
      <c r="V20" s="20"/>
    </row>
    <row r="21" spans="2:22" customFormat="1" ht="14.1" customHeight="1">
      <c r="B21" s="12" t="s">
        <v>99</v>
      </c>
      <c r="C21" s="46">
        <v>350</v>
      </c>
      <c r="D21" s="46">
        <v>350</v>
      </c>
      <c r="E21" s="47">
        <f>[Projected Cost]-[Actual Cost]</f>
        <v>0</v>
      </c>
      <c r="F21" s="2"/>
      <c r="G21" s="12" t="s">
        <v>31</v>
      </c>
      <c r="H21" s="46">
        <v>0</v>
      </c>
      <c r="I21" s="46">
        <v>0</v>
      </c>
      <c r="J21" s="47">
        <f>[Projected Cost]-[Actual Cost]</f>
        <v>0</v>
      </c>
      <c r="K21" s="9"/>
      <c r="Q21" s="21"/>
      <c r="R21" s="22"/>
      <c r="S21" s="20"/>
      <c r="T21" s="24"/>
      <c r="U21" s="25"/>
      <c r="V21" s="20"/>
    </row>
    <row r="22" spans="2:22" customFormat="1" ht="14.1" customHeight="1">
      <c r="B22" s="12" t="s">
        <v>100</v>
      </c>
      <c r="C22" s="46">
        <v>300</v>
      </c>
      <c r="D22" s="46">
        <v>350</v>
      </c>
      <c r="E22" s="47">
        <f>[Projected Cost]-[Actual Cost]</f>
        <v>-50</v>
      </c>
      <c r="F22" s="2"/>
      <c r="G22" s="12" t="s">
        <v>32</v>
      </c>
      <c r="H22" s="46">
        <v>0</v>
      </c>
      <c r="I22" s="46">
        <v>0</v>
      </c>
      <c r="J22" s="47">
        <f>[Projected Cost]-[Actual Cost]</f>
        <v>0</v>
      </c>
      <c r="K22" s="9"/>
      <c r="Q22" s="4"/>
      <c r="R22" s="4"/>
      <c r="S22" s="20"/>
      <c r="T22" s="24"/>
      <c r="U22" s="25"/>
      <c r="V22" s="20"/>
    </row>
    <row r="23" spans="2:22" customFormat="1" ht="14.1" customHeight="1">
      <c r="B23" s="12" t="s">
        <v>93</v>
      </c>
      <c r="C23" s="46">
        <v>0</v>
      </c>
      <c r="D23" s="46">
        <v>0</v>
      </c>
      <c r="E23" s="47">
        <f>[Projected Cost]-[Actual Cost]</f>
        <v>0</v>
      </c>
      <c r="F23" s="2"/>
      <c r="G23" s="12" t="s">
        <v>33</v>
      </c>
      <c r="H23" s="46">
        <v>1500</v>
      </c>
      <c r="I23" s="46">
        <v>290</v>
      </c>
      <c r="J23" s="47">
        <f>[Projected Cost]-[Actual Cost]</f>
        <v>1210</v>
      </c>
      <c r="K23" s="9"/>
      <c r="Q23" s="24"/>
      <c r="R23" s="25"/>
      <c r="S23" s="20"/>
      <c r="T23" s="20"/>
      <c r="U23" s="20"/>
      <c r="V23" s="20"/>
    </row>
    <row r="24" spans="2:22" customFormat="1" ht="14.1" customHeight="1">
      <c r="B24" s="12" t="s">
        <v>15</v>
      </c>
      <c r="C24" s="46">
        <v>5000</v>
      </c>
      <c r="D24" s="46">
        <v>1250</v>
      </c>
      <c r="E24" s="47">
        <f>[Projected Cost]-[Actual Cost]</f>
        <v>3750</v>
      </c>
      <c r="F24" s="2"/>
      <c r="G24" s="12" t="s">
        <v>86</v>
      </c>
      <c r="H24" s="46">
        <v>0</v>
      </c>
      <c r="I24" s="46">
        <v>0</v>
      </c>
      <c r="J24" s="47">
        <f>[Projected Cost]-[Actual Cost]</f>
        <v>0</v>
      </c>
      <c r="K24" s="9"/>
      <c r="P24" t="s">
        <v>66</v>
      </c>
      <c r="Q24">
        <v>1300</v>
      </c>
      <c r="T24" s="20"/>
      <c r="U24" s="20"/>
      <c r="V24" s="20"/>
    </row>
    <row r="25" spans="2:22" customFormat="1" ht="14.1" customHeight="1">
      <c r="B25" s="12" t="s">
        <v>13</v>
      </c>
      <c r="C25" s="46">
        <v>0</v>
      </c>
      <c r="D25" s="46">
        <v>0</v>
      </c>
      <c r="E25" s="47">
        <f>[Projected Cost]-[Actual Cost]</f>
        <v>0</v>
      </c>
      <c r="F25" s="2"/>
      <c r="G25" s="12" t="s">
        <v>50</v>
      </c>
      <c r="H25" s="46">
        <v>0</v>
      </c>
      <c r="I25" s="46">
        <v>0</v>
      </c>
      <c r="J25" s="47">
        <f>[Projected Cost]-[Actual Cost]</f>
        <v>0</v>
      </c>
      <c r="K25" s="9"/>
      <c r="P25" t="s">
        <v>67</v>
      </c>
      <c r="Q25">
        <v>800</v>
      </c>
      <c r="T25" s="20"/>
      <c r="U25" s="20"/>
      <c r="V25" s="20"/>
    </row>
    <row r="26" spans="2:22" customFormat="1" ht="14.1" customHeight="1">
      <c r="B26" s="12" t="s">
        <v>16</v>
      </c>
      <c r="C26" s="46">
        <v>1000</v>
      </c>
      <c r="D26" s="46">
        <v>0</v>
      </c>
      <c r="E26" s="47">
        <f>[Projected Cost]-[Actual Cost]</f>
        <v>1000</v>
      </c>
      <c r="F26" s="2"/>
      <c r="G26" s="12" t="s">
        <v>34</v>
      </c>
      <c r="H26" s="46">
        <v>0</v>
      </c>
      <c r="I26" s="46">
        <v>0</v>
      </c>
      <c r="J26" s="47">
        <f>[Projected Cost]-[Actual Cost]</f>
        <v>0</v>
      </c>
      <c r="K26" s="9"/>
      <c r="P26" t="s">
        <v>68</v>
      </c>
      <c r="Q26">
        <v>500</v>
      </c>
      <c r="T26" s="20"/>
      <c r="U26" s="20"/>
      <c r="V26" s="20"/>
    </row>
    <row r="27" spans="2:22" customFormat="1" ht="14.1" customHeight="1">
      <c r="B27" s="12" t="s">
        <v>14</v>
      </c>
      <c r="C27" s="46">
        <v>0</v>
      </c>
      <c r="D27" s="46">
        <v>0</v>
      </c>
      <c r="E27" s="47">
        <f>[Projected Cost]-[Actual Cost]</f>
        <v>0</v>
      </c>
      <c r="F27" s="2"/>
      <c r="G27" s="12" t="s">
        <v>12</v>
      </c>
      <c r="H27" s="46">
        <v>1500</v>
      </c>
      <c r="I27" s="46">
        <v>1350</v>
      </c>
      <c r="J27" s="47">
        <f>[Projected Cost]-[Actual Cost]</f>
        <v>150</v>
      </c>
      <c r="K27" s="9"/>
      <c r="P27" t="s">
        <v>69</v>
      </c>
      <c r="Q27">
        <v>700</v>
      </c>
    </row>
    <row r="28" spans="2:22" customFormat="1" ht="14.1" customHeight="1">
      <c r="B28" s="12" t="s">
        <v>12</v>
      </c>
      <c r="C28" s="46">
        <v>1500</v>
      </c>
      <c r="D28" s="46">
        <v>1790</v>
      </c>
      <c r="E28" s="47">
        <f>[Projected Cost]-[Actual Cost]</f>
        <v>-290</v>
      </c>
      <c r="F28" s="2"/>
      <c r="G28" s="69" t="s">
        <v>59</v>
      </c>
      <c r="H28" s="70">
        <f>SUBTOTAL(109,[Projected Cost])</f>
        <v>3000</v>
      </c>
      <c r="I28" s="70">
        <f>SUBTOTAL(109,[Actual Cost])</f>
        <v>1640</v>
      </c>
      <c r="J28" s="72">
        <f>SUBTOTAL(109,[Difference])</f>
        <v>1360</v>
      </c>
      <c r="K28" s="9"/>
      <c r="P28" t="s">
        <v>70</v>
      </c>
      <c r="Q28">
        <v>500</v>
      </c>
    </row>
    <row r="29" spans="2:22" customFormat="1" ht="14.1" customHeight="1">
      <c r="B29" s="69" t="s">
        <v>59</v>
      </c>
      <c r="C29" s="70">
        <f>SUBTOTAL(109,[Projected Cost])</f>
        <v>8150</v>
      </c>
      <c r="D29" s="70">
        <f>SUBTOTAL(109,[Actual Cost])</f>
        <v>3740</v>
      </c>
      <c r="E29" s="72">
        <f>SUBTOTAL(109,[Difference])</f>
        <v>4410</v>
      </c>
      <c r="F29" s="2"/>
      <c r="K29" s="9"/>
      <c r="P29" t="s">
        <v>71</v>
      </c>
      <c r="Q29">
        <v>500</v>
      </c>
    </row>
    <row r="30" spans="2:22" customFormat="1" ht="14.1" customHeight="1">
      <c r="B30" s="83"/>
      <c r="C30" s="83"/>
      <c r="D30" s="83"/>
      <c r="E30" s="83"/>
      <c r="F30" s="2"/>
      <c r="G30" s="36" t="s">
        <v>52</v>
      </c>
      <c r="H30" s="30" t="s">
        <v>0</v>
      </c>
      <c r="I30" s="30" t="s">
        <v>1</v>
      </c>
      <c r="J30" s="30" t="s">
        <v>2</v>
      </c>
      <c r="K30" s="9"/>
      <c r="P30" t="s">
        <v>72</v>
      </c>
      <c r="Q30">
        <v>400</v>
      </c>
    </row>
    <row r="31" spans="2:22" customFormat="1" ht="14.1" customHeight="1">
      <c r="B31" s="31" t="s">
        <v>13</v>
      </c>
      <c r="C31" s="30" t="s">
        <v>0</v>
      </c>
      <c r="D31" s="30" t="s">
        <v>1</v>
      </c>
      <c r="E31" s="30" t="s">
        <v>2</v>
      </c>
      <c r="F31" s="2"/>
      <c r="G31" s="12" t="s">
        <v>87</v>
      </c>
      <c r="H31" s="46">
        <v>1000</v>
      </c>
      <c r="I31" s="46">
        <v>1800</v>
      </c>
      <c r="J31" s="47">
        <f>[Projected Cost]-[Actual Cost]</f>
        <v>-800</v>
      </c>
      <c r="K31" s="9"/>
      <c r="P31" t="s">
        <v>73</v>
      </c>
      <c r="Q31">
        <v>800</v>
      </c>
    </row>
    <row r="32" spans="2:22" customFormat="1" ht="14.1" customHeight="1">
      <c r="B32" s="12" t="s">
        <v>18</v>
      </c>
      <c r="C32" s="46">
        <v>0</v>
      </c>
      <c r="D32" s="46">
        <v>0</v>
      </c>
      <c r="E32" s="47">
        <f>[Projected Cost]-[Actual Cost]</f>
        <v>0</v>
      </c>
      <c r="F32" s="2"/>
      <c r="G32" s="12" t="s">
        <v>115</v>
      </c>
      <c r="H32" s="46">
        <v>0</v>
      </c>
      <c r="I32" s="46">
        <v>0</v>
      </c>
      <c r="J32" s="47">
        <f>[Projected Cost]-[Actual Cost]</f>
        <v>0</v>
      </c>
      <c r="K32" s="9"/>
      <c r="P32" t="s">
        <v>74</v>
      </c>
      <c r="Q32">
        <v>200</v>
      </c>
    </row>
    <row r="33" spans="2:17" customFormat="1" ht="14.1" customHeight="1">
      <c r="B33" s="12" t="s">
        <v>19</v>
      </c>
      <c r="C33" s="46">
        <v>3500</v>
      </c>
      <c r="D33" s="46">
        <v>0</v>
      </c>
      <c r="E33" s="47">
        <f>[Projected Cost]-[Actual Cost]</f>
        <v>3500</v>
      </c>
      <c r="F33" s="2"/>
      <c r="G33" s="12" t="s">
        <v>12</v>
      </c>
      <c r="H33" s="46">
        <v>2000</v>
      </c>
      <c r="I33" s="46">
        <v>2520</v>
      </c>
      <c r="J33" s="47">
        <f>[Projected Cost]-[Actual Cost]</f>
        <v>-520</v>
      </c>
      <c r="K33" s="9"/>
      <c r="P33" t="s">
        <v>75</v>
      </c>
      <c r="Q33">
        <v>500</v>
      </c>
    </row>
    <row r="34" spans="2:17" customFormat="1" ht="14.1" customHeight="1">
      <c r="B34" s="12" t="s">
        <v>20</v>
      </c>
      <c r="C34" s="46">
        <v>0</v>
      </c>
      <c r="D34" s="46">
        <v>0</v>
      </c>
      <c r="E34" s="47">
        <f>[Projected Cost]-[Actual Cost]</f>
        <v>0</v>
      </c>
      <c r="F34" s="2"/>
      <c r="G34" s="69" t="s">
        <v>59</v>
      </c>
      <c r="H34" s="70">
        <f>SUBTOTAL(109,[Projected Cost])</f>
        <v>3000</v>
      </c>
      <c r="I34" s="70">
        <f>SUBTOTAL(109,[Actual Cost])</f>
        <v>4320</v>
      </c>
      <c r="J34" s="72">
        <f>SUBTOTAL(109,[Difference])</f>
        <v>-1320</v>
      </c>
      <c r="K34" s="9"/>
    </row>
    <row r="35" spans="2:17" customFormat="1" ht="14.1" customHeight="1">
      <c r="B35" s="12" t="s">
        <v>12</v>
      </c>
      <c r="C35" s="46">
        <v>0</v>
      </c>
      <c r="D35" s="46">
        <v>0</v>
      </c>
      <c r="E35" s="47">
        <f>[Projected Cost]-[Actual Cost]</f>
        <v>0</v>
      </c>
      <c r="F35" s="2"/>
      <c r="K35" s="9"/>
    </row>
    <row r="36" spans="2:17" customFormat="1" ht="14.1" customHeight="1">
      <c r="B36" s="69" t="s">
        <v>59</v>
      </c>
      <c r="C36" s="70">
        <f>SUBTOTAL(109,[Projected Cost])</f>
        <v>3500</v>
      </c>
      <c r="D36" s="70">
        <f>SUBTOTAL(109,[Actual Cost])</f>
        <v>0</v>
      </c>
      <c r="E36" s="72">
        <f>SUBTOTAL(109,[Difference])</f>
        <v>3500</v>
      </c>
      <c r="F36" s="2"/>
      <c r="G36" s="19" t="s">
        <v>23</v>
      </c>
      <c r="H36" s="17" t="s">
        <v>0</v>
      </c>
      <c r="I36" s="17" t="s">
        <v>1</v>
      </c>
      <c r="J36" s="17" t="s">
        <v>2</v>
      </c>
      <c r="K36" s="9"/>
    </row>
    <row r="37" spans="2:17" customFormat="1" ht="14.1" customHeight="1">
      <c r="B37" s="83"/>
      <c r="C37" s="83"/>
      <c r="D37" s="83"/>
      <c r="E37" s="83"/>
      <c r="F37" s="2"/>
      <c r="G37" s="13" t="s">
        <v>22</v>
      </c>
      <c r="H37" s="46">
        <v>0</v>
      </c>
      <c r="I37" s="46">
        <v>0</v>
      </c>
      <c r="J37" s="47">
        <f>[Projected Cost]-[Actual Cost]</f>
        <v>0</v>
      </c>
      <c r="K37" s="9"/>
    </row>
    <row r="38" spans="2:17" customFormat="1" ht="14.1" customHeight="1">
      <c r="B38" s="31" t="s">
        <v>22</v>
      </c>
      <c r="C38" s="30" t="s">
        <v>0</v>
      </c>
      <c r="D38" s="30" t="s">
        <v>1</v>
      </c>
      <c r="E38" s="30" t="s">
        <v>2</v>
      </c>
      <c r="F38" s="2"/>
      <c r="G38" s="13" t="s">
        <v>25</v>
      </c>
      <c r="H38" s="46">
        <v>0</v>
      </c>
      <c r="I38" s="46">
        <v>0</v>
      </c>
      <c r="J38" s="47">
        <f>[Projected Cost]-[Actual Cost]</f>
        <v>0</v>
      </c>
      <c r="K38" s="9"/>
    </row>
    <row r="39" spans="2:17" customFormat="1" ht="14.1" customHeight="1">
      <c r="B39" s="12" t="s">
        <v>21</v>
      </c>
      <c r="C39" s="46">
        <v>2500</v>
      </c>
      <c r="D39" s="46">
        <v>1217</v>
      </c>
      <c r="E39" s="47">
        <f>[Projected Cost]-[Actual Cost]</f>
        <v>1283</v>
      </c>
      <c r="F39" s="2"/>
      <c r="G39" s="13" t="s">
        <v>26</v>
      </c>
      <c r="H39" s="46">
        <v>0</v>
      </c>
      <c r="I39" s="46">
        <v>0</v>
      </c>
      <c r="J39" s="47">
        <f>[Projected Cost]-[Actual Cost]</f>
        <v>0</v>
      </c>
      <c r="K39" s="9"/>
    </row>
    <row r="40" spans="2:17" customFormat="1" ht="14.1" customHeight="1">
      <c r="B40" s="12" t="s">
        <v>29</v>
      </c>
      <c r="C40" s="46">
        <v>2000</v>
      </c>
      <c r="D40" s="46">
        <v>5785</v>
      </c>
      <c r="E40" s="47">
        <f>[Projected Cost]-[Actual Cost]</f>
        <v>-3785</v>
      </c>
      <c r="F40" s="2"/>
      <c r="G40" s="13" t="s">
        <v>24</v>
      </c>
      <c r="H40" s="46">
        <v>0</v>
      </c>
      <c r="I40" s="46">
        <v>0</v>
      </c>
      <c r="J40" s="47">
        <f>[Projected Cost]-[Actual Cost]</f>
        <v>0</v>
      </c>
      <c r="K40" s="9"/>
    </row>
    <row r="41" spans="2:17" customFormat="1" ht="14.1" customHeight="1">
      <c r="B41" s="12" t="s">
        <v>90</v>
      </c>
      <c r="C41" s="46">
        <v>1000</v>
      </c>
      <c r="D41" s="46">
        <v>440</v>
      </c>
      <c r="E41" s="47">
        <f>[Projected Cost]-[Actual Cost]</f>
        <v>560</v>
      </c>
      <c r="F41" s="2"/>
      <c r="G41" s="13" t="s">
        <v>12</v>
      </c>
      <c r="H41" s="46">
        <v>0</v>
      </c>
      <c r="I41" s="46">
        <v>0</v>
      </c>
      <c r="J41" s="47">
        <f>[Projected Cost]-[Actual Cost]</f>
        <v>0</v>
      </c>
      <c r="K41" s="9"/>
    </row>
    <row r="42" spans="2:17" customFormat="1" ht="14.1" customHeight="1">
      <c r="B42" s="69" t="s">
        <v>59</v>
      </c>
      <c r="C42" s="70">
        <f>SUBTOTAL(109,[Projected Cost])</f>
        <v>5500</v>
      </c>
      <c r="D42" s="70">
        <f>SUBTOTAL(109,[Actual Cost])</f>
        <v>7442</v>
      </c>
      <c r="E42" s="72">
        <f>SUBTOTAL(109,[Difference])</f>
        <v>-1942</v>
      </c>
      <c r="F42" s="2"/>
      <c r="G42" s="64" t="s">
        <v>59</v>
      </c>
      <c r="H42" s="50">
        <f>SUBTOTAL(109,[Projected Cost])</f>
        <v>0</v>
      </c>
      <c r="I42" s="50">
        <f>SUBTOTAL(109,[Actual Cost])</f>
        <v>0</v>
      </c>
      <c r="J42" s="63">
        <f>SUBTOTAL(109,[Difference])</f>
        <v>0</v>
      </c>
      <c r="K42" s="9"/>
    </row>
    <row r="43" spans="2:17" customFormat="1" ht="14.1" customHeight="1">
      <c r="B43" s="83"/>
      <c r="C43" s="83"/>
      <c r="D43" s="83"/>
      <c r="E43" s="83"/>
      <c r="F43" s="2"/>
      <c r="K43" s="9"/>
    </row>
    <row r="44" spans="2:17" customFormat="1" ht="14.1" customHeight="1">
      <c r="B44" s="31" t="s">
        <v>41</v>
      </c>
      <c r="C44" s="30" t="s">
        <v>0</v>
      </c>
      <c r="D44" s="30" t="s">
        <v>1</v>
      </c>
      <c r="E44" s="30" t="s">
        <v>2</v>
      </c>
      <c r="F44" s="2"/>
      <c r="G44" s="19" t="s">
        <v>54</v>
      </c>
      <c r="H44" s="17" t="s">
        <v>0</v>
      </c>
      <c r="I44" s="17" t="s">
        <v>1</v>
      </c>
      <c r="J44" s="17" t="s">
        <v>2</v>
      </c>
      <c r="K44" s="9"/>
    </row>
    <row r="45" spans="2:17" customFormat="1" ht="14.1" customHeight="1">
      <c r="B45" s="14" t="s">
        <v>25</v>
      </c>
      <c r="C45" s="46">
        <v>0</v>
      </c>
      <c r="D45" s="46">
        <v>0</v>
      </c>
      <c r="E45" s="47">
        <f>[Projected Cost]-[Actual Cost]</f>
        <v>0</v>
      </c>
      <c r="F45" s="2"/>
      <c r="G45" s="13" t="s">
        <v>89</v>
      </c>
      <c r="H45" s="46">
        <v>1000</v>
      </c>
      <c r="I45" s="46">
        <v>4410</v>
      </c>
      <c r="J45" s="47">
        <f>[Projected Cost]-[Actual Cost]</f>
        <v>-3410</v>
      </c>
      <c r="K45" s="9"/>
    </row>
    <row r="46" spans="2:17" customFormat="1" ht="14.1" customHeight="1">
      <c r="B46" s="14" t="s">
        <v>27</v>
      </c>
      <c r="C46" s="46">
        <v>0</v>
      </c>
      <c r="D46" s="46">
        <v>0</v>
      </c>
      <c r="E46" s="47">
        <f>[Projected Cost]-[Actual Cost]</f>
        <v>0</v>
      </c>
      <c r="F46" s="2"/>
      <c r="G46" s="13" t="s">
        <v>28</v>
      </c>
      <c r="H46" s="46">
        <v>500</v>
      </c>
      <c r="I46" s="46">
        <v>0</v>
      </c>
      <c r="J46" s="47">
        <f>[Projected Cost]-[Actual Cost]</f>
        <v>500</v>
      </c>
      <c r="K46" s="9"/>
    </row>
    <row r="47" spans="2:17" customFormat="1" ht="14.1" customHeight="1">
      <c r="B47" s="14" t="s">
        <v>45</v>
      </c>
      <c r="C47" s="46">
        <v>0</v>
      </c>
      <c r="D47" s="46">
        <v>0</v>
      </c>
      <c r="E47" s="47">
        <f>[Projected Cost]-[Actual Cost]</f>
        <v>0</v>
      </c>
      <c r="F47" s="2"/>
      <c r="G47" s="13" t="s">
        <v>27</v>
      </c>
      <c r="H47" s="46">
        <v>2000</v>
      </c>
      <c r="I47" s="46">
        <v>0</v>
      </c>
      <c r="J47" s="47">
        <f>[Projected Cost]-[Actual Cost]</f>
        <v>2000</v>
      </c>
      <c r="K47" s="9"/>
    </row>
    <row r="48" spans="2:17" customFormat="1" ht="14.1" customHeight="1">
      <c r="B48" s="14" t="s">
        <v>42</v>
      </c>
      <c r="C48" s="46">
        <v>0</v>
      </c>
      <c r="D48" s="46">
        <v>0</v>
      </c>
      <c r="E48" s="47">
        <f>[Projected Cost]-[Actual Cost]</f>
        <v>0</v>
      </c>
      <c r="F48" s="2"/>
      <c r="G48" s="13" t="s">
        <v>83</v>
      </c>
      <c r="H48" s="46">
        <v>500</v>
      </c>
      <c r="I48" s="46">
        <v>340</v>
      </c>
      <c r="J48" s="47">
        <f>[Projected Cost]-[Actual Cost]</f>
        <v>160</v>
      </c>
      <c r="K48" s="9"/>
    </row>
    <row r="49" spans="2:11" customFormat="1" ht="14.1" customHeight="1">
      <c r="B49" s="14" t="s">
        <v>43</v>
      </c>
      <c r="C49" s="46">
        <v>0</v>
      </c>
      <c r="D49" s="46">
        <v>0</v>
      </c>
      <c r="E49" s="47">
        <f>[Projected Cost]-[Actual Cost]</f>
        <v>0</v>
      </c>
      <c r="F49" s="2"/>
      <c r="G49" s="13" t="s">
        <v>84</v>
      </c>
      <c r="H49" s="46">
        <v>500</v>
      </c>
      <c r="I49" s="46">
        <v>777</v>
      </c>
      <c r="J49" s="47">
        <f>[Projected Cost]-[Actual Cost]</f>
        <v>-277</v>
      </c>
      <c r="K49" s="9"/>
    </row>
    <row r="50" spans="2:11" customFormat="1" ht="14.1" customHeight="1">
      <c r="B50" s="14" t="s">
        <v>44</v>
      </c>
      <c r="C50" s="46">
        <v>0</v>
      </c>
      <c r="D50" s="46">
        <v>0</v>
      </c>
      <c r="E50" s="47">
        <f>[Projected Cost]-[Actual Cost]</f>
        <v>0</v>
      </c>
      <c r="F50" s="2"/>
      <c r="G50" s="13" t="s">
        <v>85</v>
      </c>
      <c r="H50" s="46">
        <v>1000</v>
      </c>
      <c r="I50" s="46">
        <v>1425</v>
      </c>
      <c r="J50" s="47">
        <f>[Projected Cost]-[Actual Cost]</f>
        <v>-425</v>
      </c>
      <c r="K50" s="9"/>
    </row>
    <row r="51" spans="2:11" customFormat="1" ht="14.1" customHeight="1">
      <c r="B51" s="14" t="s">
        <v>46</v>
      </c>
      <c r="C51" s="46">
        <v>0</v>
      </c>
      <c r="D51" s="46">
        <v>0</v>
      </c>
      <c r="E51" s="47">
        <f>[Projected Cost]-[Actual Cost]</f>
        <v>0</v>
      </c>
      <c r="F51" s="2"/>
      <c r="G51" s="13" t="s">
        <v>12</v>
      </c>
      <c r="H51" s="46">
        <v>1000</v>
      </c>
      <c r="I51" s="46">
        <v>2945</v>
      </c>
      <c r="J51" s="47">
        <f>[Projected Cost]-[Actual Cost]</f>
        <v>-1945</v>
      </c>
      <c r="K51" s="9"/>
    </row>
    <row r="52" spans="2:11" customFormat="1" ht="14.1" customHeight="1">
      <c r="B52" s="14" t="s">
        <v>49</v>
      </c>
      <c r="C52" s="46">
        <v>0</v>
      </c>
      <c r="D52" s="46">
        <v>0</v>
      </c>
      <c r="E52" s="47">
        <f>[Projected Cost]-[Actual Cost]</f>
        <v>0</v>
      </c>
      <c r="F52" s="2"/>
      <c r="G52" s="74" t="s">
        <v>59</v>
      </c>
      <c r="H52" s="70">
        <f>SUBTOTAL(109,[Projected Cost])</f>
        <v>6500</v>
      </c>
      <c r="I52" s="70">
        <f>SUBTOTAL(109,[Actual Cost])</f>
        <v>9897</v>
      </c>
      <c r="J52" s="72">
        <f>SUBTOTAL(109,[Difference])</f>
        <v>-3397</v>
      </c>
      <c r="K52" s="9"/>
    </row>
    <row r="53" spans="2:11" customFormat="1" ht="14.1" customHeight="1">
      <c r="B53" s="14" t="s">
        <v>12</v>
      </c>
      <c r="C53" s="46">
        <v>0</v>
      </c>
      <c r="D53" s="46">
        <v>0</v>
      </c>
      <c r="E53" s="47">
        <f>[Projected Cost]-[Actual Cost]</f>
        <v>0</v>
      </c>
      <c r="F53" s="2"/>
      <c r="K53" s="9"/>
    </row>
    <row r="54" spans="2:11" customFormat="1" ht="14.1" customHeight="1">
      <c r="B54" s="49" t="s">
        <v>59</v>
      </c>
      <c r="C54" s="50">
        <f>SUBTOTAL(109,[Projected Cost])</f>
        <v>0</v>
      </c>
      <c r="D54" s="50">
        <f>SUBTOTAL(109,[Actual Cost])</f>
        <v>0</v>
      </c>
      <c r="E54" s="47">
        <f>SUBTOTAL(109,[Difference])</f>
        <v>0</v>
      </c>
      <c r="F54" s="2"/>
      <c r="G54" s="16" t="s">
        <v>35</v>
      </c>
      <c r="H54" s="17" t="s">
        <v>0</v>
      </c>
      <c r="I54" s="17" t="s">
        <v>1</v>
      </c>
      <c r="J54" s="17" t="s">
        <v>2</v>
      </c>
      <c r="K54" s="9"/>
    </row>
    <row r="55" spans="2:11" customFormat="1" ht="14.1" customHeight="1">
      <c r="B55" s="83"/>
      <c r="C55" s="83"/>
      <c r="D55" s="83"/>
      <c r="E55" s="83"/>
      <c r="F55" s="2"/>
      <c r="G55" s="13" t="s">
        <v>81</v>
      </c>
      <c r="H55" s="46">
        <v>6213</v>
      </c>
      <c r="I55" s="46">
        <v>6213</v>
      </c>
      <c r="J55" s="47">
        <f>[Projected Cost]-[Actual Cost]</f>
        <v>0</v>
      </c>
      <c r="K55" s="9"/>
    </row>
    <row r="56" spans="2:11" customFormat="1" ht="14.1" customHeight="1">
      <c r="B56" s="32" t="s">
        <v>40</v>
      </c>
      <c r="C56" s="33" t="s">
        <v>0</v>
      </c>
      <c r="D56" s="33" t="s">
        <v>1</v>
      </c>
      <c r="E56" s="33" t="s">
        <v>2</v>
      </c>
      <c r="F56" s="2"/>
      <c r="G56" s="13" t="s">
        <v>82</v>
      </c>
      <c r="H56" s="46">
        <v>7100</v>
      </c>
      <c r="I56" s="46">
        <v>7100</v>
      </c>
      <c r="J56" s="47">
        <f>[Projected Cost]-[Actual Cost]</f>
        <v>0</v>
      </c>
      <c r="K56" s="9"/>
    </row>
    <row r="57" spans="2:11" customFormat="1" ht="14.1" customHeight="1">
      <c r="B57" s="13" t="s">
        <v>47</v>
      </c>
      <c r="C57" s="46">
        <v>0</v>
      </c>
      <c r="D57" s="46">
        <v>0</v>
      </c>
      <c r="E57" s="47">
        <f>[Projected Cost]-[Actual Cost]</f>
        <v>0</v>
      </c>
      <c r="F57" s="2"/>
      <c r="G57" s="13" t="s">
        <v>101</v>
      </c>
      <c r="H57" s="46">
        <v>0</v>
      </c>
      <c r="I57" s="46">
        <v>0</v>
      </c>
      <c r="J57" s="47">
        <f>[Projected Cost]-[Actual Cost]</f>
        <v>0</v>
      </c>
      <c r="K57" s="9"/>
    </row>
    <row r="58" spans="2:11" customFormat="1" ht="14.1" customHeight="1">
      <c r="B58" s="13" t="s">
        <v>48</v>
      </c>
      <c r="C58" s="46">
        <v>0</v>
      </c>
      <c r="D58" s="46">
        <v>0</v>
      </c>
      <c r="E58" s="47">
        <f>[Projected Cost]-[Actual Cost]</f>
        <v>0</v>
      </c>
      <c r="F58" s="2"/>
      <c r="G58" s="13" t="s">
        <v>116</v>
      </c>
      <c r="H58" s="46">
        <v>7333</v>
      </c>
      <c r="I58" s="46">
        <v>7333</v>
      </c>
      <c r="J58" s="47">
        <f>[Projected Cost]-[Actual Cost]</f>
        <v>0</v>
      </c>
      <c r="K58" s="9"/>
    </row>
    <row r="59" spans="2:11" customFormat="1" ht="14.1" customHeight="1">
      <c r="B59" s="13" t="s">
        <v>63</v>
      </c>
      <c r="C59" s="46">
        <v>0</v>
      </c>
      <c r="D59" s="46">
        <v>0</v>
      </c>
      <c r="E59" s="47">
        <f>[Projected Cost]-[Actual Cost]</f>
        <v>0</v>
      </c>
      <c r="F59" s="2"/>
      <c r="G59" s="13" t="s">
        <v>51</v>
      </c>
      <c r="H59" s="46">
        <v>6000</v>
      </c>
      <c r="I59" s="46">
        <v>8239</v>
      </c>
      <c r="J59" s="47">
        <f>[Projected Cost]-[Actual Cost]</f>
        <v>-2239</v>
      </c>
      <c r="K59" s="9"/>
    </row>
    <row r="60" spans="2:11" customFormat="1" ht="14.1" customHeight="1">
      <c r="B60" s="13" t="s">
        <v>12</v>
      </c>
      <c r="C60" s="46">
        <v>0</v>
      </c>
      <c r="D60" s="46">
        <v>0</v>
      </c>
      <c r="E60" s="47">
        <f>[Projected Cost]-[Actual Cost]</f>
        <v>0</v>
      </c>
      <c r="F60" s="2"/>
      <c r="G60" s="13" t="s">
        <v>104</v>
      </c>
      <c r="H60" s="46">
        <v>0</v>
      </c>
      <c r="I60" s="46">
        <v>0</v>
      </c>
      <c r="J60" s="47">
        <f>[Projected Cost]-[Actual Cost]</f>
        <v>0</v>
      </c>
      <c r="K60" s="9"/>
    </row>
    <row r="61" spans="2:11" customFormat="1" ht="14.1" customHeight="1">
      <c r="B61" s="64" t="s">
        <v>59</v>
      </c>
      <c r="C61" s="50">
        <f>SUBTOTAL(109,[Projected Cost])</f>
        <v>0</v>
      </c>
      <c r="D61" s="50">
        <f>SUBTOTAL(109,[Actual Cost])</f>
        <v>0</v>
      </c>
      <c r="E61" s="63">
        <f>SUBTOTAL(109,[Difference])</f>
        <v>0</v>
      </c>
      <c r="F61" s="2"/>
      <c r="G61" s="74" t="s">
        <v>59</v>
      </c>
      <c r="H61" s="70">
        <f>SUBTOTAL(109,[Projected Cost])</f>
        <v>26646</v>
      </c>
      <c r="I61" s="70">
        <f>SUBTOTAL(109,[Actual Cost])</f>
        <v>28885</v>
      </c>
      <c r="J61" s="72">
        <f>SUBTOTAL(109,[Difference])</f>
        <v>-2239</v>
      </c>
      <c r="K61" s="9"/>
    </row>
    <row r="62" spans="2:11" customFormat="1" ht="14.1" customHeight="1">
      <c r="B62" s="83"/>
      <c r="C62" s="83"/>
      <c r="D62" s="83"/>
      <c r="E62" s="83"/>
      <c r="F62" s="2"/>
      <c r="K62" s="9"/>
    </row>
    <row r="63" spans="2:11" customFormat="1" ht="14.1" customHeight="1">
      <c r="B63" s="34" t="s">
        <v>62</v>
      </c>
      <c r="C63" s="35" t="s">
        <v>0</v>
      </c>
      <c r="D63" s="35" t="s">
        <v>1</v>
      </c>
      <c r="E63" s="35" t="s">
        <v>2</v>
      </c>
      <c r="F63" s="2"/>
      <c r="G63" s="18" t="s">
        <v>36</v>
      </c>
      <c r="H63" s="15" t="s">
        <v>0</v>
      </c>
      <c r="I63" s="15" t="s">
        <v>1</v>
      </c>
      <c r="J63" s="15" t="s">
        <v>2</v>
      </c>
      <c r="K63" s="9"/>
    </row>
    <row r="64" spans="2:11" customFormat="1" ht="14.1" customHeight="1">
      <c r="B64" s="1" t="s">
        <v>80</v>
      </c>
      <c r="C64" s="46">
        <v>0</v>
      </c>
      <c r="D64" s="46">
        <v>0</v>
      </c>
      <c r="E64" s="47">
        <f>[Projected Cost]-[Actual Cost]</f>
        <v>0</v>
      </c>
      <c r="F64" s="2"/>
      <c r="G64" s="2" t="s">
        <v>37</v>
      </c>
      <c r="H64" s="46">
        <v>0</v>
      </c>
      <c r="I64" s="46">
        <v>0</v>
      </c>
      <c r="J64" s="47">
        <f>[Projected Cost]-[Actual Cost]</f>
        <v>0</v>
      </c>
      <c r="K64" s="9"/>
    </row>
    <row r="65" spans="2:11" customFormat="1" ht="14.1" customHeight="1">
      <c r="B65" s="1" t="s">
        <v>134</v>
      </c>
      <c r="C65" s="46">
        <v>50000</v>
      </c>
      <c r="D65" s="46">
        <v>50000</v>
      </c>
      <c r="E65" s="47">
        <f>[Projected Cost]-[Actual Cost]</f>
        <v>0</v>
      </c>
      <c r="F65" s="2"/>
      <c r="G65" s="2" t="s">
        <v>38</v>
      </c>
      <c r="H65" s="46">
        <v>0</v>
      </c>
      <c r="I65" s="46">
        <v>0</v>
      </c>
      <c r="J65" s="47">
        <f>[Projected Cost]-[Actual Cost]</f>
        <v>0</v>
      </c>
      <c r="K65" s="9"/>
    </row>
    <row r="66" spans="2:11" customFormat="1" ht="14.1" customHeight="1">
      <c r="B66" s="1" t="s">
        <v>114</v>
      </c>
      <c r="C66" s="46">
        <v>4000</v>
      </c>
      <c r="D66" s="46">
        <v>4000</v>
      </c>
      <c r="E66" s="47">
        <f>[Projected Cost]-[Actual Cost]</f>
        <v>0</v>
      </c>
      <c r="F66" s="2"/>
      <c r="G66" s="2" t="s">
        <v>39</v>
      </c>
      <c r="H66" s="46">
        <v>0</v>
      </c>
      <c r="I66" s="46">
        <v>0</v>
      </c>
      <c r="J66" s="47">
        <f>[Projected Cost]-[Actual Cost]</f>
        <v>0</v>
      </c>
      <c r="K66" s="9"/>
    </row>
    <row r="67" spans="2:11" customFormat="1" ht="14.1" customHeight="1">
      <c r="B67" s="1" t="s">
        <v>112</v>
      </c>
      <c r="C67" s="46">
        <v>0</v>
      </c>
      <c r="D67" s="46">
        <v>0</v>
      </c>
      <c r="E67" s="47">
        <f>[Projected Cost]-[Actual Cost]</f>
        <v>0</v>
      </c>
      <c r="F67" s="2"/>
      <c r="G67" s="2" t="s">
        <v>12</v>
      </c>
      <c r="H67" s="46">
        <v>0</v>
      </c>
      <c r="I67" s="46">
        <v>0</v>
      </c>
      <c r="J67" s="47">
        <f>[Projected Cost]-[Actual Cost]</f>
        <v>0</v>
      </c>
      <c r="K67" s="9"/>
    </row>
    <row r="68" spans="2:11" customFormat="1" ht="14.1" customHeight="1">
      <c r="B68" s="73" t="s">
        <v>59</v>
      </c>
      <c r="C68" s="70">
        <f>SUBTOTAL(109,[Projected Cost])</f>
        <v>54000</v>
      </c>
      <c r="D68" s="70">
        <f>SUBTOTAL(109,[Actual Cost])</f>
        <v>54000</v>
      </c>
      <c r="E68" s="72">
        <f>SUBTOTAL(109,[Difference])</f>
        <v>0</v>
      </c>
      <c r="F68" s="2"/>
      <c r="G68" s="65" t="s">
        <v>59</v>
      </c>
      <c r="H68" s="50">
        <f>SUBTOTAL(109,[Projected Cost])</f>
        <v>0</v>
      </c>
      <c r="I68" s="50">
        <f>SUBTOTAL(109,[Actual Cost])</f>
        <v>0</v>
      </c>
      <c r="J68" s="63">
        <f>SUBTOTAL(109,[Difference])</f>
        <v>0</v>
      </c>
      <c r="K68" s="9"/>
    </row>
    <row r="69" spans="2:11" customFormat="1">
      <c r="K69" s="26"/>
    </row>
    <row r="70" spans="2:11" customFormat="1"/>
    <row r="71" spans="2:11" customFormat="1"/>
    <row r="72" spans="2:11" customFormat="1"/>
    <row r="73" spans="2:11" customFormat="1"/>
    <row r="74" spans="2:11" customFormat="1"/>
    <row r="75" spans="2:11" customFormat="1"/>
    <row r="76" spans="2:11" customFormat="1"/>
    <row r="77" spans="2:11" customFormat="1"/>
    <row r="78" spans="2:11" customFormat="1"/>
    <row r="79" spans="2:11" customFormat="1"/>
    <row r="80" spans="2:11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</sheetData>
  <mergeCells count="14">
    <mergeCell ref="Q11:R11"/>
    <mergeCell ref="Q17:R17"/>
    <mergeCell ref="T8:U8"/>
    <mergeCell ref="T14:U14"/>
    <mergeCell ref="B19:E19"/>
    <mergeCell ref="B1:H1"/>
    <mergeCell ref="G3:H3"/>
    <mergeCell ref="G9:H9"/>
    <mergeCell ref="B55:E55"/>
    <mergeCell ref="B62:E62"/>
    <mergeCell ref="B30:E30"/>
    <mergeCell ref="B3:C3"/>
    <mergeCell ref="B37:E37"/>
    <mergeCell ref="B43:E43"/>
  </mergeCells>
  <phoneticPr fontId="1" type="noConversion"/>
  <conditionalFormatting sqref="U22 E4 E39:E42 E32:E36 E21:E29 E7:E18 J21:J28 J31:J34 J37:J42 J45:J52 J55:J61 J64:J68 E57:E61 E64:E68 E45:E54">
    <cfRule type="iconSet" priority="28">
      <iconSet iconSet="3Arrows">
        <cfvo type="percentile" val="0"/>
        <cfvo type="num" val="-50"/>
        <cfvo type="num" val="50"/>
      </iconSet>
    </cfRule>
  </conditionalFormatting>
  <printOptions horizontalCentered="1"/>
  <pageMargins left="0.5" right="0.5" top="0.6" bottom="0.5" header="0.5" footer="0.5"/>
  <pageSetup scale="49" fitToHeight="0" orientation="landscape" r:id="rId1"/>
  <headerFooter alignWithMargins="0"/>
  <ignoredErrors>
    <ignoredError sqref="C45:D49 C50:D53" calculatedColumn="1"/>
  </ignoredErrors>
  <drawing r:id="rId2"/>
  <legacyDrawing r:id="rId3"/>
  <tableParts count="13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U76"/>
  <sheetViews>
    <sheetView tabSelected="1" topLeftCell="H1" zoomScaleNormal="100" workbookViewId="0">
      <selection activeCell="K31" sqref="K31"/>
    </sheetView>
  </sheetViews>
  <sheetFormatPr defaultRowHeight="15"/>
  <cols>
    <col min="1" max="1" width="13" customWidth="1"/>
    <col min="2" max="2" width="21.85546875" customWidth="1"/>
    <col min="4" max="4" width="9.140625" customWidth="1"/>
    <col min="5" max="5" width="17.85546875" customWidth="1"/>
    <col min="9" max="9" width="12.5703125" customWidth="1"/>
    <col min="10" max="10" width="17.5703125" customWidth="1"/>
    <col min="11" max="11" width="9.140625" style="79"/>
    <col min="13" max="13" width="16.85546875" customWidth="1"/>
    <col min="16" max="16" width="14.5703125" customWidth="1"/>
    <col min="17" max="17" width="21.42578125" customWidth="1"/>
    <col min="18" max="18" width="9.140625" style="79"/>
    <col min="20" max="20" width="24.5703125" customWidth="1"/>
  </cols>
  <sheetData>
    <row r="1" spans="1:21">
      <c r="A1" s="87" t="s">
        <v>96</v>
      </c>
      <c r="B1" s="88"/>
      <c r="C1" s="88"/>
      <c r="D1" s="88"/>
      <c r="I1" s="87" t="s">
        <v>97</v>
      </c>
      <c r="J1" s="88"/>
      <c r="K1" s="88"/>
      <c r="L1" s="88"/>
      <c r="P1" s="87" t="s">
        <v>98</v>
      </c>
      <c r="Q1" s="88"/>
      <c r="R1" s="88"/>
      <c r="S1" s="88"/>
    </row>
    <row r="2" spans="1:21" ht="33">
      <c r="A2" s="75" t="s">
        <v>91</v>
      </c>
      <c r="B2" s="75" t="s">
        <v>95</v>
      </c>
      <c r="C2" s="75" t="s">
        <v>94</v>
      </c>
      <c r="D2" s="75" t="s">
        <v>92</v>
      </c>
      <c r="I2" s="55" t="s">
        <v>91</v>
      </c>
      <c r="J2" s="55" t="s">
        <v>95</v>
      </c>
      <c r="K2" s="76" t="s">
        <v>94</v>
      </c>
      <c r="L2" s="55" t="s">
        <v>92</v>
      </c>
      <c r="P2" s="55" t="s">
        <v>91</v>
      </c>
      <c r="Q2" s="55" t="s">
        <v>95</v>
      </c>
      <c r="R2" s="76" t="s">
        <v>94</v>
      </c>
      <c r="S2" s="55" t="s">
        <v>92</v>
      </c>
    </row>
    <row r="3" spans="1:21">
      <c r="A3" s="52"/>
      <c r="B3" s="52"/>
      <c r="C3" s="52"/>
      <c r="D3" s="52"/>
      <c r="I3" s="62">
        <v>42096</v>
      </c>
      <c r="J3" s="62" t="s">
        <v>117</v>
      </c>
      <c r="K3" s="77">
        <v>400</v>
      </c>
      <c r="L3" s="62"/>
      <c r="P3" s="62">
        <v>42096</v>
      </c>
      <c r="Q3" s="62" t="s">
        <v>127</v>
      </c>
      <c r="R3" s="77">
        <v>16500</v>
      </c>
      <c r="S3" s="62"/>
    </row>
    <row r="4" spans="1:21" ht="16.5">
      <c r="A4" s="52"/>
      <c r="B4" s="52"/>
      <c r="C4" s="52"/>
      <c r="D4" s="52"/>
      <c r="E4" s="53" t="s">
        <v>102</v>
      </c>
      <c r="F4" s="52">
        <f>(SUM(C3:C230))</f>
        <v>0</v>
      </c>
      <c r="I4" s="62">
        <v>42096</v>
      </c>
      <c r="J4" s="62" t="s">
        <v>118</v>
      </c>
      <c r="K4" s="77">
        <v>215</v>
      </c>
      <c r="L4" s="62"/>
      <c r="M4" s="53" t="s">
        <v>102</v>
      </c>
      <c r="N4" s="52">
        <f>SUM(K3:K224)</f>
        <v>38317</v>
      </c>
      <c r="P4" s="62">
        <v>42097</v>
      </c>
      <c r="Q4" s="62" t="s">
        <v>128</v>
      </c>
      <c r="R4" s="77">
        <v>590</v>
      </c>
      <c r="S4" s="62"/>
      <c r="T4" s="53" t="s">
        <v>102</v>
      </c>
      <c r="U4" s="52">
        <f>SUM(R3:R224)</f>
        <v>90795</v>
      </c>
    </row>
    <row r="5" spans="1:21">
      <c r="A5" s="52"/>
      <c r="B5" s="52"/>
      <c r="C5" s="52"/>
      <c r="D5" s="52"/>
      <c r="I5" s="62">
        <v>42097</v>
      </c>
      <c r="J5" s="62" t="s">
        <v>119</v>
      </c>
      <c r="K5" s="77">
        <v>500</v>
      </c>
      <c r="L5" s="62"/>
      <c r="P5" s="62">
        <v>42098</v>
      </c>
      <c r="Q5" s="62" t="s">
        <v>129</v>
      </c>
      <c r="R5" s="77">
        <v>110</v>
      </c>
      <c r="S5" s="62"/>
    </row>
    <row r="6" spans="1:21">
      <c r="A6" s="52"/>
      <c r="B6" s="52"/>
      <c r="C6" s="52"/>
      <c r="D6" s="52"/>
      <c r="I6" s="62">
        <v>42098</v>
      </c>
      <c r="J6" s="62" t="s">
        <v>120</v>
      </c>
      <c r="K6" s="77">
        <v>6213</v>
      </c>
      <c r="L6" s="62"/>
      <c r="P6" s="62">
        <v>42099</v>
      </c>
      <c r="Q6" s="62" t="s">
        <v>130</v>
      </c>
      <c r="R6" s="77">
        <v>1300</v>
      </c>
      <c r="S6" s="62"/>
    </row>
    <row r="7" spans="1:21">
      <c r="A7" s="52"/>
      <c r="B7" s="52"/>
      <c r="C7" s="52"/>
      <c r="D7" s="52"/>
      <c r="I7" s="62">
        <v>42098</v>
      </c>
      <c r="J7" s="62" t="s">
        <v>121</v>
      </c>
      <c r="K7" s="77">
        <v>400</v>
      </c>
      <c r="L7" s="62"/>
      <c r="P7" s="62">
        <v>42100</v>
      </c>
      <c r="Q7" s="62" t="s">
        <v>88</v>
      </c>
      <c r="R7" s="77">
        <v>1088</v>
      </c>
      <c r="S7" s="62"/>
    </row>
    <row r="8" spans="1:21">
      <c r="A8" s="52"/>
      <c r="B8" s="52"/>
      <c r="C8" s="52"/>
      <c r="D8" s="52"/>
      <c r="I8" s="62">
        <v>42099</v>
      </c>
      <c r="J8" s="62" t="s">
        <v>122</v>
      </c>
      <c r="K8" s="77">
        <v>1000</v>
      </c>
      <c r="L8" s="62"/>
      <c r="P8" s="62">
        <v>42101</v>
      </c>
      <c r="Q8" s="62" t="s">
        <v>131</v>
      </c>
      <c r="R8" s="77">
        <v>40</v>
      </c>
      <c r="S8" s="62"/>
    </row>
    <row r="9" spans="1:21">
      <c r="A9" s="52"/>
      <c r="B9" s="52"/>
      <c r="C9" s="52"/>
      <c r="D9" s="52"/>
      <c r="I9" s="62">
        <v>42099</v>
      </c>
      <c r="J9" s="62" t="s">
        <v>123</v>
      </c>
      <c r="K9" s="77">
        <v>150</v>
      </c>
      <c r="L9" s="62"/>
      <c r="P9" s="62">
        <v>42102</v>
      </c>
      <c r="Q9" s="62" t="s">
        <v>133</v>
      </c>
      <c r="R9" s="77">
        <v>50000</v>
      </c>
      <c r="S9" s="62"/>
    </row>
    <row r="10" spans="1:21" ht="16.5">
      <c r="A10" s="52"/>
      <c r="B10" s="52"/>
      <c r="C10" s="52"/>
      <c r="D10" s="52"/>
      <c r="I10" s="62">
        <v>42100</v>
      </c>
      <c r="J10" s="62" t="s">
        <v>87</v>
      </c>
      <c r="K10" s="77">
        <v>1800</v>
      </c>
      <c r="L10" s="62"/>
      <c r="P10" s="62">
        <v>42103</v>
      </c>
      <c r="Q10" s="62" t="s">
        <v>118</v>
      </c>
      <c r="R10" s="77">
        <v>235</v>
      </c>
      <c r="S10" s="62"/>
      <c r="T10" s="53" t="s">
        <v>103</v>
      </c>
      <c r="U10" s="52">
        <f>SUM(F4,N4,U4)</f>
        <v>129112</v>
      </c>
    </row>
    <row r="11" spans="1:21">
      <c r="A11" s="52"/>
      <c r="B11" s="52"/>
      <c r="C11" s="52"/>
      <c r="D11" s="52"/>
      <c r="I11" s="62">
        <v>42100</v>
      </c>
      <c r="J11" s="62" t="s">
        <v>124</v>
      </c>
      <c r="K11" s="77">
        <v>2000</v>
      </c>
      <c r="L11" s="62"/>
      <c r="P11" s="62">
        <v>42104</v>
      </c>
      <c r="Q11" s="62" t="s">
        <v>51</v>
      </c>
      <c r="R11" s="77">
        <v>8239</v>
      </c>
      <c r="S11" s="62"/>
    </row>
    <row r="12" spans="1:21">
      <c r="A12" s="52"/>
      <c r="B12" s="52"/>
      <c r="C12" s="52"/>
      <c r="D12" s="52"/>
      <c r="I12" s="62">
        <v>42100</v>
      </c>
      <c r="J12" s="62" t="s">
        <v>125</v>
      </c>
      <c r="K12" s="77">
        <v>7100</v>
      </c>
      <c r="L12" s="62"/>
      <c r="P12" s="62">
        <v>42105</v>
      </c>
      <c r="Q12" s="62" t="s">
        <v>136</v>
      </c>
      <c r="R12" s="77">
        <v>1500</v>
      </c>
      <c r="S12" s="62"/>
    </row>
    <row r="13" spans="1:21">
      <c r="A13" s="52"/>
      <c r="B13" s="52"/>
      <c r="C13" s="52"/>
      <c r="D13" s="52"/>
      <c r="I13" s="62">
        <v>42100</v>
      </c>
      <c r="J13" s="62" t="s">
        <v>116</v>
      </c>
      <c r="K13" s="77">
        <v>7333</v>
      </c>
      <c r="L13" s="62"/>
      <c r="P13" s="62">
        <v>42106</v>
      </c>
      <c r="Q13" s="62" t="s">
        <v>137</v>
      </c>
      <c r="R13" s="77">
        <v>100</v>
      </c>
      <c r="S13" s="62"/>
    </row>
    <row r="14" spans="1:21">
      <c r="A14" s="52"/>
      <c r="B14" s="52"/>
      <c r="C14" s="52"/>
      <c r="D14" s="52"/>
      <c r="I14" s="62">
        <v>42100</v>
      </c>
      <c r="J14" s="62" t="s">
        <v>126</v>
      </c>
      <c r="K14" s="77">
        <v>700</v>
      </c>
      <c r="L14" s="62"/>
      <c r="P14" s="62">
        <v>42106</v>
      </c>
      <c r="Q14" s="62" t="s">
        <v>139</v>
      </c>
      <c r="R14" s="77">
        <v>2000</v>
      </c>
      <c r="S14" s="62"/>
    </row>
    <row r="15" spans="1:21">
      <c r="A15" s="52"/>
      <c r="B15" s="52"/>
      <c r="C15" s="52"/>
      <c r="D15" s="52"/>
      <c r="I15" s="62">
        <v>42100</v>
      </c>
      <c r="J15" s="62" t="s">
        <v>126</v>
      </c>
      <c r="K15" s="77">
        <v>1100</v>
      </c>
      <c r="L15" s="62"/>
      <c r="P15" s="62">
        <v>42107</v>
      </c>
      <c r="Q15" s="62" t="s">
        <v>141</v>
      </c>
      <c r="R15" s="77">
        <v>1450</v>
      </c>
      <c r="S15" s="62"/>
    </row>
    <row r="16" spans="1:21">
      <c r="A16" s="52"/>
      <c r="B16" s="52"/>
      <c r="C16" s="52"/>
      <c r="D16" s="52"/>
      <c r="I16" s="62">
        <v>42101</v>
      </c>
      <c r="J16" s="62" t="s">
        <v>132</v>
      </c>
      <c r="K16" s="77">
        <v>777</v>
      </c>
      <c r="L16" s="62"/>
      <c r="P16" s="62">
        <v>42108</v>
      </c>
      <c r="Q16" s="62" t="s">
        <v>129</v>
      </c>
      <c r="R16" s="77">
        <v>80</v>
      </c>
      <c r="S16" s="62"/>
    </row>
    <row r="17" spans="1:19">
      <c r="A17" s="57"/>
      <c r="B17" s="62"/>
      <c r="C17" s="52"/>
      <c r="D17" s="52"/>
      <c r="I17" s="62">
        <v>42102</v>
      </c>
      <c r="J17" s="62" t="s">
        <v>118</v>
      </c>
      <c r="K17" s="77">
        <v>40</v>
      </c>
      <c r="L17" s="62"/>
      <c r="P17" s="62">
        <v>42109</v>
      </c>
      <c r="Q17" s="62" t="s">
        <v>142</v>
      </c>
      <c r="R17" s="77">
        <v>110</v>
      </c>
      <c r="S17" s="62"/>
    </row>
    <row r="18" spans="1:19">
      <c r="A18" s="57"/>
      <c r="B18" s="62"/>
      <c r="C18" s="52"/>
      <c r="D18" s="52"/>
      <c r="I18" s="62">
        <v>42103</v>
      </c>
      <c r="J18" s="62" t="s">
        <v>135</v>
      </c>
      <c r="K18" s="77">
        <v>1760</v>
      </c>
      <c r="L18" s="62"/>
      <c r="P18" s="62">
        <v>42110</v>
      </c>
      <c r="Q18" s="62" t="s">
        <v>141</v>
      </c>
      <c r="R18" s="77">
        <v>1200</v>
      </c>
      <c r="S18" s="62"/>
    </row>
    <row r="19" spans="1:19">
      <c r="A19" s="57"/>
      <c r="B19" s="62"/>
      <c r="C19" s="52"/>
      <c r="D19" s="52"/>
      <c r="I19" s="62">
        <v>42104</v>
      </c>
      <c r="J19" s="62" t="s">
        <v>118</v>
      </c>
      <c r="K19" s="77">
        <v>861</v>
      </c>
      <c r="L19" s="62"/>
      <c r="P19" s="62">
        <v>42111</v>
      </c>
      <c r="Q19" s="62" t="s">
        <v>143</v>
      </c>
      <c r="R19" s="77">
        <v>200</v>
      </c>
      <c r="S19" s="62"/>
    </row>
    <row r="20" spans="1:19">
      <c r="A20" s="57"/>
      <c r="B20" s="62"/>
      <c r="C20" s="52"/>
      <c r="D20" s="52"/>
      <c r="I20" s="62">
        <v>42105</v>
      </c>
      <c r="J20" s="62" t="s">
        <v>83</v>
      </c>
      <c r="K20" s="77">
        <v>240</v>
      </c>
      <c r="L20" s="62"/>
      <c r="P20" s="62">
        <v>42112</v>
      </c>
      <c r="Q20" s="62" t="s">
        <v>144</v>
      </c>
      <c r="R20" s="77">
        <v>30</v>
      </c>
      <c r="S20" s="62"/>
    </row>
    <row r="21" spans="1:19">
      <c r="A21" s="57"/>
      <c r="B21" s="62"/>
      <c r="C21" s="52"/>
      <c r="D21" s="52"/>
      <c r="I21" s="62">
        <v>42106</v>
      </c>
      <c r="J21" s="62" t="s">
        <v>138</v>
      </c>
      <c r="K21" s="77">
        <v>40</v>
      </c>
      <c r="L21" s="62"/>
      <c r="P21" s="62">
        <v>42113</v>
      </c>
      <c r="Q21" s="62" t="s">
        <v>137</v>
      </c>
      <c r="R21" s="77">
        <v>120</v>
      </c>
      <c r="S21" s="62"/>
    </row>
    <row r="22" spans="1:19">
      <c r="A22" s="57"/>
      <c r="B22" s="62"/>
      <c r="C22" s="52"/>
      <c r="D22" s="52"/>
      <c r="I22" s="62">
        <v>42107</v>
      </c>
      <c r="J22" s="62" t="s">
        <v>122</v>
      </c>
      <c r="K22" s="77">
        <v>500</v>
      </c>
      <c r="L22" s="62"/>
      <c r="P22" s="62">
        <v>42114</v>
      </c>
      <c r="Q22" s="62" t="s">
        <v>145</v>
      </c>
      <c r="R22" s="77">
        <v>875</v>
      </c>
      <c r="S22" s="62"/>
    </row>
    <row r="23" spans="1:19">
      <c r="A23" s="57"/>
      <c r="B23" s="62"/>
      <c r="C23" s="52"/>
      <c r="D23" s="52"/>
      <c r="I23" s="62">
        <v>42107</v>
      </c>
      <c r="J23" s="62" t="s">
        <v>140</v>
      </c>
      <c r="K23" s="77">
        <v>90</v>
      </c>
      <c r="L23" s="62"/>
      <c r="P23" s="62">
        <v>42115</v>
      </c>
      <c r="Q23" s="62" t="s">
        <v>146</v>
      </c>
      <c r="R23" s="77">
        <v>735</v>
      </c>
      <c r="S23" s="62"/>
    </row>
    <row r="24" spans="1:19">
      <c r="A24" s="57"/>
      <c r="B24" s="62"/>
      <c r="C24" s="52"/>
      <c r="D24" s="52"/>
      <c r="I24" s="62">
        <v>42107</v>
      </c>
      <c r="J24" s="62" t="s">
        <v>155</v>
      </c>
      <c r="K24" s="77">
        <v>10</v>
      </c>
      <c r="L24" s="62"/>
      <c r="P24" s="62">
        <v>42116</v>
      </c>
      <c r="Q24" s="62" t="s">
        <v>147</v>
      </c>
      <c r="R24" s="77">
        <v>155</v>
      </c>
      <c r="S24" s="62"/>
    </row>
    <row r="25" spans="1:19">
      <c r="A25" s="62"/>
      <c r="B25" s="62"/>
      <c r="C25" s="52"/>
      <c r="D25" s="52"/>
      <c r="I25" s="62">
        <v>42108</v>
      </c>
      <c r="J25" s="62" t="s">
        <v>156</v>
      </c>
      <c r="K25" s="77">
        <v>1000</v>
      </c>
      <c r="L25" s="62"/>
      <c r="P25" s="62">
        <v>42117</v>
      </c>
      <c r="Q25" s="62" t="s">
        <v>148</v>
      </c>
      <c r="R25" s="77">
        <v>2520</v>
      </c>
      <c r="S25" s="62"/>
    </row>
    <row r="26" spans="1:19">
      <c r="A26" s="57"/>
      <c r="B26" s="62"/>
      <c r="C26" s="52"/>
      <c r="D26" s="52"/>
      <c r="I26" s="62">
        <v>42109</v>
      </c>
      <c r="J26" s="62" t="s">
        <v>157</v>
      </c>
      <c r="K26" s="77">
        <v>40</v>
      </c>
      <c r="L26" s="62"/>
      <c r="P26" s="62">
        <v>42118</v>
      </c>
      <c r="Q26" s="62" t="s">
        <v>149</v>
      </c>
      <c r="R26" s="77">
        <v>471</v>
      </c>
      <c r="S26" s="62"/>
    </row>
    <row r="27" spans="1:19">
      <c r="A27" s="62"/>
      <c r="B27" s="62"/>
      <c r="C27" s="52"/>
      <c r="D27" s="52"/>
      <c r="I27" s="62">
        <v>42110</v>
      </c>
      <c r="J27" s="62" t="s">
        <v>156</v>
      </c>
      <c r="K27" s="77">
        <v>250</v>
      </c>
      <c r="L27" s="62"/>
      <c r="P27" s="62">
        <v>42119</v>
      </c>
      <c r="Q27" s="62" t="s">
        <v>150</v>
      </c>
      <c r="R27" s="77">
        <v>690</v>
      </c>
      <c r="S27" s="62"/>
    </row>
    <row r="28" spans="1:19">
      <c r="A28" s="62"/>
      <c r="B28" s="62"/>
      <c r="C28" s="52"/>
      <c r="D28" s="52"/>
      <c r="I28" s="62">
        <v>42111</v>
      </c>
      <c r="J28" s="62" t="s">
        <v>158</v>
      </c>
      <c r="K28" s="77">
        <v>20</v>
      </c>
      <c r="L28" s="62"/>
      <c r="P28" s="62">
        <v>42120</v>
      </c>
      <c r="Q28" s="62" t="s">
        <v>151</v>
      </c>
      <c r="R28" s="77">
        <v>87</v>
      </c>
      <c r="S28" s="62"/>
    </row>
    <row r="29" spans="1:19">
      <c r="A29" s="62"/>
      <c r="B29" s="62"/>
      <c r="C29" s="52"/>
      <c r="D29" s="52"/>
      <c r="I29" s="62">
        <v>42112</v>
      </c>
      <c r="J29" s="62" t="s">
        <v>159</v>
      </c>
      <c r="K29" s="77">
        <v>100</v>
      </c>
      <c r="L29" s="62"/>
      <c r="P29" s="62">
        <v>42121</v>
      </c>
      <c r="Q29" s="62" t="s">
        <v>152</v>
      </c>
      <c r="R29" s="77">
        <v>30</v>
      </c>
      <c r="S29" s="62"/>
    </row>
    <row r="30" spans="1:19">
      <c r="A30" s="62"/>
      <c r="B30" s="62"/>
      <c r="C30" s="52"/>
      <c r="D30" s="52"/>
      <c r="I30" s="62">
        <v>42113</v>
      </c>
      <c r="J30" s="62" t="s">
        <v>157</v>
      </c>
      <c r="K30" s="77">
        <v>260</v>
      </c>
      <c r="L30" s="62"/>
      <c r="P30" s="62">
        <v>42122</v>
      </c>
      <c r="Q30" s="62" t="s">
        <v>145</v>
      </c>
      <c r="R30" s="77">
        <v>40</v>
      </c>
      <c r="S30" s="62"/>
    </row>
    <row r="31" spans="1:19">
      <c r="A31" s="62"/>
      <c r="B31" s="62"/>
      <c r="C31" s="52"/>
      <c r="D31" s="52"/>
      <c r="I31" s="62">
        <v>42114</v>
      </c>
      <c r="J31" s="62" t="s">
        <v>160</v>
      </c>
      <c r="K31" s="77">
        <v>280</v>
      </c>
      <c r="L31" s="62"/>
      <c r="P31" s="62">
        <v>42123</v>
      </c>
      <c r="Q31" s="62" t="s">
        <v>153</v>
      </c>
      <c r="R31" s="77">
        <v>100</v>
      </c>
      <c r="S31" s="62"/>
    </row>
    <row r="32" spans="1:19">
      <c r="A32" s="62"/>
      <c r="B32" s="62"/>
      <c r="C32" s="52"/>
      <c r="D32" s="52"/>
      <c r="I32" s="62">
        <v>42115</v>
      </c>
      <c r="J32" s="62" t="s">
        <v>129</v>
      </c>
      <c r="K32" s="77">
        <v>100</v>
      </c>
      <c r="L32" s="62"/>
      <c r="P32" s="62">
        <v>42124</v>
      </c>
      <c r="Q32" s="62" t="s">
        <v>154</v>
      </c>
      <c r="R32" s="77">
        <v>40</v>
      </c>
      <c r="S32" s="62"/>
    </row>
    <row r="33" spans="1:19">
      <c r="A33" s="62"/>
      <c r="B33" s="62"/>
      <c r="C33" s="52"/>
      <c r="D33" s="52"/>
      <c r="I33" s="62">
        <v>42116</v>
      </c>
      <c r="J33" s="62" t="s">
        <v>161</v>
      </c>
      <c r="K33" s="77">
        <v>130</v>
      </c>
      <c r="L33" s="62"/>
      <c r="P33" s="62">
        <v>42125</v>
      </c>
      <c r="Q33" s="62" t="s">
        <v>89</v>
      </c>
      <c r="R33" s="77">
        <v>160</v>
      </c>
      <c r="S33" s="62"/>
    </row>
    <row r="34" spans="1:19">
      <c r="A34" s="62"/>
      <c r="B34" s="62"/>
      <c r="C34" s="52"/>
      <c r="D34" s="52"/>
      <c r="I34" s="62">
        <v>42117</v>
      </c>
      <c r="J34" s="62" t="s">
        <v>162</v>
      </c>
      <c r="K34" s="77">
        <v>164</v>
      </c>
      <c r="L34" s="62"/>
      <c r="P34" s="62"/>
      <c r="Q34" s="62"/>
      <c r="R34" s="77"/>
      <c r="S34" s="62"/>
    </row>
    <row r="35" spans="1:19">
      <c r="A35" s="62"/>
      <c r="B35" s="62"/>
      <c r="C35" s="52"/>
      <c r="D35" s="52"/>
      <c r="I35" s="62">
        <v>42118</v>
      </c>
      <c r="J35" s="62" t="s">
        <v>118</v>
      </c>
      <c r="K35" s="77">
        <v>210</v>
      </c>
      <c r="L35" s="62"/>
      <c r="P35" s="62"/>
      <c r="Q35" s="62"/>
      <c r="R35" s="77"/>
      <c r="S35" s="62"/>
    </row>
    <row r="36" spans="1:19">
      <c r="A36" s="62"/>
      <c r="B36" s="62"/>
      <c r="C36" s="52"/>
      <c r="D36" s="52"/>
      <c r="I36" s="62">
        <v>42119</v>
      </c>
      <c r="J36" s="62" t="s">
        <v>135</v>
      </c>
      <c r="K36" s="77">
        <v>465</v>
      </c>
      <c r="L36" s="62"/>
      <c r="P36" s="62"/>
      <c r="Q36" s="62"/>
      <c r="R36" s="77"/>
      <c r="S36" s="62"/>
    </row>
    <row r="37" spans="1:19">
      <c r="A37" s="62"/>
      <c r="B37" s="62"/>
      <c r="C37" s="52"/>
      <c r="D37" s="52"/>
      <c r="I37" s="62">
        <v>42120</v>
      </c>
      <c r="J37" s="62" t="s">
        <v>163</v>
      </c>
      <c r="K37" s="77">
        <v>540</v>
      </c>
      <c r="L37" s="62"/>
      <c r="P37" s="62"/>
      <c r="Q37" s="62"/>
      <c r="R37" s="77"/>
      <c r="S37" s="62"/>
    </row>
    <row r="38" spans="1:19">
      <c r="A38" s="62"/>
      <c r="B38" s="62"/>
      <c r="C38" s="52"/>
      <c r="D38" s="52"/>
      <c r="I38" s="62">
        <v>42121</v>
      </c>
      <c r="J38" s="62" t="s">
        <v>164</v>
      </c>
      <c r="K38" s="77">
        <v>320</v>
      </c>
      <c r="L38" s="62"/>
      <c r="P38" s="62"/>
      <c r="Q38" s="62"/>
      <c r="R38" s="77"/>
      <c r="S38" s="62"/>
    </row>
    <row r="39" spans="1:19">
      <c r="A39" s="62"/>
      <c r="B39" s="62"/>
      <c r="C39" s="52"/>
      <c r="D39" s="52"/>
      <c r="I39" s="62">
        <v>42122</v>
      </c>
      <c r="J39" s="62" t="s">
        <v>165</v>
      </c>
      <c r="K39" s="77">
        <v>190</v>
      </c>
      <c r="L39" s="62"/>
      <c r="P39" s="66"/>
      <c r="Q39" s="51"/>
      <c r="R39" s="77"/>
      <c r="S39" s="51"/>
    </row>
    <row r="40" spans="1:19">
      <c r="A40" s="62"/>
      <c r="B40" s="62"/>
      <c r="C40" s="52"/>
      <c r="D40" s="52"/>
      <c r="I40" s="62">
        <v>42123</v>
      </c>
      <c r="J40" s="62" t="s">
        <v>166</v>
      </c>
      <c r="K40" s="77">
        <v>44</v>
      </c>
      <c r="L40" s="62"/>
      <c r="P40" s="66"/>
      <c r="Q40" s="51"/>
      <c r="R40" s="77"/>
      <c r="S40" s="51"/>
    </row>
    <row r="41" spans="1:19">
      <c r="A41" s="62"/>
      <c r="B41" s="62"/>
      <c r="C41" s="52"/>
      <c r="D41" s="52"/>
      <c r="I41" s="62">
        <v>42124</v>
      </c>
      <c r="J41" s="62" t="s">
        <v>167</v>
      </c>
      <c r="K41" s="77">
        <v>190</v>
      </c>
      <c r="L41" s="62"/>
      <c r="P41" s="54"/>
      <c r="Q41" s="52"/>
      <c r="R41" s="78"/>
      <c r="S41" s="52"/>
    </row>
    <row r="42" spans="1:19">
      <c r="A42" s="62"/>
      <c r="B42" s="62"/>
      <c r="C42" s="52"/>
      <c r="D42" s="52"/>
      <c r="I42" s="62">
        <v>42124</v>
      </c>
      <c r="J42" s="62" t="s">
        <v>157</v>
      </c>
      <c r="K42" s="77">
        <v>60</v>
      </c>
      <c r="L42" s="51"/>
      <c r="P42" s="54"/>
      <c r="Q42" s="52"/>
      <c r="R42" s="78"/>
      <c r="S42" s="52"/>
    </row>
    <row r="43" spans="1:19">
      <c r="A43" s="62"/>
      <c r="B43" s="62"/>
      <c r="C43" s="52"/>
      <c r="D43" s="52"/>
      <c r="I43" s="62">
        <v>42124</v>
      </c>
      <c r="J43" s="62" t="s">
        <v>168</v>
      </c>
      <c r="K43" s="77">
        <v>180</v>
      </c>
      <c r="L43" s="51"/>
      <c r="P43" s="54"/>
      <c r="Q43" s="52"/>
      <c r="R43" s="78"/>
      <c r="S43" s="52"/>
    </row>
    <row r="44" spans="1:19">
      <c r="A44" s="62"/>
      <c r="B44" s="62"/>
      <c r="C44" s="52"/>
      <c r="D44" s="52"/>
      <c r="I44" s="62">
        <v>42124</v>
      </c>
      <c r="J44" s="62" t="s">
        <v>169</v>
      </c>
      <c r="K44" s="77">
        <v>100</v>
      </c>
      <c r="L44" s="51"/>
    </row>
    <row r="45" spans="1:19">
      <c r="A45" s="52"/>
      <c r="B45" s="62"/>
      <c r="C45" s="52"/>
      <c r="D45" s="52"/>
      <c r="I45" s="62">
        <v>42124</v>
      </c>
      <c r="J45" s="62" t="s">
        <v>157</v>
      </c>
      <c r="K45" s="77">
        <v>45</v>
      </c>
      <c r="L45" s="51"/>
    </row>
    <row r="46" spans="1:19">
      <c r="A46" s="52"/>
      <c r="B46" s="62"/>
      <c r="C46" s="52"/>
      <c r="D46" s="52"/>
      <c r="I46" s="62">
        <v>42124</v>
      </c>
      <c r="J46" s="62" t="s">
        <v>170</v>
      </c>
      <c r="K46" s="77">
        <v>400</v>
      </c>
      <c r="L46" s="51"/>
    </row>
    <row r="47" spans="1:19">
      <c r="A47" s="52"/>
      <c r="B47" s="62"/>
      <c r="C47" s="52"/>
      <c r="D47" s="52"/>
      <c r="I47" s="62"/>
      <c r="J47" s="62"/>
      <c r="K47" s="77"/>
      <c r="L47" s="51"/>
    </row>
    <row r="48" spans="1:19">
      <c r="A48" s="52"/>
      <c r="B48" s="62"/>
      <c r="C48" s="52"/>
      <c r="D48" s="52"/>
      <c r="I48" s="62"/>
      <c r="J48" s="62"/>
      <c r="K48" s="77"/>
      <c r="L48" s="51"/>
    </row>
    <row r="49" spans="1:12">
      <c r="A49" s="52"/>
      <c r="B49" s="62"/>
      <c r="C49" s="52"/>
      <c r="D49" s="52"/>
      <c r="I49" s="62"/>
      <c r="J49" s="62"/>
      <c r="K49" s="77"/>
      <c r="L49" s="51"/>
    </row>
    <row r="50" spans="1:12">
      <c r="A50" s="52"/>
      <c r="B50" s="62"/>
      <c r="C50" s="52"/>
      <c r="D50" s="52"/>
      <c r="I50" s="62"/>
      <c r="J50" s="62"/>
      <c r="K50" s="77"/>
      <c r="L50" s="51"/>
    </row>
    <row r="51" spans="1:12">
      <c r="A51" s="52"/>
      <c r="B51" s="62"/>
      <c r="C51" s="52"/>
      <c r="D51" s="52"/>
      <c r="I51" s="62"/>
      <c r="J51" s="62"/>
      <c r="K51" s="77"/>
      <c r="L51" s="51"/>
    </row>
    <row r="52" spans="1:12">
      <c r="A52" s="52"/>
      <c r="B52" s="62"/>
      <c r="C52" s="52"/>
      <c r="D52" s="52"/>
      <c r="I52" s="62"/>
      <c r="J52" s="62"/>
      <c r="K52" s="77"/>
      <c r="L52" s="51"/>
    </row>
    <row r="53" spans="1:12">
      <c r="A53" s="54"/>
      <c r="B53" s="62"/>
      <c r="C53" s="51"/>
      <c r="D53" s="51"/>
      <c r="I53" s="62"/>
      <c r="J53" s="62"/>
      <c r="K53" s="77"/>
      <c r="L53" s="51"/>
    </row>
    <row r="54" spans="1:12">
      <c r="A54" s="54"/>
      <c r="B54" s="62"/>
      <c r="C54" s="51"/>
      <c r="D54" s="51"/>
      <c r="I54" s="62"/>
      <c r="J54" s="62"/>
      <c r="K54" s="77"/>
      <c r="L54" s="51"/>
    </row>
    <row r="55" spans="1:12">
      <c r="A55" s="54"/>
      <c r="B55" s="62"/>
      <c r="C55" s="51"/>
      <c r="D55" s="51"/>
      <c r="I55" s="62"/>
      <c r="J55" s="62"/>
      <c r="K55" s="78"/>
      <c r="L55" s="51"/>
    </row>
    <row r="56" spans="1:12">
      <c r="A56" s="54"/>
      <c r="B56" s="62"/>
      <c r="C56" s="51"/>
      <c r="D56" s="51"/>
      <c r="I56" s="62"/>
      <c r="J56" s="62"/>
      <c r="K56" s="78"/>
      <c r="L56" s="51"/>
    </row>
    <row r="57" spans="1:12">
      <c r="A57" s="54"/>
      <c r="B57" s="62"/>
      <c r="C57" s="51"/>
      <c r="D57" s="51"/>
      <c r="I57" s="62"/>
      <c r="J57" s="62"/>
      <c r="K57" s="78"/>
      <c r="L57" s="51"/>
    </row>
    <row r="58" spans="1:12">
      <c r="A58" s="54"/>
      <c r="B58" s="62"/>
      <c r="C58" s="51"/>
      <c r="D58" s="51"/>
      <c r="I58" s="62"/>
      <c r="J58" s="62"/>
      <c r="K58" s="78"/>
      <c r="L58" s="51"/>
    </row>
    <row r="59" spans="1:12">
      <c r="A59" s="56"/>
      <c r="B59" s="62"/>
      <c r="C59" s="51"/>
      <c r="D59" s="51"/>
      <c r="I59" s="62"/>
      <c r="J59" s="62"/>
      <c r="K59" s="78"/>
      <c r="L59" s="51"/>
    </row>
    <row r="60" spans="1:12">
      <c r="A60" s="56"/>
      <c r="B60" s="62"/>
      <c r="C60" s="51"/>
      <c r="D60" s="51"/>
      <c r="I60" s="62"/>
      <c r="J60" s="62"/>
      <c r="K60" s="78"/>
      <c r="L60" s="51"/>
    </row>
    <row r="61" spans="1:12">
      <c r="A61" s="56"/>
      <c r="B61" s="51"/>
      <c r="C61" s="51"/>
      <c r="D61" s="51"/>
      <c r="I61" s="62"/>
      <c r="J61" s="62"/>
      <c r="K61" s="78"/>
      <c r="L61" s="51"/>
    </row>
    <row r="62" spans="1:12">
      <c r="A62" s="56"/>
      <c r="B62" s="51"/>
      <c r="C62" s="51"/>
      <c r="D62" s="51"/>
      <c r="I62" s="62"/>
      <c r="J62" s="62"/>
      <c r="K62" s="77"/>
      <c r="L62" s="51"/>
    </row>
    <row r="63" spans="1:12">
      <c r="A63" s="56"/>
      <c r="B63" s="51"/>
      <c r="C63" s="51"/>
      <c r="D63" s="51"/>
      <c r="I63" s="62"/>
      <c r="J63" s="62"/>
      <c r="K63" s="78"/>
      <c r="L63" s="51"/>
    </row>
    <row r="64" spans="1:12">
      <c r="A64" s="56"/>
      <c r="B64" s="51"/>
      <c r="C64" s="51"/>
      <c r="D64" s="51"/>
      <c r="I64" s="62"/>
      <c r="J64" s="62"/>
      <c r="K64" s="78"/>
      <c r="L64" s="51"/>
    </row>
    <row r="65" spans="1:12">
      <c r="A65" s="56"/>
      <c r="B65" s="51"/>
      <c r="C65" s="51"/>
      <c r="D65" s="51"/>
      <c r="I65" s="62"/>
      <c r="J65" s="62"/>
      <c r="K65" s="78"/>
      <c r="L65" s="51"/>
    </row>
    <row r="66" spans="1:12">
      <c r="A66" s="56"/>
      <c r="B66" s="51"/>
      <c r="C66" s="51"/>
      <c r="D66" s="51"/>
      <c r="I66" s="62"/>
      <c r="J66" s="62"/>
      <c r="K66" s="78"/>
      <c r="L66" s="51"/>
    </row>
    <row r="67" spans="1:12">
      <c r="A67" s="56"/>
      <c r="B67" s="51"/>
      <c r="C67" s="51"/>
      <c r="D67" s="51"/>
      <c r="I67" s="62"/>
      <c r="J67" s="51"/>
      <c r="K67" s="78"/>
      <c r="L67" s="51"/>
    </row>
    <row r="68" spans="1:12">
      <c r="A68" s="56"/>
      <c r="B68" s="51"/>
      <c r="C68" s="51"/>
      <c r="D68" s="51"/>
      <c r="I68" s="62"/>
      <c r="J68" s="51"/>
      <c r="K68" s="78"/>
      <c r="L68" s="51"/>
    </row>
    <row r="69" spans="1:12">
      <c r="A69" s="56"/>
      <c r="B69" s="51"/>
      <c r="C69" s="51"/>
      <c r="D69" s="51"/>
      <c r="I69" s="62"/>
      <c r="J69" s="51"/>
      <c r="K69" s="78"/>
      <c r="L69" s="51"/>
    </row>
    <row r="70" spans="1:12">
      <c r="A70" s="57"/>
      <c r="B70" s="51"/>
      <c r="C70" s="51"/>
      <c r="D70" s="51"/>
      <c r="I70" s="52"/>
      <c r="J70" s="51"/>
      <c r="K70" s="78"/>
      <c r="L70" s="52"/>
    </row>
    <row r="71" spans="1:12">
      <c r="A71" s="57"/>
      <c r="B71" s="51"/>
      <c r="C71" s="51"/>
      <c r="D71" s="51"/>
      <c r="I71" s="52"/>
      <c r="J71" s="51"/>
      <c r="K71" s="78"/>
      <c r="L71" s="52"/>
    </row>
    <row r="72" spans="1:12">
      <c r="A72" s="57"/>
      <c r="B72" s="51"/>
      <c r="C72" s="51"/>
      <c r="D72" s="51"/>
      <c r="I72" s="52"/>
      <c r="J72" s="51"/>
      <c r="K72" s="78"/>
      <c r="L72" s="52"/>
    </row>
    <row r="73" spans="1:12">
      <c r="A73" s="57"/>
      <c r="B73" s="51"/>
      <c r="C73" s="51"/>
      <c r="D73" s="51"/>
      <c r="I73" s="52"/>
      <c r="J73" s="51"/>
      <c r="K73" s="78"/>
      <c r="L73" s="52"/>
    </row>
    <row r="74" spans="1:12">
      <c r="A74" s="52"/>
      <c r="B74" s="51"/>
      <c r="C74" s="51"/>
      <c r="D74" s="51"/>
      <c r="I74" s="52"/>
      <c r="J74" s="51"/>
      <c r="K74" s="78"/>
      <c r="L74" s="52"/>
    </row>
    <row r="75" spans="1:12">
      <c r="A75" s="52"/>
      <c r="B75" s="51"/>
      <c r="C75" s="51"/>
      <c r="D75" s="51"/>
    </row>
    <row r="76" spans="1:12">
      <c r="A76" s="52"/>
      <c r="B76" s="52"/>
      <c r="C76" s="52"/>
      <c r="D76" s="52"/>
    </row>
  </sheetData>
  <mergeCells count="3">
    <mergeCell ref="A1:D1"/>
    <mergeCell ref="I1:L1"/>
    <mergeCell ref="P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D4" sqref="D4"/>
    </sheetView>
  </sheetViews>
  <sheetFormatPr defaultRowHeight="15"/>
  <cols>
    <col min="12" max="12" width="22.42578125" customWidth="1"/>
  </cols>
  <sheetData>
    <row r="1" spans="1:12" ht="18.75">
      <c r="A1" s="93" t="s">
        <v>109</v>
      </c>
      <c r="B1" s="94"/>
      <c r="C1" s="94"/>
      <c r="D1" s="95"/>
    </row>
    <row r="2" spans="1:12">
      <c r="A2" s="89" t="s">
        <v>105</v>
      </c>
      <c r="B2" s="90"/>
      <c r="C2" s="90"/>
      <c r="D2" s="59">
        <v>0</v>
      </c>
    </row>
    <row r="3" spans="1:12">
      <c r="A3" s="89" t="s">
        <v>106</v>
      </c>
      <c r="B3" s="90"/>
      <c r="C3" s="90"/>
      <c r="D3" s="59">
        <v>0</v>
      </c>
    </row>
    <row r="4" spans="1:12">
      <c r="A4" s="89" t="s">
        <v>107</v>
      </c>
      <c r="B4" s="90"/>
      <c r="C4" s="90"/>
      <c r="D4" s="59">
        <v>0</v>
      </c>
    </row>
    <row r="5" spans="1:12">
      <c r="A5" s="96" t="s">
        <v>59</v>
      </c>
      <c r="B5" s="97"/>
      <c r="C5" s="98"/>
      <c r="D5" s="58">
        <f>SUM(D2:D4)</f>
        <v>0</v>
      </c>
    </row>
    <row r="6" spans="1:12" ht="15.75" thickBot="1">
      <c r="A6" s="91" t="s">
        <v>108</v>
      </c>
      <c r="B6" s="92"/>
      <c r="C6" s="92"/>
      <c r="D6" s="60">
        <f>D5/3</f>
        <v>0</v>
      </c>
    </row>
    <row r="8" spans="1:12">
      <c r="A8" s="99" t="s">
        <v>113</v>
      </c>
      <c r="B8" s="99"/>
      <c r="C8" s="61">
        <f>D4-D6</f>
        <v>0</v>
      </c>
      <c r="D8" s="100"/>
      <c r="E8" s="101"/>
      <c r="F8" s="101"/>
      <c r="G8" s="101"/>
      <c r="H8" s="101"/>
      <c r="I8" s="101"/>
      <c r="J8" s="101"/>
      <c r="K8" s="101"/>
      <c r="L8" s="102"/>
    </row>
    <row r="9" spans="1:12">
      <c r="A9" s="103" t="s">
        <v>111</v>
      </c>
      <c r="B9" s="104"/>
      <c r="C9" s="61">
        <f>D3-D6</f>
        <v>0</v>
      </c>
      <c r="D9" s="100"/>
      <c r="E9" s="101"/>
      <c r="F9" s="101"/>
      <c r="G9" s="101"/>
      <c r="H9" s="101"/>
      <c r="I9" s="101"/>
      <c r="J9" s="101"/>
      <c r="K9" s="101"/>
      <c r="L9" s="102"/>
    </row>
    <row r="10" spans="1:12">
      <c r="A10" s="103" t="s">
        <v>110</v>
      </c>
      <c r="B10" s="104"/>
      <c r="C10" s="61">
        <f>D2-D6</f>
        <v>0</v>
      </c>
      <c r="D10" s="100"/>
      <c r="E10" s="101"/>
      <c r="F10" s="101"/>
      <c r="G10" s="101"/>
      <c r="H10" s="101"/>
      <c r="I10" s="101"/>
      <c r="J10" s="101"/>
      <c r="K10" s="101"/>
      <c r="L10" s="102"/>
    </row>
    <row r="11" spans="1:12">
      <c r="A11" s="67"/>
      <c r="B11" s="68"/>
      <c r="C11" s="61">
        <v>0</v>
      </c>
      <c r="D11" s="100"/>
      <c r="E11" s="101"/>
      <c r="F11" s="101"/>
      <c r="G11" s="101"/>
      <c r="H11" s="101"/>
      <c r="I11" s="101"/>
      <c r="J11" s="101"/>
      <c r="K11" s="101"/>
      <c r="L11" s="102"/>
    </row>
  </sheetData>
  <mergeCells count="13">
    <mergeCell ref="A8:B8"/>
    <mergeCell ref="D8:L8"/>
    <mergeCell ref="D9:L9"/>
    <mergeCell ref="D10:L10"/>
    <mergeCell ref="D11:L11"/>
    <mergeCell ref="A9:B9"/>
    <mergeCell ref="A10:B10"/>
    <mergeCell ref="A2:C2"/>
    <mergeCell ref="A3:C3"/>
    <mergeCell ref="A4:C4"/>
    <mergeCell ref="A6:C6"/>
    <mergeCell ref="A1:D1"/>
    <mergeCell ref="A5:C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BB5C0CF-84DE-43FC-B5BC-BB93B1DF54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Family Budget</vt:lpstr>
      <vt:lpstr>Collective contribution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Household monthly budget</dc:title>
  <dc:creator/>
  <cp:lastModifiedBy/>
  <dcterms:created xsi:type="dcterms:W3CDTF">2014-09-24T11:32:14Z</dcterms:created>
  <dcterms:modified xsi:type="dcterms:W3CDTF">2015-05-02T04:39:16Z</dcterms:modified>
  <cp:version/>
</cp:coreProperties>
</file>