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 activeTab="2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contribution'!$A$1:$F$42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D5" i="3"/>
  <c r="D6" s="1"/>
  <c r="N4" i="2"/>
  <c r="U4"/>
  <c r="F4"/>
  <c r="C10" i="3" l="1"/>
  <c r="C8"/>
  <c r="C9"/>
  <c r="U10" i="2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7"/>
  <c r="D4" l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H13" l="1"/>
  <c r="H16" s="1"/>
  <c r="H17" s="1"/>
  <c r="E54"/>
  <c r="E4" s="1"/>
</calcChain>
</file>

<file path=xl/comments1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Helmet
Aishu transfer
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Xerox
Calender
Shoe sole
KGS ticket
Aunty Misc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Auto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Glasses
Shoes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Including appa hospital
Physio
Glasses</t>
        </r>
      </text>
    </comment>
    <comment ref="I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Aunty - 655
Vidya transfer - 13241
</t>
        </r>
      </text>
    </comment>
    <comment ref="I6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Fund transfer(prev month)</t>
        </r>
      </text>
    </comment>
  </commentList>
</comments>
</file>

<file path=xl/sharedStrings.xml><?xml version="1.0" encoding="utf-8"?>
<sst xmlns="http://schemas.openxmlformats.org/spreadsheetml/2006/main" count="291" uniqueCount="160">
  <si>
    <t>Projected Cost</t>
  </si>
  <si>
    <t>Actual Cost</t>
  </si>
  <si>
    <t>Difference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</si>
  <si>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</si>
  <si>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</si>
  <si>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</si>
  <si>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</si>
  <si>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</si>
  <si>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</si>
  <si>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</si>
  <si>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</si>
  <si>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</si>
  <si>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</si>
  <si>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</si>
  <si>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</si>
  <si>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</si>
  <si>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</si>
  <si>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</si>
  <si>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</si>
  <si>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</si>
  <si>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</si>
  <si>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</si>
  <si>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</si>
  <si>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</si>
  <si>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</si>
  <si>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</si>
  <si>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</si>
  <si>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</si>
  <si>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</si>
  <si>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</si>
  <si>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</si>
  <si>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</si>
  <si>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</si>
  <si>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</si>
  <si>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Live theater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</si>
  <si>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</si>
  <si>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</si>
  <si>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</si>
  <si>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</si>
  <si>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</si>
  <si>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</si>
  <si>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</si>
  <si>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</si>
  <si>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</si>
  <si>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</si>
  <si>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</si>
  <si>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</si>
  <si>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</si>
  <si>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</si>
  <si>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</si>
  <si>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</si>
  <si>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</si>
  <si>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</si>
  <si>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Total monthly income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</si>
  <si>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</si>
  <si>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</si>
  <si>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</si>
  <si>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</si>
  <si>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</si>
  <si>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</si>
  <si>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</si>
  <si>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</si>
  <si>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</si>
  <si>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</si>
  <si>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</si>
  <si>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</si>
  <si>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</si>
  <si>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</si>
  <si>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</si>
  <si>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</si>
  <si>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</si>
  <si>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</si>
  <si>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</si>
  <si>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</si>
  <si>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</si>
  <si>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</si>
  <si>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Sailesh Income</t>
  </si>
  <si>
    <t>Vidya Income</t>
  </si>
  <si>
    <t>Uncle Income</t>
  </si>
  <si>
    <t>Servant maid</t>
  </si>
  <si>
    <t>Joy Alukkas-Vidya</t>
  </si>
  <si>
    <t>Personal-sailesh</t>
  </si>
  <si>
    <t>Education Loan</t>
  </si>
  <si>
    <t>Iron</t>
  </si>
  <si>
    <t>Amway</t>
  </si>
  <si>
    <t>Parlour</t>
  </si>
  <si>
    <t>Crackers</t>
  </si>
  <si>
    <t>Charity</t>
  </si>
  <si>
    <t>Vidya gift</t>
  </si>
  <si>
    <t>Milk</t>
  </si>
  <si>
    <t>Medicines</t>
  </si>
  <si>
    <t>Fruits &amp; Vegs &amp; other</t>
  </si>
  <si>
    <t>Date</t>
  </si>
  <si>
    <t>Spent by</t>
  </si>
  <si>
    <t>Train tickets</t>
  </si>
  <si>
    <t>Amount</t>
  </si>
  <si>
    <t>Expense Type</t>
  </si>
  <si>
    <t>Individual expenses from Aunty contribution</t>
  </si>
  <si>
    <t>Individual expenses from Sailesh contribution</t>
  </si>
  <si>
    <t>Individual expenses from Vidya contribution</t>
  </si>
  <si>
    <t>Ritz Cleaning</t>
  </si>
  <si>
    <t>Enfield Cleaning</t>
  </si>
  <si>
    <t>Saree installment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</si>
  <si>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</si>
  <si>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</si>
  <si>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</si>
  <si>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</si>
  <si>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</si>
  <si>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</si>
  <si>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</si>
  <si>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</si>
  <si>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</si>
  <si>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</si>
  <si>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Land</t>
  </si>
  <si>
    <t>Vidya receivable</t>
  </si>
  <si>
    <t>FD-Aunty</t>
  </si>
  <si>
    <t>Vidya</t>
  </si>
  <si>
    <t>Dinner</t>
  </si>
  <si>
    <t>Auto</t>
  </si>
  <si>
    <t>Provisions</t>
  </si>
  <si>
    <t>Petrol</t>
  </si>
  <si>
    <t>Sailesh-Iwish&amp;Vidya RD</t>
  </si>
  <si>
    <t>Glasses</t>
  </si>
  <si>
    <t>Chips</t>
  </si>
  <si>
    <t>Aunty</t>
  </si>
  <si>
    <t>Aunty transfer</t>
  </si>
  <si>
    <t>Sail transfer</t>
  </si>
  <si>
    <t>RD</t>
  </si>
  <si>
    <t>Sailesh</t>
  </si>
  <si>
    <t>Dominos</t>
  </si>
  <si>
    <t>Shoe</t>
  </si>
  <si>
    <t>Eduloan</t>
  </si>
  <si>
    <t>Rice</t>
  </si>
  <si>
    <t>Hair cut</t>
  </si>
  <si>
    <t>Rent</t>
  </si>
  <si>
    <t>Vehicle Maintanance</t>
  </si>
  <si>
    <t>Products</t>
  </si>
  <si>
    <t>Helmet</t>
  </si>
  <si>
    <t>Aishu</t>
  </si>
  <si>
    <t>Snacks</t>
  </si>
  <si>
    <t>Saree</t>
  </si>
  <si>
    <t>Personalloan</t>
  </si>
  <si>
    <t>Maintanance</t>
  </si>
  <si>
    <t xml:space="preserve">Album </t>
  </si>
  <si>
    <t>Lunch</t>
  </si>
  <si>
    <t>Akshya</t>
  </si>
  <si>
    <t>Ration card</t>
  </si>
  <si>
    <t>products</t>
  </si>
  <si>
    <t>Xerox</t>
  </si>
  <si>
    <t>Coffee powder</t>
  </si>
  <si>
    <t>Test</t>
  </si>
  <si>
    <t>Vegetables</t>
  </si>
  <si>
    <t>Study material</t>
  </si>
  <si>
    <t>Prem</t>
  </si>
  <si>
    <t>Tatasky</t>
  </si>
  <si>
    <t>Movie</t>
  </si>
  <si>
    <t>A2b</t>
  </si>
  <si>
    <t>Car</t>
  </si>
  <si>
    <t>Vidya shopping</t>
  </si>
  <si>
    <t>Vegs and provisions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</si>
</sst>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₹-4009]\ #,##0;[Red][$₹-4009]\ \-#,##0"/>
    <numFmt numFmtId="165" formatCode="[$₹-4009]\ #,##0"/>
  </numFmts>
  <fonts count="32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4" tint="-0.499984740745262"/>
      <name val="Trebuchet MS"/>
      <scheme val="minor"/>
    </font>
    <font>
      <sz val="10"/>
      <color theme="4" tint="-0.249977111117893"/>
      <name val="Trebuchet MS"/>
      <scheme val="minor"/>
    </font>
    <font>
      <sz val="10"/>
      <name val="Trebuchet MS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4" fontId="13" fillId="0" borderId="4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5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4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17" xfId="0" applyFill="1" applyBorder="1"/>
    <xf numFmtId="0" fontId="0" fillId="15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4" fontId="0" fillId="0" borderId="8" xfId="0" applyNumberFormat="1" applyFill="1" applyBorder="1" applyAlignment="1">
      <alignment horizontal="right"/>
    </xf>
    <xf numFmtId="165" fontId="24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14" fontId="0" fillId="0" borderId="8" xfId="0" applyNumberFormat="1" applyFont="1" applyFill="1" applyBorder="1" applyAlignment="1">
      <alignment horizontal="right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25" fillId="0" borderId="0" xfId="0" applyNumberFormat="1" applyFont="1" applyFill="1" applyAlignment="1">
      <alignment vertical="center" wrapText="1"/>
    </xf>
    <xf numFmtId="164" fontId="25" fillId="0" borderId="4" xfId="0" applyNumberFormat="1" applyFont="1" applyFill="1" applyBorder="1" applyAlignment="1">
      <alignment vertical="center" wrapText="1"/>
    </xf>
    <xf numFmtId="165" fontId="26" fillId="6" borderId="0" xfId="0" applyNumberFormat="1" applyFont="1" applyFill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0" fontId="27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2" fillId="8" borderId="8" xfId="0" applyFont="1" applyFill="1" applyBorder="1" applyAlignment="1">
      <alignment horizontal="center" wrapText="1"/>
    </xf>
    <xf numFmtId="14" fontId="0" fillId="16" borderId="8" xfId="0" applyNumberFormat="1" applyFill="1" applyBorder="1"/>
    <xf numFmtId="0" fontId="0" fillId="16" borderId="8" xfId="0" applyFill="1" applyBorder="1"/>
    <xf numFmtId="14" fontId="0" fillId="0" borderId="26" xfId="0" applyNumberFormat="1" applyFill="1" applyBorder="1"/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7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5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0351"/>
        </c:manualLayout>
      </c:layout>
      <c:pie3DChart>
        <c:varyColors val="1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1300</c:v>
                </c:pt>
                <c:pt idx="1">
                  <c:v>1500</c:v>
                </c:pt>
                <c:pt idx="2">
                  <c:v>1500</c:v>
                </c:pt>
                <c:pt idx="3">
                  <c:v>450</c:v>
                </c:pt>
                <c:pt idx="4">
                  <c:v>450</c:v>
                </c:pt>
                <c:pt idx="5">
                  <c:v>0</c:v>
                </c:pt>
                <c:pt idx="6">
                  <c:v>0</c:v>
                </c:pt>
                <c:pt idx="7">
                  <c:v>16500</c:v>
                </c:pt>
                <c:pt idx="8">
                  <c:v>350</c:v>
                </c:pt>
                <c:pt idx="9">
                  <c:v>300</c:v>
                </c:pt>
                <c:pt idx="10">
                  <c:v>0</c:v>
                </c:pt>
                <c:pt idx="11">
                  <c:v>6000</c:v>
                </c:pt>
                <c:pt idx="12">
                  <c:v>2500</c:v>
                </c:pt>
                <c:pt idx="13">
                  <c:v>0</c:v>
                </c:pt>
                <c:pt idx="14">
                  <c:v>4500</c:v>
                </c:pt>
                <c:pt idx="15">
                  <c:v>5000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5411061883068833"/>
          <c:y val="8.0610153389519865E-2"/>
          <c:w val="0.32933357899073384"/>
          <c:h val="0.86493265440887834"/>
        </c:manualLayout>
      </c:layout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80213504"/>
        <c:axId val="80215040"/>
        <c:axId val="0"/>
      </c:bar3DChart>
      <c:catAx>
        <c:axId val="80213504"/>
        <c:scaling>
          <c:orientation val="minMax"/>
        </c:scaling>
        <c:axPos val="l"/>
        <c:numFmt formatCode="General" sourceLinked="1"/>
        <c:tickLblPos val="nextTo"/>
        <c:crossAx val="80215040"/>
        <c:crosses val="autoZero"/>
        <c:auto val="1"/>
        <c:lblAlgn val="ctr"/>
        <c:lblOffset val="100"/>
      </c:catAx>
      <c:valAx>
        <c:axId val="80215040"/>
        <c:scaling>
          <c:orientation val="minMax"/>
        </c:scaling>
        <c:axPos val="b"/>
        <c:majorGridlines/>
        <c:numFmt formatCode="General" sourceLinked="1"/>
        <c:tickLblPos val="nextTo"/>
        <c:crossAx val="8021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2777"/>
        </c:manualLayout>
      </c:layout>
    </c:legend>
    <c:plotVisOnly val="1"/>
  </c:chart>
  <c:spPr>
    <a:solidFill>
      <a:srgbClr val="DAFCEC"/>
    </a:solidFill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95248</xdr:colOff>
      <xdr:row>2</xdr:row>
      <xdr:rowOff>11909</xdr:rowOff>
    </xdr:from>
    <xdr:to>
      <xdr:col>15</xdr:col>
      <xdr:colOff>166686</xdr:colOff>
      <xdr:row>18</xdr:row>
      <xdr:rowOff>95251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8</xdr:col>
      <xdr:colOff>272141</xdr:colOff>
      <xdr:row>2</xdr:row>
      <xdr:rowOff>167367</xdr:rowOff>
    </xdr:from>
    <xdr:ext cx="2843893" cy="383118"/>
    <xdr:sp macro="" textlink="">
      <xdr:nvSpPr>
        <xdr:cNvPr id="12" name="TextBox 11"/>
        <xdr:cNvSpPr txBox="1"/>
      </xdr:nvSpPr>
      <xdr:spPr>
        <a:xfrm>
          <a:off x="7307034" y="738867"/>
          <a:ext cx="2843893" cy="383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43" dataDxfId="42" totalsRowDxfId="41">
  <autoFilter ref="G63:J67"/>
  <tableColumns count="4">
    <tableColumn id="1" name="Taxes" totalsRowLabel="Total" dataDxfId="40" totalsRowDxfId="39"/>
    <tableColumn id="2" name="Projected Cost" totalsRowFunction="sum" dataDxfId="38" totalsRowDxfId="37"/>
    <tableColumn id="3" name="Actual Cost" totalsRowFunction="sum" dataDxfId="36" totalsRowDxfId="35"/>
    <tableColumn id="4" name="Difference" totalsRowFunction="sum" dataDxfId="34" totalsRowDxfId="33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32" dataDxfId="31" totalsRowDxfId="30">
  <autoFilter ref="B63:E67"/>
  <tableColumns count="4">
    <tableColumn id="1" name="Savings/Investments" totalsRowLabel="Total" dataDxfId="29" totalsRowDxfId="28"/>
    <tableColumn id="2" name="Projected Cost" totalsRowFunction="sum" dataDxfId="27" totalsRowDxfId="26"/>
    <tableColumn id="3" name="Actual Cost" totalsRowFunction="sum" dataDxfId="25" totalsRowDxfId="24"/>
    <tableColumn id="4" name="Difference" totalsRowFunction="sum" dataDxfId="23" totalsRowDxfId="2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21" dataDxfId="20" totalsRowDxfId="19">
  <autoFilter ref="G30:J33"/>
  <tableColumns count="4">
    <tableColumn id="1" name="Gifts and Donations" totalsRowLabel="Total" dataDxfId="18" totalsRowDxfId="17"/>
    <tableColumn id="2" name="Projected Cost" totalsRowFunction="sum" dataDxfId="16" totalsRowDxfId="15"/>
    <tableColumn id="3" name="Actual Cost" totalsRowFunction="sum" dataDxfId="14" totalsRowDxfId="13"/>
    <tableColumn id="4" name="Difference" totalsRowFunction="sum" dataDxfId="12" totalsRowDxfId="1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10" dataDxfId="9" totalsRowDxfId="8">
  <autoFilter ref="B56:E60"/>
  <tableColumns count="4">
    <tableColumn id="1" name="Legal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1" dataDxfId="130" totalsRowDxfId="129">
  <autoFilter ref="B20:E28"/>
  <tableColumns count="4">
    <tableColumn id="1" name="Transportation" totalsRowLabel="Total" dataDxfId="128" totalsRowDxfId="127"/>
    <tableColumn id="2" name="Projected Cost" totalsRowFunction="sum" dataDxfId="126" totalsRowDxfId="125"/>
    <tableColumn id="3" name="Actual Cost" totalsRowFunction="sum" dataDxfId="124" totalsRowDxfId="123"/>
    <tableColumn id="4" name="Difference" totalsRowFunction="sum" dataDxfId="122" totalsRowDxfId="12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0" dataDxfId="119" totalsRowDxfId="118">
  <autoFilter ref="B31:E35"/>
  <tableColumns count="4">
    <tableColumn id="1" name="Insurance" totalsRowLabel="Total" dataDxfId="117" totalsRowDxfId="116"/>
    <tableColumn id="2" name="Projected Cost" totalsRowFunction="sum" dataDxfId="115" totalsRowDxfId="114"/>
    <tableColumn id="3" name="Actual Cost" totalsRowFunction="sum" dataDxfId="113" totalsRowDxfId="112"/>
    <tableColumn id="4" name="Difference" totalsRowFunction="sum" dataDxfId="111" totalsRowDxfId="11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09" dataDxfId="108" totalsRowDxfId="107">
  <autoFilter ref="B38:E41"/>
  <tableColumns count="4">
    <tableColumn id="1" name="Food" totalsRowLabel="Total" dataDxfId="106" totalsRowDxfId="105"/>
    <tableColumn id="2" name="Projected Cost" totalsRowFunction="sum" dataDxfId="104" totalsRowDxfId="103"/>
    <tableColumn id="3" name="Actual Cost" totalsRowFunction="sum" dataDxfId="102" totalsRowDxfId="101"/>
    <tableColumn id="4" name="Difference" totalsRowFunction="sum" dataDxfId="100" totalsRowDxfId="99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98" dataDxfId="97" totalsRowDxfId="96">
  <autoFilter ref="B44:E53"/>
  <tableColumns count="4">
    <tableColumn id="1" name="Children" totalsRowLabel="Total" dataDxfId="95" totalsRowDxfId="94"/>
    <tableColumn id="2" name="Projected Cost" totalsRowFunction="sum" dataDxfId="93" totalsRowDxfId="92">
      <calculatedColumnFormula>SUBTOTAL(109,Insurance[Projected Cost])</calculatedColumnFormula>
    </tableColumn>
    <tableColumn id="3" name="Actual Cost" totalsRowFunction="sum" dataDxfId="91" totalsRowDxfId="90">
      <calculatedColumnFormula>SUBTOTAL(109,Insurance[Projected Cost])</calculatedColumnFormula>
    </tableColumn>
    <tableColumn id="4" name="Difference" totalsRowFunction="sum" dataDxfId="89" totalsRowDxfId="8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87" dataDxfId="86" totalsRowDxfId="85">
  <autoFilter ref="G36:J41"/>
  <tableColumns count="4">
    <tableColumn id="1" name="Pets" totalsRowLabel="Total" dataDxfId="84" totalsRowDxfId="83"/>
    <tableColumn id="2" name="Projected Cost" totalsRowFunction="sum" dataDxfId="82" totalsRowDxfId="81"/>
    <tableColumn id="3" name="Actual Cost" totalsRowFunction="sum" dataDxfId="80" totalsRowDxfId="79"/>
    <tableColumn id="4" name="Difference" totalsRowFunction="sum" dataDxfId="78" totalsRowDxfId="77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76" dataDxfId="75" totalsRowDxfId="74">
  <autoFilter ref="G44:J51"/>
  <tableColumns count="4">
    <tableColumn id="1" name="Personal Care" totalsRowLabel="Total" dataDxfId="73" totalsRowDxfId="72"/>
    <tableColumn id="2" name="Projected Cost" totalsRowFunction="sum" dataDxfId="71" totalsRowDxfId="70"/>
    <tableColumn id="3" name="Actual Cost" totalsRowFunction="sum" dataDxfId="69" totalsRowDxfId="68"/>
    <tableColumn id="4" name="Difference" totalsRowFunction="sum" dataDxfId="67" totalsRowDxfId="6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65" dataDxfId="64" totalsRowDxfId="63">
  <autoFilter ref="G20:J27"/>
  <tableColumns count="4">
    <tableColumn id="1" name="Entertainment" totalsRowLabel="Total" dataDxfId="62" totalsRowDxfId="61"/>
    <tableColumn id="2" name="Projected Cost" totalsRowFunction="sum" dataDxfId="60" totalsRowDxfId="59"/>
    <tableColumn id="3" name="Actual Cost" totalsRowFunction="sum" dataDxfId="58" totalsRowDxfId="57"/>
    <tableColumn id="4" name="Difference" totalsRowFunction="sum" dataDxfId="56" totalsRowDxfId="55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54" dataDxfId="53" totalsRowDxfId="52">
  <autoFilter ref="G54:J60"/>
  <tableColumns count="4">
    <tableColumn id="1" name="Loans" totalsRowLabel="Total" dataDxfId="51" totalsRowDxfId="50"/>
    <tableColumn id="2" name="Projected Cost" totalsRowFunction="sum" dataDxfId="49" totalsRowDxfId="48"/>
    <tableColumn id="3" name="Actual Cost" totalsRowFunction="sum" dataDxfId="47" totalsRowDxfId="46"/>
    <tableColumn id="4" name="Difference" totalsRowFunction="sum" dataDxfId="45" totalsRowDxfId="4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topLeftCell="A37" zoomScaleNormal="100" zoomScalePageLayoutView="75" workbookViewId="0">
      <selection activeCell="I33" sqref="I33"/>
    </sheetView>
  </sheetViews>
  <sheetFormatPr defaultRowHeight="15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.8554687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>
      <c r="B1" s="81"/>
      <c r="C1" s="81"/>
      <c r="D1" s="81"/>
      <c r="E1" s="81"/>
      <c r="F1" s="81"/>
      <c r="G1" s="81"/>
      <c r="H1" s="81"/>
      <c r="I1" s="7"/>
      <c r="J1" s="7"/>
      <c r="K1" s="8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>
      <c r="B3" s="85" t="s">
        <v>55</v>
      </c>
      <c r="C3" s="86"/>
      <c r="D3" s="37" t="s">
        <v>56</v>
      </c>
      <c r="E3" s="38" t="s">
        <v>57</v>
      </c>
      <c r="F3" s="4"/>
      <c r="G3" s="82" t="s">
        <v>4</v>
      </c>
      <c r="H3" s="83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>
      <c r="B4" s="39"/>
      <c r="C4" s="46">
        <f>SUM(C18,C29,C36,C42,C54,C61,C68,H68,H61,H52,H42,H34,H28)</f>
        <v>168163</v>
      </c>
      <c r="D4" s="46">
        <f>SUM(D18,D29,D36,D42,D54,D61,D68,I68,I61,I52,I42,I34,I28)</f>
        <v>86200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81963</v>
      </c>
      <c r="F4" s="4"/>
      <c r="G4" s="40" t="s">
        <v>76</v>
      </c>
      <c r="H4" s="46">
        <v>36487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>
      <c r="B5" s="2"/>
      <c r="C5" s="2"/>
      <c r="D5" s="2"/>
      <c r="E5" s="2"/>
      <c r="F5" s="2"/>
      <c r="G5" s="41" t="s">
        <v>77</v>
      </c>
      <c r="H5" s="46">
        <v>17395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>
      <c r="B6" s="11" t="s">
        <v>17</v>
      </c>
      <c r="C6" s="10" t="s">
        <v>0</v>
      </c>
      <c r="D6" s="10" t="s">
        <v>1</v>
      </c>
      <c r="E6" s="10" t="s">
        <v>2</v>
      </c>
      <c r="F6" s="2"/>
      <c r="G6" s="40" t="s">
        <v>78</v>
      </c>
      <c r="H6" s="46">
        <v>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>
      <c r="B7" s="12" t="s">
        <v>5</v>
      </c>
      <c r="C7" s="46">
        <v>0</v>
      </c>
      <c r="D7" s="46">
        <v>0</v>
      </c>
      <c r="E7" s="47">
        <f>[Projected Cost]-[Actual Cost]</f>
        <v>0</v>
      </c>
      <c r="F7" s="2"/>
      <c r="G7" s="42" t="s">
        <v>53</v>
      </c>
      <c r="H7" s="46">
        <f>SUM(H4:H6)</f>
        <v>53882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>
      <c r="B8" s="12" t="s">
        <v>11</v>
      </c>
      <c r="C8" s="46">
        <v>0</v>
      </c>
      <c r="D8" s="46">
        <v>0</v>
      </c>
      <c r="E8" s="47">
        <f>[Projected Cost]-[Actual Cost]</f>
        <v>0</v>
      </c>
      <c r="F8" s="2"/>
      <c r="G8" s="5"/>
      <c r="H8" s="6"/>
      <c r="I8" s="3"/>
      <c r="J8" s="3"/>
      <c r="K8" s="9"/>
      <c r="Q8" s="20"/>
      <c r="R8" s="20"/>
      <c r="S8" s="20"/>
      <c r="T8" s="87"/>
      <c r="U8" s="87"/>
      <c r="V8" s="20"/>
    </row>
    <row r="9" spans="2:22" customFormat="1" ht="14.1" customHeight="1">
      <c r="B9" s="12" t="s">
        <v>12</v>
      </c>
      <c r="C9" s="46">
        <v>8000</v>
      </c>
      <c r="D9" s="46">
        <v>1400</v>
      </c>
      <c r="E9" s="47">
        <f>[Projected Cost]-[Actual Cost]</f>
        <v>6600</v>
      </c>
      <c r="F9" s="2"/>
      <c r="G9" s="82" t="s">
        <v>3</v>
      </c>
      <c r="H9" s="83"/>
      <c r="I9" s="2"/>
      <c r="J9" s="2"/>
      <c r="K9" s="9" t="s">
        <v>64</v>
      </c>
      <c r="Q9" s="20"/>
      <c r="R9" s="20"/>
      <c r="S9" s="20"/>
      <c r="T9" s="21"/>
      <c r="U9" s="22"/>
      <c r="V9" s="20"/>
    </row>
    <row r="10" spans="2:22" customFormat="1" ht="14.1" customHeight="1">
      <c r="B10" s="12" t="s">
        <v>89</v>
      </c>
      <c r="C10" s="46">
        <v>1300</v>
      </c>
      <c r="D10" s="46">
        <v>1300</v>
      </c>
      <c r="E10" s="47">
        <f>[Projected Cost]-[Actual Cost]</f>
        <v>0</v>
      </c>
      <c r="F10" s="2"/>
      <c r="G10" s="40" t="s">
        <v>76</v>
      </c>
      <c r="H10" s="46">
        <v>36487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>
      <c r="B11" s="12" t="s">
        <v>79</v>
      </c>
      <c r="C11" s="46">
        <v>1500</v>
      </c>
      <c r="D11" s="46">
        <v>0</v>
      </c>
      <c r="E11" s="47">
        <f>[Projected Cost]-[Actual Cost]</f>
        <v>1500</v>
      </c>
      <c r="F11" s="2"/>
      <c r="G11" s="41" t="s">
        <v>77</v>
      </c>
      <c r="H11" s="46">
        <v>70395</v>
      </c>
      <c r="I11" s="2"/>
      <c r="J11" s="2"/>
      <c r="K11" s="9"/>
      <c r="Q11" s="87"/>
      <c r="R11" s="87"/>
      <c r="S11" s="20"/>
      <c r="T11" s="21"/>
      <c r="U11" s="22"/>
      <c r="V11" s="20"/>
    </row>
    <row r="12" spans="2:22" customFormat="1" ht="14.1" customHeight="1">
      <c r="B12" s="12" t="s">
        <v>10</v>
      </c>
      <c r="C12" s="46">
        <v>1500</v>
      </c>
      <c r="D12" s="46">
        <v>0</v>
      </c>
      <c r="E12" s="47">
        <f>[Projected Cost]-[Actual Cost]</f>
        <v>1500</v>
      </c>
      <c r="F12" s="2"/>
      <c r="G12" s="40" t="s">
        <v>78</v>
      </c>
      <c r="H12" s="46">
        <v>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>
      <c r="B13" s="12" t="s">
        <v>8</v>
      </c>
      <c r="C13" s="46">
        <v>450</v>
      </c>
      <c r="D13" s="46">
        <v>0</v>
      </c>
      <c r="E13" s="48">
        <f>[Projected Cost]-[Actual Cost]</f>
        <v>450</v>
      </c>
      <c r="F13" s="2"/>
      <c r="G13" s="42" t="s">
        <v>53</v>
      </c>
      <c r="H13" s="46">
        <f>SUM(H10:H12)</f>
        <v>106882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>
      <c r="B14" s="12" t="s">
        <v>9</v>
      </c>
      <c r="C14" s="46">
        <v>450</v>
      </c>
      <c r="D14" s="46">
        <v>0</v>
      </c>
      <c r="E14" s="47">
        <f>[Projected Cost]-[Actual Cost]</f>
        <v>450</v>
      </c>
      <c r="F14" s="2"/>
      <c r="G14" s="4"/>
      <c r="H14" s="4"/>
      <c r="I14" s="2"/>
      <c r="J14" s="2"/>
      <c r="K14" s="9"/>
      <c r="Q14" s="21"/>
      <c r="R14" s="22"/>
      <c r="S14" s="20"/>
      <c r="T14" s="87"/>
      <c r="U14" s="87"/>
      <c r="V14" s="20"/>
    </row>
    <row r="15" spans="2:22" customFormat="1" ht="14.1" customHeight="1">
      <c r="B15" s="12" t="s">
        <v>7</v>
      </c>
      <c r="C15" s="46">
        <v>0</v>
      </c>
      <c r="D15" s="46">
        <v>0</v>
      </c>
      <c r="E15" s="47">
        <f>[Projected Cost]-[Actual Cost]</f>
        <v>0</v>
      </c>
      <c r="F15" s="2"/>
      <c r="G15" s="43" t="s">
        <v>60</v>
      </c>
      <c r="H15" s="46">
        <f>SUM(H7-C4)</f>
        <v>-114281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>
      <c r="B16" s="12" t="s">
        <v>58</v>
      </c>
      <c r="C16" s="46">
        <v>0</v>
      </c>
      <c r="D16" s="72">
        <v>0</v>
      </c>
      <c r="E16" s="47">
        <f>[Projected Cost]-[Actual Cost]</f>
        <v>0</v>
      </c>
      <c r="F16" s="2"/>
      <c r="G16" s="44" t="s">
        <v>61</v>
      </c>
      <c r="H16" s="46">
        <f>SUM(H13-D4)</f>
        <v>20682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>
      <c r="B17" s="12" t="s">
        <v>6</v>
      </c>
      <c r="C17" s="46">
        <v>16500</v>
      </c>
      <c r="D17" s="46">
        <v>16500</v>
      </c>
      <c r="E17" s="47">
        <f>[Projected Cost]-[Actual Cost]</f>
        <v>0</v>
      </c>
      <c r="F17" s="2"/>
      <c r="G17" s="45" t="s">
        <v>2</v>
      </c>
      <c r="H17" s="46">
        <f>SUM(H16-H15)</f>
        <v>134963</v>
      </c>
      <c r="I17" s="2"/>
      <c r="J17" s="2"/>
      <c r="K17" s="9"/>
      <c r="Q17" s="87"/>
      <c r="R17" s="87"/>
      <c r="S17" s="20"/>
      <c r="T17" s="21"/>
      <c r="U17" s="22"/>
      <c r="V17" s="20"/>
    </row>
    <row r="18" spans="2:22" customFormat="1" ht="14.1" customHeight="1">
      <c r="B18" s="71" t="s">
        <v>59</v>
      </c>
      <c r="C18" s="72">
        <f>SUBTOTAL(109,[Projected Cost])</f>
        <v>29700</v>
      </c>
      <c r="D18" s="72">
        <f>SUBTOTAL(109,[Actual Cost])</f>
        <v>19200</v>
      </c>
      <c r="E18" s="73">
        <f>SUBTOTAL(109,[Difference])</f>
        <v>10500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>
      <c r="B19" s="84"/>
      <c r="C19" s="84"/>
      <c r="D19" s="84"/>
      <c r="E19" s="84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>
      <c r="B20" s="27" t="s">
        <v>65</v>
      </c>
      <c r="C20" s="28" t="s">
        <v>0</v>
      </c>
      <c r="D20" s="28" t="s">
        <v>1</v>
      </c>
      <c r="E20" s="28" t="s">
        <v>2</v>
      </c>
      <c r="F20" s="2"/>
      <c r="G20" s="29" t="s">
        <v>30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>
      <c r="B21" s="12" t="s">
        <v>100</v>
      </c>
      <c r="C21" s="46">
        <v>350</v>
      </c>
      <c r="D21" s="46">
        <v>350</v>
      </c>
      <c r="E21" s="47">
        <f>[Projected Cost]-[Actual Cost]</f>
        <v>0</v>
      </c>
      <c r="F21" s="2"/>
      <c r="G21" s="12" t="s">
        <v>31</v>
      </c>
      <c r="H21" s="46">
        <v>0</v>
      </c>
      <c r="I21" s="46">
        <v>0</v>
      </c>
      <c r="J21" s="47">
        <f>[Projected Cost]-[Actual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>
      <c r="B22" s="12" t="s">
        <v>101</v>
      </c>
      <c r="C22" s="46">
        <v>300</v>
      </c>
      <c r="D22" s="46">
        <v>300</v>
      </c>
      <c r="E22" s="47">
        <f>[Projected Cost]-[Actual Cost]</f>
        <v>0</v>
      </c>
      <c r="F22" s="2"/>
      <c r="G22" s="12" t="s">
        <v>32</v>
      </c>
      <c r="H22" s="46">
        <v>0</v>
      </c>
      <c r="I22" s="46">
        <v>0</v>
      </c>
      <c r="J22" s="47">
        <f>[Projected Cost]-[Actual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>
      <c r="B23" s="12" t="s">
        <v>94</v>
      </c>
      <c r="C23" s="46">
        <v>0</v>
      </c>
      <c r="D23" s="46">
        <v>0</v>
      </c>
      <c r="E23" s="47">
        <f>[Projected Cost]-[Actual Cost]</f>
        <v>0</v>
      </c>
      <c r="F23" s="2"/>
      <c r="G23" s="12" t="s">
        <v>33</v>
      </c>
      <c r="H23" s="46">
        <v>1000</v>
      </c>
      <c r="I23" s="46">
        <v>0</v>
      </c>
      <c r="J23" s="47">
        <f>[Projected Cost]-[Actual Cost]</f>
        <v>1000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>
      <c r="B24" s="12" t="s">
        <v>15</v>
      </c>
      <c r="C24" s="46">
        <v>6000</v>
      </c>
      <c r="D24" s="46">
        <v>2182</v>
      </c>
      <c r="E24" s="47">
        <f>[Projected Cost]-[Actual Cost]</f>
        <v>3818</v>
      </c>
      <c r="F24" s="2"/>
      <c r="G24" s="12" t="s">
        <v>86</v>
      </c>
      <c r="H24" s="46">
        <v>0</v>
      </c>
      <c r="I24" s="46">
        <v>0</v>
      </c>
      <c r="J24" s="47">
        <f>[Projected Cost]-[Actual Cost]</f>
        <v>0</v>
      </c>
      <c r="K24" s="9"/>
      <c r="P24" t="s">
        <v>66</v>
      </c>
      <c r="Q24">
        <v>1300</v>
      </c>
      <c r="T24" s="20"/>
      <c r="U24" s="20"/>
      <c r="V24" s="20"/>
    </row>
    <row r="25" spans="2:22" customFormat="1" ht="14.1" customHeight="1">
      <c r="B25" s="12" t="s">
        <v>13</v>
      </c>
      <c r="C25" s="46">
        <v>0</v>
      </c>
      <c r="D25" s="46">
        <v>0</v>
      </c>
      <c r="E25" s="47">
        <f>[Projected Cost]-[Actual Cost]</f>
        <v>0</v>
      </c>
      <c r="F25" s="2"/>
      <c r="G25" s="12" t="s">
        <v>50</v>
      </c>
      <c r="H25" s="46">
        <v>0</v>
      </c>
      <c r="I25" s="46">
        <v>0</v>
      </c>
      <c r="J25" s="47">
        <f>[Projected Cost]-[Actual Cost]</f>
        <v>0</v>
      </c>
      <c r="K25" s="9"/>
      <c r="P25" t="s">
        <v>67</v>
      </c>
      <c r="Q25">
        <v>800</v>
      </c>
      <c r="T25" s="20"/>
      <c r="U25" s="20"/>
      <c r="V25" s="20"/>
    </row>
    <row r="26" spans="2:22" customFormat="1" ht="14.1" customHeight="1">
      <c r="B26" s="12" t="s">
        <v>16</v>
      </c>
      <c r="C26" s="46">
        <v>2500</v>
      </c>
      <c r="D26" s="46">
        <v>0</v>
      </c>
      <c r="E26" s="47">
        <f>[Projected Cost]-[Actual Cost]</f>
        <v>2500</v>
      </c>
      <c r="F26" s="2"/>
      <c r="G26" s="12" t="s">
        <v>34</v>
      </c>
      <c r="H26" s="46">
        <v>0</v>
      </c>
      <c r="I26" s="46">
        <v>0</v>
      </c>
      <c r="J26" s="47">
        <f>[Projected Cost]-[Actual Cost]</f>
        <v>0</v>
      </c>
      <c r="K26" s="9"/>
      <c r="P26" t="s">
        <v>68</v>
      </c>
      <c r="Q26">
        <v>500</v>
      </c>
      <c r="T26" s="20"/>
      <c r="U26" s="20"/>
      <c r="V26" s="20"/>
    </row>
    <row r="27" spans="2:22" customFormat="1" ht="14.1" customHeight="1">
      <c r="B27" s="12" t="s">
        <v>14</v>
      </c>
      <c r="C27" s="46">
        <v>0</v>
      </c>
      <c r="D27" s="46">
        <v>0</v>
      </c>
      <c r="E27" s="47">
        <f>[Projected Cost]-[Actual Cost]</f>
        <v>0</v>
      </c>
      <c r="F27" s="2"/>
      <c r="G27" s="12" t="s">
        <v>12</v>
      </c>
      <c r="H27" s="46">
        <v>1000</v>
      </c>
      <c r="I27" s="46">
        <v>0</v>
      </c>
      <c r="J27" s="47">
        <f>[Projected Cost]-[Actual Cost]</f>
        <v>1000</v>
      </c>
      <c r="K27" s="9"/>
      <c r="P27" t="s">
        <v>69</v>
      </c>
      <c r="Q27">
        <v>700</v>
      </c>
    </row>
    <row r="28" spans="2:22" customFormat="1" ht="14.1" customHeight="1">
      <c r="B28" s="12" t="s">
        <v>12</v>
      </c>
      <c r="C28" s="46">
        <v>500</v>
      </c>
      <c r="D28" s="46">
        <v>100</v>
      </c>
      <c r="E28" s="47">
        <f>[Projected Cost]-[Actual Cost]</f>
        <v>400</v>
      </c>
      <c r="F28" s="2"/>
      <c r="G28" s="71" t="s">
        <v>59</v>
      </c>
      <c r="H28" s="72">
        <f>SUBTOTAL(109,[Projected Cost])</f>
        <v>2000</v>
      </c>
      <c r="I28" s="72">
        <f>SUBTOTAL(109,[Actual Cost])</f>
        <v>0</v>
      </c>
      <c r="J28" s="74">
        <f>SUBTOTAL(109,[Difference])</f>
        <v>2000</v>
      </c>
      <c r="K28" s="9"/>
      <c r="P28" t="s">
        <v>70</v>
      </c>
      <c r="Q28">
        <v>500</v>
      </c>
    </row>
    <row r="29" spans="2:22" customFormat="1" ht="14.1" customHeight="1">
      <c r="B29" s="71" t="s">
        <v>59</v>
      </c>
      <c r="C29" s="72">
        <f>SUBTOTAL(109,[Projected Cost])</f>
        <v>9650</v>
      </c>
      <c r="D29" s="72">
        <f>SUBTOTAL(109,[Actual Cost])</f>
        <v>2932</v>
      </c>
      <c r="E29" s="74">
        <f>SUBTOTAL(109,[Difference])</f>
        <v>6718</v>
      </c>
      <c r="F29" s="2"/>
      <c r="K29" s="9"/>
      <c r="P29" t="s">
        <v>71</v>
      </c>
      <c r="Q29">
        <v>500</v>
      </c>
    </row>
    <row r="30" spans="2:22" customFormat="1" ht="14.1" customHeight="1">
      <c r="B30" s="84"/>
      <c r="C30" s="84"/>
      <c r="D30" s="84"/>
      <c r="E30" s="84"/>
      <c r="F30" s="2"/>
      <c r="G30" s="36" t="s">
        <v>52</v>
      </c>
      <c r="H30" s="30" t="s">
        <v>0</v>
      </c>
      <c r="I30" s="30" t="s">
        <v>1</v>
      </c>
      <c r="J30" s="30" t="s">
        <v>2</v>
      </c>
      <c r="K30" s="9"/>
      <c r="P30" t="s">
        <v>72</v>
      </c>
      <c r="Q30">
        <v>400</v>
      </c>
    </row>
    <row r="31" spans="2:22" customFormat="1" ht="14.1" customHeight="1">
      <c r="B31" s="31" t="s">
        <v>13</v>
      </c>
      <c r="C31" s="30" t="s">
        <v>0</v>
      </c>
      <c r="D31" s="30" t="s">
        <v>1</v>
      </c>
      <c r="E31" s="30" t="s">
        <v>2</v>
      </c>
      <c r="F31" s="2"/>
      <c r="G31" s="12" t="s">
        <v>87</v>
      </c>
      <c r="H31" s="46">
        <v>1500</v>
      </c>
      <c r="I31" s="46">
        <v>1500</v>
      </c>
      <c r="J31" s="47">
        <f>[Projected Cost]-[Actual Cost]</f>
        <v>0</v>
      </c>
      <c r="K31" s="9"/>
      <c r="P31" t="s">
        <v>73</v>
      </c>
      <c r="Q31">
        <v>800</v>
      </c>
    </row>
    <row r="32" spans="2:22" customFormat="1" ht="14.1" customHeight="1">
      <c r="B32" s="12" t="s">
        <v>18</v>
      </c>
      <c r="C32" s="46">
        <v>0</v>
      </c>
      <c r="D32" s="46">
        <v>0</v>
      </c>
      <c r="E32" s="47">
        <f>[Projected Cost]-[Actual Cost]</f>
        <v>0</v>
      </c>
      <c r="F32" s="2"/>
      <c r="G32" s="12" t="s">
        <v>88</v>
      </c>
      <c r="H32" s="46">
        <v>0</v>
      </c>
      <c r="I32" s="46">
        <v>0</v>
      </c>
      <c r="J32" s="47">
        <f>[Projected Cost]-[Actual Cost]</f>
        <v>0</v>
      </c>
      <c r="K32" s="9"/>
      <c r="P32" t="s">
        <v>74</v>
      </c>
      <c r="Q32">
        <v>200</v>
      </c>
    </row>
    <row r="33" spans="2:17" customFormat="1" ht="14.1" customHeight="1">
      <c r="B33" s="12" t="s">
        <v>19</v>
      </c>
      <c r="C33" s="46">
        <v>0</v>
      </c>
      <c r="D33" s="46">
        <v>0</v>
      </c>
      <c r="E33" s="47">
        <f>[Projected Cost]-[Actual Cost]</f>
        <v>0</v>
      </c>
      <c r="F33" s="2"/>
      <c r="G33" s="12" t="s">
        <v>12</v>
      </c>
      <c r="H33" s="46">
        <v>9000</v>
      </c>
      <c r="I33" s="46">
        <v>10052</v>
      </c>
      <c r="J33" s="47">
        <f>[Projected Cost]-[Actual Cost]</f>
        <v>-1052</v>
      </c>
      <c r="K33" s="9"/>
      <c r="P33" t="s">
        <v>75</v>
      </c>
      <c r="Q33">
        <v>500</v>
      </c>
    </row>
    <row r="34" spans="2:17" customFormat="1" ht="14.1" customHeight="1">
      <c r="B34" s="12" t="s">
        <v>20</v>
      </c>
      <c r="C34" s="46">
        <v>0</v>
      </c>
      <c r="D34" s="46">
        <v>0</v>
      </c>
      <c r="E34" s="47">
        <f>[Projected Cost]-[Actual Cost]</f>
        <v>0</v>
      </c>
      <c r="F34" s="2"/>
      <c r="G34" s="71" t="s">
        <v>59</v>
      </c>
      <c r="H34" s="72">
        <f>SUBTOTAL(109,[Projected Cost])</f>
        <v>10500</v>
      </c>
      <c r="I34" s="72">
        <f>SUBTOTAL(109,[Actual Cost])</f>
        <v>11552</v>
      </c>
      <c r="J34" s="74">
        <f>SUBTOTAL(109,[Difference])</f>
        <v>-1052</v>
      </c>
      <c r="K34" s="9"/>
    </row>
    <row r="35" spans="2:17" customFormat="1" ht="14.1" customHeight="1">
      <c r="B35" s="12" t="s">
        <v>12</v>
      </c>
      <c r="C35" s="46">
        <v>0</v>
      </c>
      <c r="D35" s="46">
        <v>0</v>
      </c>
      <c r="E35" s="47">
        <f>[Projected Cost]-[Actual Cost]</f>
        <v>0</v>
      </c>
      <c r="F35" s="2"/>
      <c r="K35" s="9"/>
    </row>
    <row r="36" spans="2:17" customFormat="1" ht="14.1" customHeight="1">
      <c r="B36" s="71" t="s">
        <v>59</v>
      </c>
      <c r="C36" s="72">
        <f>SUBTOTAL(109,[Projected Cost])</f>
        <v>0</v>
      </c>
      <c r="D36" s="72">
        <f>SUBTOTAL(109,[Actual Cost])</f>
        <v>0</v>
      </c>
      <c r="E36" s="74">
        <f>SUBTOTAL(109,[Difference])</f>
        <v>0</v>
      </c>
      <c r="F36" s="2"/>
      <c r="G36" s="19" t="s">
        <v>23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>
      <c r="B37" s="84"/>
      <c r="C37" s="84"/>
      <c r="D37" s="84"/>
      <c r="E37" s="84"/>
      <c r="F37" s="2"/>
      <c r="G37" s="13" t="s">
        <v>22</v>
      </c>
      <c r="H37" s="46">
        <v>0</v>
      </c>
      <c r="I37" s="46">
        <v>0</v>
      </c>
      <c r="J37" s="47">
        <f>[Projected Cost]-[Actual Cost]</f>
        <v>0</v>
      </c>
      <c r="K37" s="9"/>
    </row>
    <row r="38" spans="2:17" customFormat="1" ht="14.1" customHeight="1">
      <c r="B38" s="31" t="s">
        <v>22</v>
      </c>
      <c r="C38" s="30" t="s">
        <v>0</v>
      </c>
      <c r="D38" s="30" t="s">
        <v>1</v>
      </c>
      <c r="E38" s="30" t="s">
        <v>2</v>
      </c>
      <c r="F38" s="2"/>
      <c r="G38" s="13" t="s">
        <v>25</v>
      </c>
      <c r="H38" s="46">
        <v>0</v>
      </c>
      <c r="I38" s="46">
        <v>0</v>
      </c>
      <c r="J38" s="47">
        <f>[Projected Cost]-[Actual Cost]</f>
        <v>0</v>
      </c>
      <c r="K38" s="9"/>
    </row>
    <row r="39" spans="2:17" customFormat="1" ht="14.1" customHeight="1">
      <c r="B39" s="12" t="s">
        <v>21</v>
      </c>
      <c r="C39" s="46">
        <v>4500</v>
      </c>
      <c r="D39" s="46">
        <v>3604</v>
      </c>
      <c r="E39" s="47">
        <f>[Projected Cost]-[Actual Cost]</f>
        <v>896</v>
      </c>
      <c r="F39" s="2"/>
      <c r="G39" s="13" t="s">
        <v>26</v>
      </c>
      <c r="H39" s="46">
        <v>0</v>
      </c>
      <c r="I39" s="46">
        <v>0</v>
      </c>
      <c r="J39" s="47">
        <f>[Projected Cost]-[Actual Cost]</f>
        <v>0</v>
      </c>
      <c r="K39" s="9"/>
    </row>
    <row r="40" spans="2:17" customFormat="1" ht="14.1" customHeight="1">
      <c r="B40" s="12" t="s">
        <v>29</v>
      </c>
      <c r="C40" s="46">
        <v>5000</v>
      </c>
      <c r="D40" s="46">
        <v>3993</v>
      </c>
      <c r="E40" s="47">
        <f>[Projected Cost]-[Actual Cost]</f>
        <v>1007</v>
      </c>
      <c r="F40" s="2"/>
      <c r="G40" s="13" t="s">
        <v>24</v>
      </c>
      <c r="H40" s="46">
        <v>0</v>
      </c>
      <c r="I40" s="46">
        <v>0</v>
      </c>
      <c r="J40" s="47">
        <f>[Projected Cost]-[Actual Cost]</f>
        <v>0</v>
      </c>
      <c r="K40" s="9"/>
    </row>
    <row r="41" spans="2:17" customFormat="1" ht="14.1" customHeight="1">
      <c r="B41" s="12" t="s">
        <v>91</v>
      </c>
      <c r="C41" s="46">
        <v>3000</v>
      </c>
      <c r="D41" s="46">
        <v>0</v>
      </c>
      <c r="E41" s="47">
        <f>[Projected Cost]-[Actual Cost]</f>
        <v>3000</v>
      </c>
      <c r="F41" s="2"/>
      <c r="G41" s="13" t="s">
        <v>12</v>
      </c>
      <c r="H41" s="46">
        <v>0</v>
      </c>
      <c r="I41" s="46">
        <v>0</v>
      </c>
      <c r="J41" s="47">
        <f>[Projected Cost]-[Actual Cost]</f>
        <v>0</v>
      </c>
      <c r="K41" s="9"/>
    </row>
    <row r="42" spans="2:17" customFormat="1" ht="14.1" customHeight="1">
      <c r="B42" s="71" t="s">
        <v>59</v>
      </c>
      <c r="C42" s="72">
        <f>SUBTOTAL(109,[Projected Cost])</f>
        <v>12500</v>
      </c>
      <c r="D42" s="72">
        <f>SUBTOTAL(109,[Actual Cost])</f>
        <v>7597</v>
      </c>
      <c r="E42" s="74">
        <f>SUBTOTAL(109,[Difference])</f>
        <v>4903</v>
      </c>
      <c r="F42" s="2"/>
      <c r="G42" s="65" t="s">
        <v>59</v>
      </c>
      <c r="H42" s="50">
        <f>SUBTOTAL(109,[Projected Cost])</f>
        <v>0</v>
      </c>
      <c r="I42" s="50">
        <f>SUBTOTAL(109,[Actual Cost])</f>
        <v>0</v>
      </c>
      <c r="J42" s="64">
        <f>SUBTOTAL(109,[Difference])</f>
        <v>0</v>
      </c>
      <c r="K42" s="9"/>
    </row>
    <row r="43" spans="2:17" customFormat="1" ht="14.1" customHeight="1">
      <c r="B43" s="84"/>
      <c r="C43" s="84"/>
      <c r="D43" s="84"/>
      <c r="E43" s="84"/>
      <c r="F43" s="2"/>
      <c r="K43" s="9"/>
    </row>
    <row r="44" spans="2:17" customFormat="1" ht="14.1" customHeight="1">
      <c r="B44" s="31" t="s">
        <v>41</v>
      </c>
      <c r="C44" s="30" t="s">
        <v>0</v>
      </c>
      <c r="D44" s="30" t="s">
        <v>1</v>
      </c>
      <c r="E44" s="30" t="s">
        <v>2</v>
      </c>
      <c r="F44" s="2"/>
      <c r="G44" s="19" t="s">
        <v>54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>
      <c r="B45" s="14" t="s">
        <v>25</v>
      </c>
      <c r="C45" s="46">
        <v>0</v>
      </c>
      <c r="D45" s="46">
        <v>0</v>
      </c>
      <c r="E45" s="47">
        <f>[Projected Cost]-[Actual Cost]</f>
        <v>0</v>
      </c>
      <c r="F45" s="2"/>
      <c r="G45" s="13" t="s">
        <v>90</v>
      </c>
      <c r="H45" s="46">
        <v>4000</v>
      </c>
      <c r="I45" s="46">
        <v>0</v>
      </c>
      <c r="J45" s="47">
        <f>[Projected Cost]-[Actual Cost]</f>
        <v>4000</v>
      </c>
      <c r="K45" s="9"/>
    </row>
    <row r="46" spans="2:17" customFormat="1" ht="14.1" customHeight="1">
      <c r="B46" s="14" t="s">
        <v>27</v>
      </c>
      <c r="C46" s="46">
        <v>0</v>
      </c>
      <c r="D46" s="46">
        <v>0</v>
      </c>
      <c r="E46" s="47">
        <f>[Projected Cost]-[Actual Cost]</f>
        <v>0</v>
      </c>
      <c r="F46" s="2"/>
      <c r="G46" s="13" t="s">
        <v>28</v>
      </c>
      <c r="H46" s="46">
        <v>1000</v>
      </c>
      <c r="I46" s="46">
        <v>337</v>
      </c>
      <c r="J46" s="47">
        <f>[Projected Cost]-[Actual Cost]</f>
        <v>663</v>
      </c>
      <c r="K46" s="9"/>
    </row>
    <row r="47" spans="2:17" customFormat="1" ht="14.1" customHeight="1">
      <c r="B47" s="14" t="s">
        <v>45</v>
      </c>
      <c r="C47" s="46">
        <v>0</v>
      </c>
      <c r="D47" s="46">
        <v>0</v>
      </c>
      <c r="E47" s="47">
        <f>[Projected Cost]-[Actual Cost]</f>
        <v>0</v>
      </c>
      <c r="F47" s="2"/>
      <c r="G47" s="13" t="s">
        <v>27</v>
      </c>
      <c r="H47" s="46">
        <v>0</v>
      </c>
      <c r="I47" s="46">
        <v>0</v>
      </c>
      <c r="J47" s="47">
        <f>[Projected Cost]-[Actual Cost]</f>
        <v>0</v>
      </c>
      <c r="K47" s="9"/>
    </row>
    <row r="48" spans="2:17" customFormat="1" ht="14.1" customHeight="1">
      <c r="B48" s="14" t="s">
        <v>42</v>
      </c>
      <c r="C48" s="46">
        <v>0</v>
      </c>
      <c r="D48" s="46">
        <v>0</v>
      </c>
      <c r="E48" s="47">
        <f>[Projected Cost]-[Actual Cost]</f>
        <v>0</v>
      </c>
      <c r="F48" s="2"/>
      <c r="G48" s="13" t="s">
        <v>83</v>
      </c>
      <c r="H48" s="46">
        <v>500</v>
      </c>
      <c r="I48" s="46">
        <v>0</v>
      </c>
      <c r="J48" s="47">
        <f>[Projected Cost]-[Actual Cost]</f>
        <v>500</v>
      </c>
      <c r="K48" s="9"/>
    </row>
    <row r="49" spans="2:11" customFormat="1" ht="14.1" customHeight="1">
      <c r="B49" s="14" t="s">
        <v>43</v>
      </c>
      <c r="C49" s="46">
        <v>0</v>
      </c>
      <c r="D49" s="46">
        <v>0</v>
      </c>
      <c r="E49" s="47">
        <f>[Projected Cost]-[Actual Cost]</f>
        <v>0</v>
      </c>
      <c r="F49" s="2"/>
      <c r="G49" s="13" t="s">
        <v>84</v>
      </c>
      <c r="H49" s="46">
        <v>2000</v>
      </c>
      <c r="I49" s="46">
        <v>8373</v>
      </c>
      <c r="J49" s="47">
        <f>[Projected Cost]-[Actual Cost]</f>
        <v>-6373</v>
      </c>
      <c r="K49" s="9"/>
    </row>
    <row r="50" spans="2:11" customFormat="1" ht="14.1" customHeight="1">
      <c r="B50" s="14" t="s">
        <v>44</v>
      </c>
      <c r="C50" s="46">
        <v>0</v>
      </c>
      <c r="D50" s="46">
        <v>0</v>
      </c>
      <c r="E50" s="47">
        <f>[Projected Cost]-[Actual Cost]</f>
        <v>0</v>
      </c>
      <c r="F50" s="2"/>
      <c r="G50" s="13" t="s">
        <v>85</v>
      </c>
      <c r="H50" s="46">
        <v>1000</v>
      </c>
      <c r="I50" s="46">
        <v>0</v>
      </c>
      <c r="J50" s="47">
        <f>[Projected Cost]-[Actual Cost]</f>
        <v>1000</v>
      </c>
      <c r="K50" s="9"/>
    </row>
    <row r="51" spans="2:11" customFormat="1" ht="14.1" customHeight="1">
      <c r="B51" s="14" t="s">
        <v>46</v>
      </c>
      <c r="C51" s="46">
        <v>0</v>
      </c>
      <c r="D51" s="46">
        <v>0</v>
      </c>
      <c r="E51" s="47">
        <f>[Projected Cost]-[Actual Cost]</f>
        <v>0</v>
      </c>
      <c r="F51" s="2"/>
      <c r="G51" s="13" t="s">
        <v>12</v>
      </c>
      <c r="H51" s="46">
        <v>0</v>
      </c>
      <c r="I51" s="46">
        <v>0</v>
      </c>
      <c r="J51" s="47">
        <f>[Projected Cost]-[Actual Cost]</f>
        <v>0</v>
      </c>
      <c r="K51" s="9"/>
    </row>
    <row r="52" spans="2:11" customFormat="1" ht="14.1" customHeight="1">
      <c r="B52" s="14" t="s">
        <v>49</v>
      </c>
      <c r="C52" s="46">
        <v>0</v>
      </c>
      <c r="D52" s="46">
        <v>0</v>
      </c>
      <c r="E52" s="47">
        <f>[Projected Cost]-[Actual Cost]</f>
        <v>0</v>
      </c>
      <c r="F52" s="2"/>
      <c r="G52" s="76" t="s">
        <v>59</v>
      </c>
      <c r="H52" s="72">
        <f>SUBTOTAL(109,[Projected Cost])</f>
        <v>8500</v>
      </c>
      <c r="I52" s="72">
        <f>SUBTOTAL(109,[Actual Cost])</f>
        <v>8710</v>
      </c>
      <c r="J52" s="74">
        <f>SUBTOTAL(109,[Difference])</f>
        <v>-210</v>
      </c>
      <c r="K52" s="9"/>
    </row>
    <row r="53" spans="2:11" customFormat="1" ht="14.1" customHeight="1">
      <c r="B53" s="14" t="s">
        <v>12</v>
      </c>
      <c r="C53" s="46">
        <v>0</v>
      </c>
      <c r="D53" s="46">
        <v>0</v>
      </c>
      <c r="E53" s="47">
        <f>[Projected Cost]-[Actual Cost]</f>
        <v>0</v>
      </c>
      <c r="F53" s="2"/>
      <c r="K53" s="9"/>
    </row>
    <row r="54" spans="2:11" customFormat="1" ht="14.1" customHeight="1">
      <c r="B54" s="49" t="s">
        <v>59</v>
      </c>
      <c r="C54" s="50">
        <f>SUBTOTAL(109,[Projected Cost])</f>
        <v>0</v>
      </c>
      <c r="D54" s="50">
        <f>SUBTOTAL(109,[Actual Cost])</f>
        <v>0</v>
      </c>
      <c r="E54" s="47">
        <f>SUBTOTAL(109,[Difference])</f>
        <v>0</v>
      </c>
      <c r="F54" s="2"/>
      <c r="G54" s="16" t="s">
        <v>35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>
      <c r="B55" s="84"/>
      <c r="C55" s="84"/>
      <c r="D55" s="84"/>
      <c r="E55" s="84"/>
      <c r="F55" s="2"/>
      <c r="G55" s="13" t="s">
        <v>81</v>
      </c>
      <c r="H55" s="46">
        <v>6213</v>
      </c>
      <c r="I55" s="46">
        <v>6213</v>
      </c>
      <c r="J55" s="47">
        <f>[Projected Cost]-[Actual Cost]</f>
        <v>0</v>
      </c>
      <c r="K55" s="9"/>
    </row>
    <row r="56" spans="2:11" customFormat="1" ht="14.1" customHeight="1">
      <c r="B56" s="32" t="s">
        <v>40</v>
      </c>
      <c r="C56" s="33" t="s">
        <v>0</v>
      </c>
      <c r="D56" s="33" t="s">
        <v>1</v>
      </c>
      <c r="E56" s="33" t="s">
        <v>2</v>
      </c>
      <c r="F56" s="2"/>
      <c r="G56" s="13" t="s">
        <v>82</v>
      </c>
      <c r="H56" s="46">
        <v>7100</v>
      </c>
      <c r="I56" s="46">
        <v>7100</v>
      </c>
      <c r="J56" s="47">
        <f>[Projected Cost]-[Actual Cost]</f>
        <v>0</v>
      </c>
      <c r="K56" s="9"/>
    </row>
    <row r="57" spans="2:11" customFormat="1" ht="14.1" customHeight="1">
      <c r="B57" s="13" t="s">
        <v>47</v>
      </c>
      <c r="C57" s="46">
        <v>0</v>
      </c>
      <c r="D57" s="46">
        <v>0</v>
      </c>
      <c r="E57" s="47">
        <f>[Projected Cost]-[Actual Cost]</f>
        <v>0</v>
      </c>
      <c r="F57" s="2"/>
      <c r="G57" s="13" t="s">
        <v>102</v>
      </c>
      <c r="H57" s="46">
        <v>6000</v>
      </c>
      <c r="I57" s="46">
        <v>5000</v>
      </c>
      <c r="J57" s="47">
        <f>[Projected Cost]-[Actual Cost]</f>
        <v>1000</v>
      </c>
      <c r="K57" s="9"/>
    </row>
    <row r="58" spans="2:11" customFormat="1" ht="14.1" customHeight="1">
      <c r="B58" s="13" t="s">
        <v>48</v>
      </c>
      <c r="C58" s="46">
        <v>0</v>
      </c>
      <c r="D58" s="46">
        <v>0</v>
      </c>
      <c r="E58" s="47">
        <f>[Projected Cost]-[Actual Cost]</f>
        <v>0</v>
      </c>
      <c r="F58" s="2"/>
      <c r="G58" s="13" t="s">
        <v>12</v>
      </c>
      <c r="H58" s="46">
        <v>0</v>
      </c>
      <c r="I58" s="46">
        <v>13896</v>
      </c>
      <c r="J58" s="47">
        <f>[Projected Cost]-[Actual Cost]</f>
        <v>-13896</v>
      </c>
      <c r="K58" s="9"/>
    </row>
    <row r="59" spans="2:11" customFormat="1" ht="14.1" customHeight="1">
      <c r="B59" s="13" t="s">
        <v>63</v>
      </c>
      <c r="C59" s="46">
        <v>0</v>
      </c>
      <c r="D59" s="46">
        <v>0</v>
      </c>
      <c r="E59" s="47">
        <f>[Projected Cost]-[Actual Cost]</f>
        <v>0</v>
      </c>
      <c r="F59" s="2"/>
      <c r="G59" s="13" t="s">
        <v>51</v>
      </c>
      <c r="H59" s="46">
        <v>6000</v>
      </c>
      <c r="I59" s="46">
        <v>0</v>
      </c>
      <c r="J59" s="47">
        <f>[Projected Cost]-[Actual Cost]</f>
        <v>6000</v>
      </c>
      <c r="K59" s="9"/>
    </row>
    <row r="60" spans="2:11" customFormat="1" ht="14.1" customHeight="1">
      <c r="B60" s="13" t="s">
        <v>12</v>
      </c>
      <c r="C60" s="46">
        <v>0</v>
      </c>
      <c r="D60" s="46">
        <v>0</v>
      </c>
      <c r="E60" s="47">
        <f>[Projected Cost]-[Actual Cost]</f>
        <v>0</v>
      </c>
      <c r="F60" s="2"/>
      <c r="G60" s="13" t="s">
        <v>105</v>
      </c>
      <c r="H60" s="46">
        <v>0</v>
      </c>
      <c r="I60" s="46">
        <v>0</v>
      </c>
      <c r="J60" s="47">
        <f>[Projected Cost]-[Actual Cost]</f>
        <v>0</v>
      </c>
      <c r="K60" s="9"/>
    </row>
    <row r="61" spans="2:11" customFormat="1" ht="14.1" customHeight="1">
      <c r="B61" s="65" t="s">
        <v>59</v>
      </c>
      <c r="C61" s="50">
        <f>SUBTOTAL(109,[Projected Cost])</f>
        <v>0</v>
      </c>
      <c r="D61" s="50">
        <f>SUBTOTAL(109,[Actual Cost])</f>
        <v>0</v>
      </c>
      <c r="E61" s="64">
        <f>SUBTOTAL(109,[Difference])</f>
        <v>0</v>
      </c>
      <c r="F61" s="2"/>
      <c r="G61" s="76" t="s">
        <v>59</v>
      </c>
      <c r="H61" s="72">
        <f>SUBTOTAL(109,[Projected Cost])</f>
        <v>25313</v>
      </c>
      <c r="I61" s="72">
        <f>SUBTOTAL(109,[Actual Cost])</f>
        <v>32209</v>
      </c>
      <c r="J61" s="74">
        <f>SUBTOTAL(109,[Difference])</f>
        <v>-6896</v>
      </c>
      <c r="K61" s="9"/>
    </row>
    <row r="62" spans="2:11" customFormat="1" ht="14.1" customHeight="1">
      <c r="B62" s="84"/>
      <c r="C62" s="84"/>
      <c r="D62" s="84"/>
      <c r="E62" s="84"/>
      <c r="F62" s="2"/>
      <c r="K62" s="9"/>
    </row>
    <row r="63" spans="2:11" customFormat="1" ht="14.1" customHeight="1">
      <c r="B63" s="34" t="s">
        <v>62</v>
      </c>
      <c r="C63" s="35" t="s">
        <v>0</v>
      </c>
      <c r="D63" s="35" t="s">
        <v>1</v>
      </c>
      <c r="E63" s="35" t="s">
        <v>2</v>
      </c>
      <c r="F63" s="2"/>
      <c r="G63" s="18" t="s">
        <v>36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>
      <c r="B64" s="1" t="s">
        <v>80</v>
      </c>
      <c r="C64" s="46">
        <v>15000</v>
      </c>
      <c r="D64" s="46">
        <v>0</v>
      </c>
      <c r="E64" s="47">
        <f>[Projected Cost]-[Actual Cost]</f>
        <v>15000</v>
      </c>
      <c r="F64" s="2"/>
      <c r="G64" s="2" t="s">
        <v>37</v>
      </c>
      <c r="H64" s="46">
        <v>0</v>
      </c>
      <c r="I64" s="46">
        <v>0</v>
      </c>
      <c r="J64" s="47">
        <f>[Projected Cost]-[Actual Cost]</f>
        <v>0</v>
      </c>
      <c r="K64" s="9"/>
    </row>
    <row r="65" spans="2:11" customFormat="1" ht="14.1" customHeight="1">
      <c r="B65" s="1" t="s">
        <v>115</v>
      </c>
      <c r="C65" s="46">
        <v>50000</v>
      </c>
      <c r="D65" s="46">
        <v>0</v>
      </c>
      <c r="E65" s="47">
        <f>[Projected Cost]-[Actual Cost]</f>
        <v>50000</v>
      </c>
      <c r="F65" s="2"/>
      <c r="G65" s="2" t="s">
        <v>38</v>
      </c>
      <c r="H65" s="46">
        <v>0</v>
      </c>
      <c r="I65" s="46">
        <v>0</v>
      </c>
      <c r="J65" s="47">
        <f>[Projected Cost]-[Actual Cost]</f>
        <v>0</v>
      </c>
      <c r="K65" s="9"/>
    </row>
    <row r="66" spans="2:11" customFormat="1" ht="14.1" customHeight="1">
      <c r="B66" s="1" t="s">
        <v>121</v>
      </c>
      <c r="C66" s="46">
        <v>5000</v>
      </c>
      <c r="D66" s="46">
        <v>4000</v>
      </c>
      <c r="E66" s="47">
        <f>[Projected Cost]-[Actual Cost]</f>
        <v>1000</v>
      </c>
      <c r="F66" s="2"/>
      <c r="G66" s="2" t="s">
        <v>39</v>
      </c>
      <c r="H66" s="46">
        <v>0</v>
      </c>
      <c r="I66" s="46">
        <v>0</v>
      </c>
      <c r="J66" s="47">
        <f>[Projected Cost]-[Actual Cost]</f>
        <v>0</v>
      </c>
      <c r="K66" s="9"/>
    </row>
    <row r="67" spans="2:11" customFormat="1" ht="14.1" customHeight="1">
      <c r="B67" s="1" t="s">
        <v>113</v>
      </c>
      <c r="C67" s="46">
        <v>0</v>
      </c>
      <c r="D67" s="46">
        <v>0</v>
      </c>
      <c r="E67" s="47">
        <f>[Projected Cost]-[Actual Cost]</f>
        <v>0</v>
      </c>
      <c r="F67" s="2"/>
      <c r="G67" s="2" t="s">
        <v>12</v>
      </c>
      <c r="H67" s="46">
        <v>0</v>
      </c>
      <c r="I67" s="46">
        <v>0</v>
      </c>
      <c r="J67" s="47">
        <f>[Projected Cost]-[Actual Cost]</f>
        <v>0</v>
      </c>
      <c r="K67" s="9"/>
    </row>
    <row r="68" spans="2:11" customFormat="1" ht="14.1" customHeight="1">
      <c r="B68" s="75" t="s">
        <v>59</v>
      </c>
      <c r="C68" s="72">
        <f>SUBTOTAL(109,[Projected Cost])</f>
        <v>70000</v>
      </c>
      <c r="D68" s="72">
        <f>SUBTOTAL(109,[Actual Cost])</f>
        <v>4000</v>
      </c>
      <c r="E68" s="74">
        <f>SUBTOTAL(109,[Difference])</f>
        <v>66000</v>
      </c>
      <c r="F68" s="2"/>
      <c r="G68" s="66" t="s">
        <v>59</v>
      </c>
      <c r="H68" s="50">
        <f>SUBTOTAL(109,[Projected Cost])</f>
        <v>0</v>
      </c>
      <c r="I68" s="50">
        <f>SUBTOTAL(109,[Actual Cost])</f>
        <v>0</v>
      </c>
      <c r="J68" s="64">
        <f>SUBTOTAL(109,[Difference])</f>
        <v>0</v>
      </c>
      <c r="K68" s="9"/>
    </row>
    <row r="69" spans="2:11" customFormat="1">
      <c r="K69" s="26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Q11:R11"/>
    <mergeCell ref="Q17:R17"/>
    <mergeCell ref="T8:U8"/>
    <mergeCell ref="T14:U14"/>
    <mergeCell ref="B19:E19"/>
    <mergeCell ref="B1:H1"/>
    <mergeCell ref="G3:H3"/>
    <mergeCell ref="G9:H9"/>
    <mergeCell ref="B55:E55"/>
    <mergeCell ref="B62:E62"/>
    <mergeCell ref="B30:E30"/>
    <mergeCell ref="B3:C3"/>
    <mergeCell ref="B37:E37"/>
    <mergeCell ref="B43:E43"/>
  </mergeCells>
  <phoneticPr fontId="1" type="noConversion"/>
  <conditionalFormatting sqref="U22 E4 E39:E42 E32:E36 E21:E29 E7:E18 J21:J28 J31:J34 J37:J42 J45:J52 J55:J61 J64:J68 E57:E61 E64:E68 E45:E54">
    <cfRule type="iconSet" priority="28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7"/>
  <sheetViews>
    <sheetView zoomScaleNormal="100" workbookViewId="0">
      <selection activeCell="C14" sqref="C14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3" max="13" width="16.85546875" customWidth="1"/>
    <col min="16" max="16" width="14.5703125" customWidth="1"/>
    <col min="17" max="17" width="21.42578125" customWidth="1"/>
    <col min="20" max="20" width="24.5703125" customWidth="1"/>
  </cols>
  <sheetData>
    <row r="1" spans="1:21">
      <c r="A1" s="88" t="s">
        <v>97</v>
      </c>
      <c r="B1" s="89"/>
      <c r="C1" s="89"/>
      <c r="D1" s="89"/>
      <c r="I1" s="88" t="s">
        <v>98</v>
      </c>
      <c r="J1" s="89"/>
      <c r="K1" s="89"/>
      <c r="L1" s="89"/>
      <c r="P1" s="88" t="s">
        <v>99</v>
      </c>
      <c r="Q1" s="89"/>
      <c r="R1" s="89"/>
      <c r="S1" s="89"/>
    </row>
    <row r="2" spans="1:21" ht="33">
      <c r="A2" s="77" t="s">
        <v>92</v>
      </c>
      <c r="B2" s="77" t="s">
        <v>96</v>
      </c>
      <c r="C2" s="77" t="s">
        <v>95</v>
      </c>
      <c r="D2" s="77" t="s">
        <v>93</v>
      </c>
      <c r="I2" s="55" t="s">
        <v>92</v>
      </c>
      <c r="J2" s="55" t="s">
        <v>96</v>
      </c>
      <c r="K2" s="55" t="s">
        <v>95</v>
      </c>
      <c r="L2" s="55" t="s">
        <v>93</v>
      </c>
      <c r="P2" s="55" t="s">
        <v>92</v>
      </c>
      <c r="Q2" s="55" t="s">
        <v>96</v>
      </c>
      <c r="R2" s="55" t="s">
        <v>95</v>
      </c>
      <c r="S2" s="55" t="s">
        <v>93</v>
      </c>
    </row>
    <row r="3" spans="1:21">
      <c r="A3" s="62">
        <v>42005</v>
      </c>
      <c r="B3" s="78" t="s">
        <v>119</v>
      </c>
      <c r="C3" s="79">
        <v>53</v>
      </c>
      <c r="D3" s="52" t="s">
        <v>124</v>
      </c>
      <c r="I3" s="62">
        <v>42005</v>
      </c>
      <c r="J3" s="62" t="s">
        <v>117</v>
      </c>
      <c r="K3" s="51">
        <v>2316</v>
      </c>
      <c r="L3" s="51" t="s">
        <v>128</v>
      </c>
      <c r="P3" s="62">
        <v>42005</v>
      </c>
      <c r="Q3" s="51" t="s">
        <v>123</v>
      </c>
      <c r="R3" s="51">
        <v>180</v>
      </c>
      <c r="S3" s="51" t="s">
        <v>116</v>
      </c>
    </row>
    <row r="4" spans="1:21" ht="16.5">
      <c r="A4" s="62">
        <v>42006</v>
      </c>
      <c r="B4" s="78" t="s">
        <v>119</v>
      </c>
      <c r="C4" s="79">
        <v>77</v>
      </c>
      <c r="D4" s="52" t="s">
        <v>124</v>
      </c>
      <c r="E4" s="53" t="s">
        <v>103</v>
      </c>
      <c r="F4" s="52">
        <f>(SUM(C3:C231))</f>
        <v>187724</v>
      </c>
      <c r="I4" s="62">
        <v>42005</v>
      </c>
      <c r="J4" s="62" t="s">
        <v>129</v>
      </c>
      <c r="K4" s="51">
        <v>167</v>
      </c>
      <c r="L4" s="51" t="s">
        <v>128</v>
      </c>
      <c r="M4" s="53" t="s">
        <v>103</v>
      </c>
      <c r="N4" s="52">
        <f>SUM(K3:K225)</f>
        <v>41893</v>
      </c>
      <c r="P4" s="62">
        <v>42007</v>
      </c>
      <c r="Q4" s="51" t="s">
        <v>125</v>
      </c>
      <c r="R4" s="51">
        <v>9098</v>
      </c>
      <c r="S4" s="51" t="s">
        <v>116</v>
      </c>
      <c r="T4" s="53" t="s">
        <v>103</v>
      </c>
      <c r="U4" s="52">
        <f>SUM(R3:R225)</f>
        <v>181507</v>
      </c>
    </row>
    <row r="5" spans="1:21">
      <c r="A5" s="62">
        <v>42006</v>
      </c>
      <c r="B5" s="78" t="s">
        <v>119</v>
      </c>
      <c r="C5" s="79">
        <v>181</v>
      </c>
      <c r="D5" s="52" t="s">
        <v>124</v>
      </c>
      <c r="I5" s="62">
        <v>42006</v>
      </c>
      <c r="J5" s="62" t="s">
        <v>130</v>
      </c>
      <c r="K5" s="51">
        <v>3052</v>
      </c>
      <c r="L5" s="51" t="s">
        <v>128</v>
      </c>
      <c r="P5" s="62">
        <v>42007</v>
      </c>
      <c r="Q5" s="51" t="s">
        <v>126</v>
      </c>
      <c r="R5" s="51">
        <v>4143</v>
      </c>
      <c r="S5" s="51" t="s">
        <v>116</v>
      </c>
    </row>
    <row r="6" spans="1:21">
      <c r="A6" s="62">
        <v>42006</v>
      </c>
      <c r="B6" s="62" t="s">
        <v>118</v>
      </c>
      <c r="C6" s="52">
        <v>100</v>
      </c>
      <c r="D6" s="52" t="s">
        <v>124</v>
      </c>
      <c r="I6" s="62">
        <v>42006</v>
      </c>
      <c r="J6" s="62" t="s">
        <v>117</v>
      </c>
      <c r="K6" s="51">
        <v>1060</v>
      </c>
      <c r="L6" s="51" t="s">
        <v>128</v>
      </c>
      <c r="P6" s="62">
        <v>42007</v>
      </c>
      <c r="Q6" s="51" t="s">
        <v>127</v>
      </c>
      <c r="R6" s="51">
        <v>2000</v>
      </c>
      <c r="S6" s="51" t="s">
        <v>116</v>
      </c>
    </row>
    <row r="7" spans="1:21">
      <c r="A7" s="62">
        <v>42006</v>
      </c>
      <c r="B7" s="62" t="s">
        <v>122</v>
      </c>
      <c r="C7" s="52">
        <v>7000</v>
      </c>
      <c r="D7" s="52" t="s">
        <v>124</v>
      </c>
      <c r="I7" s="62">
        <v>42006</v>
      </c>
      <c r="J7" s="62" t="s">
        <v>120</v>
      </c>
      <c r="K7" s="51">
        <v>1000</v>
      </c>
      <c r="L7" s="51" t="s">
        <v>128</v>
      </c>
      <c r="P7" s="62">
        <v>42007</v>
      </c>
      <c r="Q7" s="51" t="s">
        <v>132</v>
      </c>
      <c r="R7" s="79">
        <v>500</v>
      </c>
      <c r="S7" s="51" t="s">
        <v>116</v>
      </c>
    </row>
    <row r="8" spans="1:21">
      <c r="A8" s="62">
        <v>42010</v>
      </c>
      <c r="B8" s="62" t="s">
        <v>134</v>
      </c>
      <c r="C8" s="79">
        <v>16500</v>
      </c>
      <c r="D8" s="52" t="s">
        <v>124</v>
      </c>
      <c r="I8" s="62">
        <v>42007</v>
      </c>
      <c r="J8" s="62" t="s">
        <v>124</v>
      </c>
      <c r="K8" s="51">
        <v>655</v>
      </c>
      <c r="L8" s="51" t="s">
        <v>128</v>
      </c>
      <c r="P8" s="62"/>
      <c r="Q8" s="51" t="s">
        <v>147</v>
      </c>
      <c r="R8" s="79">
        <v>423</v>
      </c>
      <c r="S8" s="51"/>
    </row>
    <row r="9" spans="1:21">
      <c r="A9" s="62">
        <v>42011</v>
      </c>
      <c r="B9" s="62" t="s">
        <v>136</v>
      </c>
      <c r="C9" s="52">
        <v>7813</v>
      </c>
      <c r="D9" s="52" t="s">
        <v>124</v>
      </c>
      <c r="I9" s="62">
        <v>42007</v>
      </c>
      <c r="J9" s="62" t="s">
        <v>87</v>
      </c>
      <c r="K9" s="79">
        <v>1500</v>
      </c>
      <c r="L9" s="51" t="s">
        <v>128</v>
      </c>
      <c r="P9" s="62"/>
      <c r="Q9" s="51" t="s">
        <v>148</v>
      </c>
      <c r="R9" s="51">
        <v>120</v>
      </c>
      <c r="S9" s="51"/>
    </row>
    <row r="10" spans="1:21" ht="16.5">
      <c r="A10" s="62">
        <v>42011</v>
      </c>
      <c r="B10" s="80" t="s">
        <v>140</v>
      </c>
      <c r="C10" s="52">
        <v>5000</v>
      </c>
      <c r="D10" s="52" t="s">
        <v>124</v>
      </c>
      <c r="I10" s="62">
        <v>42007</v>
      </c>
      <c r="J10" s="62" t="s">
        <v>131</v>
      </c>
      <c r="K10" s="51">
        <v>7100</v>
      </c>
      <c r="L10" s="51" t="s">
        <v>128</v>
      </c>
      <c r="P10" s="62"/>
      <c r="Q10" s="51" t="s">
        <v>149</v>
      </c>
      <c r="R10" s="79">
        <v>300</v>
      </c>
      <c r="S10" s="51"/>
      <c r="T10" s="53" t="s">
        <v>104</v>
      </c>
      <c r="U10" s="52">
        <f>SUM(F4,N4,U4)</f>
        <v>411124</v>
      </c>
    </row>
    <row r="11" spans="1:21">
      <c r="A11" s="62"/>
      <c r="B11" s="62" t="s">
        <v>142</v>
      </c>
      <c r="C11" s="79">
        <v>1000</v>
      </c>
      <c r="D11" s="52" t="s">
        <v>124</v>
      </c>
      <c r="I11" s="62">
        <v>42007</v>
      </c>
      <c r="J11" s="62" t="s">
        <v>127</v>
      </c>
      <c r="K11" s="51">
        <v>2000</v>
      </c>
      <c r="L11" s="51" t="s">
        <v>128</v>
      </c>
      <c r="P11" s="62"/>
      <c r="Q11" s="51" t="s">
        <v>90</v>
      </c>
      <c r="R11" s="51">
        <v>400</v>
      </c>
      <c r="S11" s="51"/>
    </row>
    <row r="12" spans="1:21">
      <c r="A12" s="62"/>
      <c r="B12" s="62" t="s">
        <v>143</v>
      </c>
      <c r="C12" s="52">
        <v>12000</v>
      </c>
      <c r="D12" s="52" t="s">
        <v>124</v>
      </c>
      <c r="I12" s="62">
        <v>42008</v>
      </c>
      <c r="J12" s="62" t="s">
        <v>119</v>
      </c>
      <c r="K12" s="79">
        <v>2793</v>
      </c>
      <c r="L12" s="51" t="s">
        <v>128</v>
      </c>
      <c r="P12" s="62"/>
      <c r="Q12" s="51" t="s">
        <v>150</v>
      </c>
      <c r="R12" s="51">
        <v>3300</v>
      </c>
      <c r="S12" s="51"/>
    </row>
    <row r="13" spans="1:21">
      <c r="A13" s="62"/>
      <c r="B13" s="62" t="s">
        <v>145</v>
      </c>
      <c r="C13" s="52">
        <v>136000</v>
      </c>
      <c r="D13" s="52" t="s">
        <v>124</v>
      </c>
      <c r="I13" s="62">
        <v>42008</v>
      </c>
      <c r="J13" s="62" t="s">
        <v>133</v>
      </c>
      <c r="K13" s="51">
        <v>337</v>
      </c>
      <c r="L13" s="51" t="s">
        <v>128</v>
      </c>
      <c r="P13" s="62"/>
      <c r="Q13" s="51" t="s">
        <v>151</v>
      </c>
      <c r="R13" s="79">
        <v>400</v>
      </c>
      <c r="S13" s="51"/>
    </row>
    <row r="14" spans="1:21">
      <c r="A14" s="57"/>
      <c r="B14" s="62" t="s">
        <v>159</v>
      </c>
      <c r="C14" s="79">
        <v>2000</v>
      </c>
      <c r="D14" s="52" t="s">
        <v>124</v>
      </c>
      <c r="I14" s="62">
        <v>42009</v>
      </c>
      <c r="J14" s="62" t="s">
        <v>120</v>
      </c>
      <c r="K14" s="51">
        <v>1182</v>
      </c>
      <c r="L14" s="51" t="s">
        <v>128</v>
      </c>
      <c r="P14" s="62"/>
      <c r="Q14" s="51" t="s">
        <v>123</v>
      </c>
      <c r="R14" s="79">
        <v>280</v>
      </c>
      <c r="S14" s="51"/>
    </row>
    <row r="15" spans="1:21">
      <c r="A15" s="57"/>
      <c r="B15" s="62"/>
      <c r="C15" s="52"/>
      <c r="D15" s="52"/>
      <c r="I15" s="62">
        <v>42010</v>
      </c>
      <c r="J15" s="62" t="s">
        <v>89</v>
      </c>
      <c r="K15" s="79">
        <v>1300</v>
      </c>
      <c r="L15" s="51" t="s">
        <v>128</v>
      </c>
      <c r="P15" s="62"/>
      <c r="Q15" s="51" t="s">
        <v>152</v>
      </c>
      <c r="R15" s="51">
        <v>1063</v>
      </c>
      <c r="S15" s="51"/>
    </row>
    <row r="16" spans="1:21">
      <c r="A16" s="57"/>
      <c r="B16" s="62"/>
      <c r="C16" s="52"/>
      <c r="D16" s="52"/>
      <c r="I16" s="62">
        <v>42010</v>
      </c>
      <c r="J16" s="62" t="s">
        <v>135</v>
      </c>
      <c r="K16" s="51">
        <v>650</v>
      </c>
      <c r="L16" s="51" t="s">
        <v>128</v>
      </c>
      <c r="P16" s="62"/>
      <c r="Q16" s="51" t="s">
        <v>157</v>
      </c>
      <c r="R16" s="51">
        <v>8000</v>
      </c>
      <c r="S16" s="51"/>
    </row>
    <row r="17" spans="1:19">
      <c r="A17" s="57"/>
      <c r="B17" s="62"/>
      <c r="C17" s="52"/>
      <c r="D17" s="52"/>
      <c r="I17" s="62">
        <v>42011</v>
      </c>
      <c r="J17" s="62" t="s">
        <v>136</v>
      </c>
      <c r="K17" s="79">
        <v>560</v>
      </c>
      <c r="L17" s="51" t="s">
        <v>128</v>
      </c>
      <c r="P17" s="62"/>
      <c r="Q17" s="51" t="s">
        <v>120</v>
      </c>
      <c r="R17" s="51">
        <v>4000</v>
      </c>
      <c r="S17" s="51"/>
    </row>
    <row r="18" spans="1:19">
      <c r="A18" s="57"/>
      <c r="B18" s="62"/>
      <c r="C18" s="52"/>
      <c r="D18" s="52"/>
      <c r="I18" s="62">
        <v>42011</v>
      </c>
      <c r="J18" s="62" t="s">
        <v>137</v>
      </c>
      <c r="K18" s="51">
        <v>200</v>
      </c>
      <c r="L18" s="51" t="s">
        <v>128</v>
      </c>
      <c r="P18" s="62"/>
      <c r="Q18" s="51" t="s">
        <v>128</v>
      </c>
      <c r="R18" s="51">
        <v>2000</v>
      </c>
      <c r="S18" s="51"/>
    </row>
    <row r="19" spans="1:19">
      <c r="A19" s="57"/>
      <c r="B19" s="62"/>
      <c r="C19" s="52"/>
      <c r="D19" s="52"/>
      <c r="I19" s="62">
        <v>42011</v>
      </c>
      <c r="J19" s="62" t="s">
        <v>138</v>
      </c>
      <c r="K19" s="51">
        <v>1200</v>
      </c>
      <c r="L19" s="51" t="s">
        <v>128</v>
      </c>
      <c r="P19" s="62"/>
      <c r="Q19" s="51" t="s">
        <v>158</v>
      </c>
      <c r="R19" s="51">
        <v>5300</v>
      </c>
      <c r="S19" s="51"/>
    </row>
    <row r="20" spans="1:19">
      <c r="A20" s="57"/>
      <c r="B20" s="62"/>
      <c r="C20" s="52"/>
      <c r="D20" s="52"/>
      <c r="I20" s="62">
        <v>42011</v>
      </c>
      <c r="J20" s="62" t="s">
        <v>139</v>
      </c>
      <c r="K20" s="51">
        <v>270</v>
      </c>
      <c r="L20" s="51" t="s">
        <v>128</v>
      </c>
      <c r="P20" s="62"/>
      <c r="Q20" s="51" t="s">
        <v>113</v>
      </c>
      <c r="R20" s="51">
        <v>140000</v>
      </c>
      <c r="S20" s="51"/>
    </row>
    <row r="21" spans="1:19">
      <c r="A21" s="57"/>
      <c r="B21" s="62"/>
      <c r="C21" s="52"/>
      <c r="D21" s="52"/>
      <c r="I21" s="62">
        <v>42011</v>
      </c>
      <c r="J21" s="62" t="s">
        <v>141</v>
      </c>
      <c r="K21" s="51">
        <v>6213</v>
      </c>
      <c r="L21" s="51" t="s">
        <v>128</v>
      </c>
      <c r="P21" s="63"/>
      <c r="Q21" s="51"/>
      <c r="R21" s="51"/>
      <c r="S21" s="51"/>
    </row>
    <row r="22" spans="1:19">
      <c r="A22" s="57"/>
      <c r="B22" s="62"/>
      <c r="C22" s="52"/>
      <c r="D22" s="52"/>
      <c r="I22" s="62"/>
      <c r="J22" s="62" t="s">
        <v>144</v>
      </c>
      <c r="K22" s="51">
        <v>55</v>
      </c>
      <c r="L22" s="51" t="s">
        <v>128</v>
      </c>
      <c r="P22" s="63"/>
      <c r="Q22" s="51"/>
      <c r="R22" s="51"/>
      <c r="S22" s="51"/>
    </row>
    <row r="23" spans="1:19">
      <c r="A23" s="57"/>
      <c r="B23" s="62"/>
      <c r="C23" s="52"/>
      <c r="D23" s="52"/>
      <c r="I23" s="62"/>
      <c r="J23" s="62" t="s">
        <v>146</v>
      </c>
      <c r="K23" s="51">
        <v>57</v>
      </c>
      <c r="L23" s="51"/>
      <c r="P23" s="63"/>
      <c r="Q23" s="51"/>
      <c r="R23" s="51"/>
      <c r="S23" s="51"/>
    </row>
    <row r="24" spans="1:19">
      <c r="A24" s="57"/>
      <c r="B24" s="62"/>
      <c r="C24" s="52"/>
      <c r="D24" s="52"/>
      <c r="I24" s="62"/>
      <c r="J24" s="62" t="s">
        <v>153</v>
      </c>
      <c r="K24" s="51">
        <v>1497</v>
      </c>
      <c r="L24" s="51"/>
      <c r="P24" s="62"/>
      <c r="Q24" s="51"/>
      <c r="R24" s="51"/>
      <c r="S24" s="51"/>
    </row>
    <row r="25" spans="1:19">
      <c r="A25" s="57"/>
      <c r="B25" s="62"/>
      <c r="C25" s="52"/>
      <c r="D25" s="52"/>
      <c r="I25" s="62"/>
      <c r="J25" s="62" t="s">
        <v>154</v>
      </c>
      <c r="K25" s="79">
        <v>375</v>
      </c>
      <c r="L25" s="51"/>
      <c r="P25" s="63"/>
      <c r="Q25" s="51"/>
      <c r="R25" s="51"/>
      <c r="S25" s="51"/>
    </row>
    <row r="26" spans="1:19">
      <c r="A26" s="62"/>
      <c r="B26" s="62"/>
      <c r="C26" s="52"/>
      <c r="D26" s="52"/>
      <c r="I26" s="62"/>
      <c r="J26" s="62" t="s">
        <v>139</v>
      </c>
      <c r="K26" s="51">
        <v>25</v>
      </c>
      <c r="L26" s="51"/>
      <c r="P26" s="63"/>
      <c r="Q26" s="51"/>
      <c r="R26" s="51"/>
      <c r="S26" s="51"/>
    </row>
    <row r="27" spans="1:19">
      <c r="A27" s="57"/>
      <c r="B27" s="62"/>
      <c r="C27" s="52"/>
      <c r="D27" s="52"/>
      <c r="I27" s="57"/>
      <c r="J27" s="62" t="s">
        <v>51</v>
      </c>
      <c r="K27" s="51">
        <v>3298</v>
      </c>
      <c r="L27" s="51"/>
      <c r="P27" s="63"/>
      <c r="Q27" s="51"/>
      <c r="R27" s="51"/>
      <c r="S27" s="51"/>
    </row>
    <row r="28" spans="1:19">
      <c r="A28" s="62"/>
      <c r="B28" s="62"/>
      <c r="C28" s="52"/>
      <c r="D28" s="52"/>
      <c r="I28" s="57"/>
      <c r="J28" s="62" t="s">
        <v>155</v>
      </c>
      <c r="K28" s="79">
        <v>615</v>
      </c>
      <c r="L28" s="51"/>
      <c r="P28" s="63"/>
      <c r="Q28" s="51"/>
      <c r="R28" s="51"/>
      <c r="S28" s="51"/>
    </row>
    <row r="29" spans="1:19">
      <c r="A29" s="62"/>
      <c r="B29" s="62"/>
      <c r="C29" s="52"/>
      <c r="D29" s="52"/>
      <c r="I29" s="57"/>
      <c r="J29" s="62" t="s">
        <v>156</v>
      </c>
      <c r="K29" s="51">
        <v>320</v>
      </c>
      <c r="L29" s="51"/>
      <c r="P29" s="63"/>
      <c r="Q29" s="51"/>
      <c r="R29" s="51"/>
      <c r="S29" s="51"/>
    </row>
    <row r="30" spans="1:19">
      <c r="A30" s="62"/>
      <c r="B30" s="62"/>
      <c r="C30" s="52"/>
      <c r="D30" s="52"/>
      <c r="I30" s="57"/>
      <c r="J30" s="62" t="s">
        <v>30</v>
      </c>
      <c r="K30" s="51">
        <v>700</v>
      </c>
      <c r="L30" s="51"/>
      <c r="P30" s="62"/>
      <c r="Q30" s="51"/>
      <c r="R30" s="51"/>
      <c r="S30" s="51"/>
    </row>
    <row r="31" spans="1:19">
      <c r="A31" s="62"/>
      <c r="B31" s="62"/>
      <c r="C31" s="52"/>
      <c r="D31" s="52"/>
      <c r="I31" s="57"/>
      <c r="J31" s="62" t="s">
        <v>120</v>
      </c>
      <c r="K31" s="51">
        <v>1396</v>
      </c>
      <c r="L31" s="51"/>
      <c r="P31" s="63"/>
      <c r="Q31" s="51"/>
      <c r="R31" s="51"/>
      <c r="S31" s="51"/>
    </row>
    <row r="32" spans="1:19">
      <c r="A32" s="62"/>
      <c r="B32" s="62"/>
      <c r="C32" s="52"/>
      <c r="D32" s="52"/>
      <c r="I32" s="57"/>
      <c r="J32" s="62"/>
      <c r="K32" s="51"/>
      <c r="L32" s="51"/>
      <c r="P32" s="68"/>
      <c r="Q32" s="51"/>
      <c r="R32" s="51"/>
      <c r="S32" s="51"/>
    </row>
    <row r="33" spans="1:19">
      <c r="A33" s="62"/>
      <c r="B33" s="62"/>
      <c r="C33" s="52"/>
      <c r="D33" s="52"/>
      <c r="I33" s="62"/>
      <c r="J33" s="62"/>
      <c r="K33" s="51"/>
      <c r="L33" s="51"/>
      <c r="P33" s="63"/>
      <c r="Q33" s="51"/>
      <c r="R33" s="51"/>
      <c r="S33" s="51"/>
    </row>
    <row r="34" spans="1:19">
      <c r="A34" s="62"/>
      <c r="B34" s="62"/>
      <c r="C34" s="52"/>
      <c r="D34" s="52"/>
      <c r="I34" s="62"/>
      <c r="J34" s="62"/>
      <c r="K34" s="51"/>
      <c r="L34" s="51"/>
      <c r="P34" s="63"/>
      <c r="Q34" s="51"/>
      <c r="R34" s="51"/>
      <c r="S34" s="51"/>
    </row>
    <row r="35" spans="1:19">
      <c r="A35" s="62"/>
      <c r="B35" s="62"/>
      <c r="C35" s="52"/>
      <c r="D35" s="52"/>
      <c r="I35" s="62"/>
      <c r="J35" s="62"/>
      <c r="K35" s="51"/>
      <c r="L35" s="51"/>
      <c r="P35" s="63"/>
      <c r="Q35" s="51"/>
      <c r="R35" s="51"/>
      <c r="S35" s="51"/>
    </row>
    <row r="36" spans="1:19">
      <c r="A36" s="62"/>
      <c r="B36" s="62"/>
      <c r="C36" s="52"/>
      <c r="D36" s="52"/>
      <c r="I36" s="62"/>
      <c r="J36" s="62"/>
      <c r="K36" s="51"/>
      <c r="L36" s="51"/>
      <c r="P36" s="63"/>
      <c r="Q36" s="51"/>
      <c r="R36" s="51"/>
      <c r="S36" s="51"/>
    </row>
    <row r="37" spans="1:19">
      <c r="A37" s="62"/>
      <c r="B37" s="62"/>
      <c r="C37" s="52"/>
      <c r="D37" s="52"/>
      <c r="I37" s="62"/>
      <c r="J37" s="62"/>
      <c r="K37" s="51"/>
      <c r="L37" s="51"/>
      <c r="P37" s="63"/>
      <c r="Q37" s="51"/>
      <c r="R37" s="51"/>
      <c r="S37" s="51"/>
    </row>
    <row r="38" spans="1:19">
      <c r="A38" s="62"/>
      <c r="B38" s="62"/>
      <c r="C38" s="52"/>
      <c r="D38" s="52"/>
      <c r="I38" s="62"/>
      <c r="J38" s="62"/>
      <c r="K38" s="51"/>
      <c r="L38" s="51"/>
      <c r="P38" s="63"/>
      <c r="Q38" s="51"/>
      <c r="R38" s="51"/>
      <c r="S38" s="51"/>
    </row>
    <row r="39" spans="1:19">
      <c r="A39" s="62"/>
      <c r="B39" s="62"/>
      <c r="C39" s="52"/>
      <c r="D39" s="52"/>
      <c r="I39" s="62"/>
      <c r="J39" s="62"/>
      <c r="K39" s="51"/>
      <c r="L39" s="51"/>
      <c r="P39" s="63"/>
      <c r="Q39" s="51"/>
      <c r="R39" s="51"/>
      <c r="S39" s="51"/>
    </row>
    <row r="40" spans="1:19">
      <c r="A40" s="62"/>
      <c r="B40" s="62"/>
      <c r="C40" s="52"/>
      <c r="D40" s="52"/>
      <c r="I40" s="62"/>
      <c r="J40" s="62"/>
      <c r="K40" s="51"/>
      <c r="L40" s="51"/>
      <c r="P40" s="67"/>
      <c r="Q40" s="51"/>
      <c r="R40" s="51"/>
      <c r="S40" s="51"/>
    </row>
    <row r="41" spans="1:19">
      <c r="A41" s="62"/>
      <c r="B41" s="62"/>
      <c r="C41" s="52"/>
      <c r="D41" s="52"/>
      <c r="I41" s="62"/>
      <c r="J41" s="62"/>
      <c r="K41" s="51"/>
      <c r="L41" s="51"/>
      <c r="P41" s="67"/>
      <c r="Q41" s="51"/>
      <c r="R41" s="51"/>
      <c r="S41" s="51"/>
    </row>
    <row r="42" spans="1:19">
      <c r="A42" s="62"/>
      <c r="B42" s="62"/>
      <c r="C42" s="52"/>
      <c r="D42" s="52"/>
      <c r="I42" s="62"/>
      <c r="J42" s="62"/>
      <c r="K42" s="51"/>
      <c r="L42" s="51"/>
      <c r="P42" s="54"/>
      <c r="Q42" s="52"/>
      <c r="R42" s="52"/>
      <c r="S42" s="52"/>
    </row>
    <row r="43" spans="1:19">
      <c r="A43" s="62"/>
      <c r="B43" s="62"/>
      <c r="C43" s="52"/>
      <c r="D43" s="52"/>
      <c r="I43" s="62"/>
      <c r="J43" s="62"/>
      <c r="K43" s="51"/>
      <c r="L43" s="51"/>
      <c r="P43" s="54"/>
      <c r="Q43" s="52"/>
      <c r="R43" s="52"/>
      <c r="S43" s="52"/>
    </row>
    <row r="44" spans="1:19">
      <c r="A44" s="62"/>
      <c r="B44" s="62"/>
      <c r="C44" s="52"/>
      <c r="D44" s="52"/>
      <c r="I44" s="62"/>
      <c r="J44" s="62"/>
      <c r="K44" s="51"/>
      <c r="L44" s="51"/>
      <c r="P44" s="54"/>
      <c r="Q44" s="52"/>
      <c r="R44" s="52"/>
      <c r="S44" s="52"/>
    </row>
    <row r="45" spans="1:19">
      <c r="A45" s="62"/>
      <c r="B45" s="62"/>
      <c r="C45" s="52"/>
      <c r="D45" s="52"/>
      <c r="I45" s="62"/>
      <c r="J45" s="62"/>
      <c r="K45" s="51"/>
      <c r="L45" s="51"/>
    </row>
    <row r="46" spans="1:19">
      <c r="A46" s="52"/>
      <c r="B46" s="62"/>
      <c r="C46" s="52"/>
      <c r="D46" s="52"/>
      <c r="I46" s="62"/>
      <c r="J46" s="62"/>
      <c r="K46" s="51"/>
      <c r="L46" s="51"/>
    </row>
    <row r="47" spans="1:19">
      <c r="A47" s="52"/>
      <c r="B47" s="62"/>
      <c r="C47" s="52"/>
      <c r="D47" s="52"/>
      <c r="I47" s="62"/>
      <c r="J47" s="62"/>
      <c r="K47" s="51"/>
      <c r="L47" s="51"/>
    </row>
    <row r="48" spans="1:19">
      <c r="A48" s="52"/>
      <c r="B48" s="62"/>
      <c r="C48" s="52"/>
      <c r="D48" s="52"/>
      <c r="I48" s="62"/>
      <c r="J48" s="62"/>
      <c r="K48" s="51"/>
      <c r="L48" s="51"/>
    </row>
    <row r="49" spans="1:12">
      <c r="A49" s="52"/>
      <c r="B49" s="62"/>
      <c r="C49" s="52"/>
      <c r="D49" s="52"/>
      <c r="I49" s="62"/>
      <c r="J49" s="62"/>
      <c r="K49" s="51"/>
      <c r="L49" s="51"/>
    </row>
    <row r="50" spans="1:12">
      <c r="A50" s="52"/>
      <c r="B50" s="62"/>
      <c r="C50" s="52"/>
      <c r="D50" s="52"/>
      <c r="I50" s="62"/>
      <c r="J50" s="62"/>
      <c r="K50" s="51"/>
      <c r="L50" s="51"/>
    </row>
    <row r="51" spans="1:12">
      <c r="A51" s="52"/>
      <c r="B51" s="62"/>
      <c r="C51" s="52"/>
      <c r="D51" s="52"/>
      <c r="I51" s="62"/>
      <c r="J51" s="62"/>
      <c r="K51" s="51"/>
      <c r="L51" s="51"/>
    </row>
    <row r="52" spans="1:12">
      <c r="A52" s="52"/>
      <c r="B52" s="62"/>
      <c r="C52" s="52"/>
      <c r="D52" s="52"/>
      <c r="I52" s="62"/>
      <c r="J52" s="62"/>
      <c r="K52" s="51"/>
      <c r="L52" s="51"/>
    </row>
    <row r="53" spans="1:12">
      <c r="A53" s="52"/>
      <c r="B53" s="62"/>
      <c r="C53" s="52"/>
      <c r="D53" s="52"/>
      <c r="I53" s="62"/>
      <c r="J53" s="62"/>
      <c r="K53" s="51"/>
      <c r="L53" s="51"/>
    </row>
    <row r="54" spans="1:12">
      <c r="A54" s="54"/>
      <c r="B54" s="62"/>
      <c r="C54" s="51"/>
      <c r="D54" s="51"/>
      <c r="I54" s="62"/>
      <c r="J54" s="62"/>
      <c r="K54" s="51"/>
      <c r="L54" s="51"/>
    </row>
    <row r="55" spans="1:12">
      <c r="A55" s="54"/>
      <c r="B55" s="62"/>
      <c r="C55" s="51"/>
      <c r="D55" s="51"/>
      <c r="I55" s="62"/>
      <c r="J55" s="62"/>
      <c r="K55" s="51"/>
      <c r="L55" s="51"/>
    </row>
    <row r="56" spans="1:12">
      <c r="A56" s="54"/>
      <c r="B56" s="62"/>
      <c r="C56" s="51"/>
      <c r="D56" s="51"/>
      <c r="I56" s="62"/>
      <c r="J56" s="62"/>
      <c r="K56" s="52"/>
      <c r="L56" s="51"/>
    </row>
    <row r="57" spans="1:12">
      <c r="A57" s="54"/>
      <c r="B57" s="62"/>
      <c r="C57" s="51"/>
      <c r="D57" s="51"/>
      <c r="I57" s="62"/>
      <c r="J57" s="62"/>
      <c r="K57" s="52"/>
      <c r="L57" s="51"/>
    </row>
    <row r="58" spans="1:12">
      <c r="A58" s="54"/>
      <c r="B58" s="62"/>
      <c r="C58" s="51"/>
      <c r="D58" s="51"/>
      <c r="I58" s="62"/>
      <c r="J58" s="62"/>
      <c r="K58" s="52"/>
      <c r="L58" s="51"/>
    </row>
    <row r="59" spans="1:12">
      <c r="A59" s="54"/>
      <c r="B59" s="62"/>
      <c r="C59" s="51"/>
      <c r="D59" s="51"/>
      <c r="I59" s="62"/>
      <c r="J59" s="62"/>
      <c r="K59" s="52"/>
      <c r="L59" s="51"/>
    </row>
    <row r="60" spans="1:12">
      <c r="A60" s="56"/>
      <c r="B60" s="62"/>
      <c r="C60" s="51"/>
      <c r="D60" s="51"/>
      <c r="I60" s="62"/>
      <c r="J60" s="62"/>
      <c r="K60" s="52"/>
      <c r="L60" s="51"/>
    </row>
    <row r="61" spans="1:12">
      <c r="A61" s="56"/>
      <c r="B61" s="62"/>
      <c r="C61" s="51"/>
      <c r="D61" s="51"/>
      <c r="I61" s="62"/>
      <c r="J61" s="62"/>
      <c r="K61" s="52"/>
      <c r="L61" s="51"/>
    </row>
    <row r="62" spans="1:12">
      <c r="A62" s="56"/>
      <c r="B62" s="51"/>
      <c r="C62" s="51"/>
      <c r="D62" s="51"/>
      <c r="I62" s="62"/>
      <c r="J62" s="62"/>
      <c r="K62" s="52"/>
      <c r="L62" s="51"/>
    </row>
    <row r="63" spans="1:12">
      <c r="A63" s="56"/>
      <c r="B63" s="51"/>
      <c r="C63" s="51"/>
      <c r="D63" s="51"/>
      <c r="I63" s="62"/>
      <c r="J63" s="62"/>
      <c r="K63" s="51"/>
      <c r="L63" s="51"/>
    </row>
    <row r="64" spans="1:12">
      <c r="A64" s="56"/>
      <c r="B64" s="51"/>
      <c r="C64" s="51"/>
      <c r="D64" s="51"/>
      <c r="I64" s="62"/>
      <c r="J64" s="62"/>
      <c r="K64" s="52"/>
      <c r="L64" s="51"/>
    </row>
    <row r="65" spans="1:12">
      <c r="A65" s="56"/>
      <c r="B65" s="51"/>
      <c r="C65" s="51"/>
      <c r="D65" s="51"/>
      <c r="I65" s="62"/>
      <c r="J65" s="62"/>
      <c r="K65" s="52"/>
      <c r="L65" s="51"/>
    </row>
    <row r="66" spans="1:12">
      <c r="A66" s="56"/>
      <c r="B66" s="51"/>
      <c r="C66" s="51"/>
      <c r="D66" s="51"/>
      <c r="I66" s="62"/>
      <c r="J66" s="62"/>
      <c r="K66" s="52"/>
      <c r="L66" s="51"/>
    </row>
    <row r="67" spans="1:12">
      <c r="A67" s="56"/>
      <c r="B67" s="51"/>
      <c r="C67" s="51"/>
      <c r="D67" s="51"/>
      <c r="I67" s="62"/>
      <c r="J67" s="62"/>
      <c r="K67" s="52"/>
      <c r="L67" s="51"/>
    </row>
    <row r="68" spans="1:12">
      <c r="A68" s="56"/>
      <c r="B68" s="51"/>
      <c r="C68" s="51"/>
      <c r="D68" s="51"/>
      <c r="I68" s="62"/>
      <c r="J68" s="51"/>
      <c r="K68" s="52"/>
      <c r="L68" s="51"/>
    </row>
    <row r="69" spans="1:12">
      <c r="A69" s="56"/>
      <c r="B69" s="51"/>
      <c r="C69" s="51"/>
      <c r="D69" s="51"/>
      <c r="I69" s="62"/>
      <c r="J69" s="51"/>
      <c r="K69" s="52"/>
      <c r="L69" s="51"/>
    </row>
    <row r="70" spans="1:12">
      <c r="A70" s="56"/>
      <c r="B70" s="51"/>
      <c r="C70" s="51"/>
      <c r="D70" s="51"/>
      <c r="I70" s="62"/>
      <c r="J70" s="51"/>
      <c r="K70" s="52"/>
      <c r="L70" s="51"/>
    </row>
    <row r="71" spans="1:12">
      <c r="A71" s="57"/>
      <c r="B71" s="51"/>
      <c r="C71" s="51"/>
      <c r="D71" s="51"/>
      <c r="I71" s="52"/>
      <c r="J71" s="51"/>
      <c r="K71" s="52"/>
      <c r="L71" s="52"/>
    </row>
    <row r="72" spans="1:12">
      <c r="A72" s="57"/>
      <c r="B72" s="51"/>
      <c r="C72" s="51"/>
      <c r="D72" s="51"/>
      <c r="I72" s="52"/>
      <c r="J72" s="51"/>
      <c r="K72" s="52"/>
      <c r="L72" s="52"/>
    </row>
    <row r="73" spans="1:12">
      <c r="A73" s="57"/>
      <c r="B73" s="51"/>
      <c r="C73" s="51"/>
      <c r="D73" s="51"/>
      <c r="I73" s="52"/>
      <c r="J73" s="51"/>
      <c r="K73" s="52"/>
      <c r="L73" s="52"/>
    </row>
    <row r="74" spans="1:12">
      <c r="A74" s="57"/>
      <c r="B74" s="51"/>
      <c r="C74" s="51"/>
      <c r="D74" s="51"/>
      <c r="I74" s="52"/>
      <c r="J74" s="51"/>
      <c r="K74" s="52"/>
      <c r="L74" s="52"/>
    </row>
    <row r="75" spans="1:12">
      <c r="A75" s="52"/>
      <c r="B75" s="51"/>
      <c r="C75" s="51"/>
      <c r="D75" s="51"/>
      <c r="I75" s="52"/>
      <c r="J75" s="51"/>
      <c r="K75" s="52"/>
      <c r="L75" s="52"/>
    </row>
    <row r="76" spans="1:12">
      <c r="A76" s="52"/>
      <c r="B76" s="51"/>
      <c r="C76" s="51"/>
      <c r="D76" s="51"/>
    </row>
    <row r="77" spans="1:12">
      <c r="A77" s="52"/>
      <c r="B77" s="52"/>
      <c r="C77" s="52"/>
      <c r="D77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E6" sqref="E6"/>
    </sheetView>
  </sheetViews>
  <sheetFormatPr defaultRowHeight="15"/>
  <cols>
    <col min="12" max="12" width="22.42578125" customWidth="1"/>
  </cols>
  <sheetData>
    <row r="1" spans="1:12" ht="18.75">
      <c r="A1" s="94" t="s">
        <v>110</v>
      </c>
      <c r="B1" s="95"/>
      <c r="C1" s="95"/>
      <c r="D1" s="96"/>
    </row>
    <row r="2" spans="1:12">
      <c r="A2" s="90" t="s">
        <v>106</v>
      </c>
      <c r="B2" s="91"/>
      <c r="C2" s="91"/>
      <c r="D2" s="59">
        <v>19811</v>
      </c>
    </row>
    <row r="3" spans="1:12">
      <c r="A3" s="90" t="s">
        <v>107</v>
      </c>
      <c r="B3" s="91"/>
      <c r="C3" s="91"/>
      <c r="D3" s="59">
        <v>6153</v>
      </c>
    </row>
    <row r="4" spans="1:12">
      <c r="A4" s="90" t="s">
        <v>108</v>
      </c>
      <c r="B4" s="91"/>
      <c r="C4" s="91"/>
      <c r="D4" s="59">
        <v>1903</v>
      </c>
    </row>
    <row r="5" spans="1:12">
      <c r="A5" s="97" t="s">
        <v>59</v>
      </c>
      <c r="B5" s="98"/>
      <c r="C5" s="99"/>
      <c r="D5" s="58">
        <f>SUM(D2:D4)</f>
        <v>27867</v>
      </c>
    </row>
    <row r="6" spans="1:12" ht="15.75" thickBot="1">
      <c r="A6" s="92" t="s">
        <v>109</v>
      </c>
      <c r="B6" s="93"/>
      <c r="C6" s="93"/>
      <c r="D6" s="60">
        <f>D5/3</f>
        <v>9289</v>
      </c>
    </row>
    <row r="8" spans="1:12">
      <c r="A8" s="100" t="s">
        <v>114</v>
      </c>
      <c r="B8" s="100"/>
      <c r="C8" s="61">
        <f>D4-D6</f>
        <v>-7386</v>
      </c>
      <c r="D8" s="101"/>
      <c r="E8" s="102"/>
      <c r="F8" s="102"/>
      <c r="G8" s="102"/>
      <c r="H8" s="102"/>
      <c r="I8" s="102"/>
      <c r="J8" s="102"/>
      <c r="K8" s="102"/>
      <c r="L8" s="103"/>
    </row>
    <row r="9" spans="1:12">
      <c r="A9" s="104" t="s">
        <v>112</v>
      </c>
      <c r="B9" s="105"/>
      <c r="C9" s="61">
        <f>D3-D6</f>
        <v>-3136</v>
      </c>
      <c r="D9" s="101"/>
      <c r="E9" s="102"/>
      <c r="F9" s="102"/>
      <c r="G9" s="102"/>
      <c r="H9" s="102"/>
      <c r="I9" s="102"/>
      <c r="J9" s="102"/>
      <c r="K9" s="102"/>
      <c r="L9" s="103"/>
    </row>
    <row r="10" spans="1:12">
      <c r="A10" s="104" t="s">
        <v>111</v>
      </c>
      <c r="B10" s="105"/>
      <c r="C10" s="61">
        <f>D2-D6</f>
        <v>10522</v>
      </c>
      <c r="D10" s="101"/>
      <c r="E10" s="102"/>
      <c r="F10" s="102"/>
      <c r="G10" s="102"/>
      <c r="H10" s="102"/>
      <c r="I10" s="102"/>
      <c r="J10" s="102"/>
      <c r="K10" s="102"/>
      <c r="L10" s="103"/>
    </row>
    <row r="11" spans="1:12">
      <c r="A11" s="69"/>
      <c r="B11" s="70"/>
      <c r="C11" s="61">
        <v>0</v>
      </c>
      <c r="D11" s="101"/>
      <c r="E11" s="102"/>
      <c r="F11" s="102"/>
      <c r="G11" s="102"/>
      <c r="H11" s="102"/>
      <c r="I11" s="102"/>
      <c r="J11" s="102"/>
      <c r="K11" s="102"/>
      <c r="L11" s="103"/>
    </row>
  </sheetData>
  <mergeCells count="13">
    <mergeCell ref="A8:B8"/>
    <mergeCell ref="D8:L8"/>
    <mergeCell ref="D9:L9"/>
    <mergeCell ref="D10:L10"/>
    <mergeCell ref="D11:L11"/>
    <mergeCell ref="A9:B9"/>
    <mergeCell ref="A10:B10"/>
    <mergeCell ref="A2:C2"/>
    <mergeCell ref="A3:C3"/>
    <mergeCell ref="A4:C4"/>
    <mergeCell ref="A6:C6"/>
    <mergeCell ref="A1:D1"/>
    <mergeCell ref="A5:C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2015-02-01T05:19:14Z</dcterms:modified>
  <cp:version/>
</cp:coreProperties>
</file>