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contribution'!$A$1:$F$42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D6" i="3"/>
  <c r="D5"/>
  <c r="N4" i="2"/>
  <c r="U4"/>
  <c r="F4"/>
  <c r="U10" l="1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13"/>
  <c r="H7"/>
  <c r="D4" l="1"/>
  <c r="H16" s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E54" l="1"/>
  <c r="E4" s="1"/>
  <c r="H17"/>
</calcChain>
</file>

<file path=xl/comments1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b/>
            <sz val="9"/>
            <color indexed="81"/>
            <rFont val="Tahoma"/>
            <charset val="1"/>
          </rPr>
          <t xml:space="preserve">Sailesh: Kitchen Rack including transportation
Mamiar
Passport
Bank statement
vettalai paaku n moi panam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Sailesh:
</t>
        </r>
        <r>
          <rPr>
            <sz val="9"/>
            <color indexed="81"/>
            <rFont val="Tahoma"/>
            <family val="2"/>
          </rPr>
          <t>Including Carpenter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Sailesh: Uncle aunty Athur travel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Sailesh : Purse
Slippers &amp; Shoe Brush 05/10
Aishu phone repair-10/10
Thatha sadhabishegam Moi- 11/10
Puppy house 13/10
Vid printout 19/10
Photo and xerox 20/10
Bharathi 22/10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Sailesh: 
</t>
        </r>
        <r>
          <rPr>
            <sz val="9"/>
            <color indexed="81"/>
            <rFont val="Tahoma"/>
            <family val="2"/>
          </rPr>
          <t xml:space="preserve">Parking
Auto 04/10/2014
Misc on 04/10/2014
UncleDubai travel on 06/10/2014
Driver 16/10/2014
Taxi fare and Bharathi
Auto 19/10
Bike Cover 27/10
car accessories and repair 29/10
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 xml:space="preserve">Sailesh:
</t>
        </r>
        <r>
          <rPr>
            <sz val="9"/>
            <color indexed="81"/>
            <rFont val="Tahoma"/>
            <family val="2"/>
          </rPr>
          <t>Vishnu marriage gift
Metti</t>
        </r>
        <r>
          <rPr>
            <sz val="9"/>
            <color indexed="81"/>
            <rFont val="Tahoma"/>
            <charset val="1"/>
          </rPr>
          <t xml:space="preserve">
Sail diwali dress
Narayani
Bhakshanam
vidya
Perima cake
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Sailesh:Including Flowers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 xml:space="preserve">Sailesh:
</t>
        </r>
        <r>
          <rPr>
            <sz val="9"/>
            <color indexed="81"/>
            <rFont val="Tahoma"/>
            <family val="2"/>
          </rPr>
          <t>Including doctor expenses
appa physio
appa xray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 xml:space="preserve">Sailesh:
</t>
        </r>
        <r>
          <rPr>
            <sz val="9"/>
            <color indexed="81"/>
            <rFont val="Tahoma"/>
            <family val="2"/>
          </rPr>
          <t xml:space="preserve">Appa hospital expenses
21500- other expenses included in other categories
</t>
        </r>
      </text>
    </comment>
  </commentList>
</comments>
</file>

<file path=xl/sharedStrings.xml><?xml version="1.0" encoding="utf-8"?>
<sst xmlns="http://schemas.openxmlformats.org/spreadsheetml/2006/main" count="561" uniqueCount="236">
  <si>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</si>
  <si>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</si>
  <si>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</si>
  <si>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</si>
  <si>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</si>
  <si>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</si>
  <si>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</si>
  <si>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</si>
  <si>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</si>
  <si>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</si>
  <si>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</si>
  <si>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</si>
  <si>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</si>
  <si>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</si>
  <si>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</si>
  <si>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</si>
  <si>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</si>
  <si>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</si>
  <si>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</si>
  <si>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</si>
  <si>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</si>
  <si>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</si>
  <si>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</si>
  <si>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</si>
  <si>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</si>
  <si>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</si>
  <si>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</si>
  <si>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</si>
  <si>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</si>
  <si>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</si>
  <si>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</si>
  <si>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</si>
  <si>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</si>
  <si>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</si>
  <si>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Live theater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</si>
  <si>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</si>
  <si>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</si>
  <si>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</si>
  <si>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</si>
  <si>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</si>
  <si>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</si>
  <si>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</si>
  <si>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</si>
  <si>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</si>
  <si>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</si>
  <si>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</si>
  <si>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</si>
  <si>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</si>
  <si>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</si>
  <si>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</si>
  <si>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</si>
  <si>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</si>
  <si>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</si>
  <si>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</si>
  <si>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</si>
  <si>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</si>
  <si>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</si>
  <si>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</si>
  <si>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</si>
  <si>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</si>
  <si>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</si>
  <si>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</si>
  <si>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</si>
  <si>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</si>
  <si>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</si>
  <si>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</si>
  <si>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</si>
  <si>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</si>
  <si>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</si>
  <si>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</si>
  <si>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</si>
  <si>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</si>
  <si>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</si>
  <si>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</si>
  <si>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</si>
  <si>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</si>
  <si>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</si>
  <si>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</si>
  <si>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Uncle Income</t>
  </si>
  <si>
    <t>Servant maid</t>
  </si>
  <si>
    <t>Joy Alukkas-Vidya</t>
  </si>
  <si>
    <t>Personal-sailesh</t>
  </si>
  <si>
    <t>Education Loan</t>
  </si>
  <si>
    <t>Iron</t>
  </si>
  <si>
    <t>Amway</t>
  </si>
  <si>
    <t>FD</t>
  </si>
  <si>
    <t>Sailesh-Iwish</t>
  </si>
  <si>
    <t>Parlour</t>
  </si>
  <si>
    <t>Crackers</t>
  </si>
  <si>
    <t>Charity</t>
  </si>
  <si>
    <t>Vidya gift</t>
  </si>
  <si>
    <t>Milk</t>
  </si>
  <si>
    <t>Medicines</t>
  </si>
  <si>
    <t>Fruits &amp; Vegs &amp; other</t>
  </si>
  <si>
    <t>Date</t>
  </si>
  <si>
    <t>MRI</t>
  </si>
  <si>
    <t>30/09/2014</t>
  </si>
  <si>
    <t>Gifts</t>
  </si>
  <si>
    <t>Milk&amp;other</t>
  </si>
  <si>
    <t>Spent by</t>
  </si>
  <si>
    <t>Aunty</t>
  </si>
  <si>
    <t>Sailesh</t>
  </si>
  <si>
    <t>Uncle</t>
  </si>
  <si>
    <t>Iwish</t>
  </si>
  <si>
    <t>Petrol</t>
  </si>
  <si>
    <t>Train tickets</t>
  </si>
  <si>
    <t>Aishu</t>
  </si>
  <si>
    <t>Maid</t>
  </si>
  <si>
    <t>Amount</t>
  </si>
  <si>
    <t>Flowers</t>
  </si>
  <si>
    <t>Reliance</t>
  </si>
  <si>
    <t>Chips,Vegs</t>
  </si>
  <si>
    <t>Snacks</t>
  </si>
  <si>
    <t>Tiffin</t>
  </si>
  <si>
    <t>Purse</t>
  </si>
  <si>
    <t>Car wash</t>
  </si>
  <si>
    <t>Parking</t>
  </si>
  <si>
    <t>Kitchen rack</t>
  </si>
  <si>
    <t>Fruits</t>
  </si>
  <si>
    <t>Expense Type</t>
  </si>
  <si>
    <t>Vidya</t>
  </si>
  <si>
    <t>Aathur flowers</t>
  </si>
  <si>
    <t>Auto</t>
  </si>
  <si>
    <t>Tea</t>
  </si>
  <si>
    <t>Vegetables</t>
  </si>
  <si>
    <t>Butter</t>
  </si>
  <si>
    <t>Dinner</t>
  </si>
  <si>
    <t>Juice</t>
  </si>
  <si>
    <t>Uncle tea</t>
  </si>
  <si>
    <t>Doctor</t>
  </si>
  <si>
    <t>Tirupathi Undi</t>
  </si>
  <si>
    <t>Miscellaneous</t>
  </si>
  <si>
    <t>Carpenter</t>
  </si>
  <si>
    <t>Individual expenses from Aunty contribution</t>
  </si>
  <si>
    <t>Individual expenses from Sailesh contribution</t>
  </si>
  <si>
    <t>Individual expenses from Vidya contribution</t>
  </si>
  <si>
    <t>Marriage Loan</t>
  </si>
  <si>
    <t>Rent</t>
  </si>
  <si>
    <t>Watchman</t>
  </si>
  <si>
    <t>Shoe Brush</t>
  </si>
  <si>
    <t>Slippers</t>
  </si>
  <si>
    <t>Maintainance</t>
  </si>
  <si>
    <t>Ritz Cleaning</t>
  </si>
  <si>
    <t>Enfield Cleaning</t>
  </si>
  <si>
    <t>Saravana Delivery</t>
  </si>
  <si>
    <t>Uncle Dubai travel</t>
  </si>
  <si>
    <t>Body shop</t>
  </si>
  <si>
    <t>Saree installment</t>
  </si>
  <si>
    <t>Provisions</t>
  </si>
  <si>
    <t>Sharadha stores</t>
  </si>
  <si>
    <t>Fruits and Veg</t>
  </si>
  <si>
    <t>Products</t>
  </si>
  <si>
    <t>Total spent</t>
  </si>
  <si>
    <t>Sail Transfer</t>
  </si>
  <si>
    <t>Phone bills</t>
  </si>
  <si>
    <t>Biriyani</t>
  </si>
  <si>
    <t>Gift</t>
  </si>
  <si>
    <t>Banana&amp;Coconut water</t>
  </si>
  <si>
    <t>Aishu Phone repair</t>
  </si>
  <si>
    <t>Medicine</t>
  </si>
  <si>
    <t>Moi Panam</t>
  </si>
  <si>
    <t>Fruits&amp;flowers</t>
  </si>
  <si>
    <t>Joy Alukkas</t>
  </si>
  <si>
    <t>Metti</t>
  </si>
  <si>
    <t>Sail Dress</t>
  </si>
  <si>
    <t>Total Amount spent</t>
  </si>
  <si>
    <t>Aunty Saree</t>
  </si>
  <si>
    <t>Vid to Sail</t>
  </si>
  <si>
    <t>14/10/2014</t>
  </si>
  <si>
    <t>Electricity bill</t>
  </si>
  <si>
    <t>Misc</t>
  </si>
  <si>
    <t>13/10/2014</t>
  </si>
  <si>
    <t>Narayani</t>
  </si>
  <si>
    <t>Mamiar</t>
  </si>
  <si>
    <t>Car driver</t>
  </si>
  <si>
    <t>Puppy house</t>
  </si>
  <si>
    <t>Bharathi</t>
  </si>
  <si>
    <t>Taxi Fare</t>
  </si>
  <si>
    <t>Polo</t>
  </si>
  <si>
    <t>Physio</t>
  </si>
  <si>
    <t>Ultra sound</t>
  </si>
  <si>
    <t>16/10/2014</t>
  </si>
  <si>
    <t>Medical expenses</t>
  </si>
  <si>
    <t>MRI scan&amp;Ultra sound</t>
  </si>
  <si>
    <t>15/10/2014</t>
  </si>
  <si>
    <t>Salt</t>
  </si>
  <si>
    <t>Printout</t>
  </si>
  <si>
    <t>17/10/2014</t>
  </si>
  <si>
    <t>19/10/2014</t>
  </si>
  <si>
    <t>Passport</t>
  </si>
  <si>
    <t>18/10/2014</t>
  </si>
  <si>
    <t>Tatasky</t>
  </si>
  <si>
    <t>Naatu marundu kadai</t>
  </si>
  <si>
    <t>Bhakshanam</t>
  </si>
  <si>
    <t>Egg</t>
  </si>
  <si>
    <t>Lorsaid</t>
  </si>
  <si>
    <t>20/10/2014</t>
  </si>
  <si>
    <t>Bank statement</t>
  </si>
  <si>
    <t>Photo and xerox</t>
  </si>
  <si>
    <t>Pedigree</t>
  </si>
  <si>
    <t>Lunch</t>
  </si>
  <si>
    <t>21/10/2014</t>
  </si>
  <si>
    <t>Chips</t>
  </si>
  <si>
    <t>Green trends</t>
  </si>
  <si>
    <t>Vegs</t>
  </si>
  <si>
    <t>CCD</t>
  </si>
  <si>
    <t>Veg and others</t>
  </si>
  <si>
    <t>Movie</t>
  </si>
  <si>
    <t>Movie expenses</t>
  </si>
  <si>
    <t>vettalai Paaku</t>
  </si>
  <si>
    <t>Coffee powder</t>
  </si>
  <si>
    <t>Bakery</t>
  </si>
  <si>
    <t>ICICI transfer</t>
  </si>
  <si>
    <t>Bike cover</t>
  </si>
  <si>
    <t>Xray</t>
  </si>
  <si>
    <t>Vidya doctor</t>
  </si>
  <si>
    <t>Prem Loan</t>
  </si>
  <si>
    <t>Cake</t>
  </si>
  <si>
    <t>Car</t>
  </si>
  <si>
    <t>Ice cream</t>
  </si>
  <si>
    <t>dinner</t>
  </si>
  <si>
    <t>Veg</t>
  </si>
  <si>
    <t>ICICI transfer for FD</t>
  </si>
  <si>
    <t>Prem loan</t>
  </si>
  <si>
    <t>Bolts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</si>
  <si>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</si>
  <si>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</si>
  <si>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</si>
  <si>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</si>
  <si>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</si>
  <si>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</si>
  <si>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Settled by Vidya from 42200 that Aunty owes her for marriage expenses.</t>
  </si>
  <si>
    <t>Sailesh Receivable</t>
  </si>
  <si>
    <t>To be settled by vidya. She will transfer 2167 as sailesh owes her 500 for Vishnupriya gift</t>
  </si>
  <si>
    <t>From Aunty for previous months Big bazaar expenses. Adjusted in Home appliances settlement.</t>
  </si>
  <si>
    <t>From Aunty for slippers and Diwali dress. Adjusted in Home appliances settlement after deducting 495 for purse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</si>
</sst>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164" formatCode="&quot;$&quot;#,##0"/>
    <numFmt numFmtId="165" formatCode="[$₹-4009]\ #,##0;[Red][$₹-4009]\ \-#,##0"/>
    <numFmt numFmtId="166" formatCode="[$₹-4009]\ #,##0"/>
  </numFmts>
  <fonts count="29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249977111117893"/>
      <name val="Trebuchet MS"/>
      <family val="2"/>
      <scheme val="minor"/>
    </font>
    <font>
      <sz val="10"/>
      <color theme="4" tint="-0.499984740745262"/>
      <name val="Trebuchet MS"/>
      <scheme val="minor"/>
    </font>
    <font>
      <b/>
      <sz val="11"/>
      <color theme="1"/>
      <name val="Trebuchet MS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sz val="14"/>
      <name val="Trebuchet MS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5" fontId="13" fillId="0" borderId="4" xfId="0" applyNumberFormat="1" applyFont="1" applyFill="1" applyBorder="1" applyAlignment="1">
      <alignment vertical="center" wrapText="1"/>
    </xf>
    <xf numFmtId="166" fontId="3" fillId="0" borderId="0" xfId="0" applyNumberFormat="1" applyFont="1" applyAlignment="1">
      <alignment vertical="center" wrapText="1"/>
    </xf>
    <xf numFmtId="166" fontId="20" fillId="6" borderId="0" xfId="0" applyNumberFormat="1" applyFont="1" applyFill="1" applyAlignment="1">
      <alignment vertical="center" wrapText="1"/>
    </xf>
    <xf numFmtId="166" fontId="0" fillId="0" borderId="0" xfId="0" applyNumberFormat="1" applyFont="1" applyAlignment="1">
      <alignment vertical="center" wrapText="1"/>
    </xf>
    <xf numFmtId="0" fontId="13" fillId="0" borderId="0" xfId="0" applyNumberFormat="1" applyFont="1" applyFill="1" applyAlignment="1">
      <alignment vertical="center" wrapText="1"/>
    </xf>
    <xf numFmtId="166" fontId="21" fillId="6" borderId="0" xfId="0" applyNumberFormat="1" applyFont="1" applyFill="1" applyAlignment="1">
      <alignment vertical="center" wrapText="1"/>
    </xf>
    <xf numFmtId="0" fontId="22" fillId="0" borderId="0" xfId="0" applyNumberFormat="1" applyFont="1" applyFill="1" applyAlignment="1">
      <alignment vertical="center" wrapText="1"/>
    </xf>
    <xf numFmtId="165" fontId="22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3" fillId="9" borderId="9" xfId="0" applyFont="1" applyFill="1" applyBorder="1" applyAlignment="1">
      <alignment horizontal="center"/>
    </xf>
    <xf numFmtId="0" fontId="0" fillId="10" borderId="8" xfId="0" applyFill="1" applyBorder="1"/>
    <xf numFmtId="0" fontId="0" fillId="11" borderId="8" xfId="0" applyFill="1" applyBorder="1"/>
    <xf numFmtId="0" fontId="0" fillId="0" borderId="8" xfId="0" applyBorder="1" applyAlignment="1">
      <alignment horizontal="right"/>
    </xf>
    <xf numFmtId="0" fontId="0" fillId="12" borderId="8" xfId="0" applyFill="1" applyBorder="1"/>
    <xf numFmtId="0" fontId="0" fillId="13" borderId="8" xfId="0" applyFill="1" applyBorder="1"/>
    <xf numFmtId="0" fontId="23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5" borderId="17" xfId="0" applyFill="1" applyBorder="1"/>
    <xf numFmtId="0" fontId="0" fillId="16" borderId="17" xfId="0" applyFill="1" applyBorder="1"/>
    <xf numFmtId="0" fontId="0" fillId="17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4" fontId="0" fillId="0" borderId="8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8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28" fillId="12" borderId="13" xfId="0" applyFont="1" applyFill="1" applyBorder="1" applyAlignment="1">
      <alignment horizontal="center"/>
    </xf>
    <xf numFmtId="0" fontId="28" fillId="12" borderId="14" xfId="0" applyFont="1" applyFill="1" applyBorder="1" applyAlignment="1">
      <alignment horizontal="center"/>
    </xf>
    <xf numFmtId="0" fontId="28" fillId="12" borderId="15" xfId="0" applyFont="1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9" xfId="0" applyFill="1" applyBorder="1" applyAlignment="1">
      <alignment horizont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&quot;$&quot;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&quot;$&quot;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8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8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8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8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8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8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8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8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8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6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6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5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7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0029"/>
        </c:manualLayout>
      </c:layout>
      <c:pie3DChart>
        <c:varyColors val="1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720</c:v>
                </c:pt>
                <c:pt idx="1">
                  <c:v>1500</c:v>
                </c:pt>
                <c:pt idx="2">
                  <c:v>1000</c:v>
                </c:pt>
                <c:pt idx="3">
                  <c:v>450</c:v>
                </c:pt>
                <c:pt idx="4">
                  <c:v>200</c:v>
                </c:pt>
                <c:pt idx="5">
                  <c:v>1800</c:v>
                </c:pt>
                <c:pt idx="6">
                  <c:v>3500</c:v>
                </c:pt>
                <c:pt idx="7">
                  <c:v>16500</c:v>
                </c:pt>
                <c:pt idx="8">
                  <c:v>350</c:v>
                </c:pt>
                <c:pt idx="9">
                  <c:v>50</c:v>
                </c:pt>
                <c:pt idx="10">
                  <c:v>0</c:v>
                </c:pt>
                <c:pt idx="11">
                  <c:v>6000</c:v>
                </c:pt>
                <c:pt idx="12">
                  <c:v>500</c:v>
                </c:pt>
                <c:pt idx="14">
                  <c:v>3500</c:v>
                </c:pt>
                <c:pt idx="15">
                  <c:v>1500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5411061883068622"/>
          <c:y val="8.0610153389519865E-2"/>
          <c:w val="0.32933357899073262"/>
          <c:h val="0.86493265440887379"/>
        </c:manualLayout>
      </c:layout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83045376"/>
        <c:axId val="83047168"/>
        <c:axId val="0"/>
      </c:bar3DChart>
      <c:catAx>
        <c:axId val="83045376"/>
        <c:scaling>
          <c:orientation val="minMax"/>
        </c:scaling>
        <c:axPos val="l"/>
        <c:numFmt formatCode="General" sourceLinked="1"/>
        <c:tickLblPos val="nextTo"/>
        <c:crossAx val="83047168"/>
        <c:crosses val="autoZero"/>
        <c:auto val="1"/>
        <c:lblAlgn val="ctr"/>
        <c:lblOffset val="100"/>
      </c:catAx>
      <c:valAx>
        <c:axId val="83047168"/>
        <c:scaling>
          <c:orientation val="minMax"/>
        </c:scaling>
        <c:axPos val="b"/>
        <c:majorGridlines/>
        <c:numFmt formatCode="General" sourceLinked="1"/>
        <c:tickLblPos val="nextTo"/>
        <c:crossAx val="8304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2377"/>
        </c:manualLayout>
      </c:layout>
    </c:legend>
    <c:plotVisOnly val="1"/>
  </c:chart>
  <c:spPr>
    <a:solidFill>
      <a:srgbClr val="DAFCEC"/>
    </a:solid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95248</xdr:colOff>
      <xdr:row>2</xdr:row>
      <xdr:rowOff>11909</xdr:rowOff>
    </xdr:from>
    <xdr:to>
      <xdr:col>15</xdr:col>
      <xdr:colOff>166686</xdr:colOff>
      <xdr:row>18</xdr:row>
      <xdr:rowOff>95251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8</xdr:col>
      <xdr:colOff>272141</xdr:colOff>
      <xdr:row>2</xdr:row>
      <xdr:rowOff>167367</xdr:rowOff>
    </xdr:from>
    <xdr:ext cx="2843893" cy="383118"/>
    <xdr:sp macro="" textlink="">
      <xdr:nvSpPr>
        <xdr:cNvPr id="12" name="TextBox 11"/>
        <xdr:cNvSpPr txBox="1"/>
      </xdr:nvSpPr>
      <xdr:spPr>
        <a:xfrm>
          <a:off x="7307034" y="738867"/>
          <a:ext cx="2843893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43" dataDxfId="42" totalsRowDxfId="41">
  <autoFilter ref="G63:J67"/>
  <tableColumns count="4">
    <tableColumn id="1" name="Taxes" totalsRowLabel="Total" dataDxfId="40" totalsRowDxfId="39"/>
    <tableColumn id="2" name="Projected Cost" totalsRowFunction="sum" dataDxfId="38" totalsRowDxfId="37"/>
    <tableColumn id="3" name="Actual Cost" totalsRowFunction="sum" dataDxfId="36" totalsRowDxfId="35"/>
    <tableColumn id="4" name="Difference" totalsRowFunction="sum" dataDxfId="34" totalsRowDxfId="33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32" dataDxfId="31" totalsRowDxfId="30">
  <autoFilter ref="B63:E67"/>
  <tableColumns count="4">
    <tableColumn id="1" name="Savings/Investments" totalsRowLabel="Total" dataDxfId="29" totalsRowDxfId="28"/>
    <tableColumn id="2" name="Projected Cost" totalsRowFunction="sum" dataDxfId="27" totalsRowDxfId="26"/>
    <tableColumn id="3" name="Actual Cost" totalsRowFunction="sum" dataDxfId="25" totalsRowDxfId="24"/>
    <tableColumn id="4" name="Difference" totalsRowFunction="sum" dataDxfId="23" totalsRowDxfId="2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21" dataDxfId="20" totalsRowDxfId="19">
  <autoFilter ref="G30:J33"/>
  <tableColumns count="4">
    <tableColumn id="1" name="Gifts and Donations" totalsRowLabel="Total" dataDxfId="18" totalsRowDxfId="17"/>
    <tableColumn id="2" name="Projected Cost" totalsRowFunction="sum" dataDxfId="16" totalsRowDxfId="15"/>
    <tableColumn id="3" name="Actual Cost" totalsRowFunction="sum" dataDxfId="14" totalsRowDxfId="13"/>
    <tableColumn id="4" name="Difference" totalsRowFunction="sum" dataDxfId="12" totalsRowDxfId="1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10" dataDxfId="9" totalsRowDxfId="8">
  <autoFilter ref="B56:E60"/>
  <tableColumns count="4">
    <tableColumn id="1" name="Legal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1" dataDxfId="130" totalsRowDxfId="129">
  <autoFilter ref="B20:E28"/>
  <tableColumns count="4">
    <tableColumn id="1" name="Transportation" totalsRowLabel="Total" dataDxfId="128" totalsRowDxfId="127"/>
    <tableColumn id="2" name="Projected Cost" totalsRowFunction="sum" dataDxfId="126" totalsRowDxfId="125"/>
    <tableColumn id="3" name="Actual Cost" totalsRowFunction="sum" dataDxfId="124" totalsRowDxfId="123"/>
    <tableColumn id="4" name="Difference" totalsRowFunction="sum" dataDxfId="122" totalsRowDxfId="12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0" dataDxfId="119" totalsRowDxfId="118">
  <autoFilter ref="B31:E35"/>
  <tableColumns count="4">
    <tableColumn id="1" name="Insurance" totalsRowLabel="Total" dataDxfId="117" totalsRowDxfId="116"/>
    <tableColumn id="2" name="Projected Cost" totalsRowFunction="sum" dataDxfId="115" totalsRowDxfId="114"/>
    <tableColumn id="3" name="Actual Cost" totalsRowFunction="sum" dataDxfId="113" totalsRowDxfId="112"/>
    <tableColumn id="4" name="Difference" totalsRowFunction="sum" dataDxfId="111" totalsRowDxfId="11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09" dataDxfId="108" totalsRowDxfId="107">
  <autoFilter ref="B38:E41"/>
  <tableColumns count="4">
    <tableColumn id="1" name="Food" totalsRowLabel="Total" dataDxfId="106" totalsRowDxfId="105"/>
    <tableColumn id="2" name="Projected Cost" totalsRowFunction="sum" dataDxfId="104" totalsRowDxfId="103"/>
    <tableColumn id="3" name="Actual Cost" totalsRowFunction="sum" dataDxfId="102" totalsRowDxfId="101"/>
    <tableColumn id="4" name="Difference" totalsRowFunction="sum" dataDxfId="100" totalsRowDxfId="9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98" dataDxfId="97" totalsRowDxfId="96">
  <autoFilter ref="B44:E53"/>
  <tableColumns count="4">
    <tableColumn id="1" name="Children" totalsRowLabel="Total" dataDxfId="95" totalsRowDxfId="94"/>
    <tableColumn id="2" name="Projected Cost" totalsRowFunction="sum" dataDxfId="93" totalsRowDxfId="92">
      <calculatedColumnFormula>SUBTOTAL(109,Insurance[Projected Cost])</calculatedColumnFormula>
    </tableColumn>
    <tableColumn id="3" name="Actual Cost" totalsRowFunction="sum" dataDxfId="91" totalsRowDxfId="90">
      <calculatedColumnFormula>SUBTOTAL(109,Insurance[Projected Cost])</calculatedColumnFormula>
    </tableColumn>
    <tableColumn id="4" name="Difference" totalsRowFunction="sum" dataDxfId="89" totalsRowDxfId="8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87" dataDxfId="86" totalsRowDxfId="85">
  <autoFilter ref="G36:J41"/>
  <tableColumns count="4">
    <tableColumn id="1" name="Pets" totalsRowLabel="Total" dataDxfId="84" totalsRowDxfId="83"/>
    <tableColumn id="2" name="Projected Cost" totalsRowFunction="sum" dataDxfId="82" totalsRowDxfId="81"/>
    <tableColumn id="3" name="Actual Cost" totalsRowFunction="sum" dataDxfId="80" totalsRowDxfId="79"/>
    <tableColumn id="4" name="Difference" totalsRowFunction="sum" dataDxfId="78" totalsRowDxfId="77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76" dataDxfId="75" totalsRowDxfId="74">
  <autoFilter ref="G44:J51"/>
  <tableColumns count="4">
    <tableColumn id="1" name="Personal Care" totalsRowLabel="Total" dataDxfId="73" totalsRowDxfId="72"/>
    <tableColumn id="2" name="Projected Cost" totalsRowFunction="sum" dataDxfId="71" totalsRowDxfId="70"/>
    <tableColumn id="3" name="Actual Cost" totalsRowFunction="sum" dataDxfId="69" totalsRowDxfId="68"/>
    <tableColumn id="4" name="Difference" totalsRowFunction="sum" dataDxfId="67" totalsRowDxfId="6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65" dataDxfId="64" totalsRowDxfId="63">
  <autoFilter ref="G20:J27"/>
  <tableColumns count="4">
    <tableColumn id="1" name="Entertainment" totalsRowLabel="Total" dataDxfId="62" totalsRowDxfId="61"/>
    <tableColumn id="2" name="Projected Cost" totalsRowFunction="sum" dataDxfId="60" totalsRowDxfId="59"/>
    <tableColumn id="3" name="Actual Cost" totalsRowFunction="sum" dataDxfId="58" totalsRowDxfId="57"/>
    <tableColumn id="4" name="Difference" totalsRowFunction="sum" dataDxfId="56" totalsRowDxfId="5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54" dataDxfId="53" totalsRowDxfId="52">
  <autoFilter ref="G54:J60"/>
  <tableColumns count="4">
    <tableColumn id="1" name="Loans" totalsRowLabel="Total" dataDxfId="51" totalsRowDxfId="50"/>
    <tableColumn id="2" name="Projected Cost" totalsRowFunction="sum" dataDxfId="49" totalsRowDxfId="48"/>
    <tableColumn id="3" name="Actual Cost" totalsRowFunction="sum" dataDxfId="47" totalsRowDxfId="46"/>
    <tableColumn id="4" name="Difference" totalsRowFunction="sum" dataDxfId="45" totalsRowDxfId="4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tabSelected="1" topLeftCell="A25" zoomScalePageLayoutView="75" workbookViewId="0">
      <selection activeCell="D33" sqref="D33"/>
    </sheetView>
  </sheetViews>
  <sheetFormatPr defaultRowHeight="15"/>
  <cols>
    <col min="1" max="1" width="2.28515625" style="31" customWidth="1"/>
    <col min="2" max="2" width="21.42578125" style="31" customWidth="1"/>
    <col min="3" max="3" width="25" style="31" customWidth="1"/>
    <col min="4" max="4" width="20.42578125" style="31" customWidth="1"/>
    <col min="5" max="5" width="14.7109375" style="31" customWidth="1"/>
    <col min="6" max="6" width="4" style="31" customWidth="1"/>
    <col min="7" max="7" width="19.85546875" style="31" customWidth="1"/>
    <col min="8" max="8" width="18.5703125" style="31" customWidth="1"/>
    <col min="9" max="10" width="14.7109375" style="31" customWidth="1"/>
    <col min="11" max="11" width="1.85546875" style="31" customWidth="1"/>
    <col min="12" max="15" width="9.140625" style="31"/>
    <col min="16" max="16" width="25.85546875" style="31" customWidth="1"/>
    <col min="17" max="17" width="26.42578125" style="31" customWidth="1"/>
    <col min="18" max="18" width="23.28515625" style="31" customWidth="1"/>
    <col min="19" max="16384" width="9.140625" style="31"/>
  </cols>
  <sheetData>
    <row r="1" spans="2:22" customFormat="1" ht="37.5" customHeight="1">
      <c r="B1" s="79"/>
      <c r="C1" s="79"/>
      <c r="D1" s="79"/>
      <c r="E1" s="79"/>
      <c r="F1" s="79"/>
      <c r="G1" s="79"/>
      <c r="H1" s="79"/>
      <c r="I1" s="7"/>
      <c r="J1" s="7"/>
      <c r="K1" s="11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11"/>
    </row>
    <row r="3" spans="2:22" customFormat="1" ht="14.1" customHeight="1">
      <c r="B3" s="82" t="s">
        <v>55</v>
      </c>
      <c r="C3" s="83"/>
      <c r="D3" s="43" t="s">
        <v>56</v>
      </c>
      <c r="E3" s="44" t="s">
        <v>57</v>
      </c>
      <c r="F3" s="4"/>
      <c r="G3" s="80" t="s">
        <v>4</v>
      </c>
      <c r="H3" s="81"/>
      <c r="I3" s="4"/>
      <c r="J3" s="4"/>
      <c r="K3" s="11"/>
      <c r="Q3" s="25"/>
      <c r="R3" s="25"/>
      <c r="S3" s="25"/>
      <c r="T3" s="25"/>
      <c r="U3" s="25"/>
      <c r="V3" s="25"/>
    </row>
    <row r="4" spans="2:22" customFormat="1" ht="14.1" customHeight="1">
      <c r="B4" s="45"/>
      <c r="C4" s="52">
        <f>SUM(C18,C29,C36,C42,C54,C61,C68,H68,H61,H52,H42,H34,H28)</f>
        <v>263294</v>
      </c>
      <c r="D4" s="52">
        <f>SUM(D18,D29,D36,D42,D54,D61,D68,I68,I61,I52,I42,I34,I28)</f>
        <v>355524</v>
      </c>
      <c r="E4" s="54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-92230</v>
      </c>
      <c r="F4" s="4"/>
      <c r="G4" s="46" t="s">
        <v>76</v>
      </c>
      <c r="H4" s="52">
        <v>34500</v>
      </c>
      <c r="I4" s="4"/>
      <c r="J4" s="4"/>
      <c r="K4" s="11"/>
      <c r="Q4" s="25"/>
      <c r="R4" s="25"/>
      <c r="S4" s="25"/>
      <c r="T4" s="25"/>
      <c r="U4" s="25"/>
      <c r="V4" s="25"/>
    </row>
    <row r="5" spans="2:22" customFormat="1" ht="14.1" customHeight="1">
      <c r="B5" s="2"/>
      <c r="C5" s="2"/>
      <c r="D5" s="2"/>
      <c r="E5" s="2"/>
      <c r="F5" s="2"/>
      <c r="G5" s="47" t="s">
        <v>77</v>
      </c>
      <c r="H5" s="52">
        <v>20000</v>
      </c>
      <c r="I5" s="2"/>
      <c r="J5" s="2"/>
      <c r="K5" s="11"/>
      <c r="Q5" s="25"/>
      <c r="R5" s="25"/>
      <c r="S5" s="25"/>
      <c r="T5" s="25"/>
      <c r="U5" s="25"/>
      <c r="V5" s="25"/>
    </row>
    <row r="6" spans="2:22" customFormat="1" ht="14.1" customHeight="1">
      <c r="B6" s="14" t="s">
        <v>17</v>
      </c>
      <c r="C6" s="13" t="s">
        <v>0</v>
      </c>
      <c r="D6" s="13" t="s">
        <v>1</v>
      </c>
      <c r="E6" s="13" t="s">
        <v>2</v>
      </c>
      <c r="F6" s="2"/>
      <c r="G6" s="46" t="s">
        <v>78</v>
      </c>
      <c r="H6" s="52">
        <v>180000</v>
      </c>
      <c r="I6" s="2"/>
      <c r="J6" s="2"/>
      <c r="K6" s="12"/>
      <c r="Q6" s="25"/>
      <c r="R6" s="25"/>
      <c r="S6" s="25"/>
      <c r="T6" s="25"/>
      <c r="U6" s="25"/>
      <c r="V6" s="25"/>
    </row>
    <row r="7" spans="2:22" customFormat="1" ht="14.1" customHeight="1">
      <c r="B7" s="15" t="s">
        <v>5</v>
      </c>
      <c r="C7" s="52">
        <v>0</v>
      </c>
      <c r="D7" s="52">
        <v>0</v>
      </c>
      <c r="E7" s="53">
        <f>[Projected Cost]-[Actual Cost]</f>
        <v>0</v>
      </c>
      <c r="F7" s="2"/>
      <c r="G7" s="48" t="s">
        <v>53</v>
      </c>
      <c r="H7" s="52">
        <f>SUM(H4:H6)</f>
        <v>234500</v>
      </c>
      <c r="I7" s="2"/>
      <c r="J7" s="2"/>
      <c r="K7" s="12"/>
      <c r="Q7" s="25"/>
      <c r="R7" s="25"/>
      <c r="S7" s="25"/>
      <c r="T7" s="25"/>
      <c r="U7" s="25"/>
      <c r="V7" s="25"/>
    </row>
    <row r="8" spans="2:22" customFormat="1" ht="14.1" customHeight="1">
      <c r="B8" s="15" t="s">
        <v>11</v>
      </c>
      <c r="C8" s="52">
        <v>0</v>
      </c>
      <c r="D8" s="52">
        <v>0</v>
      </c>
      <c r="E8" s="53">
        <f>[Projected Cost]-[Actual Cost]</f>
        <v>0</v>
      </c>
      <c r="F8" s="2"/>
      <c r="G8" s="5"/>
      <c r="H8" s="6"/>
      <c r="I8" s="3"/>
      <c r="J8" s="3"/>
      <c r="K8" s="12"/>
      <c r="Q8" s="25"/>
      <c r="R8" s="25"/>
      <c r="S8" s="25"/>
      <c r="T8" s="77"/>
      <c r="U8" s="77"/>
      <c r="V8" s="25"/>
    </row>
    <row r="9" spans="2:22" customFormat="1" ht="14.1" customHeight="1">
      <c r="B9" s="15" t="s">
        <v>12</v>
      </c>
      <c r="C9" s="52">
        <v>1000</v>
      </c>
      <c r="D9" s="52">
        <v>5552</v>
      </c>
      <c r="E9" s="53">
        <f>[Projected Cost]-[Actual Cost]</f>
        <v>-4552</v>
      </c>
      <c r="F9" s="2"/>
      <c r="G9" s="80" t="s">
        <v>3</v>
      </c>
      <c r="H9" s="81"/>
      <c r="I9" s="2"/>
      <c r="J9" s="2"/>
      <c r="K9" s="12" t="s">
        <v>64</v>
      </c>
      <c r="Q9" s="25"/>
      <c r="R9" s="25"/>
      <c r="S9" s="25"/>
      <c r="T9" s="26"/>
      <c r="U9" s="27"/>
      <c r="V9" s="25"/>
    </row>
    <row r="10" spans="2:22" customFormat="1" ht="14.1" customHeight="1">
      <c r="B10" s="15" t="s">
        <v>91</v>
      </c>
      <c r="C10" s="52">
        <v>720</v>
      </c>
      <c r="D10" s="52">
        <v>720</v>
      </c>
      <c r="E10" s="53">
        <f>[Projected Cost]-[Actual Cost]</f>
        <v>0</v>
      </c>
      <c r="F10" s="2"/>
      <c r="G10" s="46" t="s">
        <v>76</v>
      </c>
      <c r="H10" s="52">
        <v>142631</v>
      </c>
      <c r="I10" s="2"/>
      <c r="J10" s="2"/>
      <c r="K10" s="12"/>
      <c r="Q10" s="25"/>
      <c r="R10" s="25"/>
      <c r="S10" s="25"/>
      <c r="T10" s="26"/>
      <c r="U10" s="27"/>
      <c r="V10" s="25"/>
    </row>
    <row r="11" spans="2:22" customFormat="1" ht="14.1" customHeight="1">
      <c r="B11" s="15" t="s">
        <v>79</v>
      </c>
      <c r="C11" s="52">
        <v>1500</v>
      </c>
      <c r="D11" s="52">
        <v>900</v>
      </c>
      <c r="E11" s="53">
        <f>[Projected Cost]-[Actual Cost]</f>
        <v>600</v>
      </c>
      <c r="F11" s="2"/>
      <c r="G11" s="47" t="s">
        <v>77</v>
      </c>
      <c r="H11" s="52">
        <v>35700</v>
      </c>
      <c r="I11" s="2"/>
      <c r="J11" s="2"/>
      <c r="K11" s="12"/>
      <c r="Q11" s="77"/>
      <c r="R11" s="77"/>
      <c r="S11" s="25"/>
      <c r="T11" s="26"/>
      <c r="U11" s="27"/>
      <c r="V11" s="25"/>
    </row>
    <row r="12" spans="2:22" customFormat="1" ht="14.1" customHeight="1">
      <c r="B12" s="15" t="s">
        <v>10</v>
      </c>
      <c r="C12" s="52">
        <v>1000</v>
      </c>
      <c r="D12" s="52">
        <v>1700</v>
      </c>
      <c r="E12" s="53">
        <f>[Projected Cost]-[Actual Cost]</f>
        <v>-700</v>
      </c>
      <c r="F12" s="2"/>
      <c r="G12" s="46" t="s">
        <v>78</v>
      </c>
      <c r="H12" s="52">
        <v>186900</v>
      </c>
      <c r="I12" s="2"/>
      <c r="J12" s="2"/>
      <c r="K12" s="12"/>
      <c r="Q12" s="26"/>
      <c r="R12" s="27"/>
      <c r="S12" s="25"/>
      <c r="T12" s="26"/>
      <c r="U12" s="27"/>
      <c r="V12" s="25"/>
    </row>
    <row r="13" spans="2:22" customFormat="1" ht="14.1" customHeight="1">
      <c r="B13" s="15" t="s">
        <v>8</v>
      </c>
      <c r="C13" s="52">
        <v>450</v>
      </c>
      <c r="D13" s="52">
        <v>0</v>
      </c>
      <c r="E13" s="54">
        <f>[Projected Cost]-[Actual Cost]</f>
        <v>450</v>
      </c>
      <c r="F13" s="2"/>
      <c r="G13" s="48" t="s">
        <v>53</v>
      </c>
      <c r="H13" s="52">
        <f>SUM(H10:H12)</f>
        <v>365231</v>
      </c>
      <c r="I13" s="2"/>
      <c r="J13" s="2"/>
      <c r="K13" s="12"/>
      <c r="Q13" s="26"/>
      <c r="R13" s="27"/>
      <c r="S13" s="25"/>
      <c r="T13" s="28"/>
      <c r="U13" s="4"/>
      <c r="V13" s="25"/>
    </row>
    <row r="14" spans="2:22" customFormat="1" ht="14.1" customHeight="1">
      <c r="B14" s="15" t="s">
        <v>9</v>
      </c>
      <c r="C14" s="52">
        <v>200</v>
      </c>
      <c r="D14" s="52">
        <v>420</v>
      </c>
      <c r="E14" s="53">
        <f>[Projected Cost]-[Actual Cost]</f>
        <v>-220</v>
      </c>
      <c r="F14" s="2"/>
      <c r="G14" s="4"/>
      <c r="H14" s="4"/>
      <c r="I14" s="2"/>
      <c r="J14" s="2"/>
      <c r="K14" s="12"/>
      <c r="Q14" s="26"/>
      <c r="R14" s="27"/>
      <c r="S14" s="25"/>
      <c r="T14" s="77"/>
      <c r="U14" s="77"/>
      <c r="V14" s="25"/>
    </row>
    <row r="15" spans="2:22" customFormat="1" ht="14.1" customHeight="1">
      <c r="B15" s="15" t="s">
        <v>7</v>
      </c>
      <c r="C15" s="52">
        <v>1800</v>
      </c>
      <c r="D15" s="52">
        <v>2846</v>
      </c>
      <c r="E15" s="53">
        <f>[Projected Cost]-[Actual Cost]</f>
        <v>-1046</v>
      </c>
      <c r="F15" s="2"/>
      <c r="G15" s="49" t="s">
        <v>60</v>
      </c>
      <c r="H15" s="52">
        <f>SUM(H7-C4)</f>
        <v>-28794</v>
      </c>
      <c r="I15" s="2"/>
      <c r="J15" s="2"/>
      <c r="K15" s="12"/>
      <c r="Q15" s="26"/>
      <c r="R15" s="27"/>
      <c r="S15" s="25"/>
      <c r="T15" s="26"/>
      <c r="U15" s="27"/>
      <c r="V15" s="25"/>
    </row>
    <row r="16" spans="2:22" customFormat="1" ht="14.1" customHeight="1">
      <c r="B16" s="15" t="s">
        <v>58</v>
      </c>
      <c r="C16" s="52">
        <v>3500</v>
      </c>
      <c r="D16" s="52">
        <v>3652</v>
      </c>
      <c r="E16" s="53">
        <f>[Projected Cost]-[Actual Cost]</f>
        <v>-152</v>
      </c>
      <c r="F16" s="2"/>
      <c r="G16" s="50" t="s">
        <v>61</v>
      </c>
      <c r="H16" s="52">
        <f>SUM(H13-D4)</f>
        <v>9707</v>
      </c>
      <c r="I16" s="2"/>
      <c r="J16" s="2"/>
      <c r="K16" s="12"/>
      <c r="Q16" s="28"/>
      <c r="R16" s="4"/>
      <c r="S16" s="25"/>
      <c r="T16" s="26"/>
      <c r="U16" s="27"/>
      <c r="V16" s="25"/>
    </row>
    <row r="17" spans="2:22" customFormat="1" ht="14.1" customHeight="1">
      <c r="B17" s="15" t="s">
        <v>6</v>
      </c>
      <c r="C17" s="52">
        <v>16500</v>
      </c>
      <c r="D17" s="52">
        <v>16500</v>
      </c>
      <c r="E17" s="53">
        <f>[Projected Cost]-[Actual Cost]</f>
        <v>0</v>
      </c>
      <c r="F17" s="2"/>
      <c r="G17" s="51" t="s">
        <v>2</v>
      </c>
      <c r="H17" s="52">
        <f>SUM(H16-H15)</f>
        <v>38501</v>
      </c>
      <c r="I17" s="2"/>
      <c r="J17" s="2"/>
      <c r="K17" s="12"/>
      <c r="Q17" s="77"/>
      <c r="R17" s="77"/>
      <c r="S17" s="25"/>
      <c r="T17" s="26"/>
      <c r="U17" s="27"/>
      <c r="V17" s="25"/>
    </row>
    <row r="18" spans="2:22" customFormat="1" ht="14.1" customHeight="1">
      <c r="B18" s="56" t="s">
        <v>59</v>
      </c>
      <c r="C18" s="52">
        <f>SUBTOTAL(109,[Projected Cost])</f>
        <v>26670</v>
      </c>
      <c r="D18" s="52">
        <f>SUBTOTAL(109,[Actual Cost])</f>
        <v>32290</v>
      </c>
      <c r="E18" s="57">
        <f>SUBTOTAL(109,[Difference])</f>
        <v>-5620</v>
      </c>
      <c r="F18" s="2"/>
      <c r="G18" s="2"/>
      <c r="H18" s="2"/>
      <c r="I18" s="2"/>
      <c r="J18" s="2"/>
      <c r="K18" s="12"/>
      <c r="Q18" s="26"/>
      <c r="R18" s="27"/>
      <c r="S18" s="25"/>
      <c r="T18" s="26"/>
      <c r="U18" s="27"/>
      <c r="V18" s="25"/>
    </row>
    <row r="19" spans="2:22" customFormat="1" ht="14.1" customHeight="1">
      <c r="B19" s="78"/>
      <c r="C19" s="78"/>
      <c r="D19" s="78"/>
      <c r="E19" s="78"/>
      <c r="F19" s="2"/>
      <c r="G19" s="3"/>
      <c r="H19" s="3"/>
      <c r="I19" s="3"/>
      <c r="J19" s="3"/>
      <c r="K19" s="12"/>
      <c r="Q19" s="26"/>
      <c r="R19" s="27"/>
      <c r="S19" s="25"/>
      <c r="T19" s="4"/>
      <c r="U19" s="4"/>
      <c r="V19" s="25"/>
    </row>
    <row r="20" spans="2:22" customFormat="1" ht="14.1" customHeight="1">
      <c r="B20" s="32" t="s">
        <v>65</v>
      </c>
      <c r="C20" s="33" t="s">
        <v>0</v>
      </c>
      <c r="D20" s="33" t="s">
        <v>1</v>
      </c>
      <c r="E20" s="33" t="s">
        <v>2</v>
      </c>
      <c r="F20" s="2"/>
      <c r="G20" s="34" t="s">
        <v>30</v>
      </c>
      <c r="H20" s="35" t="s">
        <v>0</v>
      </c>
      <c r="I20" s="35" t="s">
        <v>1</v>
      </c>
      <c r="J20" s="35" t="s">
        <v>2</v>
      </c>
      <c r="K20" s="12"/>
      <c r="Q20" s="26"/>
      <c r="R20" s="27"/>
      <c r="S20" s="25"/>
      <c r="T20" s="29"/>
      <c r="U20" s="30"/>
      <c r="V20" s="25"/>
    </row>
    <row r="21" spans="2:22" customFormat="1" ht="14.1" customHeight="1">
      <c r="B21" s="15" t="s">
        <v>142</v>
      </c>
      <c r="C21" s="52">
        <v>350</v>
      </c>
      <c r="D21" s="52">
        <v>350</v>
      </c>
      <c r="E21" s="53">
        <f>[Projected Cost]-[Actual Cost]</f>
        <v>0</v>
      </c>
      <c r="F21" s="2"/>
      <c r="G21" s="15" t="s">
        <v>31</v>
      </c>
      <c r="H21" s="52"/>
      <c r="I21" s="52"/>
      <c r="J21" s="53">
        <f>[Projected Cost]-[Actual Cost]</f>
        <v>0</v>
      </c>
      <c r="K21" s="12"/>
      <c r="Q21" s="26"/>
      <c r="R21" s="27"/>
      <c r="S21" s="25"/>
      <c r="T21" s="29"/>
      <c r="U21" s="30"/>
      <c r="V21" s="25"/>
    </row>
    <row r="22" spans="2:22" customFormat="1" ht="14.1" customHeight="1">
      <c r="B22" s="15" t="s">
        <v>143</v>
      </c>
      <c r="C22" s="52">
        <v>50</v>
      </c>
      <c r="D22" s="52">
        <v>50</v>
      </c>
      <c r="E22" s="53">
        <f>[Projected Cost]-[Actual Cost]</f>
        <v>0</v>
      </c>
      <c r="F22" s="2"/>
      <c r="G22" s="15" t="s">
        <v>32</v>
      </c>
      <c r="H22" s="52"/>
      <c r="I22" s="52"/>
      <c r="J22" s="53">
        <f>[Projected Cost]-[Actual Cost]</f>
        <v>0</v>
      </c>
      <c r="K22" s="12"/>
      <c r="Q22" s="4"/>
      <c r="R22" s="4"/>
      <c r="S22" s="25"/>
      <c r="T22" s="29"/>
      <c r="U22" s="30"/>
      <c r="V22" s="25"/>
    </row>
    <row r="23" spans="2:22" customFormat="1" ht="14.1" customHeight="1">
      <c r="B23" s="15" t="s">
        <v>105</v>
      </c>
      <c r="C23" s="52">
        <v>0</v>
      </c>
      <c r="D23" s="52">
        <v>2350</v>
      </c>
      <c r="E23" s="53">
        <f>[Projected Cost]-[Actual Cost]</f>
        <v>-2350</v>
      </c>
      <c r="F23" s="2"/>
      <c r="G23" s="15" t="s">
        <v>33</v>
      </c>
      <c r="H23" s="52">
        <v>1000</v>
      </c>
      <c r="I23" s="52">
        <v>805</v>
      </c>
      <c r="J23" s="53">
        <f>[Projected Cost]-[Actual Cost]</f>
        <v>195</v>
      </c>
      <c r="K23" s="12"/>
      <c r="Q23" s="29"/>
      <c r="R23" s="30"/>
      <c r="S23" s="25"/>
      <c r="T23" s="25"/>
      <c r="U23" s="25"/>
      <c r="V23" s="25"/>
    </row>
    <row r="24" spans="2:22" customFormat="1" ht="14.1" customHeight="1">
      <c r="B24" s="15" t="s">
        <v>15</v>
      </c>
      <c r="C24" s="52">
        <v>6000</v>
      </c>
      <c r="D24" s="52">
        <v>7940</v>
      </c>
      <c r="E24" s="53">
        <f>[Projected Cost]-[Actual Cost]</f>
        <v>-1940</v>
      </c>
      <c r="F24" s="2"/>
      <c r="G24" s="15" t="s">
        <v>88</v>
      </c>
      <c r="H24" s="52">
        <v>2900</v>
      </c>
      <c r="I24" s="52">
        <v>2888</v>
      </c>
      <c r="J24" s="53">
        <f>[Projected Cost]-[Actual Cost]</f>
        <v>12</v>
      </c>
      <c r="K24" s="12"/>
      <c r="P24" t="s">
        <v>66</v>
      </c>
      <c r="Q24">
        <v>1300</v>
      </c>
      <c r="T24" s="25"/>
      <c r="U24" s="25"/>
      <c r="V24" s="25"/>
    </row>
    <row r="25" spans="2:22" customFormat="1" ht="14.1" customHeight="1">
      <c r="B25" s="15" t="s">
        <v>13</v>
      </c>
      <c r="C25" s="52">
        <v>0</v>
      </c>
      <c r="D25" s="52">
        <v>0</v>
      </c>
      <c r="E25" s="53">
        <f>[Projected Cost]-[Actual Cost]</f>
        <v>0</v>
      </c>
      <c r="F25" s="2"/>
      <c r="G25" s="15" t="s">
        <v>50</v>
      </c>
      <c r="H25" s="52">
        <v>0</v>
      </c>
      <c r="I25" s="52">
        <v>0</v>
      </c>
      <c r="J25" s="53">
        <f>[Projected Cost]-[Actual Cost]</f>
        <v>0</v>
      </c>
      <c r="K25" s="12"/>
      <c r="P25" t="s">
        <v>67</v>
      </c>
      <c r="Q25">
        <v>800</v>
      </c>
      <c r="T25" s="25"/>
      <c r="U25" s="25"/>
      <c r="V25" s="25"/>
    </row>
    <row r="26" spans="2:22" customFormat="1" ht="14.1" customHeight="1">
      <c r="B26" s="15" t="s">
        <v>16</v>
      </c>
      <c r="C26" s="52">
        <v>500</v>
      </c>
      <c r="D26" s="52">
        <v>785</v>
      </c>
      <c r="E26" s="53">
        <f>[Projected Cost]-[Actual Cost]</f>
        <v>-285</v>
      </c>
      <c r="F26" s="2"/>
      <c r="G26" s="15" t="s">
        <v>34</v>
      </c>
      <c r="H26" s="52">
        <v>0</v>
      </c>
      <c r="I26" s="52">
        <v>0</v>
      </c>
      <c r="J26" s="53">
        <f>[Projected Cost]-[Actual Cost]</f>
        <v>0</v>
      </c>
      <c r="K26" s="12"/>
      <c r="P26" t="s">
        <v>68</v>
      </c>
      <c r="Q26">
        <v>500</v>
      </c>
      <c r="T26" s="25"/>
      <c r="U26" s="25"/>
      <c r="V26" s="25"/>
    </row>
    <row r="27" spans="2:22" customFormat="1" ht="14.1" customHeight="1">
      <c r="B27" s="15" t="s">
        <v>14</v>
      </c>
      <c r="C27" s="52"/>
      <c r="D27" s="52"/>
      <c r="E27" s="53">
        <f>[Projected Cost]-[Actual Cost]</f>
        <v>0</v>
      </c>
      <c r="F27" s="2"/>
      <c r="G27" s="15" t="s">
        <v>12</v>
      </c>
      <c r="H27" s="52">
        <v>1500</v>
      </c>
      <c r="I27" s="52">
        <v>5468</v>
      </c>
      <c r="J27" s="53">
        <f>[Projected Cost]-[Actual Cost]</f>
        <v>-3968</v>
      </c>
      <c r="K27" s="12"/>
      <c r="P27" t="s">
        <v>69</v>
      </c>
      <c r="Q27">
        <v>700</v>
      </c>
    </row>
    <row r="28" spans="2:22" customFormat="1" ht="14.1" customHeight="1">
      <c r="B28" s="15" t="s">
        <v>12</v>
      </c>
      <c r="C28" s="52">
        <v>1000</v>
      </c>
      <c r="D28" s="52">
        <v>2903</v>
      </c>
      <c r="E28" s="53">
        <f>[Projected Cost]-[Actual Cost]</f>
        <v>-1903</v>
      </c>
      <c r="F28" s="2"/>
      <c r="G28" s="56" t="s">
        <v>59</v>
      </c>
      <c r="H28" s="52">
        <f>SUBTOTAL(109,[Projected Cost])</f>
        <v>5400</v>
      </c>
      <c r="I28" s="52">
        <f>SUBTOTAL(109,[Actual Cost])</f>
        <v>9161</v>
      </c>
      <c r="J28" s="55">
        <f>SUBTOTAL(109,[Difference])</f>
        <v>-3761</v>
      </c>
      <c r="K28" s="12"/>
      <c r="P28" t="s">
        <v>70</v>
      </c>
      <c r="Q28">
        <v>500</v>
      </c>
    </row>
    <row r="29" spans="2:22" customFormat="1" ht="14.1" customHeight="1">
      <c r="B29" s="56" t="s">
        <v>59</v>
      </c>
      <c r="C29" s="52">
        <f>SUBTOTAL(109,[Projected Cost])</f>
        <v>7900</v>
      </c>
      <c r="D29" s="52">
        <f>SUBTOTAL(109,[Actual Cost])</f>
        <v>14378</v>
      </c>
      <c r="E29" s="55">
        <f>SUBTOTAL(109,[Difference])</f>
        <v>-6478</v>
      </c>
      <c r="F29" s="2"/>
      <c r="K29" s="12"/>
      <c r="P29" t="s">
        <v>71</v>
      </c>
      <c r="Q29">
        <v>500</v>
      </c>
    </row>
    <row r="30" spans="2:22" customFormat="1" ht="14.1" customHeight="1">
      <c r="B30" s="78"/>
      <c r="C30" s="78"/>
      <c r="D30" s="78"/>
      <c r="E30" s="78"/>
      <c r="F30" s="2"/>
      <c r="G30" s="42" t="s">
        <v>52</v>
      </c>
      <c r="H30" s="35" t="s">
        <v>0</v>
      </c>
      <c r="I30" s="35" t="s">
        <v>1</v>
      </c>
      <c r="J30" s="35" t="s">
        <v>2</v>
      </c>
      <c r="K30" s="12"/>
      <c r="P30" t="s">
        <v>72</v>
      </c>
      <c r="Q30">
        <v>400</v>
      </c>
    </row>
    <row r="31" spans="2:22" customFormat="1" ht="14.1" customHeight="1">
      <c r="B31" s="36" t="s">
        <v>13</v>
      </c>
      <c r="C31" s="35" t="s">
        <v>0</v>
      </c>
      <c r="D31" s="35" t="s">
        <v>1</v>
      </c>
      <c r="E31" s="35" t="s">
        <v>2</v>
      </c>
      <c r="F31" s="2"/>
      <c r="G31" s="15" t="s">
        <v>89</v>
      </c>
      <c r="H31" s="52">
        <v>1500</v>
      </c>
      <c r="I31" s="52">
        <v>1500</v>
      </c>
      <c r="J31" s="53">
        <f>[Projected Cost]-[Actual Cost]</f>
        <v>0</v>
      </c>
      <c r="K31" s="12"/>
      <c r="P31" t="s">
        <v>73</v>
      </c>
      <c r="Q31">
        <v>800</v>
      </c>
    </row>
    <row r="32" spans="2:22" customFormat="1" ht="14.1" customHeight="1">
      <c r="B32" s="15" t="s">
        <v>18</v>
      </c>
      <c r="C32" s="52"/>
      <c r="D32" s="52"/>
      <c r="E32" s="53">
        <f>[Projected Cost]-[Actual Cost]</f>
        <v>0</v>
      </c>
      <c r="F32" s="2"/>
      <c r="G32" s="15" t="s">
        <v>90</v>
      </c>
      <c r="H32" s="52">
        <v>3500</v>
      </c>
      <c r="I32" s="52">
        <v>5118</v>
      </c>
      <c r="J32" s="53">
        <f>[Projected Cost]-[Actual Cost]</f>
        <v>-1618</v>
      </c>
      <c r="K32" s="12"/>
      <c r="P32" t="s">
        <v>74</v>
      </c>
      <c r="Q32">
        <v>200</v>
      </c>
    </row>
    <row r="33" spans="2:17" customFormat="1" ht="14.1" customHeight="1">
      <c r="B33" s="15" t="s">
        <v>19</v>
      </c>
      <c r="C33" s="52">
        <v>5000</v>
      </c>
      <c r="D33" s="52">
        <v>0</v>
      </c>
      <c r="E33" s="53">
        <f>[Projected Cost]-[Actual Cost]</f>
        <v>5000</v>
      </c>
      <c r="F33" s="2"/>
      <c r="G33" s="15" t="s">
        <v>12</v>
      </c>
      <c r="H33" s="52">
        <v>0</v>
      </c>
      <c r="I33" s="52">
        <v>7127</v>
      </c>
      <c r="J33" s="53">
        <f>[Projected Cost]-[Actual Cost]</f>
        <v>-7127</v>
      </c>
      <c r="K33" s="12"/>
      <c r="P33" t="s">
        <v>75</v>
      </c>
      <c r="Q33">
        <v>500</v>
      </c>
    </row>
    <row r="34" spans="2:17" customFormat="1" ht="14.1" customHeight="1">
      <c r="B34" s="15" t="s">
        <v>20</v>
      </c>
      <c r="C34" s="52">
        <v>3000</v>
      </c>
      <c r="D34" s="52">
        <v>2900</v>
      </c>
      <c r="E34" s="53">
        <f>[Projected Cost]-[Actual Cost]</f>
        <v>100</v>
      </c>
      <c r="F34" s="2"/>
      <c r="G34" s="17" t="s">
        <v>59</v>
      </c>
      <c r="H34" s="52">
        <f>SUBTOTAL(109,[Projected Cost])</f>
        <v>5000</v>
      </c>
      <c r="I34" s="52">
        <f>SUBTOTAL(109,[Actual Cost])</f>
        <v>13745</v>
      </c>
      <c r="J34" s="53">
        <f>SUBTOTAL(109,[Difference])</f>
        <v>-8745</v>
      </c>
      <c r="K34" s="12"/>
    </row>
    <row r="35" spans="2:17" customFormat="1" ht="14.1" customHeight="1">
      <c r="B35" s="15" t="s">
        <v>12</v>
      </c>
      <c r="C35" s="52"/>
      <c r="D35" s="52"/>
      <c r="E35" s="53">
        <f>[Projected Cost]-[Actual Cost]</f>
        <v>0</v>
      </c>
      <c r="F35" s="2"/>
      <c r="K35" s="12"/>
    </row>
    <row r="36" spans="2:17" customFormat="1" ht="14.1" customHeight="1">
      <c r="B36" s="17" t="s">
        <v>59</v>
      </c>
      <c r="C36" s="52">
        <f>SUBTOTAL(109,[Projected Cost])</f>
        <v>8000</v>
      </c>
      <c r="D36" s="52">
        <f>SUBTOTAL(109,[Actual Cost])</f>
        <v>2900</v>
      </c>
      <c r="E36" s="53">
        <f>SUBTOTAL(109,[Difference])</f>
        <v>5100</v>
      </c>
      <c r="F36" s="2"/>
      <c r="G36" s="24" t="s">
        <v>23</v>
      </c>
      <c r="H36" s="22" t="s">
        <v>0</v>
      </c>
      <c r="I36" s="22" t="s">
        <v>1</v>
      </c>
      <c r="J36" s="22" t="s">
        <v>2</v>
      </c>
      <c r="K36" s="12"/>
    </row>
    <row r="37" spans="2:17" customFormat="1" ht="14.1" customHeight="1">
      <c r="B37" s="78"/>
      <c r="C37" s="78"/>
      <c r="D37" s="78"/>
      <c r="E37" s="78"/>
      <c r="F37" s="2"/>
      <c r="G37" s="16" t="s">
        <v>22</v>
      </c>
      <c r="H37" s="52">
        <v>0</v>
      </c>
      <c r="I37" s="52">
        <v>500</v>
      </c>
      <c r="J37" s="53">
        <f>[Projected Cost]-[Actual Cost]</f>
        <v>-500</v>
      </c>
      <c r="K37" s="12"/>
    </row>
    <row r="38" spans="2:17" customFormat="1" ht="14.1" customHeight="1">
      <c r="B38" s="36" t="s">
        <v>22</v>
      </c>
      <c r="C38" s="35" t="s">
        <v>0</v>
      </c>
      <c r="D38" s="35" t="s">
        <v>1</v>
      </c>
      <c r="E38" s="35" t="s">
        <v>2</v>
      </c>
      <c r="F38" s="2"/>
      <c r="G38" s="16" t="s">
        <v>25</v>
      </c>
      <c r="H38" s="52"/>
      <c r="I38" s="52"/>
      <c r="J38" s="53">
        <f>[Projected Cost]-[Actual Cost]</f>
        <v>0</v>
      </c>
      <c r="K38" s="12"/>
    </row>
    <row r="39" spans="2:17" customFormat="1" ht="14.1" customHeight="1">
      <c r="B39" s="15" t="s">
        <v>21</v>
      </c>
      <c r="C39" s="52">
        <v>3500</v>
      </c>
      <c r="D39" s="52">
        <v>5836</v>
      </c>
      <c r="E39" s="53">
        <f>[Projected Cost]-[Actual Cost]</f>
        <v>-2336</v>
      </c>
      <c r="F39" s="2"/>
      <c r="G39" s="16" t="s">
        <v>26</v>
      </c>
      <c r="H39" s="52"/>
      <c r="I39" s="52"/>
      <c r="J39" s="53">
        <f>[Projected Cost]-[Actual Cost]</f>
        <v>0</v>
      </c>
      <c r="K39" s="12"/>
    </row>
    <row r="40" spans="2:17" customFormat="1" ht="14.1" customHeight="1">
      <c r="B40" s="15" t="s">
        <v>29</v>
      </c>
      <c r="C40" s="52">
        <v>1500</v>
      </c>
      <c r="D40" s="52">
        <v>6938</v>
      </c>
      <c r="E40" s="53">
        <f>[Projected Cost]-[Actual Cost]</f>
        <v>-5438</v>
      </c>
      <c r="F40" s="2"/>
      <c r="G40" s="16" t="s">
        <v>24</v>
      </c>
      <c r="H40" s="52"/>
      <c r="I40" s="52"/>
      <c r="J40" s="53">
        <f>[Projected Cost]-[Actual Cost]</f>
        <v>0</v>
      </c>
      <c r="K40" s="12"/>
    </row>
    <row r="41" spans="2:17" customFormat="1" ht="14.1" customHeight="1">
      <c r="B41" s="15" t="s">
        <v>93</v>
      </c>
      <c r="C41" s="52">
        <v>1500</v>
      </c>
      <c r="D41" s="52">
        <v>3060</v>
      </c>
      <c r="E41" s="53">
        <f>[Projected Cost]-[Actual Cost]</f>
        <v>-1560</v>
      </c>
      <c r="F41" s="2"/>
      <c r="G41" s="16" t="s">
        <v>12</v>
      </c>
      <c r="H41" s="52"/>
      <c r="I41" s="52"/>
      <c r="J41" s="53">
        <f>[Projected Cost]-[Actual Cost]</f>
        <v>0</v>
      </c>
      <c r="K41" s="12"/>
    </row>
    <row r="42" spans="2:17" customFormat="1" ht="14.1" customHeight="1">
      <c r="B42" s="56" t="s">
        <v>59</v>
      </c>
      <c r="C42" s="52">
        <f>SUBTOTAL(109,[Projected Cost])</f>
        <v>6500</v>
      </c>
      <c r="D42" s="52">
        <f>SUBTOTAL(109,[Actual Cost])</f>
        <v>15834</v>
      </c>
      <c r="E42" s="55">
        <f>SUBTOTAL(109,[Difference])</f>
        <v>-9334</v>
      </c>
      <c r="F42" s="2"/>
      <c r="G42" s="18" t="s">
        <v>59</v>
      </c>
      <c r="H42" s="52">
        <f>SUBTOTAL(109,[Projected Cost])</f>
        <v>0</v>
      </c>
      <c r="I42" s="52">
        <f>SUBTOTAL(109,[Actual Cost])</f>
        <v>500</v>
      </c>
      <c r="J42" s="53">
        <f>SUBTOTAL(109,[Difference])</f>
        <v>-500</v>
      </c>
      <c r="K42" s="12"/>
    </row>
    <row r="43" spans="2:17" customFormat="1" ht="14.1" customHeight="1">
      <c r="B43" s="78"/>
      <c r="C43" s="78"/>
      <c r="D43" s="78"/>
      <c r="E43" s="78"/>
      <c r="F43" s="2"/>
      <c r="K43" s="12"/>
    </row>
    <row r="44" spans="2:17" customFormat="1" ht="14.1" customHeight="1">
      <c r="B44" s="36" t="s">
        <v>41</v>
      </c>
      <c r="C44" s="35" t="s">
        <v>0</v>
      </c>
      <c r="D44" s="35" t="s">
        <v>1</v>
      </c>
      <c r="E44" s="35" t="s">
        <v>2</v>
      </c>
      <c r="F44" s="2"/>
      <c r="G44" s="24" t="s">
        <v>54</v>
      </c>
      <c r="H44" s="22" t="s">
        <v>0</v>
      </c>
      <c r="I44" s="22" t="s">
        <v>1</v>
      </c>
      <c r="J44" s="22" t="s">
        <v>2</v>
      </c>
      <c r="K44" s="12"/>
    </row>
    <row r="45" spans="2:17" customFormat="1" ht="14.1" customHeight="1">
      <c r="B45" s="19" t="s">
        <v>25</v>
      </c>
      <c r="C45" s="52">
        <v>0</v>
      </c>
      <c r="D45" s="52">
        <v>0</v>
      </c>
      <c r="E45" s="53">
        <f>[Projected Cost]-[Actual Cost]</f>
        <v>0</v>
      </c>
      <c r="F45" s="2"/>
      <c r="G45" s="16" t="s">
        <v>92</v>
      </c>
      <c r="H45" s="52">
        <v>2500</v>
      </c>
      <c r="I45" s="52">
        <v>18465</v>
      </c>
      <c r="J45" s="53">
        <f>[Projected Cost]-[Actual Cost]</f>
        <v>-15965</v>
      </c>
      <c r="K45" s="12"/>
    </row>
    <row r="46" spans="2:17" customFormat="1" ht="14.1" customHeight="1">
      <c r="B46" s="19" t="s">
        <v>27</v>
      </c>
      <c r="C46" s="52">
        <v>0</v>
      </c>
      <c r="D46" s="52">
        <v>0</v>
      </c>
      <c r="E46" s="53">
        <f>[Projected Cost]-[Actual Cost]</f>
        <v>0</v>
      </c>
      <c r="F46" s="2"/>
      <c r="G46" s="16" t="s">
        <v>28</v>
      </c>
      <c r="H46" s="52">
        <v>500</v>
      </c>
      <c r="I46" s="52"/>
      <c r="J46" s="53">
        <f>[Projected Cost]-[Actual Cost]</f>
        <v>500</v>
      </c>
      <c r="K46" s="12"/>
    </row>
    <row r="47" spans="2:17" customFormat="1" ht="14.1" customHeight="1">
      <c r="B47" s="19" t="s">
        <v>45</v>
      </c>
      <c r="C47" s="52">
        <v>0</v>
      </c>
      <c r="D47" s="52">
        <v>0</v>
      </c>
      <c r="E47" s="53">
        <f>[Projected Cost]-[Actual Cost]</f>
        <v>0</v>
      </c>
      <c r="F47" s="2"/>
      <c r="G47" s="16" t="s">
        <v>27</v>
      </c>
      <c r="H47" s="52">
        <v>1500</v>
      </c>
      <c r="I47" s="52">
        <v>0</v>
      </c>
      <c r="J47" s="53">
        <f>[Projected Cost]-[Actual Cost]</f>
        <v>1500</v>
      </c>
      <c r="K47" s="12"/>
    </row>
    <row r="48" spans="2:17" customFormat="1" ht="14.1" customHeight="1">
      <c r="B48" s="19" t="s">
        <v>42</v>
      </c>
      <c r="C48" s="52">
        <v>0</v>
      </c>
      <c r="D48" s="52">
        <v>0</v>
      </c>
      <c r="E48" s="53">
        <f>[Projected Cost]-[Actual Cost]</f>
        <v>0</v>
      </c>
      <c r="F48" s="2"/>
      <c r="G48" s="16" t="s">
        <v>83</v>
      </c>
      <c r="H48" s="52">
        <v>500</v>
      </c>
      <c r="I48" s="52">
        <v>550</v>
      </c>
      <c r="J48" s="53">
        <f>[Projected Cost]-[Actual Cost]</f>
        <v>-50</v>
      </c>
      <c r="K48" s="12"/>
    </row>
    <row r="49" spans="2:11" customFormat="1" ht="14.1" customHeight="1">
      <c r="B49" s="19" t="s">
        <v>43</v>
      </c>
      <c r="C49" s="52">
        <v>0</v>
      </c>
      <c r="D49" s="52">
        <v>0</v>
      </c>
      <c r="E49" s="53">
        <f>[Projected Cost]-[Actual Cost]</f>
        <v>0</v>
      </c>
      <c r="F49" s="2"/>
      <c r="G49" s="16" t="s">
        <v>84</v>
      </c>
      <c r="H49" s="52">
        <v>9649</v>
      </c>
      <c r="I49" s="52">
        <v>6999</v>
      </c>
      <c r="J49" s="53">
        <f>[Projected Cost]-[Actual Cost]</f>
        <v>2650</v>
      </c>
      <c r="K49" s="12"/>
    </row>
    <row r="50" spans="2:11" customFormat="1" ht="14.1" customHeight="1">
      <c r="B50" s="19" t="s">
        <v>44</v>
      </c>
      <c r="C50" s="52">
        <v>0</v>
      </c>
      <c r="D50" s="52">
        <v>0</v>
      </c>
      <c r="E50" s="53">
        <f>[Projected Cost]-[Actual Cost]</f>
        <v>0</v>
      </c>
      <c r="F50" s="2"/>
      <c r="G50" s="16" t="s">
        <v>87</v>
      </c>
      <c r="H50" s="52">
        <v>700</v>
      </c>
      <c r="I50" s="52">
        <v>702</v>
      </c>
      <c r="J50" s="53">
        <f>[Projected Cost]-[Actual Cost]</f>
        <v>-2</v>
      </c>
      <c r="K50" s="12"/>
    </row>
    <row r="51" spans="2:11" customFormat="1" ht="14.1" customHeight="1">
      <c r="B51" s="19" t="s">
        <v>46</v>
      </c>
      <c r="C51" s="52">
        <v>0</v>
      </c>
      <c r="D51" s="52">
        <v>0</v>
      </c>
      <c r="E51" s="53">
        <f>[Projected Cost]-[Actual Cost]</f>
        <v>0</v>
      </c>
      <c r="F51" s="2"/>
      <c r="G51" s="16" t="s">
        <v>183</v>
      </c>
      <c r="H51" s="52">
        <v>0</v>
      </c>
      <c r="I51" s="52">
        <v>12525</v>
      </c>
      <c r="J51" s="53">
        <f>[Projected Cost]-[Actual Cost]</f>
        <v>-12525</v>
      </c>
      <c r="K51" s="12"/>
    </row>
    <row r="52" spans="2:11" customFormat="1" ht="14.1" customHeight="1">
      <c r="B52" s="19" t="s">
        <v>49</v>
      </c>
      <c r="C52" s="52">
        <v>0</v>
      </c>
      <c r="D52" s="52">
        <v>0</v>
      </c>
      <c r="E52" s="53">
        <f>[Projected Cost]-[Actual Cost]</f>
        <v>0</v>
      </c>
      <c r="F52" s="2"/>
      <c r="G52" s="18" t="s">
        <v>59</v>
      </c>
      <c r="H52" s="52">
        <f>SUBTOTAL(109,[Projected Cost])</f>
        <v>15349</v>
      </c>
      <c r="I52" s="52">
        <f>SUBTOTAL(109,[Actual Cost])</f>
        <v>39241</v>
      </c>
      <c r="J52" s="53">
        <f>SUBTOTAL(109,[Difference])</f>
        <v>-23892</v>
      </c>
      <c r="K52" s="12"/>
    </row>
    <row r="53" spans="2:11" customFormat="1" ht="14.1" customHeight="1">
      <c r="B53" s="19" t="s">
        <v>12</v>
      </c>
      <c r="C53" s="52">
        <v>0</v>
      </c>
      <c r="D53" s="52">
        <v>0</v>
      </c>
      <c r="E53" s="53">
        <f>[Projected Cost]-[Actual Cost]</f>
        <v>0</v>
      </c>
      <c r="F53" s="2"/>
      <c r="K53" s="12"/>
    </row>
    <row r="54" spans="2:11" customFormat="1" ht="14.1" customHeight="1">
      <c r="B54" s="58" t="s">
        <v>59</v>
      </c>
      <c r="C54" s="59">
        <f>SUBTOTAL(109,[Projected Cost])</f>
        <v>0</v>
      </c>
      <c r="D54" s="59">
        <f>SUBTOTAL(109,[Actual Cost])</f>
        <v>0</v>
      </c>
      <c r="E54" s="53">
        <f>SUBTOTAL(109,[Difference])</f>
        <v>0</v>
      </c>
      <c r="F54" s="2"/>
      <c r="G54" s="21" t="s">
        <v>35</v>
      </c>
      <c r="H54" s="22" t="s">
        <v>0</v>
      </c>
      <c r="I54" s="22" t="s">
        <v>1</v>
      </c>
      <c r="J54" s="22" t="s">
        <v>2</v>
      </c>
      <c r="K54" s="12"/>
    </row>
    <row r="55" spans="2:11" customFormat="1" ht="14.1" customHeight="1">
      <c r="B55" s="78"/>
      <c r="C55" s="78"/>
      <c r="D55" s="78"/>
      <c r="E55" s="78"/>
      <c r="F55" s="2"/>
      <c r="G55" s="16" t="s">
        <v>81</v>
      </c>
      <c r="H55" s="52">
        <v>6213</v>
      </c>
      <c r="I55" s="52">
        <v>6213</v>
      </c>
      <c r="J55" s="53">
        <f>[Projected Cost]-[Actual Cost]</f>
        <v>0</v>
      </c>
      <c r="K55" s="12"/>
    </row>
    <row r="56" spans="2:11" customFormat="1" ht="14.1" customHeight="1">
      <c r="B56" s="37" t="s">
        <v>40</v>
      </c>
      <c r="C56" s="38" t="s">
        <v>0</v>
      </c>
      <c r="D56" s="38" t="s">
        <v>1</v>
      </c>
      <c r="E56" s="38" t="s">
        <v>2</v>
      </c>
      <c r="F56" s="2"/>
      <c r="G56" s="16" t="s">
        <v>82</v>
      </c>
      <c r="H56" s="52">
        <v>7100</v>
      </c>
      <c r="I56" s="52">
        <v>7100</v>
      </c>
      <c r="J56" s="53">
        <f>[Projected Cost]-[Actual Cost]</f>
        <v>0</v>
      </c>
      <c r="K56" s="12"/>
    </row>
    <row r="57" spans="2:11" customFormat="1" ht="14.1" customHeight="1">
      <c r="B57" s="16" t="s">
        <v>47</v>
      </c>
      <c r="C57" s="8"/>
      <c r="D57" s="8"/>
      <c r="E57" s="53">
        <f>[Projected Cost]-[Actual Cost]</f>
        <v>0</v>
      </c>
      <c r="F57" s="2"/>
      <c r="G57" s="16" t="s">
        <v>147</v>
      </c>
      <c r="H57" s="52">
        <v>6000</v>
      </c>
      <c r="I57" s="52">
        <v>6000</v>
      </c>
      <c r="J57" s="53">
        <f>[Projected Cost]-[Actual Cost]</f>
        <v>0</v>
      </c>
      <c r="K57" s="12"/>
    </row>
    <row r="58" spans="2:11" customFormat="1" ht="14.1" customHeight="1">
      <c r="B58" s="16" t="s">
        <v>48</v>
      </c>
      <c r="C58" s="8"/>
      <c r="D58" s="8"/>
      <c r="E58" s="53">
        <f>[Projected Cost]-[Actual Cost]</f>
        <v>0</v>
      </c>
      <c r="F58" s="2"/>
      <c r="G58" s="16" t="s">
        <v>167</v>
      </c>
      <c r="H58" s="52">
        <v>4162</v>
      </c>
      <c r="I58" s="52">
        <v>4162</v>
      </c>
      <c r="J58" s="53">
        <f>[Projected Cost]-[Actual Cost]</f>
        <v>0</v>
      </c>
      <c r="K58" s="12"/>
    </row>
    <row r="59" spans="2:11" customFormat="1" ht="14.1" customHeight="1">
      <c r="B59" s="16" t="s">
        <v>63</v>
      </c>
      <c r="C59" s="8"/>
      <c r="D59" s="8"/>
      <c r="E59" s="53">
        <f>[Projected Cost]-[Actual Cost]</f>
        <v>0</v>
      </c>
      <c r="F59" s="2"/>
      <c r="G59" s="16" t="s">
        <v>51</v>
      </c>
      <c r="H59" s="52">
        <v>18000</v>
      </c>
      <c r="I59" s="52">
        <v>21500</v>
      </c>
      <c r="J59" s="53">
        <f>[Projected Cost]-[Actual Cost]</f>
        <v>-3500</v>
      </c>
      <c r="K59" s="12"/>
    </row>
    <row r="60" spans="2:11" customFormat="1" ht="14.1" customHeight="1">
      <c r="B60" s="16" t="s">
        <v>12</v>
      </c>
      <c r="C60" s="8"/>
      <c r="D60" s="8"/>
      <c r="E60" s="53">
        <f>[Projected Cost]-[Actual Cost]</f>
        <v>0</v>
      </c>
      <c r="F60" s="2"/>
      <c r="G60" s="16" t="s">
        <v>223</v>
      </c>
      <c r="H60" s="52">
        <v>0</v>
      </c>
      <c r="I60" s="52">
        <v>10000</v>
      </c>
      <c r="J60" s="53">
        <f>[Projected Cost]-[Actual Cost]</f>
        <v>-10000</v>
      </c>
      <c r="K60" s="12"/>
    </row>
    <row r="61" spans="2:11" customFormat="1" ht="14.1" customHeight="1">
      <c r="B61" s="18" t="s">
        <v>59</v>
      </c>
      <c r="C61" s="52">
        <f>SUBTOTAL(109,[Projected Cost])</f>
        <v>0</v>
      </c>
      <c r="D61" s="52">
        <f>SUBTOTAL(109,[Actual Cost])</f>
        <v>0</v>
      </c>
      <c r="E61" s="53">
        <f>SUBTOTAL(109,[Difference])</f>
        <v>0</v>
      </c>
      <c r="F61" s="2"/>
      <c r="G61" s="18" t="s">
        <v>59</v>
      </c>
      <c r="H61" s="52">
        <f>SUBTOTAL(109,[Projected Cost])</f>
        <v>41475</v>
      </c>
      <c r="I61" s="52">
        <f>SUBTOTAL(109,[Actual Cost])</f>
        <v>54975</v>
      </c>
      <c r="J61" s="53">
        <f>SUBTOTAL(109,[Difference])</f>
        <v>-13500</v>
      </c>
      <c r="K61" s="12"/>
    </row>
    <row r="62" spans="2:11" customFormat="1" ht="14.1" customHeight="1">
      <c r="B62" s="78"/>
      <c r="C62" s="78"/>
      <c r="D62" s="78"/>
      <c r="E62" s="78"/>
      <c r="F62" s="2"/>
      <c r="K62" s="12"/>
    </row>
    <row r="63" spans="2:11" customFormat="1" ht="14.1" customHeight="1">
      <c r="B63" s="39" t="s">
        <v>62</v>
      </c>
      <c r="C63" s="40" t="s">
        <v>0</v>
      </c>
      <c r="D63" s="40" t="s">
        <v>1</v>
      </c>
      <c r="E63" s="40" t="s">
        <v>2</v>
      </c>
      <c r="F63" s="2"/>
      <c r="G63" s="23" t="s">
        <v>36</v>
      </c>
      <c r="H63" s="20" t="s">
        <v>0</v>
      </c>
      <c r="I63" s="20" t="s">
        <v>1</v>
      </c>
      <c r="J63" s="20" t="s">
        <v>2</v>
      </c>
      <c r="K63" s="12"/>
    </row>
    <row r="64" spans="2:11" customFormat="1" ht="14.1" customHeight="1">
      <c r="B64" s="1" t="s">
        <v>80</v>
      </c>
      <c r="C64" s="52">
        <v>5000</v>
      </c>
      <c r="D64" s="52">
        <v>10000</v>
      </c>
      <c r="E64" s="53">
        <f>[Projected Cost]-[Actual Cost]</f>
        <v>-5000</v>
      </c>
      <c r="F64" s="2"/>
      <c r="G64" s="2" t="s">
        <v>37</v>
      </c>
      <c r="H64" s="9"/>
      <c r="I64" s="9"/>
      <c r="J64" s="53">
        <f>[Projected Cost]-[Actual Cost]</f>
        <v>0</v>
      </c>
      <c r="K64" s="12"/>
    </row>
    <row r="65" spans="2:11" customFormat="1" ht="14.1" customHeight="1">
      <c r="B65" s="1" t="s">
        <v>85</v>
      </c>
      <c r="C65" s="52">
        <v>140000</v>
      </c>
      <c r="D65" s="52">
        <v>140000</v>
      </c>
      <c r="E65" s="53">
        <f>[Projected Cost]-[Actual Cost]</f>
        <v>0</v>
      </c>
      <c r="F65" s="2"/>
      <c r="G65" s="2" t="s">
        <v>38</v>
      </c>
      <c r="H65" s="9"/>
      <c r="I65" s="9"/>
      <c r="J65" s="53">
        <f>[Projected Cost]-[Actual Cost]</f>
        <v>0</v>
      </c>
      <c r="K65" s="12"/>
    </row>
    <row r="66" spans="2:11" customFormat="1" ht="14.1" customHeight="1">
      <c r="B66" s="1" t="s">
        <v>86</v>
      </c>
      <c r="C66" s="52">
        <v>2000</v>
      </c>
      <c r="D66" s="52">
        <v>2000</v>
      </c>
      <c r="E66" s="53">
        <f>[Projected Cost]-[Actual Cost]</f>
        <v>0</v>
      </c>
      <c r="F66" s="2"/>
      <c r="G66" s="2" t="s">
        <v>39</v>
      </c>
      <c r="H66" s="9"/>
      <c r="I66" s="9"/>
      <c r="J66" s="53">
        <f>[Projected Cost]-[Actual Cost]</f>
        <v>0</v>
      </c>
      <c r="K66" s="12"/>
    </row>
    <row r="67" spans="2:11" customFormat="1" ht="14.1" customHeight="1">
      <c r="B67" s="1" t="s">
        <v>222</v>
      </c>
      <c r="C67" s="52"/>
      <c r="D67" s="52">
        <v>20500</v>
      </c>
      <c r="E67" s="53">
        <f>[Projected Cost]-[Actual Cost]</f>
        <v>-20500</v>
      </c>
      <c r="F67" s="2"/>
      <c r="G67" s="2" t="s">
        <v>12</v>
      </c>
      <c r="H67" s="9"/>
      <c r="I67" s="9"/>
      <c r="J67" s="53">
        <f>[Projected Cost]-[Actual Cost]</f>
        <v>0</v>
      </c>
      <c r="K67" s="12"/>
    </row>
    <row r="68" spans="2:11" customFormat="1" ht="14.1" customHeight="1">
      <c r="B68" s="41" t="s">
        <v>59</v>
      </c>
      <c r="C68" s="52">
        <f>SUBTOTAL(109,[Projected Cost])</f>
        <v>147000</v>
      </c>
      <c r="D68" s="52">
        <f>SUBTOTAL(109,[Actual Cost])</f>
        <v>172500</v>
      </c>
      <c r="E68" s="53">
        <f>SUBTOTAL(109,[Difference])</f>
        <v>-25500</v>
      </c>
      <c r="F68" s="2"/>
      <c r="G68" s="10" t="s">
        <v>59</v>
      </c>
      <c r="H68" s="52">
        <f>SUBTOTAL(109,[Projected Cost])</f>
        <v>0</v>
      </c>
      <c r="I68" s="52">
        <f>SUBTOTAL(109,[Actual Cost])</f>
        <v>0</v>
      </c>
      <c r="J68" s="53">
        <f>SUBTOTAL(109,[Difference])</f>
        <v>0</v>
      </c>
      <c r="K68" s="12"/>
    </row>
    <row r="69" spans="2:11" customFormat="1">
      <c r="K69" s="31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B1:H1"/>
    <mergeCell ref="G3:H3"/>
    <mergeCell ref="G9:H9"/>
    <mergeCell ref="B55:E55"/>
    <mergeCell ref="B62:E62"/>
    <mergeCell ref="B30:E30"/>
    <mergeCell ref="B3:C3"/>
    <mergeCell ref="B37:E37"/>
    <mergeCell ref="B43:E43"/>
    <mergeCell ref="Q11:R11"/>
    <mergeCell ref="Q17:R17"/>
    <mergeCell ref="T8:U8"/>
    <mergeCell ref="T14:U14"/>
    <mergeCell ref="B19:E19"/>
  </mergeCells>
  <phoneticPr fontId="1" type="noConversion"/>
  <conditionalFormatting sqref="U22 E64:E67 J64:J68 E57:E60 J31:J34 J37:J42 J45:J52 J55:J61 J21:J27">
    <cfRule type="iconSet" priority="28">
      <iconSet iconSet="3Arrows">
        <cfvo type="percentile" val="0"/>
        <cfvo type="num" val="-50"/>
        <cfvo type="num" val="50"/>
      </iconSet>
    </cfRule>
  </conditionalFormatting>
  <conditionalFormatting sqref="E45:E53">
    <cfRule type="iconSet" priority="23">
      <iconSet iconSet="3Arrows">
        <cfvo type="percentile" val="0"/>
        <cfvo type="num" val="-50"/>
        <cfvo type="num" val="50"/>
      </iconSet>
    </cfRule>
  </conditionalFormatting>
  <conditionalFormatting sqref="E39:E41">
    <cfRule type="iconSet" priority="22">
      <iconSet iconSet="3Arrows">
        <cfvo type="percentile" val="0"/>
        <cfvo type="num" val="-50"/>
        <cfvo type="num" val="50"/>
      </iconSet>
    </cfRule>
  </conditionalFormatting>
  <conditionalFormatting sqref="E32:E35">
    <cfRule type="iconSet" priority="21">
      <iconSet iconSet="3Arrows">
        <cfvo type="percentile" val="0"/>
        <cfvo type="num" val="-50"/>
        <cfvo type="num" val="50"/>
      </iconSet>
    </cfRule>
  </conditionalFormatting>
  <conditionalFormatting sqref="E21:E28">
    <cfRule type="iconSet" priority="20">
      <iconSet iconSet="3Arrows">
        <cfvo type="percentile" val="0"/>
        <cfvo type="num" val="-50"/>
        <cfvo type="num" val="50"/>
      </iconSet>
    </cfRule>
  </conditionalFormatting>
  <conditionalFormatting sqref="E7:E17">
    <cfRule type="iconSet" priority="19">
      <iconSet iconSet="3Arrows">
        <cfvo type="percentile" val="0"/>
        <cfvo type="num" val="-50"/>
        <cfvo type="num" val="50"/>
      </iconSet>
    </cfRule>
  </conditionalFormatting>
  <conditionalFormatting sqref="E4">
    <cfRule type="iconSet" priority="18">
      <iconSet iconSet="3Arrows">
        <cfvo type="percentile" val="0"/>
        <cfvo type="num" val="-50"/>
        <cfvo type="num" val="50"/>
      </iconSet>
    </cfRule>
  </conditionalFormatting>
  <conditionalFormatting sqref="E18">
    <cfRule type="iconSet" priority="17">
      <iconSet iconSet="3Arrows">
        <cfvo type="percentile" val="0"/>
        <cfvo type="num" val="-50"/>
        <cfvo type="num" val="50"/>
      </iconSet>
    </cfRule>
  </conditionalFormatting>
  <conditionalFormatting sqref="E18">
    <cfRule type="iconSet" priority="16">
      <iconSet iconSet="3Arrows">
        <cfvo type="percentile" val="0"/>
        <cfvo type="num" val="-50"/>
        <cfvo type="num" val="50"/>
      </iconSet>
    </cfRule>
  </conditionalFormatting>
  <conditionalFormatting sqref="E42">
    <cfRule type="iconSet" priority="15">
      <iconSet iconSet="3Arrows">
        <cfvo type="percentile" val="0"/>
        <cfvo type="num" val="-50"/>
        <cfvo type="num" val="50"/>
      </iconSet>
    </cfRule>
  </conditionalFormatting>
  <conditionalFormatting sqref="E36">
    <cfRule type="iconSet" priority="14">
      <iconSet iconSet="3Arrows">
        <cfvo type="percentile" val="0"/>
        <cfvo type="num" val="-50"/>
        <cfvo type="num" val="50"/>
      </iconSet>
    </cfRule>
  </conditionalFormatting>
  <conditionalFormatting sqref="E29">
    <cfRule type="iconSet" priority="13">
      <iconSet iconSet="3Arrows">
        <cfvo type="percentile" val="0"/>
        <cfvo type="num" val="-50"/>
        <cfvo type="num" val="50"/>
      </iconSet>
    </cfRule>
  </conditionalFormatting>
  <conditionalFormatting sqref="E29">
    <cfRule type="iconSet" priority="12">
      <iconSet iconSet="3Arrows">
        <cfvo type="percentile" val="0"/>
        <cfvo type="num" val="-50"/>
        <cfvo type="num" val="50"/>
      </iconSet>
    </cfRule>
  </conditionalFormatting>
  <conditionalFormatting sqref="E13">
    <cfRule type="iconSet" priority="11">
      <iconSet iconSet="3Arrows">
        <cfvo type="percentile" val="0"/>
        <cfvo type="num" val="-50"/>
        <cfvo type="num" val="50"/>
      </iconSet>
    </cfRule>
  </conditionalFormatting>
  <conditionalFormatting sqref="J21:J28">
    <cfRule type="iconSet" priority="10">
      <iconSet iconSet="3Arrows">
        <cfvo type="percentile" val="0"/>
        <cfvo type="num" val="-50"/>
        <cfvo type="num" val="50"/>
      </iconSet>
    </cfRule>
  </conditionalFormatting>
  <conditionalFormatting sqref="J31:J34">
    <cfRule type="iconSet" priority="9">
      <iconSet iconSet="3Arrows">
        <cfvo type="percentile" val="0"/>
        <cfvo type="num" val="-50"/>
        <cfvo type="num" val="50"/>
      </iconSet>
    </cfRule>
  </conditionalFormatting>
  <conditionalFormatting sqref="J37:J42">
    <cfRule type="iconSet" priority="8">
      <iconSet iconSet="3Arrows">
        <cfvo type="percentile" val="0"/>
        <cfvo type="num" val="-50"/>
        <cfvo type="num" val="50"/>
      </iconSet>
    </cfRule>
  </conditionalFormatting>
  <conditionalFormatting sqref="J45:J52">
    <cfRule type="iconSet" priority="7">
      <iconSet iconSet="3Arrows">
        <cfvo type="percentile" val="0"/>
        <cfvo type="num" val="-50"/>
        <cfvo type="num" val="50"/>
      </iconSet>
    </cfRule>
  </conditionalFormatting>
  <conditionalFormatting sqref="J55:J61">
    <cfRule type="iconSet" priority="6">
      <iconSet iconSet="3Arrows">
        <cfvo type="percentile" val="0"/>
        <cfvo type="num" val="-50"/>
        <cfvo type="num" val="50"/>
      </iconSet>
    </cfRule>
  </conditionalFormatting>
  <conditionalFormatting sqref="J65:J68">
    <cfRule type="iconSet" priority="5">
      <iconSet iconSet="3Arrows">
        <cfvo type="percentile" val="0"/>
        <cfvo type="num" val="-50"/>
        <cfvo type="num" val="50"/>
      </iconSet>
    </cfRule>
  </conditionalFormatting>
  <conditionalFormatting sqref="J64:J65">
    <cfRule type="iconSet" priority="4">
      <iconSet iconSet="3Arrows">
        <cfvo type="percentile" val="0"/>
        <cfvo type="num" val="-50"/>
        <cfvo type="num" val="50"/>
      </iconSet>
    </cfRule>
  </conditionalFormatting>
  <conditionalFormatting sqref="E61">
    <cfRule type="iconSet" priority="3">
      <iconSet iconSet="3Arrows">
        <cfvo type="percentile" val="0"/>
        <cfvo type="num" val="-50"/>
        <cfvo type="num" val="50"/>
      </iconSet>
    </cfRule>
  </conditionalFormatting>
  <conditionalFormatting sqref="E64:E68">
    <cfRule type="iconSet" priority="2">
      <iconSet iconSet="3Arrows">
        <cfvo type="percentile" val="0"/>
        <cfvo type="num" val="-50"/>
        <cfvo type="num" val="50"/>
      </iconSet>
    </cfRule>
  </conditionalFormatting>
  <conditionalFormatting sqref="E54">
    <cfRule type="iconSet" priority="1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7"/>
  <sheetViews>
    <sheetView workbookViewId="0">
      <selection activeCell="C4" sqref="C4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3" max="13" width="16.85546875" customWidth="1"/>
    <col min="16" max="16" width="14.5703125" customWidth="1"/>
    <col min="17" max="17" width="21.42578125" customWidth="1"/>
    <col min="20" max="20" width="24.5703125" customWidth="1"/>
  </cols>
  <sheetData>
    <row r="1" spans="1:21">
      <c r="A1" s="84" t="s">
        <v>133</v>
      </c>
      <c r="B1" s="85"/>
      <c r="C1" s="85"/>
      <c r="D1" s="85"/>
      <c r="I1" s="84" t="s">
        <v>134</v>
      </c>
      <c r="J1" s="85"/>
      <c r="K1" s="85"/>
      <c r="L1" s="85"/>
      <c r="P1" s="84" t="s">
        <v>135</v>
      </c>
      <c r="Q1" s="85"/>
      <c r="R1" s="85"/>
      <c r="S1" s="85"/>
    </row>
    <row r="2" spans="1:21" ht="33">
      <c r="A2" s="68" t="s">
        <v>94</v>
      </c>
      <c r="B2" s="68" t="s">
        <v>119</v>
      </c>
      <c r="C2" s="68" t="s">
        <v>108</v>
      </c>
      <c r="D2" s="68" t="s">
        <v>99</v>
      </c>
      <c r="I2" s="68" t="s">
        <v>94</v>
      </c>
      <c r="J2" s="68" t="s">
        <v>119</v>
      </c>
      <c r="K2" s="68" t="s">
        <v>108</v>
      </c>
      <c r="L2" s="68" t="s">
        <v>99</v>
      </c>
      <c r="P2" s="68" t="s">
        <v>94</v>
      </c>
      <c r="Q2" s="68" t="s">
        <v>119</v>
      </c>
      <c r="R2" s="68" t="s">
        <v>108</v>
      </c>
      <c r="S2" s="68" t="s">
        <v>99</v>
      </c>
    </row>
    <row r="3" spans="1:21">
      <c r="A3" s="75">
        <v>41649</v>
      </c>
      <c r="B3" s="63" t="s">
        <v>92</v>
      </c>
      <c r="C3" s="60">
        <v>6254</v>
      </c>
      <c r="D3" s="61" t="s">
        <v>100</v>
      </c>
      <c r="I3" s="75">
        <v>41649</v>
      </c>
      <c r="J3" s="63" t="s">
        <v>13</v>
      </c>
      <c r="K3" s="60">
        <v>2900</v>
      </c>
      <c r="L3" s="61" t="s">
        <v>101</v>
      </c>
      <c r="P3" s="70">
        <v>41649</v>
      </c>
      <c r="Q3" s="63" t="s">
        <v>95</v>
      </c>
      <c r="R3" s="61">
        <v>12000</v>
      </c>
      <c r="S3" s="61" t="s">
        <v>120</v>
      </c>
    </row>
    <row r="4" spans="1:21" ht="16.5">
      <c r="A4" s="75">
        <v>41649</v>
      </c>
      <c r="B4" s="64" t="s">
        <v>21</v>
      </c>
      <c r="C4" s="60">
        <v>1010</v>
      </c>
      <c r="D4" s="61" t="s">
        <v>100</v>
      </c>
      <c r="E4" s="62" t="s">
        <v>152</v>
      </c>
      <c r="F4" s="61">
        <f>(SUM(C3:C231))</f>
        <v>191725</v>
      </c>
      <c r="I4" s="76">
        <v>41649</v>
      </c>
      <c r="J4" s="63" t="s">
        <v>82</v>
      </c>
      <c r="K4" s="60">
        <v>7100</v>
      </c>
      <c r="L4" s="61" t="s">
        <v>101</v>
      </c>
      <c r="M4" s="62" t="s">
        <v>152</v>
      </c>
      <c r="N4" s="61">
        <f>SUM(K3:K225)</f>
        <v>114898</v>
      </c>
      <c r="P4" s="70">
        <v>41769</v>
      </c>
      <c r="Q4" s="63" t="s">
        <v>147</v>
      </c>
      <c r="R4" s="61">
        <v>5000</v>
      </c>
      <c r="S4" s="61" t="s">
        <v>100</v>
      </c>
      <c r="T4" s="62" t="s">
        <v>152</v>
      </c>
      <c r="U4" s="61">
        <f>SUM(R3:R225)</f>
        <v>48901</v>
      </c>
    </row>
    <row r="5" spans="1:21">
      <c r="A5" s="75">
        <v>41649</v>
      </c>
      <c r="B5" s="63" t="s">
        <v>105</v>
      </c>
      <c r="C5" s="60">
        <v>2350</v>
      </c>
      <c r="D5" s="60" t="s">
        <v>106</v>
      </c>
      <c r="I5" s="76" t="s">
        <v>96</v>
      </c>
      <c r="J5" s="63" t="s">
        <v>97</v>
      </c>
      <c r="K5" s="60">
        <v>5118</v>
      </c>
      <c r="L5" s="61" t="s">
        <v>101</v>
      </c>
      <c r="P5" s="70">
        <v>41861</v>
      </c>
      <c r="Q5" s="63" t="s">
        <v>153</v>
      </c>
      <c r="R5" s="61">
        <v>4162</v>
      </c>
      <c r="S5" s="61" t="s">
        <v>101</v>
      </c>
    </row>
    <row r="6" spans="1:21">
      <c r="A6" s="75">
        <v>41680</v>
      </c>
      <c r="B6" s="64" t="s">
        <v>91</v>
      </c>
      <c r="C6" s="61">
        <v>720</v>
      </c>
      <c r="D6" s="61" t="s">
        <v>100</v>
      </c>
      <c r="I6" s="76">
        <v>41649</v>
      </c>
      <c r="J6" s="63" t="s">
        <v>103</v>
      </c>
      <c r="K6" s="61">
        <v>2000</v>
      </c>
      <c r="L6" s="61" t="s">
        <v>101</v>
      </c>
      <c r="P6" s="70">
        <v>41861</v>
      </c>
      <c r="Q6" s="64" t="s">
        <v>155</v>
      </c>
      <c r="R6" s="61">
        <v>210</v>
      </c>
      <c r="S6" s="61" t="s">
        <v>101</v>
      </c>
    </row>
    <row r="7" spans="1:21">
      <c r="A7" s="75">
        <v>41680</v>
      </c>
      <c r="B7" s="64" t="s">
        <v>98</v>
      </c>
      <c r="C7" s="61">
        <v>100</v>
      </c>
      <c r="D7" s="61" t="s">
        <v>102</v>
      </c>
      <c r="I7" s="75">
        <v>41649</v>
      </c>
      <c r="J7" s="64" t="s">
        <v>104</v>
      </c>
      <c r="K7" s="61">
        <v>1000</v>
      </c>
      <c r="L7" s="61" t="s">
        <v>101</v>
      </c>
      <c r="P7" s="70">
        <v>41892</v>
      </c>
      <c r="Q7" s="64" t="s">
        <v>89</v>
      </c>
      <c r="R7" s="61">
        <v>1500</v>
      </c>
      <c r="S7" s="61" t="s">
        <v>101</v>
      </c>
    </row>
    <row r="8" spans="1:21">
      <c r="A8" s="75">
        <v>41708</v>
      </c>
      <c r="B8" s="63" t="s">
        <v>121</v>
      </c>
      <c r="C8" s="61">
        <v>100</v>
      </c>
      <c r="D8" s="61" t="s">
        <v>102</v>
      </c>
      <c r="I8" s="70">
        <v>41739</v>
      </c>
      <c r="J8" s="63" t="s">
        <v>136</v>
      </c>
      <c r="K8" s="61">
        <v>6213</v>
      </c>
      <c r="L8" s="61" t="s">
        <v>101</v>
      </c>
      <c r="P8" s="70">
        <v>41892</v>
      </c>
      <c r="Q8" s="64" t="s">
        <v>104</v>
      </c>
      <c r="R8" s="61">
        <v>1350</v>
      </c>
      <c r="S8" s="61" t="s">
        <v>101</v>
      </c>
    </row>
    <row r="9" spans="1:21">
      <c r="A9" s="75">
        <v>41739</v>
      </c>
      <c r="B9" s="63" t="s">
        <v>122</v>
      </c>
      <c r="C9" s="61">
        <v>160</v>
      </c>
      <c r="D9" s="61" t="s">
        <v>102</v>
      </c>
      <c r="I9" s="70">
        <v>41769</v>
      </c>
      <c r="J9" s="67" t="s">
        <v>140</v>
      </c>
      <c r="K9" s="61">
        <v>1999</v>
      </c>
      <c r="L9" s="61" t="s">
        <v>101</v>
      </c>
      <c r="P9" s="70">
        <v>41892</v>
      </c>
      <c r="Q9" s="67" t="s">
        <v>156</v>
      </c>
      <c r="R9" s="61">
        <v>500</v>
      </c>
      <c r="S9" s="61" t="s">
        <v>101</v>
      </c>
    </row>
    <row r="10" spans="1:21" ht="16.5">
      <c r="A10" s="75">
        <v>41739</v>
      </c>
      <c r="B10" s="64" t="s">
        <v>123</v>
      </c>
      <c r="C10" s="61">
        <v>14</v>
      </c>
      <c r="D10" s="61" t="s">
        <v>102</v>
      </c>
      <c r="I10" s="70">
        <v>41800</v>
      </c>
      <c r="J10" s="64" t="s">
        <v>148</v>
      </c>
      <c r="K10" s="61">
        <v>1400</v>
      </c>
      <c r="L10" s="61" t="s">
        <v>101</v>
      </c>
      <c r="P10" s="70">
        <v>41922</v>
      </c>
      <c r="Q10" s="64" t="s">
        <v>157</v>
      </c>
      <c r="R10" s="61">
        <v>100</v>
      </c>
      <c r="S10" s="61" t="s">
        <v>101</v>
      </c>
      <c r="T10" s="62" t="s">
        <v>165</v>
      </c>
      <c r="U10" s="61">
        <f>SUM(F4,N4,U4)</f>
        <v>355524</v>
      </c>
    </row>
    <row r="11" spans="1:21">
      <c r="A11" s="75">
        <v>41739</v>
      </c>
      <c r="B11" s="64" t="s">
        <v>124</v>
      </c>
      <c r="C11" s="61">
        <v>65</v>
      </c>
      <c r="D11" s="61" t="s">
        <v>100</v>
      </c>
      <c r="I11" s="70">
        <v>41800</v>
      </c>
      <c r="J11" s="64" t="s">
        <v>104</v>
      </c>
      <c r="K11" s="61">
        <v>2000</v>
      </c>
      <c r="L11" s="61" t="s">
        <v>101</v>
      </c>
      <c r="P11" s="70">
        <v>41922</v>
      </c>
      <c r="Q11" s="63" t="s">
        <v>158</v>
      </c>
      <c r="R11" s="61">
        <v>250</v>
      </c>
      <c r="S11" s="61" t="s">
        <v>120</v>
      </c>
    </row>
    <row r="12" spans="1:21">
      <c r="A12" s="75">
        <v>41739</v>
      </c>
      <c r="B12" s="63" t="s">
        <v>92</v>
      </c>
      <c r="C12" s="61">
        <v>2160</v>
      </c>
      <c r="D12" s="61" t="s">
        <v>102</v>
      </c>
      <c r="I12" s="70">
        <v>41830</v>
      </c>
      <c r="J12" s="64" t="s">
        <v>88</v>
      </c>
      <c r="K12" s="61">
        <v>2888</v>
      </c>
      <c r="L12" s="61" t="s">
        <v>101</v>
      </c>
      <c r="P12" s="70">
        <v>41922</v>
      </c>
      <c r="Q12" s="64" t="s">
        <v>159</v>
      </c>
      <c r="R12" s="61">
        <v>20</v>
      </c>
      <c r="S12" s="61" t="s">
        <v>101</v>
      </c>
    </row>
    <row r="13" spans="1:21">
      <c r="A13" s="75">
        <v>41739</v>
      </c>
      <c r="B13" s="64" t="s">
        <v>125</v>
      </c>
      <c r="C13" s="61">
        <v>320</v>
      </c>
      <c r="D13" s="61" t="s">
        <v>100</v>
      </c>
      <c r="I13" s="70">
        <v>41830</v>
      </c>
      <c r="J13" s="64" t="s">
        <v>151</v>
      </c>
      <c r="K13" s="61">
        <v>6900</v>
      </c>
      <c r="L13" s="61" t="s">
        <v>101</v>
      </c>
      <c r="P13" s="75">
        <v>41953</v>
      </c>
      <c r="Q13" s="64" t="s">
        <v>127</v>
      </c>
      <c r="R13" s="61">
        <v>63</v>
      </c>
      <c r="S13" s="61" t="s">
        <v>101</v>
      </c>
    </row>
    <row r="14" spans="1:21">
      <c r="A14" s="75">
        <v>41739</v>
      </c>
      <c r="B14" s="64" t="s">
        <v>126</v>
      </c>
      <c r="C14" s="61">
        <v>60</v>
      </c>
      <c r="D14" s="61" t="s">
        <v>100</v>
      </c>
      <c r="I14" s="70">
        <v>41861</v>
      </c>
      <c r="J14" s="64" t="s">
        <v>154</v>
      </c>
      <c r="K14" s="61">
        <v>2846</v>
      </c>
      <c r="L14" s="61" t="s">
        <v>101</v>
      </c>
      <c r="P14" s="75">
        <v>41953</v>
      </c>
      <c r="Q14" s="64" t="s">
        <v>83</v>
      </c>
      <c r="R14" s="60">
        <v>120</v>
      </c>
      <c r="S14" s="61" t="s">
        <v>101</v>
      </c>
    </row>
    <row r="15" spans="1:21">
      <c r="A15" s="75">
        <v>41739</v>
      </c>
      <c r="B15" s="64" t="s">
        <v>127</v>
      </c>
      <c r="C15" s="61">
        <v>40</v>
      </c>
      <c r="D15" s="61" t="s">
        <v>100</v>
      </c>
      <c r="I15" s="70">
        <v>41861</v>
      </c>
      <c r="J15" s="64" t="s">
        <v>150</v>
      </c>
      <c r="K15" s="61">
        <v>908</v>
      </c>
      <c r="L15" s="61" t="s">
        <v>101</v>
      </c>
      <c r="P15" s="75">
        <v>41983</v>
      </c>
      <c r="Q15" s="64" t="s">
        <v>161</v>
      </c>
      <c r="R15" s="60">
        <v>107</v>
      </c>
      <c r="S15" s="61" t="s">
        <v>101</v>
      </c>
    </row>
    <row r="16" spans="1:21">
      <c r="A16" s="75">
        <v>41769</v>
      </c>
      <c r="B16" s="64" t="s">
        <v>128</v>
      </c>
      <c r="C16" s="61">
        <v>50</v>
      </c>
      <c r="D16" s="61" t="s">
        <v>102</v>
      </c>
      <c r="I16" s="65" t="s">
        <v>181</v>
      </c>
      <c r="J16" s="64" t="s">
        <v>104</v>
      </c>
      <c r="K16" s="61">
        <v>1000</v>
      </c>
      <c r="L16" s="61" t="s">
        <v>101</v>
      </c>
      <c r="P16" s="75">
        <v>41983</v>
      </c>
      <c r="Q16" s="63" t="s">
        <v>162</v>
      </c>
      <c r="R16" s="60">
        <v>10000</v>
      </c>
      <c r="S16" s="61" t="s">
        <v>120</v>
      </c>
    </row>
    <row r="17" spans="1:19">
      <c r="A17" s="75">
        <v>41769</v>
      </c>
      <c r="B17" s="64" t="s">
        <v>104</v>
      </c>
      <c r="C17" s="61">
        <v>250</v>
      </c>
      <c r="D17" s="61" t="s">
        <v>102</v>
      </c>
      <c r="I17" s="65" t="s">
        <v>181</v>
      </c>
      <c r="J17" s="64" t="s">
        <v>112</v>
      </c>
      <c r="K17" s="61">
        <v>20</v>
      </c>
      <c r="L17" s="61" t="s">
        <v>101</v>
      </c>
      <c r="P17" s="75">
        <v>41983</v>
      </c>
      <c r="Q17" s="64" t="s">
        <v>163</v>
      </c>
      <c r="R17" s="60">
        <v>400</v>
      </c>
      <c r="S17" s="61" t="s">
        <v>101</v>
      </c>
    </row>
    <row r="18" spans="1:19">
      <c r="A18" s="70">
        <v>41708</v>
      </c>
      <c r="B18" s="63" t="s">
        <v>129</v>
      </c>
      <c r="C18" s="61">
        <v>200</v>
      </c>
      <c r="D18" s="61" t="s">
        <v>102</v>
      </c>
      <c r="I18" s="65" t="s">
        <v>181</v>
      </c>
      <c r="J18" s="63" t="s">
        <v>179</v>
      </c>
      <c r="K18" s="61">
        <v>3500</v>
      </c>
      <c r="L18" s="61" t="s">
        <v>101</v>
      </c>
      <c r="P18" s="75">
        <v>41983</v>
      </c>
      <c r="Q18" s="67" t="s">
        <v>164</v>
      </c>
      <c r="R18" s="60">
        <v>3902</v>
      </c>
      <c r="S18" s="61" t="s">
        <v>101</v>
      </c>
    </row>
    <row r="19" spans="1:19">
      <c r="A19" s="70">
        <v>41739</v>
      </c>
      <c r="B19" s="64" t="s">
        <v>83</v>
      </c>
      <c r="C19" s="61">
        <v>110</v>
      </c>
      <c r="D19" s="61" t="s">
        <v>102</v>
      </c>
      <c r="I19" s="70">
        <v>41680</v>
      </c>
      <c r="J19" s="63" t="s">
        <v>182</v>
      </c>
      <c r="K19" s="61">
        <v>18000</v>
      </c>
      <c r="L19" s="61" t="s">
        <v>101</v>
      </c>
      <c r="P19" s="65" t="s">
        <v>168</v>
      </c>
      <c r="Q19" s="64" t="s">
        <v>169</v>
      </c>
      <c r="R19" s="61">
        <v>3652</v>
      </c>
      <c r="S19" s="61" t="s">
        <v>101</v>
      </c>
    </row>
    <row r="20" spans="1:19">
      <c r="A20" s="70">
        <v>41739</v>
      </c>
      <c r="B20" s="64" t="s">
        <v>130</v>
      </c>
      <c r="C20" s="61">
        <v>10</v>
      </c>
      <c r="D20" s="61" t="s">
        <v>102</v>
      </c>
      <c r="I20" s="65" t="s">
        <v>184</v>
      </c>
      <c r="J20" s="64" t="s">
        <v>150</v>
      </c>
      <c r="K20" s="61">
        <v>132</v>
      </c>
      <c r="L20" s="61" t="s">
        <v>101</v>
      </c>
      <c r="P20" s="65" t="s">
        <v>168</v>
      </c>
      <c r="Q20" s="64" t="s">
        <v>170</v>
      </c>
      <c r="R20" s="61">
        <v>79</v>
      </c>
      <c r="S20" s="61" t="s">
        <v>101</v>
      </c>
    </row>
    <row r="21" spans="1:19">
      <c r="A21" s="70">
        <v>41739</v>
      </c>
      <c r="B21" s="64" t="s">
        <v>131</v>
      </c>
      <c r="C21" s="61">
        <v>213</v>
      </c>
      <c r="D21" s="61" t="s">
        <v>102</v>
      </c>
      <c r="I21" s="65" t="s">
        <v>184</v>
      </c>
      <c r="J21" s="64" t="s">
        <v>112</v>
      </c>
      <c r="K21" s="61">
        <v>40</v>
      </c>
      <c r="L21" s="61" t="s">
        <v>101</v>
      </c>
      <c r="P21" s="65" t="s">
        <v>168</v>
      </c>
      <c r="Q21" s="64" t="s">
        <v>126</v>
      </c>
      <c r="R21" s="61">
        <v>210</v>
      </c>
      <c r="S21" s="61" t="s">
        <v>101</v>
      </c>
    </row>
    <row r="22" spans="1:19">
      <c r="A22" s="75">
        <v>41739</v>
      </c>
      <c r="B22" s="64" t="s">
        <v>116</v>
      </c>
      <c r="C22" s="61">
        <v>60</v>
      </c>
      <c r="D22" s="61" t="s">
        <v>101</v>
      </c>
      <c r="I22" s="76" t="s">
        <v>181</v>
      </c>
      <c r="J22" s="64" t="s">
        <v>148</v>
      </c>
      <c r="K22" s="61">
        <v>637</v>
      </c>
      <c r="L22" s="61" t="s">
        <v>101</v>
      </c>
      <c r="P22" s="65" t="s">
        <v>168</v>
      </c>
      <c r="Q22" s="64" t="s">
        <v>123</v>
      </c>
      <c r="R22" s="61">
        <v>200</v>
      </c>
      <c r="S22" s="61" t="s">
        <v>120</v>
      </c>
    </row>
    <row r="23" spans="1:19">
      <c r="A23" s="75">
        <v>41708</v>
      </c>
      <c r="B23" s="64" t="s">
        <v>107</v>
      </c>
      <c r="C23" s="61">
        <v>400</v>
      </c>
      <c r="D23" s="61" t="s">
        <v>101</v>
      </c>
      <c r="I23" s="76" t="s">
        <v>181</v>
      </c>
      <c r="J23" s="64" t="s">
        <v>186</v>
      </c>
      <c r="K23" s="61">
        <v>35</v>
      </c>
      <c r="L23" s="61" t="s">
        <v>101</v>
      </c>
      <c r="P23" s="65" t="s">
        <v>171</v>
      </c>
      <c r="Q23" s="63" t="s">
        <v>172</v>
      </c>
      <c r="R23" s="61">
        <v>500</v>
      </c>
      <c r="S23" s="61" t="s">
        <v>120</v>
      </c>
    </row>
    <row r="24" spans="1:19">
      <c r="A24" s="75">
        <v>41708</v>
      </c>
      <c r="B24" s="64" t="s">
        <v>109</v>
      </c>
      <c r="C24" s="61">
        <v>170</v>
      </c>
      <c r="D24" s="61" t="s">
        <v>101</v>
      </c>
      <c r="I24" s="76" t="s">
        <v>187</v>
      </c>
      <c r="J24" s="64" t="s">
        <v>148</v>
      </c>
      <c r="K24" s="61">
        <v>79</v>
      </c>
      <c r="L24" s="61" t="s">
        <v>101</v>
      </c>
      <c r="P24" s="65" t="s">
        <v>181</v>
      </c>
      <c r="Q24" s="64" t="s">
        <v>123</v>
      </c>
      <c r="R24" s="61">
        <v>100</v>
      </c>
      <c r="S24" s="61" t="s">
        <v>120</v>
      </c>
    </row>
    <row r="25" spans="1:19">
      <c r="A25" s="75">
        <v>41708</v>
      </c>
      <c r="B25" s="64" t="s">
        <v>110</v>
      </c>
      <c r="C25" s="61">
        <v>740</v>
      </c>
      <c r="D25" s="61" t="s">
        <v>101</v>
      </c>
      <c r="I25" s="65" t="s">
        <v>190</v>
      </c>
      <c r="J25" s="64" t="s">
        <v>191</v>
      </c>
      <c r="K25" s="61">
        <v>420</v>
      </c>
      <c r="L25" s="61" t="s">
        <v>101</v>
      </c>
      <c r="P25" s="65" t="s">
        <v>181</v>
      </c>
      <c r="Q25" s="64" t="s">
        <v>178</v>
      </c>
      <c r="R25" s="61">
        <v>10</v>
      </c>
      <c r="S25" s="61" t="s">
        <v>120</v>
      </c>
    </row>
    <row r="26" spans="1:19">
      <c r="A26" s="75">
        <v>41708</v>
      </c>
      <c r="B26" s="64" t="s">
        <v>111</v>
      </c>
      <c r="C26" s="61">
        <v>58</v>
      </c>
      <c r="D26" s="61" t="s">
        <v>101</v>
      </c>
      <c r="I26" s="65" t="s">
        <v>188</v>
      </c>
      <c r="J26" s="64" t="s">
        <v>193</v>
      </c>
      <c r="K26" s="61">
        <v>600</v>
      </c>
      <c r="L26" s="61" t="s">
        <v>101</v>
      </c>
      <c r="P26" s="65" t="s">
        <v>181</v>
      </c>
      <c r="Q26" s="63" t="s">
        <v>180</v>
      </c>
      <c r="R26" s="61">
        <v>525</v>
      </c>
      <c r="S26" s="61" t="s">
        <v>120</v>
      </c>
    </row>
    <row r="27" spans="1:19">
      <c r="A27" s="75">
        <v>41739</v>
      </c>
      <c r="B27" s="64" t="s">
        <v>112</v>
      </c>
      <c r="C27" s="61">
        <v>135</v>
      </c>
      <c r="D27" s="61" t="s">
        <v>101</v>
      </c>
      <c r="I27" s="65" t="s">
        <v>188</v>
      </c>
      <c r="J27" s="64" t="s">
        <v>186</v>
      </c>
      <c r="K27" s="61">
        <v>4</v>
      </c>
      <c r="L27" s="61" t="s">
        <v>101</v>
      </c>
      <c r="P27" s="65" t="s">
        <v>187</v>
      </c>
      <c r="Q27" s="64" t="s">
        <v>120</v>
      </c>
      <c r="R27" s="61">
        <v>100</v>
      </c>
      <c r="S27" s="61" t="s">
        <v>120</v>
      </c>
    </row>
    <row r="28" spans="1:19">
      <c r="A28" s="75">
        <v>41739</v>
      </c>
      <c r="B28" s="64" t="s">
        <v>113</v>
      </c>
      <c r="C28" s="61">
        <v>100</v>
      </c>
      <c r="D28" s="61" t="s">
        <v>101</v>
      </c>
      <c r="I28" s="65" t="s">
        <v>188</v>
      </c>
      <c r="J28" s="64" t="s">
        <v>194</v>
      </c>
      <c r="K28" s="61">
        <v>28</v>
      </c>
      <c r="L28" s="61" t="s">
        <v>101</v>
      </c>
      <c r="P28" s="65" t="s">
        <v>188</v>
      </c>
      <c r="Q28" s="64" t="s">
        <v>200</v>
      </c>
      <c r="R28" s="61">
        <v>140</v>
      </c>
      <c r="S28" s="61" t="s">
        <v>120</v>
      </c>
    </row>
    <row r="29" spans="1:19">
      <c r="A29" s="75">
        <v>41739</v>
      </c>
      <c r="B29" s="67" t="s">
        <v>114</v>
      </c>
      <c r="C29" s="61">
        <v>495</v>
      </c>
      <c r="D29" s="61" t="s">
        <v>101</v>
      </c>
      <c r="I29" s="65" t="s">
        <v>188</v>
      </c>
      <c r="J29" s="64" t="s">
        <v>195</v>
      </c>
      <c r="K29" s="61">
        <v>40</v>
      </c>
      <c r="L29" s="61" t="s">
        <v>101</v>
      </c>
      <c r="P29" s="69" t="s">
        <v>196</v>
      </c>
      <c r="Q29" s="64" t="s">
        <v>122</v>
      </c>
      <c r="R29" s="61">
        <v>130</v>
      </c>
      <c r="S29" s="61" t="s">
        <v>120</v>
      </c>
    </row>
    <row r="30" spans="1:19">
      <c r="A30" s="75">
        <v>41739</v>
      </c>
      <c r="B30" s="64" t="s">
        <v>115</v>
      </c>
      <c r="C30" s="61">
        <v>785</v>
      </c>
      <c r="D30" s="61" t="s">
        <v>101</v>
      </c>
      <c r="I30" s="65" t="s">
        <v>196</v>
      </c>
      <c r="J30" s="64" t="s">
        <v>198</v>
      </c>
      <c r="K30" s="61">
        <v>125</v>
      </c>
      <c r="L30" s="61" t="s">
        <v>101</v>
      </c>
      <c r="P30" s="65" t="s">
        <v>201</v>
      </c>
      <c r="Q30" s="66" t="s">
        <v>202</v>
      </c>
      <c r="R30" s="61">
        <v>200</v>
      </c>
      <c r="S30" s="61" t="s">
        <v>120</v>
      </c>
    </row>
    <row r="31" spans="1:19">
      <c r="A31" s="75">
        <v>41739</v>
      </c>
      <c r="B31" s="64" t="s">
        <v>116</v>
      </c>
      <c r="C31" s="61">
        <v>60</v>
      </c>
      <c r="D31" s="61" t="s">
        <v>101</v>
      </c>
      <c r="I31" s="65" t="s">
        <v>196</v>
      </c>
      <c r="J31" s="63" t="s">
        <v>199</v>
      </c>
      <c r="K31" s="61">
        <v>500</v>
      </c>
      <c r="L31" s="61" t="s">
        <v>101</v>
      </c>
      <c r="P31" s="69">
        <v>41934</v>
      </c>
      <c r="Q31" s="63" t="s">
        <v>203</v>
      </c>
      <c r="R31" s="61">
        <v>702</v>
      </c>
      <c r="S31" s="61" t="s">
        <v>120</v>
      </c>
    </row>
    <row r="32" spans="1:19">
      <c r="A32" s="75">
        <v>41739</v>
      </c>
      <c r="B32" s="64" t="s">
        <v>117</v>
      </c>
      <c r="C32" s="61">
        <v>1860</v>
      </c>
      <c r="D32" s="61" t="s">
        <v>101</v>
      </c>
      <c r="I32" s="65" t="s">
        <v>196</v>
      </c>
      <c r="J32" s="64" t="s">
        <v>104</v>
      </c>
      <c r="K32" s="61">
        <v>1000</v>
      </c>
      <c r="L32" s="61" t="s">
        <v>101</v>
      </c>
      <c r="P32" s="69">
        <v>41932</v>
      </c>
      <c r="Q32" s="63" t="s">
        <v>205</v>
      </c>
      <c r="R32" s="61">
        <v>100</v>
      </c>
      <c r="S32" s="61" t="s">
        <v>120</v>
      </c>
    </row>
    <row r="33" spans="1:19">
      <c r="A33" s="75">
        <v>41739</v>
      </c>
      <c r="B33" s="64" t="s">
        <v>118</v>
      </c>
      <c r="C33" s="61">
        <v>45</v>
      </c>
      <c r="D33" s="61" t="s">
        <v>101</v>
      </c>
      <c r="I33" s="65" t="s">
        <v>201</v>
      </c>
      <c r="J33" s="63" t="s">
        <v>126</v>
      </c>
      <c r="K33" s="61">
        <v>380</v>
      </c>
      <c r="L33" s="61" t="s">
        <v>101</v>
      </c>
      <c r="P33" s="69">
        <v>41937</v>
      </c>
      <c r="Q33" s="66" t="s">
        <v>112</v>
      </c>
      <c r="R33" s="61">
        <v>50</v>
      </c>
      <c r="S33" s="61" t="s">
        <v>120</v>
      </c>
    </row>
    <row r="34" spans="1:19">
      <c r="A34" s="75">
        <v>41708</v>
      </c>
      <c r="B34" s="64" t="s">
        <v>132</v>
      </c>
      <c r="C34" s="61">
        <v>200</v>
      </c>
      <c r="D34" s="61" t="s">
        <v>101</v>
      </c>
      <c r="I34" s="65" t="s">
        <v>201</v>
      </c>
      <c r="J34" s="66" t="s">
        <v>204</v>
      </c>
      <c r="K34" s="61">
        <v>232</v>
      </c>
      <c r="L34" s="61" t="s">
        <v>101</v>
      </c>
      <c r="P34" s="69">
        <v>41938</v>
      </c>
      <c r="Q34" s="66" t="s">
        <v>112</v>
      </c>
      <c r="R34" s="61">
        <v>220</v>
      </c>
      <c r="S34" s="61" t="s">
        <v>120</v>
      </c>
    </row>
    <row r="35" spans="1:19">
      <c r="A35" s="70">
        <v>41769</v>
      </c>
      <c r="B35" s="64" t="s">
        <v>137</v>
      </c>
      <c r="C35" s="61">
        <v>16500</v>
      </c>
      <c r="D35" s="61" t="s">
        <v>102</v>
      </c>
      <c r="I35" s="70">
        <v>41934</v>
      </c>
      <c r="J35" s="66" t="s">
        <v>150</v>
      </c>
      <c r="K35" s="61">
        <v>40</v>
      </c>
      <c r="L35" s="61" t="s">
        <v>101</v>
      </c>
      <c r="P35" s="69">
        <v>41940</v>
      </c>
      <c r="Q35" s="66" t="s">
        <v>112</v>
      </c>
      <c r="R35" s="61">
        <v>40</v>
      </c>
      <c r="S35" s="61" t="s">
        <v>120</v>
      </c>
    </row>
    <row r="36" spans="1:19">
      <c r="A36" s="70">
        <v>41769</v>
      </c>
      <c r="B36" s="64" t="s">
        <v>138</v>
      </c>
      <c r="C36" s="61">
        <v>400</v>
      </c>
      <c r="D36" s="61" t="s">
        <v>101</v>
      </c>
      <c r="I36" s="70">
        <v>41936</v>
      </c>
      <c r="J36" s="63" t="s">
        <v>179</v>
      </c>
      <c r="K36" s="61">
        <v>7000</v>
      </c>
      <c r="L36" s="61" t="s">
        <v>101</v>
      </c>
      <c r="P36" s="69">
        <v>41940</v>
      </c>
      <c r="Q36" s="66" t="s">
        <v>104</v>
      </c>
      <c r="R36" s="61">
        <v>340</v>
      </c>
      <c r="S36" s="61" t="s">
        <v>120</v>
      </c>
    </row>
    <row r="37" spans="1:19">
      <c r="A37" s="70">
        <v>41769</v>
      </c>
      <c r="B37" s="64" t="s">
        <v>139</v>
      </c>
      <c r="C37" s="61">
        <v>60</v>
      </c>
      <c r="D37" s="61" t="s">
        <v>101</v>
      </c>
      <c r="I37" s="70">
        <v>41936</v>
      </c>
      <c r="J37" s="63" t="s">
        <v>207</v>
      </c>
      <c r="K37" s="61">
        <v>575</v>
      </c>
      <c r="L37" s="61" t="s">
        <v>101</v>
      </c>
      <c r="P37" s="69">
        <v>41941</v>
      </c>
      <c r="Q37" s="66" t="s">
        <v>123</v>
      </c>
      <c r="R37" s="61">
        <v>40</v>
      </c>
      <c r="S37" s="61" t="s">
        <v>120</v>
      </c>
    </row>
    <row r="38" spans="1:19">
      <c r="A38" s="70">
        <v>41769</v>
      </c>
      <c r="B38" s="64" t="s">
        <v>126</v>
      </c>
      <c r="C38" s="61">
        <v>598</v>
      </c>
      <c r="D38" s="61" t="s">
        <v>101</v>
      </c>
      <c r="I38" s="70">
        <v>41936</v>
      </c>
      <c r="J38" s="66" t="s">
        <v>104</v>
      </c>
      <c r="K38" s="61">
        <v>1000</v>
      </c>
      <c r="L38" s="61" t="s">
        <v>101</v>
      </c>
      <c r="P38" s="69">
        <v>41941</v>
      </c>
      <c r="Q38" s="63" t="s">
        <v>215</v>
      </c>
      <c r="R38" s="61">
        <v>1700</v>
      </c>
      <c r="S38" s="61" t="s">
        <v>120</v>
      </c>
    </row>
    <row r="39" spans="1:19">
      <c r="A39" s="70">
        <v>41769</v>
      </c>
      <c r="B39" s="64" t="s">
        <v>141</v>
      </c>
      <c r="C39" s="61">
        <v>1500</v>
      </c>
      <c r="D39" s="61" t="s">
        <v>101</v>
      </c>
      <c r="I39" s="70">
        <v>41937</v>
      </c>
      <c r="J39" s="66" t="s">
        <v>92</v>
      </c>
      <c r="K39" s="61">
        <v>37</v>
      </c>
      <c r="L39" s="61" t="s">
        <v>101</v>
      </c>
      <c r="P39" s="69">
        <v>41943</v>
      </c>
      <c r="Q39" s="64" t="s">
        <v>204</v>
      </c>
      <c r="R39" s="61">
        <v>179</v>
      </c>
      <c r="S39" s="61" t="s">
        <v>120</v>
      </c>
    </row>
    <row r="40" spans="1:19">
      <c r="A40" s="70">
        <v>41769</v>
      </c>
      <c r="B40" s="64" t="s">
        <v>144</v>
      </c>
      <c r="C40" s="61">
        <v>160</v>
      </c>
      <c r="D40" s="61" t="s">
        <v>101</v>
      </c>
      <c r="I40" s="70">
        <v>41936</v>
      </c>
      <c r="J40" s="63" t="s">
        <v>126</v>
      </c>
      <c r="K40" s="61">
        <v>1383</v>
      </c>
      <c r="L40" s="61" t="s">
        <v>101</v>
      </c>
      <c r="P40" s="65"/>
      <c r="Q40" s="61"/>
      <c r="R40" s="61"/>
      <c r="S40" s="61"/>
    </row>
    <row r="41" spans="1:19">
      <c r="A41" s="70">
        <v>41800</v>
      </c>
      <c r="B41" s="64" t="s">
        <v>145</v>
      </c>
      <c r="C41" s="61">
        <v>500</v>
      </c>
      <c r="D41" s="61" t="s">
        <v>101</v>
      </c>
      <c r="I41" s="70">
        <v>41937</v>
      </c>
      <c r="J41" s="63" t="s">
        <v>208</v>
      </c>
      <c r="K41" s="61">
        <v>230</v>
      </c>
      <c r="L41" s="61" t="s">
        <v>101</v>
      </c>
      <c r="P41" s="65"/>
      <c r="Q41" s="61"/>
      <c r="R41" s="61"/>
      <c r="S41" s="61"/>
    </row>
    <row r="42" spans="1:19">
      <c r="A42" s="70">
        <v>41769</v>
      </c>
      <c r="B42" s="64" t="s">
        <v>146</v>
      </c>
      <c r="C42" s="61">
        <v>660</v>
      </c>
      <c r="D42" s="61" t="s">
        <v>101</v>
      </c>
      <c r="I42" s="70">
        <v>41940</v>
      </c>
      <c r="J42" s="64" t="s">
        <v>211</v>
      </c>
      <c r="K42" s="61">
        <v>140</v>
      </c>
      <c r="L42" s="61" t="s">
        <v>101</v>
      </c>
      <c r="P42" s="65"/>
      <c r="Q42" s="61"/>
      <c r="R42" s="61"/>
      <c r="S42" s="61"/>
    </row>
    <row r="43" spans="1:19">
      <c r="A43" s="70">
        <v>41800</v>
      </c>
      <c r="B43" s="64" t="s">
        <v>149</v>
      </c>
      <c r="C43" s="61">
        <v>150</v>
      </c>
      <c r="D43" s="61" t="s">
        <v>101</v>
      </c>
      <c r="I43" s="70">
        <v>41940</v>
      </c>
      <c r="J43" s="64" t="s">
        <v>109</v>
      </c>
      <c r="K43" s="61">
        <v>20</v>
      </c>
      <c r="L43" s="61" t="s">
        <v>101</v>
      </c>
      <c r="P43" s="65"/>
      <c r="Q43" s="61"/>
      <c r="R43" s="61"/>
      <c r="S43" s="61"/>
    </row>
    <row r="44" spans="1:19">
      <c r="A44" s="70">
        <v>41800</v>
      </c>
      <c r="B44" s="64" t="s">
        <v>150</v>
      </c>
      <c r="C44" s="61">
        <v>75</v>
      </c>
      <c r="D44" s="61" t="s">
        <v>101</v>
      </c>
      <c r="I44" s="70">
        <v>41940</v>
      </c>
      <c r="J44" s="63" t="s">
        <v>212</v>
      </c>
      <c r="K44" s="61">
        <v>20500</v>
      </c>
      <c r="L44" s="61" t="s">
        <v>101</v>
      </c>
      <c r="P44" s="65"/>
      <c r="Q44" s="61"/>
      <c r="R44" s="61"/>
      <c r="S44" s="61"/>
    </row>
    <row r="45" spans="1:19">
      <c r="A45" s="70">
        <v>41861</v>
      </c>
      <c r="B45" s="63" t="s">
        <v>85</v>
      </c>
      <c r="C45" s="61">
        <v>140000</v>
      </c>
      <c r="D45" s="61" t="s">
        <v>101</v>
      </c>
      <c r="I45" s="70">
        <v>41940</v>
      </c>
      <c r="J45" s="63" t="s">
        <v>213</v>
      </c>
      <c r="K45" s="60">
        <v>400</v>
      </c>
      <c r="L45" s="61" t="s">
        <v>101</v>
      </c>
    </row>
    <row r="46" spans="1:19">
      <c r="A46" s="75">
        <v>41953</v>
      </c>
      <c r="B46" s="64" t="s">
        <v>160</v>
      </c>
      <c r="C46" s="60">
        <v>1000</v>
      </c>
      <c r="D46" s="61" t="s">
        <v>100</v>
      </c>
      <c r="I46" s="70">
        <v>41940</v>
      </c>
      <c r="J46" s="63" t="s">
        <v>214</v>
      </c>
      <c r="K46" s="60">
        <v>1000</v>
      </c>
      <c r="L46" s="61" t="s">
        <v>101</v>
      </c>
    </row>
    <row r="47" spans="1:19">
      <c r="A47" s="70">
        <v>41953</v>
      </c>
      <c r="B47" s="63" t="s">
        <v>166</v>
      </c>
      <c r="C47" s="61">
        <v>1000</v>
      </c>
      <c r="D47" s="61" t="s">
        <v>100</v>
      </c>
      <c r="I47" s="70">
        <v>41940</v>
      </c>
      <c r="J47" s="63" t="s">
        <v>126</v>
      </c>
      <c r="K47" s="60">
        <v>240</v>
      </c>
      <c r="L47" s="61" t="s">
        <v>101</v>
      </c>
    </row>
    <row r="48" spans="1:19">
      <c r="A48" s="69">
        <v>41953</v>
      </c>
      <c r="B48" s="63" t="s">
        <v>173</v>
      </c>
      <c r="C48" s="61">
        <v>1000</v>
      </c>
      <c r="D48" s="61" t="s">
        <v>100</v>
      </c>
      <c r="I48" s="70">
        <v>41940</v>
      </c>
      <c r="J48" s="63" t="s">
        <v>216</v>
      </c>
      <c r="K48" s="60">
        <v>10000</v>
      </c>
      <c r="L48" s="61" t="s">
        <v>101</v>
      </c>
    </row>
    <row r="49" spans="1:12">
      <c r="A49" s="69">
        <v>41983</v>
      </c>
      <c r="B49" s="63" t="s">
        <v>174</v>
      </c>
      <c r="C49" s="61">
        <v>430</v>
      </c>
      <c r="D49" s="61" t="s">
        <v>100</v>
      </c>
      <c r="I49" s="70">
        <v>41940</v>
      </c>
      <c r="J49" s="63" t="s">
        <v>217</v>
      </c>
      <c r="K49" s="60">
        <v>340</v>
      </c>
      <c r="L49" s="61" t="s">
        <v>101</v>
      </c>
    </row>
    <row r="50" spans="1:12">
      <c r="A50" s="69" t="s">
        <v>171</v>
      </c>
      <c r="B50" s="63" t="s">
        <v>175</v>
      </c>
      <c r="C50" s="61">
        <v>500</v>
      </c>
      <c r="D50" s="61" t="s">
        <v>100</v>
      </c>
      <c r="I50" s="70">
        <v>41940</v>
      </c>
      <c r="J50" s="63" t="s">
        <v>218</v>
      </c>
      <c r="K50" s="60">
        <v>530</v>
      </c>
      <c r="L50" s="61" t="s">
        <v>101</v>
      </c>
    </row>
    <row r="51" spans="1:12">
      <c r="A51" s="69">
        <v>41983</v>
      </c>
      <c r="B51" s="63" t="s">
        <v>176</v>
      </c>
      <c r="C51" s="61">
        <v>20</v>
      </c>
      <c r="D51" s="61" t="s">
        <v>100</v>
      </c>
      <c r="I51" s="70">
        <v>41941</v>
      </c>
      <c r="J51" s="64" t="s">
        <v>126</v>
      </c>
      <c r="K51" s="60">
        <v>850</v>
      </c>
      <c r="L51" s="61" t="s">
        <v>101</v>
      </c>
    </row>
    <row r="52" spans="1:12">
      <c r="A52" s="69">
        <v>41983</v>
      </c>
      <c r="B52" s="63" t="s">
        <v>177</v>
      </c>
      <c r="C52" s="61">
        <v>550</v>
      </c>
      <c r="D52" s="61" t="s">
        <v>100</v>
      </c>
      <c r="I52" s="70">
        <v>41941</v>
      </c>
      <c r="J52" s="64" t="s">
        <v>219</v>
      </c>
      <c r="K52" s="60">
        <v>325</v>
      </c>
      <c r="L52" s="61" t="s">
        <v>101</v>
      </c>
    </row>
    <row r="53" spans="1:12">
      <c r="A53" s="65" t="s">
        <v>184</v>
      </c>
      <c r="B53" s="64" t="s">
        <v>124</v>
      </c>
      <c r="C53" s="61">
        <v>58</v>
      </c>
      <c r="D53" s="61" t="s">
        <v>100</v>
      </c>
      <c r="I53" s="70">
        <v>41941</v>
      </c>
      <c r="J53" s="64" t="s">
        <v>220</v>
      </c>
      <c r="K53" s="60">
        <v>154</v>
      </c>
      <c r="L53" s="61" t="s">
        <v>101</v>
      </c>
    </row>
    <row r="54" spans="1:12">
      <c r="A54" s="65" t="s">
        <v>184</v>
      </c>
      <c r="B54" s="64" t="s">
        <v>92</v>
      </c>
      <c r="C54" s="61">
        <v>163</v>
      </c>
      <c r="D54" s="61" t="s">
        <v>100</v>
      </c>
      <c r="I54" s="70">
        <v>41942</v>
      </c>
      <c r="J54" s="64" t="s">
        <v>221</v>
      </c>
      <c r="K54" s="60">
        <v>80</v>
      </c>
      <c r="L54" s="61" t="s">
        <v>101</v>
      </c>
    </row>
    <row r="55" spans="1:12">
      <c r="A55" s="65" t="s">
        <v>184</v>
      </c>
      <c r="B55" s="64" t="s">
        <v>185</v>
      </c>
      <c r="C55" s="60">
        <v>17</v>
      </c>
      <c r="D55" s="61" t="s">
        <v>100</v>
      </c>
      <c r="I55" s="70">
        <v>41941</v>
      </c>
      <c r="J55" s="64" t="s">
        <v>224</v>
      </c>
      <c r="K55" s="61">
        <v>10</v>
      </c>
      <c r="L55" s="61" t="s">
        <v>101</v>
      </c>
    </row>
    <row r="56" spans="1:12">
      <c r="A56" s="65" t="s">
        <v>188</v>
      </c>
      <c r="B56" s="63" t="s">
        <v>189</v>
      </c>
      <c r="C56" s="61">
        <v>2000</v>
      </c>
      <c r="D56" s="61" t="s">
        <v>100</v>
      </c>
      <c r="I56" s="61"/>
      <c r="J56" s="61"/>
      <c r="K56" s="61"/>
      <c r="L56" s="61"/>
    </row>
    <row r="57" spans="1:12">
      <c r="A57" s="65" t="s">
        <v>188</v>
      </c>
      <c r="B57" s="64" t="s">
        <v>192</v>
      </c>
      <c r="C57" s="61">
        <v>275</v>
      </c>
      <c r="D57" s="61" t="s">
        <v>100</v>
      </c>
      <c r="I57" s="61"/>
      <c r="J57" s="61"/>
      <c r="K57" s="61"/>
      <c r="L57" s="61"/>
    </row>
    <row r="58" spans="1:12">
      <c r="A58" s="65" t="s">
        <v>188</v>
      </c>
      <c r="B58" s="64" t="s">
        <v>193</v>
      </c>
      <c r="C58" s="61">
        <v>785</v>
      </c>
      <c r="D58" s="61" t="s">
        <v>100</v>
      </c>
      <c r="I58" s="61"/>
      <c r="J58" s="61"/>
      <c r="K58" s="61"/>
      <c r="L58" s="61"/>
    </row>
    <row r="59" spans="1:12">
      <c r="A59" s="65" t="s">
        <v>196</v>
      </c>
      <c r="B59" s="63" t="s">
        <v>197</v>
      </c>
      <c r="C59" s="61">
        <v>102</v>
      </c>
      <c r="D59" s="61" t="s">
        <v>100</v>
      </c>
      <c r="I59" s="61"/>
      <c r="J59" s="61"/>
      <c r="K59" s="61"/>
      <c r="L59" s="61"/>
    </row>
    <row r="60" spans="1:12">
      <c r="A60" s="69">
        <v>41933</v>
      </c>
      <c r="B60" s="66" t="s">
        <v>206</v>
      </c>
      <c r="C60" s="61">
        <v>138</v>
      </c>
      <c r="D60" s="61" t="s">
        <v>101</v>
      </c>
      <c r="I60" s="61"/>
      <c r="J60" s="61"/>
      <c r="K60" s="61"/>
      <c r="L60" s="61"/>
    </row>
    <row r="61" spans="1:12">
      <c r="A61" s="69">
        <v>41934</v>
      </c>
      <c r="B61" s="63" t="s">
        <v>200</v>
      </c>
      <c r="C61" s="61">
        <v>767</v>
      </c>
      <c r="D61" s="61" t="s">
        <v>100</v>
      </c>
      <c r="I61" s="61"/>
      <c r="J61" s="61"/>
      <c r="K61" s="61"/>
      <c r="L61" s="61"/>
    </row>
    <row r="62" spans="1:12">
      <c r="A62" s="69">
        <v>41934</v>
      </c>
      <c r="B62" s="63" t="s">
        <v>209</v>
      </c>
      <c r="C62" s="61">
        <v>100</v>
      </c>
      <c r="D62" s="61" t="s">
        <v>100</v>
      </c>
      <c r="I62" s="61"/>
      <c r="J62" s="61"/>
      <c r="K62" s="61"/>
      <c r="L62" s="61"/>
    </row>
    <row r="63" spans="1:12">
      <c r="A63" s="69">
        <v>41934</v>
      </c>
      <c r="B63" s="63" t="s">
        <v>176</v>
      </c>
      <c r="C63" s="61">
        <v>1000</v>
      </c>
      <c r="D63" s="61" t="s">
        <v>100</v>
      </c>
      <c r="I63" s="61"/>
      <c r="J63" s="61"/>
      <c r="K63" s="61"/>
      <c r="L63" s="61"/>
    </row>
    <row r="64" spans="1:12">
      <c r="A64" s="69">
        <v>41936</v>
      </c>
      <c r="B64" s="66" t="s">
        <v>210</v>
      </c>
      <c r="C64" s="61">
        <v>120</v>
      </c>
      <c r="D64" s="61" t="s">
        <v>100</v>
      </c>
      <c r="I64" s="61"/>
      <c r="J64" s="61"/>
      <c r="K64" s="61"/>
      <c r="L64" s="61"/>
    </row>
    <row r="65" spans="1:12">
      <c r="A65" s="69">
        <v>41935</v>
      </c>
      <c r="B65" s="63" t="s">
        <v>160</v>
      </c>
      <c r="C65" s="61">
        <v>300</v>
      </c>
      <c r="D65" s="61" t="s">
        <v>100</v>
      </c>
      <c r="I65" s="61"/>
      <c r="J65" s="61"/>
      <c r="K65" s="61"/>
      <c r="L65" s="61"/>
    </row>
    <row r="66" spans="1:12">
      <c r="A66" s="69">
        <v>41937</v>
      </c>
      <c r="B66" s="66" t="s">
        <v>148</v>
      </c>
      <c r="C66" s="61">
        <v>100</v>
      </c>
      <c r="D66" s="61" t="s">
        <v>100</v>
      </c>
      <c r="I66" s="61"/>
      <c r="J66" s="61"/>
      <c r="K66" s="61"/>
      <c r="L66" s="61"/>
    </row>
    <row r="67" spans="1:12">
      <c r="A67" s="69">
        <v>41934</v>
      </c>
      <c r="B67" s="66" t="s">
        <v>148</v>
      </c>
      <c r="C67" s="61">
        <v>100</v>
      </c>
      <c r="D67" s="61" t="s">
        <v>100</v>
      </c>
      <c r="I67" s="61"/>
      <c r="J67" s="61"/>
      <c r="K67" s="61"/>
      <c r="L67" s="61"/>
    </row>
    <row r="68" spans="1:12">
      <c r="A68" s="69">
        <v>41936</v>
      </c>
      <c r="B68" s="66" t="s">
        <v>107</v>
      </c>
      <c r="C68" s="61">
        <v>500</v>
      </c>
      <c r="D68" s="61" t="s">
        <v>100</v>
      </c>
      <c r="I68" s="61"/>
      <c r="J68" s="61"/>
      <c r="K68" s="61"/>
      <c r="L68" s="61"/>
    </row>
    <row r="69" spans="1:12">
      <c r="A69" s="69">
        <v>41937</v>
      </c>
      <c r="B69" s="64" t="s">
        <v>204</v>
      </c>
      <c r="C69" s="61">
        <v>64</v>
      </c>
      <c r="D69" s="61" t="s">
        <v>100</v>
      </c>
      <c r="I69" s="61"/>
      <c r="J69" s="61"/>
      <c r="K69" s="61"/>
      <c r="L69" s="61"/>
    </row>
    <row r="70" spans="1:12">
      <c r="A70" s="69">
        <v>41938</v>
      </c>
      <c r="B70" s="64" t="s">
        <v>148</v>
      </c>
      <c r="C70" s="61">
        <v>222</v>
      </c>
      <c r="D70" s="61" t="s">
        <v>100</v>
      </c>
      <c r="I70" s="61"/>
      <c r="J70" s="61"/>
      <c r="K70" s="61"/>
      <c r="L70" s="61"/>
    </row>
    <row r="71" spans="1:12">
      <c r="A71" s="70">
        <v>41940</v>
      </c>
      <c r="B71" s="64" t="s">
        <v>204</v>
      </c>
      <c r="C71" s="61">
        <v>123</v>
      </c>
      <c r="D71" s="61" t="s">
        <v>100</v>
      </c>
      <c r="I71" s="61"/>
      <c r="J71" s="61"/>
      <c r="K71" s="61"/>
      <c r="L71" s="61"/>
    </row>
    <row r="72" spans="1:12">
      <c r="A72" s="70">
        <v>41942</v>
      </c>
      <c r="B72" s="64" t="s">
        <v>204</v>
      </c>
      <c r="C72" s="61">
        <v>144</v>
      </c>
      <c r="D72" s="61" t="s">
        <v>100</v>
      </c>
      <c r="I72" s="61"/>
      <c r="J72" s="61"/>
      <c r="K72" s="61"/>
      <c r="L72" s="61"/>
    </row>
    <row r="73" spans="1:12">
      <c r="A73" s="70">
        <v>41943</v>
      </c>
      <c r="B73" s="64" t="s">
        <v>83</v>
      </c>
      <c r="C73" s="61">
        <v>220</v>
      </c>
      <c r="D73" s="61" t="s">
        <v>100</v>
      </c>
      <c r="I73" s="61"/>
      <c r="J73" s="61"/>
      <c r="K73" s="61"/>
      <c r="L73" s="61"/>
    </row>
    <row r="74" spans="1:12">
      <c r="A74" s="70">
        <v>41943</v>
      </c>
      <c r="B74" s="64" t="s">
        <v>12</v>
      </c>
      <c r="C74" s="61">
        <v>30</v>
      </c>
      <c r="D74" s="61" t="s">
        <v>100</v>
      </c>
      <c r="I74" s="61"/>
      <c r="J74" s="61"/>
      <c r="K74" s="61"/>
      <c r="L74" s="61"/>
    </row>
    <row r="75" spans="1:12">
      <c r="A75" s="61"/>
      <c r="B75" s="61"/>
      <c r="C75" s="61"/>
      <c r="D75" s="61"/>
      <c r="I75" s="61"/>
      <c r="J75" s="61"/>
      <c r="K75" s="61"/>
      <c r="L75" s="61"/>
    </row>
    <row r="76" spans="1:12">
      <c r="A76" s="61"/>
      <c r="B76" s="61"/>
      <c r="C76" s="61"/>
      <c r="D76" s="61"/>
    </row>
    <row r="77" spans="1:12">
      <c r="A77" s="61"/>
      <c r="B77" s="61"/>
      <c r="C77" s="61"/>
      <c r="D77" s="61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K4" sqref="K4"/>
    </sheetView>
  </sheetViews>
  <sheetFormatPr defaultRowHeight="15"/>
  <cols>
    <col min="12" max="12" width="22.42578125" customWidth="1"/>
  </cols>
  <sheetData>
    <row r="1" spans="1:12" ht="18.75">
      <c r="A1" s="95" t="s">
        <v>229</v>
      </c>
      <c r="B1" s="96"/>
      <c r="C1" s="96"/>
      <c r="D1" s="97"/>
    </row>
    <row r="2" spans="1:12">
      <c r="A2" s="91" t="s">
        <v>225</v>
      </c>
      <c r="B2" s="92"/>
      <c r="C2" s="92"/>
      <c r="D2" s="72">
        <v>32099</v>
      </c>
    </row>
    <row r="3" spans="1:12">
      <c r="A3" s="91" t="s">
        <v>226</v>
      </c>
      <c r="B3" s="92"/>
      <c r="C3" s="92"/>
      <c r="D3" s="72">
        <v>24830</v>
      </c>
    </row>
    <row r="4" spans="1:12">
      <c r="A4" s="91" t="s">
        <v>227</v>
      </c>
      <c r="B4" s="92"/>
      <c r="C4" s="92"/>
      <c r="D4" s="72">
        <v>9560</v>
      </c>
    </row>
    <row r="5" spans="1:12">
      <c r="A5" s="98" t="s">
        <v>59</v>
      </c>
      <c r="B5" s="99"/>
      <c r="C5" s="100"/>
      <c r="D5" s="71">
        <f>SUM(D2:D4)</f>
        <v>66489</v>
      </c>
    </row>
    <row r="6" spans="1:12" ht="15.75" thickBot="1">
      <c r="A6" s="93" t="s">
        <v>228</v>
      </c>
      <c r="B6" s="94"/>
      <c r="C6" s="94"/>
      <c r="D6" s="73">
        <f>D5/3</f>
        <v>22163</v>
      </c>
    </row>
    <row r="8" spans="1:12">
      <c r="A8" s="86" t="s">
        <v>230</v>
      </c>
      <c r="B8" s="86"/>
      <c r="C8" s="74">
        <v>9936</v>
      </c>
      <c r="D8" s="88" t="s">
        <v>231</v>
      </c>
      <c r="E8" s="89"/>
      <c r="F8" s="89"/>
      <c r="G8" s="89"/>
      <c r="H8" s="89"/>
      <c r="I8" s="89"/>
      <c r="J8" s="89"/>
      <c r="K8" s="89"/>
      <c r="L8" s="90"/>
    </row>
    <row r="9" spans="1:12">
      <c r="A9" s="87" t="s">
        <v>232</v>
      </c>
      <c r="B9" s="87"/>
      <c r="C9" s="74">
        <v>2667</v>
      </c>
      <c r="D9" s="88" t="s">
        <v>233</v>
      </c>
      <c r="E9" s="89"/>
      <c r="F9" s="89"/>
      <c r="G9" s="89"/>
      <c r="H9" s="89"/>
      <c r="I9" s="89"/>
      <c r="J9" s="89"/>
      <c r="K9" s="89"/>
      <c r="L9" s="90"/>
    </row>
    <row r="10" spans="1:12">
      <c r="A10" s="87"/>
      <c r="B10" s="87"/>
      <c r="C10" s="74">
        <v>4999</v>
      </c>
      <c r="D10" s="88" t="s">
        <v>235</v>
      </c>
      <c r="E10" s="89"/>
      <c r="F10" s="89"/>
      <c r="G10" s="89"/>
      <c r="H10" s="89"/>
      <c r="I10" s="89"/>
      <c r="J10" s="89"/>
      <c r="K10" s="89"/>
      <c r="L10" s="90"/>
    </row>
    <row r="11" spans="1:12">
      <c r="A11" s="87"/>
      <c r="B11" s="87"/>
      <c r="C11" s="74">
        <v>4162</v>
      </c>
      <c r="D11" s="88" t="s">
        <v>234</v>
      </c>
      <c r="E11" s="89"/>
      <c r="F11" s="89"/>
      <c r="G11" s="89"/>
      <c r="H11" s="89"/>
      <c r="I11" s="89"/>
      <c r="J11" s="89"/>
      <c r="K11" s="89"/>
      <c r="L11" s="90"/>
    </row>
  </sheetData>
  <mergeCells count="12">
    <mergeCell ref="A2:C2"/>
    <mergeCell ref="A3:C3"/>
    <mergeCell ref="A4:C4"/>
    <mergeCell ref="A6:C6"/>
    <mergeCell ref="A1:D1"/>
    <mergeCell ref="A5:C5"/>
    <mergeCell ref="A8:B8"/>
    <mergeCell ref="A9:B11"/>
    <mergeCell ref="D8:L8"/>
    <mergeCell ref="D9:L9"/>
    <mergeCell ref="D10:L10"/>
    <mergeCell ref="D11:L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2014-11-01T09:45:32Z</dcterms:modified>
  <cp:version/>
</cp:coreProperties>
</file>