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ebby_LinLongRatings" sheetId="1" r:id="rId3"/>
  </sheets>
  <definedNames/>
  <calcPr/>
</workbook>
</file>

<file path=xl/sharedStrings.xml><?xml version="1.0" encoding="utf-8"?>
<sst xmlns="http://schemas.openxmlformats.org/spreadsheetml/2006/main" count="1934" uniqueCount="600">
  <si>
    <t>Episodes</t>
  </si>
  <si>
    <t>Title</t>
  </si>
  <si>
    <t>User Score</t>
  </si>
  <si>
    <t>Type</t>
  </si>
  <si>
    <t>Rated</t>
  </si>
  <si>
    <t>Aired Month</t>
  </si>
  <si>
    <t>Aired Year</t>
  </si>
  <si>
    <t>Studio</t>
  </si>
  <si>
    <t>Episodes Watched</t>
  </si>
  <si>
    <t>Status</t>
  </si>
  <si>
    <t>Hyperlink</t>
  </si>
  <si>
    <t>Date Started</t>
  </si>
  <si>
    <t>Date Finished</t>
  </si>
  <si>
    <t>MAL Score</t>
  </si>
  <si>
    <t>Synopsis</t>
  </si>
  <si>
    <t>Source</t>
  </si>
  <si>
    <t>Genres</t>
  </si>
  <si>
    <t>Duration</t>
  </si>
  <si>
    <t>Ranked</t>
  </si>
  <si>
    <t>Popularity</t>
  </si>
  <si>
    <t>Members</t>
  </si>
  <si>
    <t>Favorites</t>
  </si>
  <si>
    <t>Watching</t>
  </si>
  <si>
    <t>Completed</t>
  </si>
  <si>
    <t>On-Hold</t>
  </si>
  <si>
    <t>Dropped</t>
  </si>
  <si>
    <t>Plan to Watch</t>
  </si>
  <si>
    <t>Total</t>
  </si>
  <si>
    <t>ScoredCount</t>
  </si>
  <si>
    <t>Drama</t>
  </si>
  <si>
    <t>Game</t>
  </si>
  <si>
    <t>Seinen</t>
  </si>
  <si>
    <t>Slice of Life</t>
  </si>
  <si>
    <t>Action</t>
  </si>
  <si>
    <t>Sci-Fi</t>
  </si>
  <si>
    <t>Romance</t>
  </si>
  <si>
    <t>School</t>
  </si>
  <si>
    <t>Comedy</t>
  </si>
  <si>
    <t>Sports</t>
  </si>
  <si>
    <t>Shounen</t>
  </si>
  <si>
    <t>Mystery</t>
  </si>
  <si>
    <t>Horror</t>
  </si>
  <si>
    <t>Supernatural</t>
  </si>
  <si>
    <t>Demons</t>
  </si>
  <si>
    <t>Fantasy</t>
  </si>
  <si>
    <t>Psychological</t>
  </si>
  <si>
    <t>Super Power</t>
  </si>
  <si>
    <t>Adventure</t>
  </si>
  <si>
    <t>Space</t>
  </si>
  <si>
    <t>Kids</t>
  </si>
  <si>
    <t>Mecha</t>
  </si>
  <si>
    <t>Thriller</t>
  </si>
  <si>
    <t>Police</t>
  </si>
  <si>
    <t>Historical</t>
  </si>
  <si>
    <t>Samurai</t>
  </si>
  <si>
    <t>Martial Arts</t>
  </si>
  <si>
    <t>Magic</t>
  </si>
  <si>
    <t>Military</t>
  </si>
  <si>
    <t>Shoujo</t>
  </si>
  <si>
    <t>Cars</t>
  </si>
  <si>
    <t>Music</t>
  </si>
  <si>
    <t>Parody</t>
  </si>
  <si>
    <t>Dementia</t>
  </si>
  <si>
    <t>Ecchi</t>
  </si>
  <si>
    <t>Vampire</t>
  </si>
  <si>
    <t>3-gatsu no Lion</t>
  </si>
  <si>
    <t>TV</t>
  </si>
  <si>
    <t>PG-13</t>
  </si>
  <si>
    <t>Fall</t>
  </si>
  <si>
    <t>Shaft</t>
  </si>
  <si>
    <t>10/10/2020 at 02:31</t>
  </si>
  <si>
    <t>04/11/2021 at 20:17</t>
  </si>
  <si>
    <t>Having reached professional status in middle school, Rei Kiriyama is one of the few elite in the world of shogi. Due to this, he faces an enormous amount of pressure, both from the shogi community and his adoptive family. Seeking independence from his tense home life, he moves into an apartment in Tokyo. As a 17-year-old living on his own, Rei tends to take poor care of himself, and his reclusive personality ostracizes him from his peers in school and at the shogi hall.
However, not long after his arrival in Tokyo, Rei meets Akari, Hinata, and Momo Kawamoto, a trio of sisters living with their grandfather who owns a traditional wagashi shop. Akari, the oldest of the three girls, is determined to combat Rei's loneliness and poorly sustained lifestyle with motherly hospitality. The Kawamoto sisters, coping with past tragedies, also share with Rei a unique familial bond that he has lacked for most of his life. As he struggles to maintain himself physically and mentally through his shogi career, Rei must learn how to interact with others and understand his own complex emotions.
[Written by MAL Rewrite]</t>
  </si>
  <si>
    <t>Manga</t>
  </si>
  <si>
    <t>['Drama', 'Game', 'Seinen', 'Slice of Life']</t>
  </si>
  <si>
    <t>3-gatsu no Lion 2nd Season</t>
  </si>
  <si>
    <t>Now in his second year of high school, Rei Kiriyama continues pushing through his struggles in the professional shogi world as well as his personal life. Surrounded by vibrant personalities at the shogi hall, the school club, and in the local community, his solitary shell slowly begins to crack. Among them are the three Kawamoto sisters—Akari, Hinata, and Momo—who forge an affectionate and familial bond with Rei. Through these ties, he realizes that everyone is burdened by their own emotional hardships and begins learning how to rely on others while supporting them in return.
Nonetheless, the life of a professional is not easy. Between tournaments, championships, and title matches, the pressure mounts as Rei advances through the ranks and encounters incredibly skilled opponents. As he manages his relationships with those who have grown close to him, the shogi player continues to search for the reason he plays the game that defines his career.
[Written by MAL Rewrite]</t>
  </si>
  <si>
    <t>Accel World</t>
  </si>
  <si>
    <t>Spring</t>
  </si>
  <si>
    <t>Sunrise</t>
  </si>
  <si>
    <t>Haruyuki Arita is an overweight, bullied middle schooler who finds solace in playing online games. But his life takes a drastic turn one day, when he finds that all his high scores have been topped by Kuroyukihime, the popular vice president of the student council. She then invites him to the student lounge and introduces him to "Brain Burst," a program which allows the users to accelerate their brain waves to the point where time seems to stop. Brain Burst also functions as an augmented reality fighting game, and in order to get more points to accelerate, users must win duels against other players. However, if a user loses all their points, they will also lose access to Brain Burst forever.
Kuroyukihime explains that she chose to show Haruyuki the program because she needs his help. She wants to meet the creator of Brain Burst and uncover the reason of why it was created, but that's easier said than done; to do so, she must defeat the "Six Kings of Pure Color," powerful faction leaders within the game, and reach level 10, the highest level attainable. After the girl helps Haruyuki overcome the bullies that torment him, he vows to help her realize her goal, and so begins the duo's fight to reach the top.
[Written by MAL Rewrite]</t>
  </si>
  <si>
    <t>Light novel</t>
  </si>
  <si>
    <t>['Action', 'Game', 'Sci-Fi', 'Romance', 'School']</t>
  </si>
  <si>
    <t>Ahiru no Sora</t>
  </si>
  <si>
    <t>Diomedéa</t>
  </si>
  <si>
    <t>Lacking what is considered the most important asset in basketball, Sora Kurumatani has struggled with his short height since the inception of his love for the game. Despite missing this beneficial aspect, Sora's unwavering drive never allowed his small stature to dictate his ability to play, believing strongly in trying his hardest and persistently practicing to prove his capability.
In hopes of satisfying his mother's wishes, Sora enters Kuzuryuu High School to become a member of the basketball club and compete wholeheartedly in tournaments. However, Sora is disappointed to find out that the boy's basketball team is nothing but a retreat for punks who have no interest in the sport. Sora also comes to learn that brothers Chiaki and Momoharu Hanazono—whom he becomes acquainted with—have also lost their once spirited motivation to play.
Determined to revive the basketball team, Sora challenges the boys to a match against him, where his quick feet and swift movements overwhelm the group. Gradually affected by Sora's impressive skills, sheer effort, and tireless devotion to basketball, the boys unexpectedly find their burnt-out passion for the game rekindling once again.
[Written by MAL Rewrite]</t>
  </si>
  <si>
    <t>['Comedy', 'Sports', 'Drama', 'School', 'Shounen']</t>
  </si>
  <si>
    <t>Ajin</t>
  </si>
  <si>
    <t>R</t>
  </si>
  <si>
    <t>Winter</t>
  </si>
  <si>
    <t>Polygon Pictures</t>
  </si>
  <si>
    <t>Mysterious immortal humans known as "Ajin"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
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
[Written by MAL Rewrite]</t>
  </si>
  <si>
    <t>['Action', 'Mystery', 'Horror', 'Supernatural', 'Seinen']</t>
  </si>
  <si>
    <t>Ajin 2nd Season</t>
  </si>
  <si>
    <t>After escaping certain death, Kei Nagai and his new companion Kou Nakano plot revenge on Satou, their fellow Ajin who is hellbent on world domination. As Satou embarks on a string of public executions, the human race rushes to come up with a solution to stop the immortal villain.
Kei discovers unlikely allies in the form of two former adversaries: high-ranking government official Yuu Tosaki, whose extensive research on Ajin gives him a tactical advantage in the fight against Satou, and Tosaki's Ajin assistant Izumi Shimomura. As his faction continues to gather allies, Kei races against time to put a stop to Satou's crusade before it brings about an end to civilization as he knows it.
[Written by MAL Rewrite]</t>
  </si>
  <si>
    <t>['Action', 'Horror', 'Mystery', 'Seinen', 'Supernatural']</t>
  </si>
  <si>
    <t>Ao no Exorcist</t>
  </si>
  <si>
    <t>A-1 Pictures</t>
  </si>
  <si>
    <t>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
Ao no Exorcist follows Rin Okumura who appears to be an ordinary, somewhat troublesome teenager—that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
[Written by MAL Rewrite]</t>
  </si>
  <si>
    <t>['Action', 'Demons', 'Fantasy', 'Shounen', 'Supernatural']</t>
  </si>
  <si>
    <t>Bakugan Battle Brawlers</t>
  </si>
  <si>
    <t>PG</t>
  </si>
  <si>
    <t>TMS Entertainment</t>
  </si>
  <si>
    <t>Mysterious cards came down from the sky one day. Capable of summoning powerful creatures from another dimension, they became the centerpiece of a new game called Bakugan. The game gained instant popularity among children and teenagers, with the best of them competing in a worldwide ranking.
Meanwhile, war for domination over Vestroia, the homeland of Bakugan cards, rages on. Invaded by the White Dragon Naga and his servants, the Doom Beings, the realm becomes increasingly destabilized. Dimensions begin to merge and many Bakugan players come to realize that their pastime is not merely a game.
Danma Kuusou, one such Bakugan player, intends to become the World Ranking's leader someday. However, during one of his fights he experiences a vision of a clash in Vestroia. The fight suddenly moves to Earth, where Danma comes into possession of a talking, mighty fire Bakugan, Pyrus Dragonoid.
He soon gets dragged into the conflict, and together with his Bakugan Brawlers team, must traverse the dimensions and restore balance in a ravaged world.
[Written by MAL Rewrite]</t>
  </si>
  <si>
    <t>Original</t>
  </si>
  <si>
    <t>['Action', 'Fantasy', 'Game']</t>
  </si>
  <si>
    <t>Boku dake ga Inai Machi</t>
  </si>
  <si>
    <t>When tragedy is about to strike, Satoru Fujinuma finds himself sent back several minutes before the accident occurs. The detached, 29-year-old manga artist has taken advantage of this powerful yet mysterious phenomenon, which he calls "Revival," to save many lives.
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
Boku dake ga Inai Machi follows Satoru in his mission to uncover what truly transpired 18 years ago and prevent the death of his classmate while protecting those he cares about in the present.
[Written by MAL Rewrite]</t>
  </si>
  <si>
    <t>['Mystery', 'Psychological', 'Supernatural', 'Seinen']</t>
  </si>
  <si>
    <t>Boku no Hero Academia</t>
  </si>
  <si>
    <t>Bones</t>
  </si>
  <si>
    <t>The appearance of "quirks," newly discovered super powers, has been steadily increasing over the years, with 80 percent of humanity possessing various abilities from manipulation of elements to shapeshifting. This leaves the remainder of the world completely powerless, and Izuku Midoriya is one such individual.
Since he was a child, the ambitious middle schooler has wanted nothing more than to be a hero. Izuku's unfair fate leaves him admiring heroes and taking notes on them whenever he can. But it seems that his persistence has borne some fruit: Izuku meets the number one hero and his personal idol, All Might. All Might's quirk is a unique ability that can be inherited, and he has chosen Izuku to be his successor!
Enduring many months of grueling training, Izuku enrolls in UA High, a prestigious high school famous for its excellent hero training program, and this year's freshmen look especially promising. With his bizarre but talented classmates and the looming threat of a villainous organization, Izuku will soon learn what it really means to be a hero.
[Written by MAL Rewrite]</t>
  </si>
  <si>
    <t>['Action', 'Comedy', 'School', 'Shounen', 'Super Power']</t>
  </si>
  <si>
    <t>Boku no Hero Academia 2nd Season</t>
  </si>
  <si>
    <t>At UA Academy, not even a violent attack can disrupt their most prestigious event: the school sports festival. Renowned across Japan, this festival is an opportunity for aspiring heroes to showcase their abilities, both to the public and potential recruiters.
However, the path to glory is never easy, especially for Izuku Midoriya—whose quirk possesses great raw power but is also cripplingly inefficient. Pitted against his talented classmates, such as the fire and ice wielding Shouto Todoroki, Izuku must utilize his sharp wits and master his surroundings to achieve victory and prove to the world his worth.
[Written by MAL Rewrite]</t>
  </si>
  <si>
    <t>['Action', 'Comedy', 'Super Power', 'School', 'Shounen']</t>
  </si>
  <si>
    <t>Boku no Hero Academia 3rd Season</t>
  </si>
  <si>
    <t>As summer arrives for the students at UA Academy, each of these superheroes-in-training puts in their best efforts to become renowned heroes. They head off to a forest training camp run by UA's pro heroes, where the students face one another in battle and go through dangerous tests, improving their abilities and pushing past their limits. However, their school trip is suddenly turned upside down when the League of Villains arrives, invading the camp with a mission to capture one of the students.
Boku no Hero Academia 3rd Season follows Izuku "Deku" Midoriya, an ambitious student training to achieve his dream of becoming a hero similar to his role model—All Might. Being one of the students caught up amidst the chaos of the villain attack, Deku must take a stand with his classmates and fight for their survival.
[Written by MAL Rewrite]</t>
  </si>
  <si>
    <t>Boku no Hero Academia 4th Season</t>
  </si>
  <si>
    <t>After successfully passing his Provisional Hero License exam, Izuku "Deku" Midoriya seeks out an extracurricular internship with a professional hero agency. At the recommendation of his mentor All Might, Midoriya lands a position under All Might's former sidekick, Sir Nighteye, now a famous hero in his own right.
As Midoriya's classmates further their own abilities through various internships, up-and-coming villain Kai Chisaki utilizes his terrifying powers to gather favor in the criminal underworld. Known by the moniker Overhaul, Chisaki's ambitions collide with the League of Villains and its leader, Tomura Shigaraki.
Through his work with Sir Nighteye, Midoriya discovers Chisaki's crime syndicate and the villain's hostile relationship with a mysterious young girl named Eri. Fearing for the child's safety, Midoriya and his upperclassman Mirio Toogata must work together to put an end to Chisaki's reign of terror.
[Written by MAL Rewrite]</t>
  </si>
  <si>
    <t>Boku no Hero Academia the Movie 2: Heroes:Rising</t>
  </si>
  <si>
    <t>Movie</t>
  </si>
  <si>
    <t>Izuku "Deku'' Midoriya and his fellow students in Class 1-A of UA High's hero course have been chosen to participate in a safety program on Nabu Island. To further improve their skills and gain experience in more ordinary heroics, the students aid the kind citizens with small services and everyday chores. With the low crime rate in the quiet community, all seems well and good, but the rise of a new villain threatens to put the students' courage to the test and challenge their capabilities as heroes.
A merciless villain by the name of Nine is in search of a certain "quirk" needed to fulfill his diabolical plan—creating a society where only those with the strongest quirks reign supreme. As his attack on Nabu Island endangers the lives of the residents, securing the citizens becomes the first priority for Class 1-A; defeating Nine along with his wicked accomplices is also imperative. A straightforward strategy is formulated until a young boy named Katsuma Shimano, whom Deku had befriended, suddenly requires particular protection. Concerned for the boy's wellbeing, Deku and his classmates must now devise a plan to ensure Katsuma's safety at all costs.
With Nine wreaking havoc to find the catalyst for his ill-intended schemes and the heroes desperate to defend Katsuma from harm, will Deku and his friends be able to come out victorious, or will they find themselves unable to escape a hopeless situation?
[Written by MAL Rewrite]</t>
  </si>
  <si>
    <t>['Action', 'Super Power', 'Shounen']</t>
  </si>
  <si>
    <t>Boku no Hero Academia: Ikinokore! Kesshi no Survival Kunren</t>
  </si>
  <si>
    <t>ONA</t>
  </si>
  <si>
    <t>Summer</t>
  </si>
  <si>
    <t>In this brand-new adventure, some Class 1-A students are sent to hone their survival skills at a training course. Having yet to receive their provisional licenses, they're eager to cut loose and have a little fun.
They quickly discover that the danger they face is no simulation! It's going to take their combined training, teamwork, and quick thinking if they're going to pass this assignment!
(Source: Funimation)</t>
  </si>
  <si>
    <t>['Action', 'Shounen', 'Super Power']</t>
  </si>
  <si>
    <t>Boku wa Robot-goshi no Kimi ni Koi wo Suru</t>
  </si>
  <si>
    <t>Special</t>
  </si>
  <si>
    <t>An animated promotional video for the novel of the same title.
The novel's story is set in the year 2060 with Tokyo's third Olympics close at hand. While a secret project using robots moves forward, notice of a terrorist threat arrives. The story's protagonist combats terrorism and aims to protect the heroine, to whom he has given his heart. Plot twists come one after another as the story unfolds to a moving conclusion.
(Source: ANN)</t>
  </si>
  <si>
    <t>Novel</t>
  </si>
  <si>
    <t>['Sci-Fi', 'Romance']</t>
  </si>
  <si>
    <t>Byousoku 5 Centimeter</t>
  </si>
  <si>
    <t>CoMix Wave Films</t>
  </si>
  <si>
    <t>What happens when two people love each other but just aren't meant to be together? Takaki Toono and Akari Shinohara are childhood friends, but circumstances beyond their control tear them apart. They promise to stay in contact, and although the progression of time widens the distance between them, the chain of memories remains ever-present.
Byousoku 5 Centimeter is a romantic drama that focuses on the mundane and harsh reality of long-distance relationships. Stuck in the past and unable to make any new memories, Takaki and Akari cling to the hope of seeing each other again. They live their everyday lives half-heartedly, both hurting themselves and the people around them.
[Written by MAL Rewrite]</t>
  </si>
  <si>
    <t>['Drama', 'Romance', 'Slice of Life']</t>
  </si>
  <si>
    <t>Charlotte</t>
  </si>
  <si>
    <t>P.A. Works</t>
  </si>
  <si>
    <t>While on the surface Yuu Otosaka appears to be just another charming and intelligent teenager, he has a secret—he has the ability to slip into people's minds and fully control their body for five seconds at a time. Yuu has been using this skill for years to gain the highest grades, which allowed him to enter a prestigious high school.
When the enigmatic Nao Tomori catches Yuu using his power, she coerces him and his sister Ayumi into transferring to Hoshinoumi Academy, a school for students with supernatural abilities. The student council of the school, led by Nao, is tasked with secretly tracking down adolescents who abuse their powers. Yuu is forced to join the student council and together, they face formidable challenges that bring him closer to the shocking truth that his own, seemingly incomplete ability, might be more powerful than he could have ever imagined.
An original story from Jun Maeda, creator of Angel Beats and Clannad, Charlotte explores the supernatural lives of these teenagers and the price they must pay for being special.
[Written by MAL Rewrite]</t>
  </si>
  <si>
    <t>['Drama', 'School', 'Super Power']</t>
  </si>
  <si>
    <t>Chuunibyou demo Koi ga Shitai!</t>
  </si>
  <si>
    <t>Kyoto Animation</t>
  </si>
  <si>
    <t>Everybody has had that stage in their life where they have thought themselves to be special, different from the masses of ordinary humans. They might go as far as seeing themselves capable of wielding mystical powers, or maybe even believe themselves to have descended from a fantasy realm. This "disease" is known as "chuunibyou" and is often the source of some of the most embarrassing moments of a person's life.
For Yuuta Togashi, the scars that his chuunibyou has left behind are still fresh. Having posed as the "Dark Flame Master" during his middle school years, he looks back at those times with extreme embarrassment, so much so that he decides to attend a high school far away where nobody will recognize him. Putting his dark history behind him, he longs to live a normal high school life.
Unfortunately, he hasn't escaped his past yet: enter Rikka Takanashi, Yuuta's new classmate and self-declared vessel of the "Wicked Eye." As this eccentric young girl crashes into Yuuta's life, his dream of an ordinary, chuunibyou-free life quickly crumbles away. In this hilarious and heartwarming story of a boy who just wants to leave his embarrassing memories behind, the delusions of old are far from a thing of the past.
[Written by MAL Rewrite]</t>
  </si>
  <si>
    <t>['Slice of Life', 'Comedy', 'Drama', 'Romance', 'School']</t>
  </si>
  <si>
    <t>Chuunibyou demo Koi ga Shitai! Movie: Take On Me</t>
  </si>
  <si>
    <t>Although already a third-year high school student, Rikka Takanashi remains a chuunibyou—a "disease" that causes people to fantasize about themselves and their surroundings. Her relationship with Yuuta Togashi has also gone unchanged for the past six months, and with entrance exams right around the corner, both of them strive to enroll at the same college. However, Tooka—Rikka's elder sister—decides to take Rikka to Italy as she has found a stable job there. This unforeseen turn of events causes a commotion between the couple as neither of them want to be separated from each other. Desperate for ideas, they seek assistance from their friends, and after a brief conversation, they come up with a plan—to elope.
Chuunibyou demo Koi ga Shitai! Movie: Take On Me is a sensational drama featuring the couple—Yuuta and Rikka—as they journey across Japan. The two attempt to prevent Rikka from being taken to Italy, but will they be able to succeed in doing so?
[Written by MAL Rewrite]</t>
  </si>
  <si>
    <t>['Comedy', 'Drama', 'Romance', 'School', 'Slice of Life']</t>
  </si>
  <si>
    <t>Chuunibyou demo Koi ga Shitai! Ren</t>
  </si>
  <si>
    <t>The awkward lovebirds, Yuuta Togashi and Rikka Takanashi are now living together as they enter a new school year, but their adorable relationship remains stagnant. Yuuta struggles to adapt to having a chuuni girlfriend while the gang—Sanae Dekomori, Shinka Nibutani and Kumin Tsuyuri—are still keeping up with their quirks despite having advanced a grade. Making matters worse, another chuuni girl from Yuuta's middle school, Satone Shichimiya, appears...
With the various events revolving around Yuuta, will he be able to develop his relationship with Rikka?
[Written by MAL Rewrite]</t>
  </si>
  <si>
    <t>Chuunibyou demo Koi ga Shitai!: Kirameki no... Slapstick Noel</t>
  </si>
  <si>
    <t>Although Yuuta Togashi and Rikka Takanashi have just started dating, they do not know how to progress their young relationship. Due to both of them being shy, neither of them are capable of making the first move. Rikka decides to ask her class representative Shinka Nibutani for some love advice, and she advises Rikka get closer to Yuuta during the Christmas season. Following the suggestion of Yuuta's friend, Makoto Isshiki, they hold a Christmas party at Sanae Dekomori’s place.
During the party, Yuuta notices Rikka has gone missing and searches for her. When he finds Rikka, he notices that she is acting strange and quickly figures out that she and Sanae are both drunk! How will this Christmas party turn out for the budding couple?
[Written by MAL Rewrite]</t>
  </si>
  <si>
    <t>Cowboy Bebop</t>
  </si>
  <si>
    <t>In the year 2071, humanity has colonized several of the planets and moons of the solar system leaving the now uninhabitable surface of planet Earth behind. The Inter Solar System Police attempts to keep peace in the galaxy, aided in part by outlaw bounty hunters, referred to as "Cowboys." The ragtag team aboard the spaceship Bebop are two such individuals.
Mellow and carefree Spike Spiegel is balanced by his boisterous, pragmatic partner Jet Black as the pair makes a living chasing bounties and collecting rewards. Thrown off course by the addition of new members that they meet in their travels—Ein, a genetically engineered, highly intelligent Welsh Corgi; femme fatale Faye Valentine, an enigmatic trickster with memory loss; and the strange computer whiz kid Edward Wong—the crew embarks on thrilling adventures that unravel each member's dark and mysterious past little by little.
Well-balanced with high density action and light-hearted comedy, Cowboy Bebop is a space Western classic and an homage to the smooth and improvised music it is named after.
[Written by MAL Rewrite]</t>
  </si>
  <si>
    <t>['Action', 'Adventure', 'Comedy', 'Drama', 'Sci-Fi', 'Space']</t>
  </si>
  <si>
    <t>Daisuki! BuBu ChaCha</t>
  </si>
  <si>
    <t>G</t>
  </si>
  <si>
    <t>Daume</t>
  </si>
  <si>
    <t>The anime talks about a little boy, Randy, whose dog, Chacha, died in an accident and was reincarnated into a living toy car. Each episode is told like the chapter of a storybook, where Randy learns a valuable thing in life with his cartoonish and goofy friend Chacha. Randy meets several friends in his neighbourhood, such as Catherine, the tall blonde girl in red long socks who rides a bicycle, or Mary, a little hot-tempered brunette girl dressed as a maid and who carries around a mop.
(Source: ANN)</t>
  </si>
  <si>
    <t>['Kids']</t>
  </si>
  <si>
    <t>Darling in the FranXX</t>
  </si>
  <si>
    <t>A-1 Pictures, Trigger, CloverWorks</t>
  </si>
  <si>
    <t>In the distant future, humanity has been driven to near-extinction by giant beasts known as Klaxosaurs, forcing the surviving humans to take refuge in massive fortress cities called Plantations. Children raised here are trained to pilot giant mechas known as FranXX—the only weapons known to be effective against the Klaxosaurs—in boy-girl pairs. Bred for the sole purpose of piloting these machines, these children know nothing of the outside world and are only able to prove their existence by defending their race.
Hiro, an aspiring FranXX pilot, has lost his motivation and self-confidence after failing an aptitude test. Skipping out on his class' graduation ceremony, Hiro retreats to a forest lake, where he encounters a mysterious girl with two horns growing out of her head. She introduces herself by her codename Zero Two, which is known to belong to an infamous FranXX pilot known as the "Partner Killer." Before Hiro can digest the encounter, the Plantation is rocked by a sudden Klaxosaur attack. Zero Two engages the creature in her FranXX, but it is heavily damaged in the skirmish and crashes near Hiro. Finding her partner dead, Zero Two invites Hiro to pilot the mecha with her, and the duo easily defeats the Klaxosaur in the ensuing fight. With a new partner by his side, Hiro has been given a chance at redemption for his past failures, but at what cost?
[Written by MAL Rewrite]</t>
  </si>
  <si>
    <t>['Action', 'Drama', 'Mecha', 'Romance', 'Sci-Fi']</t>
  </si>
  <si>
    <t>Darwin's Game</t>
  </si>
  <si>
    <t>Nexus</t>
  </si>
  <si>
    <t>High school student Kaname Sudou receives an invitation from a classmate to play Darwin's Game, a mobile game he has never heard of. However, as soon as he opens the application, a green snake suddenly pops out from his phone screen and bites his neck, leaving him unconscious. Waking up in the infirmary without any signs of a snake bite, he is told by the school to take the rest of the day off. Although he is puzzled by what has happened, he dismisses the surreal experience as a hallucination and boards the train home.
Unfortunately, his curiosity gets the better of him and he uses the application once again. As the application appears to be just like any other battle game, Kaname breathes out a sigh of relief and decides to start his first match. However, the pleasant surprise is short-lived, as his in-game opponent unexpectedly appears right in front of him and attempts to hunt him down with a knife.
As he desperately runs for his life, Kaname puts two and two together and realizes that Darwin's Game is not an ordinary game, but rather, it's a brutal fight for survival.
[Written by MAL Rewrite]</t>
  </si>
  <si>
    <t>['Action', 'Sci-Fi', 'Mystery', 'Super Power', 'Shounen']</t>
  </si>
  <si>
    <t>Death Billiards</t>
  </si>
  <si>
    <t>Madhouse</t>
  </si>
  <si>
    <t>Two men have just arrived at a location known as Quindecim and are unable to remember how they got there. They are immediately greeted by a young woman who escorts them to a small bar, where a bartender awaits them. They are told that they will have to participate in a game, randomly chosen by roulette, and will be unable to leave until its completion; if they refuse, the consequences will be dire. In addition to the rules of the game, the two men are told to play as if their lives are at stake.
The game that has been chosen is billiards. But there's more to it than just pocketing pool balls, as the two are about to find out the outcome could mean life or death.
[Written by MAL Rewrite]</t>
  </si>
  <si>
    <t>['Game', 'Mystery', 'Psychological', 'Drama', 'Thriller']</t>
  </si>
  <si>
    <t>Death Note</t>
  </si>
  <si>
    <t>A shinigami, as a god of death, can kill any person—provided they see their victim's face and write their victim's name in a notebook called a Death Note. One day, Ryuk, bored by the shinigami lifestyle and interested in seeing how a human would use a Death Note, drops one into the human realm.
High school student and prodigy Light Yagami stumbles upon the Death Note and—since he deplores the state of the world—tests the deadly notebook by writing a criminal's name in it. When the criminal dies immediately following his experiment with the Death Note, Light is greatly surprised and quickly recognizes how devastating the power that has fallen into his hands could be.
With this divine capability, Light decides to extinguish all criminals in order to build a new world where crime does not exist and people worship him as a god. Police, however, quickly discover that a serial killer is targeting criminals and, consequently, try to apprehend the culprit. To do this, the Japanese investigators count on the assistance of the best detective in the world: a young and eccentric man known only by the name of L.
[Written by MAL Rewrite]</t>
  </si>
  <si>
    <t>['Mystery', 'Police', 'Psychological', 'Supernatural', 'Thriller', 'Shounen']</t>
  </si>
  <si>
    <t>Dimension W</t>
  </si>
  <si>
    <t>Orange, Studio 3Hz</t>
  </si>
  <si>
    <t>In the near future, humans have discovered a fourth dimension, Dimension W, and a supposedly infinite source of energy within. In order to harness this profound new energy, mankind develops advanced "coils," devices that link to and use the power of Dimension W. However, by year 2071, the New Tesla Energy corporation has monopolized the energy industry with coils, soon leading to the illegal distribution of unofficial coils that begin flooding the markets.
Kyouma Mabuchi is an ex-soldier who is wary of all coil-based technology to the extent that he still drives a gas-powered car. Kyouma is a "Collector," individuals with the sole duty of hunting down illegal coils in exchange for money. What started out as just any other mission is turned on its head when he bumps in Mira Yurizaki, an android with a connection to the "father" of coils. When a series of strange events begin to take place, these two unlikely allies band together to uncover the mysteries of Dimension W.
[Written by MAL Rewrite]</t>
  </si>
  <si>
    <t>['Action', 'Sci-Fi', 'Seinen']</t>
  </si>
  <si>
    <t>Dimension W: Short Track/Robot wa Sentou no Yume wo Miruka</t>
  </si>
  <si>
    <t>Studio 3Hz</t>
  </si>
  <si>
    <t>An unaired episode released with the sixth BD volume.</t>
  </si>
  <si>
    <t>['Sci-Fi', 'Seinen']</t>
  </si>
  <si>
    <t>Dororo</t>
  </si>
  <si>
    <t>Tezuka Productions, MAPPA</t>
  </si>
  <si>
    <t>The greedy samurai lord Daigo Kagemitsu's land is dying, and he would do anything for power, even renounce Buddha and make a pact with demons. His prayers are answered by 12 demons who grant him the power he desires by aiding his prefecture's growth, but at a price. When Kagemitsu's first son is born, the boy has no limbs, no nose, no eyes, no ears, nor even skin—yet still, he lives.
This child is disposed of in a river and forgotten. But as luck would have it, he is saved by a medicine man who provides him with prosthetics and weapons, allowing for him to survive and fend for himself. The boy lives and grows, and although he cannot see, hear, or feel anything, he must defeat the demons that took him as sacrifice. With the death of each one, he regains a part of himself that is rightfully his. For many years he wanders alone, until one day an orphan boy, Dororo, befriends him. The unlikely pair of castaways now fight for their survival and humanity in an unforgiving, demon-infested world.
[Written by MAL Rewrite]</t>
  </si>
  <si>
    <t>['Action', 'Adventure', 'Demons', 'Historical', 'Samurai', 'Shounen', 'Supernatural']</t>
  </si>
  <si>
    <t>Dr. Stone</t>
  </si>
  <si>
    <t>After five years of harboring unspoken feelings, high-schooler Taiju Ooki is finally ready to confess his love to Yuzuriha Ogawa. Just when Taiju begins his confession however, a blinding green light strikes the Earth and petrifies mankind around the world—turning every single human into stone.
Several millennia later, Taiju awakens to find the modern world completely nonexistent, as nature has flourished in the years humanity stood still. Among a stone world of statues, Taiju encounters one other living human: his science-loving friend Senkuu, who has been active for a few months. Taiju learns that Senkuu has developed a grand scheme—to launch the complete revival of civilization with science. Taiju's brawn and Senkuu's brains combine to forge a formidable partnership, and they soon uncover a method to revive those petrified.
However, Senkuu's master plan is threatened when his ideologies are challenged by those who awaken. All the while, the reason for mankind's petrification remains unknown.
[Written by MAL Rewrite]</t>
  </si>
  <si>
    <t>['Sci-Fi', 'Adventure', 'Comedy', 'Shounen']</t>
  </si>
  <si>
    <t>Dr. Stone: Stone Wars</t>
  </si>
  <si>
    <t>Senkuu has made it his goal to bring back two million years of human achievement and revive the entirety of those turned to statues. However, one man stands in his way: Tsukasa Shishiou, who believes that only the fittest of those petrified should be revived.
As the snow melts and spring approaches, Senkuu and his allies in Ishigami Village finish the preparations for their attack on the Tsukasa Empire. With a reinvented cell phone model now at their disposal, the Kingdom of Science is ready to launch its newest scheme to recruit the sizable numbers of Tsukasa's army to their side. However, it is a race against time; for every day the Kingdom of Science spends perfecting their inventions, the empire rapidly grows in number.
Reuniting with old friends and gaining new allies, Senkuu and the Kingdom of Science must stop Tsukasa's forces in order to fulfill their goal of restoring humanity and all its creations. With the two sides each in pursuit of their ideal world, the Stone Wars have now begun!
[Written by MAL Rewrite]</t>
  </si>
  <si>
    <t>Dragon Ball Kai</t>
  </si>
  <si>
    <t>Toei Animation</t>
  </si>
  <si>
    <t>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
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won’t pass up an opportunity to seize the power of the Dragon Balls for themselves.
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t>
  </si>
  <si>
    <t>['Action', 'Adventure', 'Comedy', 'Fantasy', 'Martial Arts', 'Shounen', 'Super Power']</t>
  </si>
  <si>
    <t>Enen no Shouboutai</t>
  </si>
  <si>
    <t>David Production</t>
  </si>
  <si>
    <t>Spontaneous Human Combustion: a chaotic phenomenon that has plagued humanity for years, randomly transforming ordinary people into flaming, violent creatures known as Infernals. While Infernals make up the first-generation accounts of Human Combustion, the second and third generations became known as pyrokinetics—people gifted with the ability to manipulate and control their flames while remaining human. To combat the Infernal threat and discover the cause, the Tokyo Armed Forces, Fire Defense Agency, and Holy Church of Sol produced their answer: the Special Fire Force.
Young and eager third-generation pyrokinetic Shinra Kusakabe, nicknamed Devil's Footprints for his explosive ability to ignite his feet at will, becomes a member of the lively Special Fire Force Company 8. Upholding the brigade's duty to extinguish the blazing Infernals and lay their souls to rest, Shinra is determined to become a hero who will save the lives of those threatened by the flame terror.
However, this is not the hero's game Shinra imagined. The Fire Force is a fractured mess of feuding brigades, abnormal Infernal sightings are increasing all over Tokyo, and a shadowy group is claiming to have answers to the strange fire that caused the death of Shinra's family 12 years ago. Faced with many obstacles within and outside the Fire Force, Shinra fights to uncover the truth behind the burning mysteries that have kept him in the dark.
[Written by MAL Rewrite]</t>
  </si>
  <si>
    <t>['Action', 'Supernatural', 'Shounen']</t>
  </si>
  <si>
    <t>Fairy Tail</t>
  </si>
  <si>
    <t>Satelight, A-1 Pictures</t>
  </si>
  <si>
    <t>In the mystical land of Fiore, magic exists as an essential part of everyday life. Countless magic guilds lie at the core of all magical activity, and serve as venues for like-minded mages to band together and take on job requests. Among them, Fairy Tail stands out from the rest as a place of strength, spirit, and family.
Lucy Heartfilia is a young mage searching for celestial gate keys, and her dream is to become a full-fledged wizard by joining this famous guild. In her search, she runs into Natsu Dragneel and his partner Happy, who are on a quest to find Natsu's foster father, the dragon Igneel.
Upon being tricked by a man, Lucy falls under an abduction attempt, only to be saved by Natsu. To her shock, he reveals that he is a member of Fairy Tail and invites her to join them. There, Lucy meets the guild's strange members, such as the ice wizard Gray Fullbuster and magic swordswoman Erza Scarlet. Together as a family, they battle the forces of evil, help those in need, and gain new friends, all the while enjoying the never-ending adventure that is Fairy Tail.
[Written by MAL Rewrite]</t>
  </si>
  <si>
    <t>['Action', 'Adventure', 'Comedy', 'Magic', 'Fantasy', 'Shounen']</t>
  </si>
  <si>
    <t>Fate/stay night: Unlimited Blade Works</t>
  </si>
  <si>
    <t>ufotable</t>
  </si>
  <si>
    <t>The Holy Grail War is a battle royale among seven magi who serve as Masters. Masters, through the use of the command seals they are given when they enter the war, command Heroic Spirits known as Servants to fight for them in battle. In the Fifth Holy Grail War, Rin Toosaka is among the magi entering the competition. With her Servant, Archer, she hopes to obtain the ultimate prize—the Holy Grail, a magical artifact capable of granting its wielder any wish.
One of Rin's classmates, Emiya Shirou, accidentally enters the competition and ends up commanding a Servant of his own known as Saber. As they find themselves facing mutual enemies, Rin and Shirou decide to form a temporary alliance as they challenge their opponents in the Holy Grail War.
[Written by MAL Rewrite]</t>
  </si>
  <si>
    <t>Visual novel</t>
  </si>
  <si>
    <t>['Action', 'Supernatural', 'Magic', 'Fantasy']</t>
  </si>
  <si>
    <t>Fate/stay night: Unlimited Blade Works 2nd Season</t>
  </si>
  <si>
    <t>In the midst of the Fifth Holy Grail War, Caster sets her plans into motion, beginning with the capture of Shirou's Servant Saber. With the witch growing ever more powerful, Rin and Archer determine she is a threat that must be dealt with at once. But as the balance of power in the war begins to shift, the Master and Servant find themselves walking separate ways.
Meanwhile, despite losing his Servant and stumbling from injuries, Shirou ignores Rin's warning to abandon the battle royale, forcing his way into the fight against Caster. Determined to show his resolve in his will to fight, Shirou's potential to become a protector of the people is put to the test.
Amidst the bloodshed and chaos, the motivations of each Master and Servant are slowly revealed as they sacrifice everything in order to arise as the victor and claim the Holy Grail.
[Written by MAL Rewrite]</t>
  </si>
  <si>
    <t>['Action', 'Fantasy', 'Magic', 'Supernatural']</t>
  </si>
  <si>
    <t>Fate/Zero</t>
  </si>
  <si>
    <t>With the promise of granting any wish, the omnipotent Holy Grail triggered three wars in the past, each too cruel and fierce to leave a victor. In spite of that, the wealthy Einzbern family is confident that the Fourth Holy Grail War will be different; namely, with a vessel of the Holy Grail now in their grasp. Solely for this reason, the much hated "Magus Killer" Kiritsugu Emiya is hired by the Einzberns, with marriage to their only daughter Irisviel as binding contract.
Kiritsugu now stands at the center of a cutthroat game of survival, facing off against six other participants, each armed with an ancient familiar, and fueled by unique desires and ideals. Accompanied by his own familiar, Saber, the notorious mercenary soon finds his greatest opponent in Kirei Kotomine, a priest who seeks salvation from the emptiness within himself in pursuit of Kiritsugu.
Based on the light novel written by Gen Urobuchi, Fate/Zero depicts the events of the Fourth Holy Grail War—10 years prior to Fate/stay night. Witness a battle royale in which no one is guaranteed to survive.
[Written by MAL Rewrite]</t>
  </si>
  <si>
    <t>Fate/Zero 2nd Season</t>
  </si>
  <si>
    <t>As the Fourth Holy Grail War rages on with no clear victor in sight, the remaining Servants and their Masters are called upon by Church supervisor Risei Kotomine, in order to band together and confront an impending threat that could unravel the Grail War and bring about the destruction of Fuyuki City. The uneasy truce soon collapses as Masters demonstrate that they will do anything in their power, no matter how despicable, to win.
Seeds of doubt are sown between Kiritsugu Emiya and Saber, his Servant, as their conflicting ideologies on heroism and chivalry clash. Meanwhile, an ominous bond forms between Kirei Kotomine, who still seeks to find his purpose in life, and one of the remaining Servants. As the countdown to the end of the war reaches zero, the cost of winning begins to blur the line between victory and defeat.
[Written by MAL Rewrite]</t>
  </si>
  <si>
    <t>Fullmetal Alchemist: Brotherhood</t>
  </si>
  <si>
    <t>"In order for something to be obtained, something of equal value must be lost."
Alchemy is bound by this Law of Equivalent Exchange—something the young brothers Edward and Alphonse Elric only realize after attempting human transmutation: the one forbidden act of alchemy. They pay a terrible price for their transgression—Edward loses his left leg, Alphonse his physical body. It is only by the desperate sacrifice of Edward's right arm that he is able to affix Alphonse's soul to a suit of armor. Devastated and alone, it is the hope that they would both eventually return to their original bodies that gives Edward the inspiration to obtain metal limbs called "automail" and become a state alchemist, the Fullmetal Alchemist.
Three years of searching later, the brothers seek the Philosopher's Stone, a mythical relic that allows an alchemist to overcome the Law of Equivalent Exchange. Even with military allies Colonel Roy Mustang, Lieutenant Riza Hawkeye, and Lieutenant Colonel Maes Hughes on their side, the brothers find themselves caught up in a nationwide conspiracy that leads them not only to the true nature of the elusive Philosopher's Stone, but their country's murky history as well. In between finding a serial killer and racing against time, Edward and Alphonse must ask themselves if what they are doing will make them human again... or take away their humanity.
[Written by MAL Rewrite]</t>
  </si>
  <si>
    <t>['Action', 'Military', 'Adventure', 'Comedy', 'Drama', 'Magic', 'Fantasy', 'Shounen']</t>
  </si>
  <si>
    <t>Gake no Ue no Ponyo</t>
  </si>
  <si>
    <t>Studio Ghibli</t>
  </si>
  <si>
    <t>A goldfish sneaks away from home and floats off on the back of a jellyfish. After getting stuck in a glass jar, she drifts to the shore where she is freed by Sousuke, a five-year-old boy who lives with his mother Lisa in a house by the sea while his father Koichi works on a fishing boat. After healing a cut on Sousuke's finger by licking it, the goldfish is named Ponyo by her new friend.
Unknown to Sousuke, Ponyo already has a name and a family. Her father Fujimoto, a sorcerer who forsook his humanity to live underwater, searches frantically for his daughter Brunhilde. When found and captured, Ponyo rejects her birth name and declares that she wants to become a human. Using the power received from Sousuke's blood, she grows arms and legs and escapes to the surface once more. But the magic released into the ocean causes an imbalance in nature, causing the Moon to start falling out of orbit and the tides to grow dangerously stronger. Reunited with Ponyo, Sousuke must pass an ancient test to restore order in the world and let his companion live on as a human.
[Written by MAL Rewrite]</t>
  </si>
  <si>
    <t>['Adventure', 'Fantasy']</t>
  </si>
  <si>
    <t>Gakkougurashi!</t>
  </si>
  <si>
    <t>Lerche</t>
  </si>
  <si>
    <t>Yuki Takeya loves her school so much that she does not want to ever leave! Megurigaoka Private High School is a unique and lively place where Yuki enjoys her carefree life as a third-year high school student and member of the School Living Club. The club, consisting of the president Yuuri Wakasa, the athletic Kurumi Ebisuzawa, the mature junior Miki Naoki, the supervising teacher Megumi Sakura, and the club dog Taroumaru, prides itself on making the most of life at school. On top of meeting after classes, the members must live within school grounds, from sleeping over to eating meals.
From the manga series of the same name written by Norimitsu Kaihou and illustrated by Sadoru Chiba, Gakkougurashi! follows the adventures of the School Living Club as they live at school to promote independence and self-determination.
[Written by MAL Rewrite]</t>
  </si>
  <si>
    <t>['Horror', 'Mystery', 'Psychological', 'School', 'Slice of Life']</t>
  </si>
  <si>
    <t>Hai to Gensou no Grimgar</t>
  </si>
  <si>
    <t>Fear, survival, instinct. Thrown into a foreign land with nothing but hazy memories and the knowledge of their name, they can feel only these three emotions resonating deep within their souls. A group of strangers is given no other choice than to accept the only paying job in this game-like world—the role of a soldier in the Reserve Army—and eliminate anything that threatens the peace in their new world, Grimgar.
When all of the stronger candidates join together, those left behind must create a party together to survive: Manato, a charismatic leader and priest; Haruhiro, a nervous thief; Yume, a cheerful hunter; Shihoru, a shy mage; Mogzo, a kind warrior; and Ranta, a rowdy dark knight. Despite its resemblance to one, this is no game—there are no redos or respawns; it is kill or be killed.
It is now up to this ragtag group of unlikely fighters to survive together in a world where life and death are separated only by a fine line.
[Written by MAL Rewrite]</t>
  </si>
  <si>
    <t>['Action', 'Adventure', 'Drama', 'Fantasy']</t>
  </si>
  <si>
    <t>Haikyuu!!</t>
  </si>
  <si>
    <t>Production I.G</t>
  </si>
  <si>
    <t>Inspired after watching a volleyball ace nicknamed "Little Giant" in action, small-statured Shouyou Hinata revives the volleyball club at his middle school. The newly-formed team even makes it to a tournament; however, their first match turns out to be their last when they are brutally squashed by the "King of the Court," Tobio Kageyama. Hinata vows to surpass Kageyama, and so after graduating from middle school, he joins Karasuno High School's volleyball team—only to find that his sworn rival, Kageyama, is now his teammate.
Thanks to his short height, Hinata struggles to find his role on the team, even with his superior jumping power. Surprisingly, Kageyama has his own problems that only Hinata can help with, and learning to work together appears to be the only way for the team to be successful. Based on Haruichi Furudate's popular shounen manga of the same name, Haikyuu!! is an exhilarating and emotional sports comedy following two determined athletes as they attempt to patch a heated rivalry in order to make their high school volleyball team the best in Japan.
[Written by MAL Rewrite]</t>
  </si>
  <si>
    <t>Haikyuu!! Second Season</t>
  </si>
  <si>
    <t>Following their participation at the Inter-High, the Karasuno High School volleyball team attempts to refocus their efforts, aiming to conquer the Spring tournament instead.
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Facing what may be their last chance at victory before the senior players graduate, the members of Karasuno's volleyball team must learn to settle their differences and train harder than ever if they hope to overcome formidable opponents old and new—including their archrival Aoba Jousai and its world-class setter Tooru Oikawa.
[Written by MAL Rewrite]</t>
  </si>
  <si>
    <t>Haikyuu!!: Karasuno Koukou vs. Shiratorizawa Gakuen Koukou</t>
  </si>
  <si>
    <t>After the victory against Aoba Jousai High, Karasuno High School, once called “a fallen powerhouse, a crow that can’t fly,” has finally reached the climax of the heated Spring tournament. Now, to advance to nationals, the Karasuno team has to defeat the powerhouse Shiratorizawa Academy. Karasuno’s greatest hurdle is their adversary’s ace, Wakatoshi Ushijima, the number one player in the Miyagi Prefecture, and one of the country’s top three aces.
Only the strongest team will make it to the national tournament. Since this match is the third-year players’ last chance to qualify for nationals, Karasuno has to use everything they learned during the training camp and prior matches to attain victory. Filled with restlessness and excitement, both teams are determined to come out on top in the third season of Haikyuu!!.
[Written by MAL Rewrite]</t>
  </si>
  <si>
    <t>Haikyuu!!: To the Top</t>
  </si>
  <si>
    <t>After their triumphant victory over Shiratorizawa Academy, the Karasuno High School volleyball team has earned their long-awaited ticket to nationals. As preparations begin, genius setter Tobio Kageyama is invited to the All-Japan Youth Training Camp to play alongside fellow nationally recognized players. Meanwhile, Kei Tsukishima is invited to a special rookie training camp for first-years within the Miyagi Prefecture. Not receiving any invitations himself, the enthusiastic Shouyou Hinata feels left behind.
However, Hinata does not back down. Transforming his frustration into self-motivation, he boldly decides to sneak himself into the same rookie training camp as Tsukishima. Even though Hinata only lands himself a job as the ball boy, he comes to see this as a golden opportunity. He begins to not only reflect on his skills as a volleyball player but also analyze the plethora of information available on the court and how he can apply it.
As the much-anticipated national tournament approaches, the members of Karasuno's volleyball team attempt to overcome their weak points and refine their skills, all while aiming for the top!
[Written by MAL Rewrite]</t>
  </si>
  <si>
    <t>Haikyuu!!: To the Top 2nd Season</t>
  </si>
  <si>
    <t>Once called a fallen powerhouse and known as "Flightless Crows," Karasuno High School has finally taken flight at nationals. With a comprehensive performance against Tsubakihara Academy in their first match, the team is now facing its toughest opponent yet: the runners-up of the last Spring Tournament, Inarizaki High School. Furthermore, dealing with the formidable twin Miya brothers only makes things more difficult for Karasuno.
As soon as the match begins, Karasuno is overwhelmed by all the noise and jeers from the supporters of Inarizaki High but rekindles its strength thanks to its own loyal fans. Karasuno also gains some momentum by utilizing an attack centered on Shouyou Hinata, but the eccentric play of Atsumu and Osamu Miya delivers an unexpected blow that leaves their opponent astounded.
Things are bound to get intense as the match progresses between these two teams. Will Karasuno be able to defeat Inarizaki High and overcome the hurdles that threaten its pursuit to the top?
[Written by MAL Rewrite]</t>
  </si>
  <si>
    <t>Hanebado!</t>
  </si>
  <si>
    <t>LIDENFILMS</t>
  </si>
  <si>
    <t>After her crushing defeat of 21-0 at the National Junior Badminton Tournament, Nagisa Aragaki's love for her sport begins to distort. Unable to deal with the shame of loss, she starts to terrorize the members of her high school badminton club. Her grueling drills bring some to the verge of tears while others quit the club outright. With the team losing members and new prospects being too terrified to join, the future of the badminton club looks exceptionally grim.
That is, until Kentarou Tachibana joins as the new head coach. Not only is he an Olympic-level player, but he also comes bearing a secret weapon: Ayano Hanesaki, the girl who defeated Nagisa six months ago. However, Ayano is not the rival Nagisa remembers, but a girl with conflicted feelings wanting to distance herself from badminton. With her future in sports now on the line, Nagisa must find a way to face her fears of inadequacy, heal her rival's troubled heart, and bring victory to Kitakomachi High School's badminton club.
[Written by MAL Rewrite]</t>
  </si>
  <si>
    <t>['Seinen', 'Sports']</t>
  </si>
  <si>
    <t>Hinamatsuri (TV)</t>
  </si>
  <si>
    <t>feel.</t>
  </si>
  <si>
    <t>While reveling in the successful clinching of a prized vase for his collection, Yoshifumi Nitta, a yakuza member, is rudely interrupted when a large, peculiar capsule suddenly materializes and falls on his head. He opens the capsule to reveal a young, blue-haired girl, who doesn't divulge anything about herself but her name—Hina—and the fact that she possesses immense powers. As if things couldn't get any worse, she loses control and unleashes an explosion if her powers remain unused. Faced with no other choice, Nitta finds himself becoming her caregiver.
To let her use her powers freely, Nitta asks Hina to help out with a construction deal, which goes smoothly. But while this is happening, a rival yakuza group covertly attacks his boss. To Nitta's shock, his colleagues later pin the blame on him! Tasked with attacking the rival group in retaliation, Nitta steels himself and arrives at their hideout. But suddenly, Hina unexpectedly steps in and helps him wipe out the entire group. As it turns out, Hina might just become a valuable asset to Nitta and his yakuza business, provided she does not use her powers on him first! And so the strange life of this unusual duo begins.
[Written by MAL Rewrite]</t>
  </si>
  <si>
    <t>['Sci-Fi', 'Slice of Life', 'Comedy', 'Supernatural', 'Seinen']</t>
  </si>
  <si>
    <t>Hotaru no Haka</t>
  </si>
  <si>
    <t>As World War II reaches its conclusion in 1945, Japan faces widespread destruction in the form of American bombings, devastating city after city. Hotaru no Haka, also known as Grave of the Fireflies, is the story of Seita and his sister Setsuko, two Japanese children whose lives are ravaged by the brutal war. They have lost their mother, their father, their home, and the prospect of a bright future—all tragic consequences of the war.
Now orphaned and homeless, Seita and Setsuko have no choice but to drift across the countryside, beset by starvation and disease. Met with the apathy of adults along the way, they find that desperate circumstances can turn even the kindest of people cruel yet their youthful hope shines brightly in the face of unrelenting hardship, preventing the siblings from swiftly succumbing to an inevitable fate.
[Written by MAL Rewrite]</t>
  </si>
  <si>
    <t>['Drama', 'Historical']</t>
  </si>
  <si>
    <t>Hotarubi no Mori e</t>
  </si>
  <si>
    <t>Brain's Base</t>
  </si>
  <si>
    <t>Intrigued by the tale of a mountain god, six-year-old Hotaru Takegawa loses her way in the ancient forest while visiting her uncle. Exhausted and desperate for help, Hotaru is thrilled to find a masked forest spirit named Gin. She learns the hard way that she should not touch the boy, or he would disappear. In spite of this, Gin leads Hotaru out of the forest and warns her never to return when she promises to come again with a gift.
Paying no heed to his cautionary words, and despite being separated by both distance and planes of existence, Hotaru and Gin become close friends as she visits him every summer. However, their relationship and resolve are put to the test, when romantic feelings conflict with the one and only rule.
Based on Yuki Midorikawa's manga of the same name, Hotarubi no Mori e is a tale of friendship and compromise of two people who should never have crossed paths, as their lives become hopelessly intertwined.
[Written by MAL Rewrite]</t>
  </si>
  <si>
    <t>['Drama', 'Romance', 'Shoujo', 'Supernatural']</t>
  </si>
  <si>
    <t>Houseki no Kuni (TV)</t>
  </si>
  <si>
    <t>Orange</t>
  </si>
  <si>
    <t>In the mysterious future, crystalline organisms called Gems inhabit a world that has been destroyed by six meteors. Each Gem is assigned a role in order to fight against the Lunarians, a species who attacks them in order to shatter their bodies and use them as decorations.
Phosphophyllite, also known as Phos, is a young and fragile Gem who dreams of helping their friends in the war effort. Instead, they are told to compile an encyclopedia because of their delicate condition. After begrudgingly embarking on this task, Phos meets Cinnabar, an intelligent gem who has been relegated to patrolling the isolated island at night because of the corrosive poison their body creates. After seeing how unhappy Cinnabar is, Phos decides to find a role that both of the rejected Gems can enjoy. Houseki no Kuni follows Phos' efforts to be useful and protect their fellow Gems.
[Written by MAL Rewrite]</t>
  </si>
  <si>
    <t>['Action', 'Drama', 'Fantasy', 'Mystery', 'Seinen']</t>
  </si>
  <si>
    <t>Hunter x Hunter (2011)</t>
  </si>
  <si>
    <t>Hunter x Hunter is set in a world where Hunters exist to perform all manner of dangerous tasks like capturing criminals and bravely searching for lost treasures in uncharted territories. Twelve-year-old Gon Freecss is determined to become the best Hunter possible in hopes of finding his father, who was a Hunter himself and had long ago abandoned his young son. However, Gon soon realizes the path to achieving his goals is far more challenging than he could have ever imagined.
Along the way to becoming an official Hunter, Gon befriends the lively doctor-in-training Leorio, vengeful Kurapika, and rebellious ex-assassin Killua. To attain their own goals and desires, together the four of them take the Hunter Exam, notorious for its low success rate and high probability of death. Throughout their journey, Gon and his friends embark on an adventure that puts them through many hardships and struggles. They will meet a plethora of monsters, creatures, and characters—all while learning what being a Hunter truly means.
[Written by MAL Rewrite]</t>
  </si>
  <si>
    <t>['Action', 'Adventure', 'Fantasy', 'Shounen', 'Super Power']</t>
  </si>
  <si>
    <t>Hyouka</t>
  </si>
  <si>
    <t>Energy-conservative high school student Houtarou Oreki ends up with more than he bargained for when he signs up for the Classics Club at his sister's behest—especially when he realizes how deep-rooted the club's history really is. Begrudgingly, Oreki is dragged into an investigation concerning the 45-year-old mystery that surrounds the club room.
Accompanied by his fellow club members, the knowledgeable Satoshi Fukube, the stern but benign Mayaka Ibara, and the ever-curious Eru Chitanda, Oreki must combat deadlines and lack of information with resourcefulness and hidden talent, in order to not only find the truth buried beneath the dust of works created years before them, but of other small side cases as well.
Based on the award-winning Koten-bu light novel series, and directed by Yasuhiro Takemoto of Suzumiya Haruhi no Shoushitsu, Hyouka shows that normal life can be full of small mysteries, be it family history, a student film, or even the withered flowers that make up a ghost story.
[Written by MAL Rewrite]</t>
  </si>
  <si>
    <t>['Mystery', 'School', 'Slice of Life']</t>
  </si>
  <si>
    <t>Hyouka: Motsubeki Mono wa</t>
  </si>
  <si>
    <t>OVA</t>
  </si>
  <si>
    <t>It's another regular day, with Houtarou Oreki sitting at home as usual; that is until his sister Tomoe ropes him into working as a lifeguard at the local swimming pool. Upon reaching the pool, Oreki coincidentally meets the other members of the Classics Club. Eru Chitanda notices that a white object that was on a woman's ear a while ago suddenly disappeared, which leaves her curious about the mystery behind it.
Hyouka: Motsubeki Mono wa features Oreki and the rest of the Classics Club as they have fun at the pool and solve the mystery that has piqued Chitanda's curiosity.
[Written by MAL Rewrite]</t>
  </si>
  <si>
    <t>Ima, Soko ni Iru Boku</t>
  </si>
  <si>
    <t>AIC</t>
  </si>
  <si>
    <t>Shuuzou ''Shuu'' Matsutani lives his ordinary life in peace. He has friends, a crush, and a passion for kendo. Dejected after losing to his kendo rival, Shuu climbs a smokestack to watch the sunset where he finds Lala-Ru, a quiet, blue-haired girl wearing a strange pendant. Shuu attempts to befriend her, despite her uninterested, bland responses.
However, his hopes are crushed when a woman, accompanied by two serpentine machines, appear out of thin air with one goal in mind: capture Lala-Ru. Shuu, bull-headed as he is, tries to save his new friend from her kidnappers and is transported to a desert world, unlike anything he has ever seen before. Yet, despite the circumstances, Shuu only thinks of saving Lala-Ru, until he is thoroughly beaten up by some soldiers. As he soon finds out, Lala-Ru can manipulate water and her pendant is the source from which she is able to bring forth the liquid, a scarce commodity in his new environment. But now, the pendant is lost, and Shuu is the prime suspect.
Ima, Soko ni Iru Boku is the haunting story of a dystopian world, and of Shuu, who has to endure torture, hunger, and the horrors of war in order to save the lonely girl he found sitting atop a smokestack.
[Written by MAL Rewrite]</t>
  </si>
  <si>
    <t>['Adventure', 'Drama', 'Fantasy', 'Military', 'Sci-Fi']</t>
  </si>
  <si>
    <t>Initial D First Stage</t>
  </si>
  <si>
    <t>Gallop, Studio Comet</t>
  </si>
  <si>
    <t>Unlike his friends, Takumi Fujiwara is not particularly interested in cars, with little to no knowledge about the world of car enthusiasts and street racers. The son of a tofu shop owner, he is tasked to deliver tofu every morning without fail, driving along the mountain of Akina. Thus, conversations regarding cars or driving in general would only remind Takumi of the tiring daily routine forced upon him.
One night, the Akagi Red Suns, an infamous team of street racers, visit the town of Akina to challenge the local mountain pass. Led by their two aces, Ryousuke and Keisuke Takahashi, the Red Suns plan to conquer every racing course in Kanto, establishing themselves as the fastest crew in the region. However, much to their disbelief, one of their aces is overtaken by an old Toyota AE86 during a drive back home from Akina. After the incident, the Takahashi brothers are cautious of a mysterious driver geared with remarkable technique and experience in the local roads—the AE86 of Mount Akina.
[Written by MAL Rewrite]</t>
  </si>
  <si>
    <t>['Action', 'Cars', 'Drama', 'Seinen', 'Sports']</t>
  </si>
  <si>
    <t>Initial D Second Stage</t>
  </si>
  <si>
    <t>Pastel</t>
  </si>
  <si>
    <t>Accumulating an impressive series of victories with his AE86, Takumi Fujiwara has imposed himself as street racing's newest rising star. However, his newly found confidence of winning at his home turf of Mount Akina has been put in jeopardy by a new Emperor team exclusively using a car model favored by most professional racing pilots: the Mitsubishi four-wheel drive Lancer Evolutions—also known as Lan Evos. The Emperor team leader, Kyouichi Sudou, looks down on Takumi and regards him as an inferior pilot for driving an antique car that lacks the makings of a true modern race car. Kyouichi's elitist philosophy is also the reason why his team is only made of Lan Evo drivers.
Will Takumi be able to keep his perfect track record intact against the highly skilled and mechanically superior Emperor team, or does his hot streak end here?
[Written by MAL Rewrite]</t>
  </si>
  <si>
    <t>Initial D Third Stage</t>
  </si>
  <si>
    <t>Studio Deen</t>
  </si>
  <si>
    <t>Takumi Fujiwara is a skilled street racer, but he suffers a crushing loss against the team Emperor's leader Kyoichi Sudou due to his AE86 experiencing an engine failure. Doubting his abilities, the recent high school graduate is then approached by the Akagi RedSuns' team leader Ryousuke Takahashi, who proposes the formation of a professional street racing team. Although it would be the ideal way to improve as a street racer, Takumi remains undecided.
Does the young street racer have what it takes to become a professional? Perhaps Ryousuke and the RedSuns can help him reevaluate his own doubts and misconceptions concerning street racing. However, first and foremost, Takumi decides to settle the score with Kyoichi Sudou...
[Written by MAL Rewrite]</t>
  </si>
  <si>
    <t>['Action', 'Cars', 'Sports', 'Drama', 'Romance', 'Seinen']</t>
  </si>
  <si>
    <t>Itai no wa Iya nano de Bougyoryoku ni Kyokufuri Shitai to Omoimasu.</t>
  </si>
  <si>
    <t>SILVER LINK.</t>
  </si>
  <si>
    <t>After an enthusiastic invitation from her friend, Kaede Honjou reluctantly agrees to try New World Online: a very popular VRMMO played by thousands of people across Japan. Naming her in-game character Maple, she sets out on her journey. As a complete novice to such games, she allocates all of her stat points into vitality, desiring to not get hurt. With not a single point in any other stat, Maple has extraordinarily high defense, but she can't move quickly or hit hard.
This doesn't end badly for her, however. Due to her high defense, Maple acquires overpowered skills such as Total Defense, Poison Immunity, and Devour. These skills, along with the incredibly powerful items she obtains, allow her to obliterate most enemies in a single hit. After only a few days of playing the game, Maple claims third place in a server-wide event, gaining a reputation as a player who is both unkillable and absurdly powerful.
Despite her overpowered character, Kaede has much to learn. As she progresses through the game, she meets new friends and acquaintances, helping her complete new levels and events. Through all of her adventures, she may even pick up some other crazy skills that exceed all expectations.
[Written by MAL Rewrite]</t>
  </si>
  <si>
    <t>['Action', 'Game', 'Sci-Fi', 'Adventure', 'Comedy', 'Fantasy']</t>
  </si>
  <si>
    <t>Jujutsu Kaisen (TV)</t>
  </si>
  <si>
    <t>MAPPA</t>
  </si>
  <si>
    <t>Idly indulging in baseless paranormal activities with the Occult Club, high schooler Yuuji Itadori spends his days at either the clubroom or the hospital, where he visits his bedridden grandfather. However, this leisurely lifestyle soon takes a turn for the strange when he unknowingly encounters a cursed item. Triggering a chain of supernatural occurrences, Yuuji finds himself suddenly thrust into the world of Curses—dreadful beings formed from human malice and negativity—after swallowing the said item, revealed to be a finger belonging to the demon Sukuna Ryoumen, the "King of Curses."
Yuuji experiences first-hand the threat these Curses pose to society as he discovers his own newfound powers. Introduced to the Tokyo Metropolitan Jujutsu Technical High School, he begins to walk down a path from which he cannot return—the path of a Jujutsu sorcerer.
[Written by MAL Rewrite]</t>
  </si>
  <si>
    <t>['Action', 'Demons', 'Supernatural', 'School', 'Shounen']</t>
  </si>
  <si>
    <t>K</t>
  </si>
  <si>
    <t>GoHands</t>
  </si>
  <si>
    <t>"Kings" are individuals who have been bestowed with incredible supernatural powers and granted the ability to recruit others into their clans. Protecting the lives and honor of their clansmen is an integral part of the Kings' duties. After a video depicting the heinous murder of a Red Clansman spreads virally, the unassuming student Yashiro Isana is accused of homicide. Now, a manhunt is underway for his head, bringing him into contact with the infamous "Black Dog" Kurou Yatogami—a skilled swordsman and martial artist determined to follow the wishes of his late master, the Seventh King.
Meanwhile, the current Red King, Mikoto Suou, faces his own imminent demise as the search for Yashiro narrows. But during Yashiro's struggle to prove his innocence, a greater conspiracy is unraveling behind the scenes; clouds begin to appear in his memory, and close friends start to question his very existence. What began as a simple murder is now leading towards a full blown war between Kings with the very fate of the world at stake.
[Written by MAL Rewrite]</t>
  </si>
  <si>
    <t>['Action', 'Mystery', 'Super Power', 'Supernatural']</t>
  </si>
  <si>
    <t>K-On!</t>
  </si>
  <si>
    <t>A fresh high school year always means much to come, and one of those things is joining a club. Being in a dilemma about which club to join, Yui Hirasawa stumbles upon and applies for the Light Music Club, which she misinterprets to be about playing simple instruments, such as castanets. Unable to play an instrument, she decides to visit to apologize and quit.
Meanwhile, the Light Music Club faces disbandment due to a lack of members. This causes the club members to offer anything, from food to slacking off during club time, in order to convince Yui to join. Despite their efforts, Yui insists on leaving due to her lack of musical experience. As a last resort, they play a piece for Yui, which sparks her fiery passion and finally convinces her to join the club.
From then onward, it's just plain messing around with bits and pieces of practice. The members of the Light Music Club are ready to make their time together a delightful one!
[Written by MAL Rewrite]</t>
  </si>
  <si>
    <t>4-koma manga</t>
  </si>
  <si>
    <t>['Music', 'Slice of Life', 'Comedy', 'School']</t>
  </si>
  <si>
    <t>K-On! Movie</t>
  </si>
  <si>
    <t>Graduation looms for the founding members of the Light Music Club. With only a few precious weeks of school left, the girls decide to make the most of it and plan a trip abroad. Hawaii, New York, Dubai—many destinations are suggested, but after a little help from the club's precious pet turtle, Ton-chan, London is chosen as the host of their next misadventure!
Yui Hirasawa, Mio Akiyama, Tsumugi Kotobuki, Ritsu Tainaka, and Azusa Nakano will visit famous landmarks, perform live music for Londoners, and eat all sorts of delicious food, all while stumbling clumsily from place to place. But the fun won't last forever, as heartfelt songs and goodbyes will be made as their high school days together come to a close. One thing is for certain though: the undeniable friendships these girls have formed is something that will carry on long after the final scene rolls.
[Written by MAL Rewrite]</t>
  </si>
  <si>
    <t>['Music', 'Slice of Life', 'Comedy']</t>
  </si>
  <si>
    <t>K-On!!</t>
  </si>
  <si>
    <t>It is the new year, which means that the senior members of the Light Music Club are now third-years, with Azusa Nakano being the only second-year. The seniors soon realize that Azusa will be the only member left once they graduate and decide to recruit new members. Despite trying many methods of attracting underclassmen—handing out fliers, bringing people into the clubroom, and performing at the welcoming ceremony—there are no signs of anyone that plans to join.
While heading to the clubroom, Azusa overhears Yui Hirasawa say that the club is fine with only five people and that they can do many fun things together. Changing her mind, she decides that they do not need to recruit any members for the time being.
K-On!! revolves around the members of the Light Music Club as they experience their daily high school life. From rehearsing for concerts to just messing around, they are ready to make their last year together an exciting one!
[Written by MAL Rewrite]</t>
  </si>
  <si>
    <t>['Comedy', 'Music', 'School', 'Slice of Life']</t>
  </si>
  <si>
    <t>K-On!!: Keikaku!</t>
  </si>
  <si>
    <t>The summer holidays are coming to an end, but the girls from Houkago Tea Time want to take one more trip before their next semester starts. With countless travel destinations to choose from and as many preferences as there are club members, coming to an agreement seems far-flung.
Unable to reach a decision, they remember that they must first apply for new passports. As simple as it may sound, the routine visit to a government office and filing a form soon turns into an all-day adventure for Yui Hirasawa and the rest of the band.
[Written by MAL Rewrite]</t>
  </si>
  <si>
    <t>K-On!!: Ura-On!!</t>
  </si>
  <si>
    <t>Extra short anime "Ura-On!!" included in the limited edition of the K-ON!! Blu-ray.</t>
  </si>
  <si>
    <t>['Comedy']</t>
  </si>
  <si>
    <t>K-On!: Live House!</t>
  </si>
  <si>
    <t>It is almost the end of the year, and Houkago Tea Time has been invited to participate in a live house on New Year's Eve! The iconic band members are Yui Hirasawa, the carefree guitarist who is enthusiastic to play music; Mio Akiyama, the shy bassist who gets embarrassed easily; Tsumugi Kotobuki, the gentle and sweet keyboardist who finds joy in normal activities; Ritsu Tainaka, the extroverted drummer who likes to tease Mio; and Azusa Nakano, the rhythm guitarist who is one year younger than the rest but slightly more mature.
Performing in the set gives the girls the rare opportunity to meet various people from different bands, including the one that invited them, Love Crysis. Will Houkago Tea Time be able to delight their audiences successfully?
[Written by MAL Rewrite]</t>
  </si>
  <si>
    <t>K-On!: Ura-On!</t>
  </si>
  <si>
    <t>The seven Blu-ray disc volumes of K-ON! have an extra short anime "Ura-ON!"</t>
  </si>
  <si>
    <t>Kakegurui</t>
  </si>
  <si>
    <t>Unlike many schools, attending Hyakkaou Private Academy prepares students for their time in the real world. Since many of the students are the children of the richest people in the world, the academy has its quirks that separate it from all the others. By day, it is a normal school, educating its pupils in history, languages, and the like. But at night, it turns into a gambling den, educating them in the art of dealing with money and manipulating people. Money is power; those who come out on top in the games stand at the top of the school.
Yumeko Jabami, a seemingly naive and beautiful transfer student, is ready to try her hand at Hyakkaou's special curriculum. Unlike the rest, she doesn't play to win, but for the thrill of the gamble, and her borderline insane way of gambling might just bring too many new cards to the table.
[Written by MAL Rewrite]</t>
  </si>
  <si>
    <t>['Game', 'Mystery', 'Psychological', 'Drama', 'School', 'Shounen']</t>
  </si>
  <si>
    <t>Kakushigoto</t>
  </si>
  <si>
    <t>A promotional video advertising the release of the first Kakushigoto manga volume.</t>
  </si>
  <si>
    <t>Kakushigoto (TV)</t>
  </si>
  <si>
    <t>Ajia-Do</t>
  </si>
  <si>
    <t>Kakushi Gotou is a somewhat popular manga artist whose works are known for inappropriate content. Because of this raunchiness, when his daughter Hime was born, he vowed to keep his profession hidden from her, believing that she will be disillusioned if she finds out.
This paranoia-induced belief leads Kakushi into hectic situations. Despite being a single father, he does his best and often resorts to extreme ends just to protect his secret, such as guising as a salaryman every day or holding emergency drills in case Hime somehow finds her way to his workplace.
Kakushigoto tells the story of a father and daughter living side by side, maintaining their peaceful existence as the father attempts to preserve the status quo. However, there is a saying: "there are no secrets that time cannot reveal." In time, Hime must learn the reality behind the things she took for granted as she grew up.
[Written by MAL Rewrite]</t>
  </si>
  <si>
    <t>['Slice of Life', 'Comedy', 'Shounen']</t>
  </si>
  <si>
    <t>Kaze ga Tsuyoku Fuiteiru</t>
  </si>
  <si>
    <t>Former ace runner of Sendai Josei High School, Kakeru Kurahara is chased away from a convenience store for shoplifting. Shaking off his pursuer, he runs into Haiji Kiyose, another student from his university. Haiji is impressed by Kakeru's agility and persuades him to live in Chikusei-sou, the run-down apartment where Haiji resides along with eight other students. Having lost his entire apartment deposit at a mahjong parlor, Kakeru accepts the offer reluctantly.
However, Haiji reveals a secret during Kakeru's welcoming party: the apartment is actually the dormitory of the Kansei University Track Club. He unveils his ultimate goal of participating in the Hakone Ekiden—one of the most prominent university marathon relay races in Japan. Unfortunately, all the residents apart from Haiji and Kakeru are complete running novices. Worse still, none of the inhabitants are even remotely interested in being involved with Haiji's ridiculous plan! With only months before the deadline, will the fourth-year student be able to convince them otherwise and realize his elusive dream of running in the Hakone Ekiden?
[Written by MAL Rewrite]</t>
  </si>
  <si>
    <t>['Comedy', 'Sports', 'Drama']</t>
  </si>
  <si>
    <t>Kimetsu no Yaiba</t>
  </si>
  <si>
    <t>Ever since the death of his father, the burden of supporting the family has fallen upon Tanjirou Kamado's shoulders. Though living impoverished on a remote mountain, the Kamado family are able to enjoy a relatively peaceful and happy life. One day, Tanjirou decides to go down to the local village to make a little money selling charcoal. On his way back, night falls, forcing Tanjirou to take shelter in the house of a strange man, who warns him of the existence of flesh-eating demons that lurk in the woods at night.
When he finally arrives back home the next day, he is met with a horrifying sight—his whole family has been slaughtered. Worse still, the sole survivor is his sister Nezuko, who has been turned into a bloodthirsty demon. Consumed by rage and hatred, Tanjirou swears to avenge his family and stay by his only remaining sibling. Alongside the mysterious group calling themselves the Demon Slayer Corps, Tanjirou will do whatever it takes to slay the demons and protect the remnants of his beloved sister's humanity.
[Written by MAL Rewrite]</t>
  </si>
  <si>
    <t>['Action', 'Demons', 'Historical', 'Shounen', 'Supernatural']</t>
  </si>
  <si>
    <t>Kimi no Na wa.</t>
  </si>
  <si>
    <t>Mitsuha Miyamizu, a high school girl, yearns to live the life of a boy in the bustling city of Tokyo—a dream that stands in stark contrast to her present life in the countryside. Meanwhile in the city, Taki Tachibana lives a busy life as a high school student while juggling his part-time job and hopes for a future in architecture.
One day, Mitsuha awakens in a room that is not her own and suddenly finds herself living the dream life in Tokyo—but in Taki's body! Elsewhere, Taki finds himself living Mitsuha's life in the humble countryside. In pursuit of an answer to this strange phenomenon, they begin to search for one another.
Kimi no Na wa. revolves around Mitsuha and Taki's actions, which begin to have a dramatic impact on each other's lives, weaving them into a fabric held together by fate and circumstance.
[Written by MAL Rewrite]</t>
  </si>
  <si>
    <t>['Romance', 'Supernatural', 'School', 'Drama']</t>
  </si>
  <si>
    <t>Kimi no Suizou wo Tabetai</t>
  </si>
  <si>
    <t>Studio VOLN</t>
  </si>
  <si>
    <t>The aloof protagonist: a bookworm who is deeply detached from the world he resides in. He has no interest in others and is firmly convinced that nobody has any interest in him either. His story begins when he stumbles across a handwritten book, titled "Living with Dying." He soon identifies it as a secret diary belonging to his popular, bubbly classmate Sakura Yamauchi. She then confides in him about the pancreatic disease she is suffering from and that her time left is finite. Only her family knows about her terminal illness; not even her best friends are aware. Despite this revelation, he shows zero sympathy for her plight, but caught in the waves of Sakura's persistent buoyancy, he eventually concedes to accompanying her for her remaining days.
As the pair of polar opposites interact, their connection strengthens, interweaving through their choices made with each passing day. Her apparent nonchalance and unpredictability disrupts the protagonist's impassive flow of life, gradually opening his heart as he discovers and embraces the true meaning of living.
[Written by MAL Rewrite]</t>
  </si>
  <si>
    <t>['Drama']</t>
  </si>
  <si>
    <t>Kiseijuu: Sei no Kakuritsu</t>
  </si>
  <si>
    <t>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
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
[Written by MAL Rewrite]</t>
  </si>
  <si>
    <t>['Action', 'Sci-Fi', 'Horror', 'Psychological', 'Drama', 'Seinen']</t>
  </si>
  <si>
    <t>Koe no Katachi</t>
  </si>
  <si>
    <t>As a wild youth, elementary school student Shouya Ishida sought to beat boredom in the cruelest ways. When the deaf Shouko Nishimiya transfers into his class, Shouya and the rest of his class thoughtlessly bully her for fun. However, when her mother notifies the school, he is singled out and blamed for everything done to her. With Shouko transferring out of the school, Shouya is left at the mercy of his classmates. He is heartlessly ostracized all throughout elementary and middle school, while teachers turn a blind eye.
Now in his third year of high school, Shouya is still plagued by his wrongdoings as a young boy. Sincerely regretting his past actions, he sets out on a journey of redemption: to meet Shouko once more and make amends.
Koe no Katachi tells the heartwarming tale of Shouya's reunion with Shouko and his honest attempts to redeem himself, all while being continually haunted by the shadows of his past.
[Written by MAL Rewrite]</t>
  </si>
  <si>
    <t>['Drama', 'School', 'Shounen']</t>
  </si>
  <si>
    <t>Kokoro Connect</t>
  </si>
  <si>
    <t>When five students at Yamaboshi Academy realize that there are no clubs where they fit in, they band together to form the Student Cultural Society, or "StuCS" for short. The club consists of: Taichi Yaegashi, a hardcore wrestling fan; Iori Nagase, an indecisive optimist; Himeko Inaba, a calm computer genius; Yui Kiriyama, a petite karate practitioner; and Yoshifumi Aoki, the class clown.
One day, Aoki and Yui experience a strange incident when, without warning, they switch bodies for a short period of time. As this supernatural phenomenon continues to occur randomly amongst the five friends, they begin to realize that it is not just fun and games. Now forced to become closer than ever, they soon discover each other's hidden secrets and emotional scars, which could end up tearing the StuCS and their friendship apart.
[Written by MAL Rewrite]</t>
  </si>
  <si>
    <t>['Slice of Life', 'Comedy', 'Supernatural', 'Drama', 'Romance', 'School']</t>
  </si>
  <si>
    <t>Kokoro Connect: Michi Random</t>
  </si>
  <si>
    <t>Not long after putting the previous supernatural incident behind them, the members of Yamaboshi Academy's Student Cultural Society (StuCS) must deal with Fuusenkazura's newest trial—emotion transmission. This phenomenon allows the club members to hear each others' true thoughts, but with one catch: the timing, sender, and recipient are all completely random. To make matters worse, the club's supervisor, Ryuuzen Gotou, may have to step down due to his responsibilities for the upcoming school year. With emotions running high and Valentine's Day around the corner, the seemingly close bonds of the StuCS will be tested when their true feelings for each other are laid bare.
[Written by MAL Rewrite]</t>
  </si>
  <si>
    <t>['Comedy', 'Drama', 'Romance', 'School', 'Slice of Life', 'Supernatural']</t>
  </si>
  <si>
    <t>Kono Subarashii Sekai ni Shukufuku wo!</t>
  </si>
  <si>
    <t>After dying a laughable and pathetic death on his way back from buying a game, high school student and recluse Kazuma Satou finds himself sitting before a beautiful but obnoxious goddess named Aqua. She provides the NEET with two options: continue on to heaven or reincarnate in every gamer's dream—a real fantasy world! Choosing to start a new life, Kazuma is quickly tasked with defeating a Demon King who is terrorizing villages. But before he goes, he can choose one item of any kind to aid him in his quest, and the future hero selects Aqua. But Kazuma has made a grave mistake—Aqua is completely useless!
Unfortunately, their troubles don't end here; it turns out that living in such a world is far different from how it plays out in a game. Instead of going on a thrilling adventure, the duo must first work to pay for their living expenses. Indeed, their misfortunes have only just begun!
[Written by MAL Rewrite]</t>
  </si>
  <si>
    <t>['Adventure', 'Comedy', 'Fantasy', 'Magic', 'Parody', 'Supernatural']</t>
  </si>
  <si>
    <t>Kono Subarashii Sekai ni Shukufuku wo! 2</t>
  </si>
  <si>
    <t>When Kazuma Satou died, he was given two choices: pass on to heaven or be revived in a fantasy world. After choosing the new world, the goddess Aqua tasked him with defeating the Demon King, and let him choose any weapon to aid him. Unfortunately, Kazuma chose to bring Aqua herself and has regretted the decision ever since then.
Not only is he stuck with a useless deity turned party archpriest, the pair also has to make enough money for living expenses. To add to their problems, their group continued to grow as more problematic adventurers joined their ranks. Their token spellcaster, Megumin, is an explosion magic specialist who can only cast one spell once per day and refuses to learn anything else. There is also their stalwart crusader, Lalatina "Darkness" Dustiness Ford, a helpless masochist who makes Kazuma look pure in comparison.
Kono Subarashii Sekai ni Shukufuku wo! 2 continues to follow Kazuma and the rest of his party through countless more adventures as they struggle to earn money and have to deal with one another's problematic personalities. However, things rarely go as planned, and they are often sidetracked by their own idiotic tendencies.
[Written by MAL Rewrite]</t>
  </si>
  <si>
    <t>['Adventure', 'Comedy', 'Parody', 'Supernatural', 'Magic', 'Fantasy']</t>
  </si>
  <si>
    <t>Kono Subarashii Sekai ni Shukufuku wo! 2: Kono Subarashii Geijutsu ni Shukufuku wo!</t>
  </si>
  <si>
    <t>Kazuma meets a novice adventurer called Ran who claims to be Kazuma's fan. A quest is proposed to Kazuma and his party in front of Ran, so he accepts the quest to look good in front of his fan; after some convincing, they all go to fight the metal golem.
(Source: Wikipedia)</t>
  </si>
  <si>
    <t>['Magic', 'Adventure', 'Fantasy', 'Comedy', 'Supernatural']</t>
  </si>
  <si>
    <t>Kono Subarashii Sekai ni Shukufuku wo!: Kono Subarashii Choker ni Shukufuku wo!</t>
  </si>
  <si>
    <t>While exploring Wiz's magic shop with his party, Kazuma Satou finds a magical wish-granting choker and decides to try it on. Only then does Wiz tell him that the choker strangles its wearer to death in four days unless their desires are fulfilled. This wouldn't be a problem if Kazuma knew what his wish was. Fearing for Kazuma's life, Aqua, Megumin, and Lalatina "Darkness" Dustiness Ford all agree to do his bidding in order to satisfy his desires and hopefully grant his wish, no matter what he asks for...
[Written by MAL Rewrite]</t>
  </si>
  <si>
    <t>['Adventure', 'Comedy', 'Supernatural', 'Magic', 'Fantasy']</t>
  </si>
  <si>
    <t>Kono Subarashii Sekai ni Shukufuku wo!: Kurenai Densetsu</t>
  </si>
  <si>
    <t>J.C.Staff</t>
  </si>
  <si>
    <t>It is not strange that the Demon Lord's forces fear the Crimson Demons, the clan from which Megumin and Yunyun originate. Even if the Demon Lord's generals attack their village, the Crimson Demons can just easily brush them off with their supreme mastery of advanced and overpowered magic.
When Yunyun receives a seemingly serious letter regarding a potential disaster coming to her hometown, she immediately informs Kazuma Satou and the rest of his party. After a series of wacky misunderstandings, it turns out to be a mere prank by her fellow demon who wants to be an author. Even so, Megumin becomes worried about her family and sets out toward the Crimson Demons' village with the gang.
There, Kazuma and the others decide to sightsee the wonders of Megumin's birthplace. However, they soon come to realize that the nonsense threat they received might have been more than just a joke.
[Written by MAL Rewrite]</t>
  </si>
  <si>
    <t>Koutetsujou no Kabaneri</t>
  </si>
  <si>
    <t>Wit Studio</t>
  </si>
  <si>
    <t>The world is in the midst of the industrial revolution when horrific creatures emerge from a mysterious virus, ripping through the flesh of humans to sate their never-ending appetite. The only way to kill these beings, known as "Kabane," is by destroying their steel-coated hearts. However, if bitten by one of these monsters, the victim is doomed to a fate worse than death, as the fallen rise once more to join the ranks of their fellow undead.
Only the most fortified of civilizations have survived this turmoil, as is the case with the island of Hinomoto, where mankind has created a massive wall to protect themselves from the endless hordes of Kabane. The only way into these giant fortresses is via heavily-armored trains, which are serviced and built by young men such as Ikoma. Having created a deadly weapon that he believes will easily pierce through the hearts of Kabane, Ikoma eagerly awaits the day when he will be able to fight using his new invention. Little does he know, however, that his chance will come much sooner than he expected...
[Written by MAL Rewrite]</t>
  </si>
  <si>
    <t>['Action', 'Horror', 'Supernatural', 'Drama', 'Fantasy']</t>
  </si>
  <si>
    <t>Koutetsujou no Kabaneri Movie 3: Unato Kessen</t>
  </si>
  <si>
    <t>The movie is a continuation of the story from the original series that takes place half a year later. The original team joins an alliance to help take back the area around Unato Castle, however things do not go as planned. Will Ikoma and his friends be able to survive, or will they fall to the hordes of Kabane?</t>
  </si>
  <si>
    <t>Kyoukai no Kanata</t>
  </si>
  <si>
    <t>Mirai Kuriyama is the sole survivor of a clan of Spirit World warriors with the power to employ their blood as weapons. As such, Mirai is tasked with hunting down and killing "youmu"—creatures said to be the manifestation of negative human emotions. One day, while deep in thought on the school roof, Mirai comes across Akihito Kanbara, a rare half-breed of youmu in human form. In a panicked state, she plunges her blood saber into him only to realize that he's an immortal being. From then on, the two form an impromptu friendship that revolves around Mirai constantly trying to kill Akihito, in an effort to boost her own wavering confidence as a Spirit World warrior. Eventually, Akihito also manages to convince her to join the Literary Club, which houses two other powerful Spirit World warriors, Hiroomi and Mitsuki Nase.
As the group's bond strengthens, however, so does the tenacity of the youmu around them. Their misadventures will soon turn into a fight for survival as the inevitable release of the most powerful youmu, Beyond the Boundary, approaches.
[Written by MAL Rewrite]</t>
  </si>
  <si>
    <t>['Slice of Life', 'Supernatural', 'Fantasy']</t>
  </si>
  <si>
    <t>Kyoukai no Kanata Movie 2: I'll Be Here - Mirai-hen</t>
  </si>
  <si>
    <t>After Akihito Kanbara reunites with Mirai Kuriyama—whom he believed had vanished after defeating Beyond the Boundary—he discovers a heartbreaking fact: Mirai has lost all memory of him, their friends, and her past as a Spirit Warrior. Akihito is utterly devastated, but realizes that she has a unique opportunity. Mirai can finally live the life of a normal girl—where she'll be completely devoid of the supernatural society that both shunned and used her. While it's all for the sake of Mirai's happiness, the price is costly—Akihito and his friends must keep her true origins a secret from her, and as a result avoid befriending her.
However, the troubling memories of Mirai's old life gradually begin to resurface, and a mysterious new evil leads a group of shadow-like creatures into the city with the goal of seeking her out. As the situations become dire, Akihito must fight to protect himself, his closest friends, and Mirai—the bespectacled beauty he holds most dear.
[Written by MAL Rewrite]</t>
  </si>
  <si>
    <t>['Fantasy', 'Slice of Life', 'Supernatural']</t>
  </si>
  <si>
    <t>Kyoukai no Kanata: Shinonome</t>
  </si>
  <si>
    <t>Taking place three years before the TV series, episode zero follows Hiroomi Nase's mission to subdue the infamous half-human, half-youmu Akihito Kanbara. Curious about the mission, Hiroomi's little sister, Mitsuki, tags along with him, and the siblings meet Akihito for the first time. However, they soon discover that they aren't the only ones seeking out Akihito, and thus begins the story of Kyoukai no Kanata.
[Written by MAL Rewrite]</t>
  </si>
  <si>
    <t>Made in Abyss</t>
  </si>
  <si>
    <t>Kinema Citrus</t>
  </si>
  <si>
    <t>The Abyss—a gaping chasm stretching down into the depths of the earth, filled with mysterious creatures and relics from a time long past. How did it come to be? What lies at the bottom? Countless brave individuals, known as Divers, have sought to solve these mysteries of the Abyss, fearlessly descending into its darkest realms. The best and bravest of the Divers, the White Whistles, are hailed as legends by those who remain on the surface.
Riko, daughter of the missing White Whistle Lyza the Annihilator, aspires to become like her mother and explore the furthest reaches of the Abyss. However, just a novice Red Whistle herself, she is only permitted to roam its most upper layer. Even so, Riko has a chance encounter with a mysterious robot with the appearance of an ordinary young boy. She comes to name him Reg, and he has no recollection of the events preceding his discovery. Certain that the technology to create Reg must come from deep within the Abyss, the two decide to venture forth into the chasm to recover his memories and see the bottom of the great pit with their own eyes. However, they know not of the harsh reality that is the true existence of the Abyss.
[Written by MAL Rewrite]</t>
  </si>
  <si>
    <t>Web manga</t>
  </si>
  <si>
    <t>['Sci-Fi', 'Adventure', 'Mystery', 'Drama', 'Fantasy']</t>
  </si>
  <si>
    <t>Made in Abyss Movie 3: Fukaki Tamashii no Reimei</t>
  </si>
  <si>
    <t>Continuing their perilous descent down the Abyss, Riko, Regu, and newfound friend Nanachi reach the Abyss' fifth layer, The Sea of Corpses. Upon arriving at the research station known as Idofront, the main trio encounter the mysterious Prushka, the alleged daughter of Bondrewd, who leads them to the White Whistle responsible for Nanachi's dark past. Despite the welcoming appearances of Idofront's residents, Nanachi warns the young adventurers that things are not always what they seem. With the only route to the sixth layer shrouded in mystery and Bonedrewd's schemes awaiting them, what sacrifices must be made in order to continue the journey down to the bottom of the Abyss?
[Written by MAL Rewrite]</t>
  </si>
  <si>
    <t>Mahou Shoujo Madoka★Magica</t>
  </si>
  <si>
    <t>Madoka Kaname and Sayaka Miki are regular middle school girls with regular lives, but all that changes when they encounter Kyuubey, a cat-like magical familiar, and Homura Akemi, the new transfer student.
Kyuubey offers them a proposition: he will grant any one of their wishes and in exchange, they will each become a magical girl, gaining enough power to fulfill their dreams. However, Homura Akemi, a magical girl herself, urges them not to accept the offer, stating that everything is not what it seems.
A story of hope, despair, and friendship, Mahou Shoujo Madoka★Magica deals with the difficulties of being a magical girl and the price one has to pay to make a dream come true.
[Written by MAL Rewrite]</t>
  </si>
  <si>
    <t>['Psychological', 'Drama', 'Magic', 'Thriller']</t>
  </si>
  <si>
    <t>Megalo Box</t>
  </si>
  <si>
    <t>"To be quiet and do as you're told, that's the cowardly choice." These are the words of Junk Dog, an underground fighter of Megalo Box, an evolution of boxing that utilizes mechanical limbs known as Gear to enhance the speed and power of its users. Despite the young man's brimming potential as a boxer, the illegal nature of his participation forces him to make a living off of throwing matches as dictated by his boss Gansaku Nanbu. However, this all changes when the Megalo Box champion Yuuri enters his shabby ring under the guise of just another challenger. Taken out in a single round, Junk Dog is left with a challenge: "If you're serious about fighting me again, then fight your way up to me and my ring."
Filled with overwhelming excitement and backed by the criminal syndicate responsible for his thrown matches, Junk Dog enters Megalonia: a world-spanning tournament that will decide the strongest Megalo Boxer of them all. Having no name of his own, he takes on the moniker of "Joe" as he begins his climb from the very bottom of the ranked list of fighters. With only three months left to qualify, Joe must face off against opponents the likes of which he has never fought in order to meet the challenge of his rival.
[Written by MAL Rewrite]</t>
  </si>
  <si>
    <t>['Action', 'Sci-Fi', 'Sports', 'Drama']</t>
  </si>
  <si>
    <t>Mirai Nikki</t>
  </si>
  <si>
    <t>Asread</t>
  </si>
  <si>
    <t>Lonely high school student, Yukiteru Amano, spends his days writing a diary on his cellphone, while conversing with his two seemingly imaginary friends Deus Ex Machina, who is the god of time and space, and Murmur, the god's servant. Revealing himself to be an actual entity, Deus grants Yukiteru a "Random Diary," which shows highly descriptive entries based on the future and forces him into a bloody battle royale with 11 other holders of similarly powerful future diaries.
With the last person standing designated as the new god of time and space, Yukiteru must find and kill the other 11 in order to survive. He reluctantly teams up with his obsessive stalker Yuno Gasai (who also possesses such a diary), and she takes it upon herself to ensure his safety. But there's more to the girl than meets the eye, as she might have other plans for her unrequited love...
[Written by MAL Rewrite]</t>
  </si>
  <si>
    <t>['Action', 'Mystery', 'Psychological', 'Shounen', 'Supernatural', 'Thriller']</t>
  </si>
  <si>
    <t>Mirai Nikki: Redial</t>
  </si>
  <si>
    <t>Yuno Gasai lives a normal life as a first-year in high school. She gets along well with her parents and even has a small circle of friends. However, she cannot help but feel as if someone is missing from her life, someone so important to her that it was as if she had lived another life trying desperately to stay with them.
After a class trip to the beach, Yuno returns home; but in the middle of the night, she receives strange messages from a voice only she can hear. The voice informs her of the person she is desperate to meet and that she must find him. Soon, she finds herself in a mysterious realm, her only goal being reunited with the person she cannot remember. Though obstacles stand in her way, Yuno will stop at nothing to meet her beloved once again.
[Written by MAL Rewrite]</t>
  </si>
  <si>
    <t>['Action', 'Psychological', 'Supernatural', 'Shounen']</t>
  </si>
  <si>
    <t>Mob Psycho 100</t>
  </si>
  <si>
    <t>Eighth-grader Shigeo "Mob" Kageyama has tapped into his inner wellspring of psychic prowess at a young age. But the power quickly proves to be a liability when he realizes the potential danger in his skills. Choosing to suppress his power, Mob's only present use for his ability is to impress his longtime crush, Tsubomi, who soon grows bored of the same tricks.
In order to effectuate control on his skills, Mob enlists himself under the wing of Arataka Reigen, a con artist claiming to be a psychic, who exploits Mob's powers for pocket change. Now, exorcising evil spirits on command has become a part of Mob's daily, monotonous life. However, the psychic energy he exerts is barely the tip of the iceberg; if his vast potential and unrestrained emotions run berserk, a cataclysmic event that would render him completely unrecognizable will be triggered. The progression toward Mob's explosion is rising and attempting to stop it is futile.
[Written by MAL Rewrite]</t>
  </si>
  <si>
    <t>['Action', 'Slice of Life', 'Comedy', 'Supernatural']</t>
  </si>
  <si>
    <t>Mob Psycho 100 II</t>
  </si>
  <si>
    <t>Shigeo "Mob" Kageyama is now maturing and understanding his role as a supernatural psychic that has the power to drastically affect the livelihood of others. He and his mentor Reigen Arataka continue to deal with supernatural requests from clients, whether it be exorcizing evil spirits or tackling urban legends that haunt the citizens.
While the workflow remains the same, Mob isn't just blindly following Reigen around anymore. With all his experiences as a ridiculously strong psychic, Mob's supernatural adventures now have more weight to them. Things take on a serious and darker tone as the dangers Mob and Reigen face are much more tangible and unsettling than ever before.
[Written by MAL Rewrite]</t>
  </si>
  <si>
    <t>Mononoke Hime</t>
  </si>
  <si>
    <t>When an Emishi village is attacked by a fierce demon boar, the young prince Ashitaka puts his life at stake to defend his tribe. With its dying breath, the beast curses the prince's arm, granting him demonic powers while gradually siphoning his life away. Instructed by the village elders to travel westward for a cure, Ashitaka arrives at Tatara, the Iron Town, where he finds himself embroiled in a fierce conflict: Lady Eboshi of Tatara, promoting constant deforestation, stands against Princess San and the sacred spirits of the forest, who are furious at the destruction brought by the humans. As the opposing forces of nature and mankind begin to clash in a desperate struggle for survival, Ashitaka attempts to seek harmony between the two, all the while battling the latent demon inside of him. Princess Mononoke is a tale depicting the connection of technology and nature, while showing the path to harmony that could be achieved by mutual acceptance.
[Written by MAL Rewrite]</t>
  </si>
  <si>
    <t>['Action', 'Adventure', 'Fantasy']</t>
  </si>
  <si>
    <t>Naruto</t>
  </si>
  <si>
    <t>Studio Pierrot</t>
  </si>
  <si>
    <t>Moments prior to Naruto Uzumaki's birth, a huge demon known as the Kyuubi, the Nine-Tailed Fox, attacked Konohagakure, the Hidden Leaf Village, and wreaked havoc. In order to put an end to the Kyuubi's rampage, the leader of the village, the Fourth Hokage, sacrificed his life and sealed the monstrous beast inside the newborn Naruto.
Now, Naruto is a hyperactive and knuckle-headed ninja still living in Konohagakure. Shunned because of the Kyuubi inside him, Naruto struggles to find his place in the village, while his burning desire to become the Hokage of Konohagakure leads him not only to some great new friends, but also some deadly foes.
[Written by MAL Rewrite]</t>
  </si>
  <si>
    <t>['Action', 'Adventure', 'Comedy', 'Super Power', 'Martial Arts', 'Shounen']</t>
  </si>
  <si>
    <t>Neon Genesis Evangelion</t>
  </si>
  <si>
    <t>Gainax, Tatsunoko Production</t>
  </si>
  <si>
    <t>In the year 2015, the world stands on the brink of destruction. Humanity's last hope lies in the hands of Nerv, a special agency under the United Nations, and their Evangelions, giant machines capable of defeating the Angels who herald Earth's ruin. Gendou Ikari, head of the organization, seeks compatible pilots who can synchronize with the Evangelions and realize their true potential. Aiding in this defensive endeavor are talented personnel Misato Katsuragi, Head of Tactical Operations, and Ritsuko Akagi, Chief Scientist.
Face to face with his father for the first time in years, 14-year-old Shinji Ikari's average life is irreversibly changed when he is whisked away into the depths of Nerv, and into a harrowing new destiny—he must become the pilot of Evangelion Unit-01 with the fate of mankind on his shoulders.
Written by Hideaki Anno, Neon Genesis Evangelion is a heroic tale of a young boy who will become a legend. But as this psychological drama unfolds, ancient secrets beneath the big picture begin to bubble to the surface...
[Written by MAL Rewrite]</t>
  </si>
  <si>
    <t>['Action', 'Sci-Fi', 'Dementia', 'Psychological', 'Drama', 'Mecha']</t>
  </si>
  <si>
    <t>Neon Genesis Evangelion: The End of Evangelion</t>
  </si>
  <si>
    <t>R+</t>
  </si>
  <si>
    <t>Gainax, Production I.G</t>
  </si>
  <si>
    <t>With the final Angel vanquished, Nerv has one last enemy left to face—the humans under Seele's command.
Left in a deep depression nearing the end of the original series, an indecisive Shinji Ikari struggles with the ultimatum presented to him: to completely accept mankind's existence, or renounce humanity's individuality. Meanwhile, at the core of a compromised Nerv, Gendou Ikari and Rei Ayanami approach Lilith in an attempt to realize their own ideals concerning the future of the world.
The End of Evangelion serves as an alternate ending to the polarizing final episodes of Neon Genesis Evangelion. With the fate of the universe hanging in the balance, the climactic final battle draws near.
[Written by MAL Rewrite]</t>
  </si>
  <si>
    <t>['Sci-Fi', 'Dementia', 'Psychological', 'Drama', 'Mecha']</t>
  </si>
  <si>
    <t>NHK ni Youkoso!</t>
  </si>
  <si>
    <t>Gonzo</t>
  </si>
  <si>
    <t>Twenty-two-year-old college dropout Tatsuhiro Satou has been a hikikomori for almost four years now. In his isolation, he has come to believe in many obscure conspiracy theories, but there is one in particular which he holds unshakable faith in: the theory that the evil conspirator behind his shut-in NEET (Not in Employment, Education or Training) status is the Nihon Hikikomori Kyokai (NHK)—an evil and secret organization dedicated to fostering the spread of hikikomori culture.
NHK ni Youkoso! is a psychological dramedy that follows Tatsuhiro as he strives to escape from the NHK's wicked machinations and the disease of self-wrought isolation, while struggling to even just leave his apartment and find a job. His unexpected encounter with the mysterious Misaki Nakahara might signal a reversal of fortune for Tatsuhiro, but with this meeting comes the inevitable cost of having to face his greatest fear—society.
[Written by MAL Rewrite]</t>
  </si>
  <si>
    <t>['Comedy', 'Psychological', 'Drama', 'Romance']</t>
  </si>
  <si>
    <t>No Game No Life</t>
  </si>
  <si>
    <t>No Game No Life is a surreal comedy that follows Sora and Shiro, shut-in NEET siblings and the online gamer duo behind the legendary username "Blank." They view the real world as just another lousy game; however, a strange e-mail challenging them to a chess match changes everything—the brother and sister are plunged into an otherworldly realm where they meet Tet, the God of Games.
The mysterious god welcomes Sora and Shiro to Disboard, a world where all forms of conflict—from petty squabbles to the fate of whole countries—are settled not through war, but by way of high-stake games. This system works thanks to a fundamental rule wherein each party must wager something they deem to be of equal value to the other party's wager. In this strange land where the very idea of humanity is reduced to child's play, the indifferent genius gamer duo of Sora and Shiro have finally found a real reason to keep playing games: to unite the sixteen races of Disboard, defeat Tet, and become the gods of this new, gaming-is-everything world.
[Written by MAL Rewrite]</t>
  </si>
  <si>
    <t>['Game', 'Adventure', 'Comedy', 'Supernatural', 'Ecchi', 'Fantasy']</t>
  </si>
  <si>
    <t>Noragami</t>
  </si>
  <si>
    <t>In times of need, if you look in the right place, you just may see a strange telephone number scrawled in red. If you call this number, you will hear a young man introduce himself as the Yato God.
Yato is a minor deity and a self-proclaimed "Delivery God," who dreams of having millions of worshippers. Without a single shrine dedicated to his name, however, his goals are far from being realized. He spends his days doing odd jobs for five yen apiece, until his weapon partner becomes fed up with her useless master and deserts him.
Just as things seem to be looking grim for the god, his fortune changes when a middle school girl, Hiyori Iki, supposedly saves Yato from a car accident, taking the hit for him. Remarkably, she survives, but the event has caused her soul to become loose and hence able to leave her body. Hiyori demands that Yato return her to normal, but upon learning that he needs a new partner to do so, reluctantly agrees to help him find one. And with Hiyori's help, Yato's luck may finally be turning around.
[Written by MAL Rewrite]</t>
  </si>
  <si>
    <t>['Action', 'Adventure', 'Comedy', 'Supernatural', 'Shounen']</t>
  </si>
  <si>
    <t>Noragami Aragoto</t>
  </si>
  <si>
    <t>Yato and Yukine have finally mended their relationship as god and Regalia, and everyone has returned to their daily life. Yato remains a minor and unknown deity who continues taking odd jobs for five yen apiece in the hopes of one day having millions of worshippers and his own grand shrine. Hiyori Iki has yet to have her loose soul fixed by Yato, but she enjoys life and prepares to attend high school nonetheless.
Taking place immediately after the first season, Noragami Aragoto delves into the complicated past between Yato and the god of war Bishamon. The female god holds a mysterious grudge against Yato, which often results in violent clashes between them. It doesn't help that Bishamon's most trusted and beloved Regalia, Kazuma, appears to be indebted to Yato. When lives are on the line, unraveling these mysteries and others may be the only way to correct past mistakes.
[Written by MAL Rewrite]</t>
  </si>
  <si>
    <t>One Punch Man</t>
  </si>
  <si>
    <t>The seemingly ordinary and unimpressive Saitama has a rather unique hobby: being a hero. In order to pursue his childhood dream, he trained relentlessly for three years—and lost all of his hair in the process. Now, Saitama is incredibly powerful, so much so that no enemy is able to defeat him in battle. In fact, all it takes to defeat evildoers with just one punch has led to an unexpected problem—he is no longer able to enjoy the thrill of battling and has become quite bored.
This all changes with the arrival of Genos, a 19-year-old cyborg, who wishes to be Saitama's disciple after seeing what he is capable of. Genos proposes that the two join the Hero Association in order to become certified heroes that will be recognized for their positive contributions to society, and Saitama, shocked that no one knows who he is, quickly agrees. And thus begins the story of One Punch Man, an action-comedy that follows an eccentric individual who longs to fight strong enemies that can hopefully give him the excitement he once felt and just maybe, he'll become popular in the process.
[Written by MAL Rewrite]</t>
  </si>
  <si>
    <t>['Action', 'Sci-Fi', 'Comedy', 'Parody', 'Super Power', 'Supernatural']</t>
  </si>
  <si>
    <t>One Punch Man 2nd Season</t>
  </si>
  <si>
    <t>In the wake of defeating Boros and his mighty army, Saitama has returned to his unremarkable everyday life in Z-City. However, unbeknownst to him, the number of monsters appearing is still continuously on the rise, putting a strain on the Hero Association’s resources. Their top executives decide on the bold move of recruiting hoodlums in order to help in their battle. But during the first meeting with these potential newcomers, a mysterious man calling himself Garou makes his appearance. Claiming to be a monster, he starts mercilessly attacking the crowd.
The mysterious Garou continues his rampage against the Hero Association, crushing every hero he encounters. He turns out to be the legendary martial artist Silverfang’s best former disciple and seems driven by unknown motives. Regardless, this beast of a man seems unstoppable. Intrigued by this puzzling new foe and with an insatiable thirst for money, Saitama decides to seize the opportunity and joins the interesting martial arts competition.
As the tournament commences and Garou continues his rampage, a new great menace reveals itself, threatening the entire human world. Could this finally be the earth-shattering catastrophe predicted by the great seer Madame Shibabawa?
[Written by MAL Rewrite]</t>
  </si>
  <si>
    <t>Owari no Seraph</t>
  </si>
  <si>
    <t>With the appearance of a mysterious virus that kills everyone above the age of 13, mankind becomes enslaved by previously hidden, power-hungry vampires who emerge in order to subjugate society with the promise of protecting the survivors, in exchange for donations of their blood.
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
Many years later, now a member of the Japanese Imperial Demon Army, Yuuichirou is determined to take revenge on the creatures that slaughtered his family, but at what cost?
Owari no Seraph is a post-apocalyptic supernatural shounen anime that follows a young man's search for retribution, all the while battling for friendship and loyalty against seemingly impossible odds.
[Written by MAL Rewrite]</t>
  </si>
  <si>
    <t>['Action', 'Military', 'Supernatural', 'Drama', 'Vampire', 'Shounen']</t>
  </si>
  <si>
    <t>Owari no Seraph: Nagoya Kessen-hen</t>
  </si>
  <si>
    <t>Yuuichirou Hyakuya is finally reunited with his childhood friend Mikaela Hyakuya, whom he had long presumed to be dead. Upon their reunion, however, he discovers that Mikaela has been turned into a vampire. Determined to help his friend, Yuuichirou vows to get stronger so that he can protect Mikaela as well as the comrades in the Moon Demon Company.
Kureto Hiiragi receives information that a large group of vampires will be gathering in Nagoya, preparing for their assault on the Imperial Demon Army's main forces in Tokyo. Led by Guren Ichinose, Yuuichirou's team is one of many selected to intercept and eliminate the vampire nobles.
With the Nagoya mission quickly approaching, the members of Shinoa squad continue to work towards fully mastering their weapons, while learning how to improve their teamwork. Yuuichirou must gain the power he needs to slay the nobles and save his best friend, before he succumbs to the demon of the Cursed Gear.
[Written by MAL Rewrite]</t>
  </si>
  <si>
    <t>Ping Pong the Animation</t>
  </si>
  <si>
    <t>Tatsunoko Production</t>
  </si>
  <si>
    <t>"The hero comes. The hero comes. The hero comes. Chant these words in your mind, and I'll surely come to you..." This mantra is what Makoto Tsukimoto repeats as a source of motivation when he fights through the stress of not only grueling ping pong matches, but also in situations of his life. Makoto doesn't fight alone; he and his friend, Yutaka Hoshino, nicknamed Smile and Peco respectively, are two boys who have grown up playing ping pong together nearly every day. Peco, brimming with confidence, aims to be the best table tennis player in the world; Smile, on the other hand, shows little ambition. Nevertheless, the two have always stuck together, with a bond built upon their mutual love for this sport.
Every year, students from all across Japan gather for the inter-high table tennis competition to achieve national and international stardom. Through intense training and competition, only the very best persevere.
From the avant-garde director of Tatami Galaxy, Masaaki Yuasa, Ping Pong the Animation serves a tale of ambition with its fair share of bumps along the way. Whatever the odds, Peco and Smile will face them together.
[Written by MAL Rewrite]</t>
  </si>
  <si>
    <t>['Drama', 'Psychological', 'Seinen', 'Sports']</t>
  </si>
  <si>
    <t>Re:Zero kara Hajimeru Isekai Seikatsu</t>
  </si>
  <si>
    <t>White Fox</t>
  </si>
  <si>
    <t>When Subaru Natsuki leaves the convenience store, the last thing he expects is to be wrenched from his everyday life and dropped into a fantasy world. Things aren't looking good for the bewildered teenager; however, not long after his arrival, he is attacked by some thugs. Armed with only a bag of groceries and a now useless cell phone, he is quickly beaten to a pulp. Fortunately, a mysterious beauty named Satella, in hot pursuit after the one who stole her insignia, happens upon Subaru and saves him. In order to thank the honest and kindhearted girl, Subaru offers to help in her search, and later that night, he even finds the whereabouts of that which she seeks. But unbeknownst to them, a much darker force stalks the pair from the shadows, and just minutes after locating the insignia, Subaru and Satella are brutally murdered.
However, Subaru immediately reawakens to a familiar scene—confronted by the same group of thugs, meeting Satella all over again—the enigma deepens as history inexplicably repeats itself.
[Written by MAL Rewrite]</t>
  </si>
  <si>
    <t>['Psychological', 'Drama', 'Thriller', 'Fantasy']</t>
  </si>
  <si>
    <t>Re:Zero kara Hajimeru Isekai Seikatsu 2nd Season</t>
  </si>
  <si>
    <t>A reunion that was supposed to spell the arrival of peaceful times is quickly shattered when Subaru Natsuki and Emilia return to Irlam village. Witnessing the devastation left behind by the calamities known as Sin Archbishops, Subaru sinks into the depths of despair as his ability to redo proves futile.
As the group makes their way to the Sanctuary in search of answers, Subaru has an unexpected encounter with the Witch of Greed—Echidna. Subjected to her untamed rhythm, he is forced to dive into the spirals of the past and future. At the same time, several mysterious threats set their sights on the Sanctuary, heralding a horrific fate for the hapless people trapped within.
Everlasting contracts, past sins, and unrequited love will clash and submerge into a river of blood in the second season of Re:Zero kara Hajimeru Isekai Seikatsu. Pushed to the brink of hopelessness, how long will Subaru's resolve to save his loved ones last?
[Written by MAL Rewrite]</t>
  </si>
  <si>
    <t>ReLIFE</t>
  </si>
  <si>
    <t>Dismissed as a hopeless loser by those around him, 27-year-old Arata Kaizaki bounces around from one job to another after quitting his first company. His unremarkable existence takes a sharp turn when he meets Ryou Yoake, a member of the ReLife Research Institute, who offers Arata the opportunity to change his life for the better with the help of a mysterious pill. Taking it without a second thought, Arata awakens the next day to find that his appearance has reverted to that of a 17-year-old.
Arata soon learns that he is now the subject of a unique experiment and must attend high school as a transfer student for one year. Though he initially believes it will be a cinch due to his superior life experience, Arata is proven horribly wrong on his first day: he flunks all his tests, is completely out of shape, and can't keep up with the new school policies that have cropped up in the last 10 years. Furthermore, Ryou has been assigned to observe him, bringing Arata endless annoyance. ReLIFE follows Arata's struggle to adjust to his hectic new lifestyle and avoid repeating his past mistakes, all while slowly discovering more about his fellow classmates.
[Written by MAL Rewrite]</t>
  </si>
  <si>
    <t>['Slice of Life', 'Romance', 'School']</t>
  </si>
  <si>
    <t>ReLIFE: Kanketsu-hen</t>
  </si>
  <si>
    <t>After reliving the life of a high school student through the ReLIFE experiment, 27-year-old Arata Kaizaki cannot believe how quickly it has changed him. He has begun to see the world through a different perspective that he had completely forgotten as an adult. He has made friends and formed deep relationships with each one of them. However his support, Ryou Yoake, reminds him that the experiment is all an illusion; after his experiment ends, he will be forgotten by all of them.
The experiment of another ReLIFE subject is also coming to an end. After spending two years with ReLIFE, Chizuru Hishiro has developed into a more open, more thoughtful person than she could have ever imagined. She has met people who have changed her life, her perspective, and ultimately her. However, now that their ReLIFE is coming to an end, will they be able to let go of the memories they have made?
[Written by MAL Rewrite]</t>
  </si>
  <si>
    <t>['Romance', 'School', 'Slice of Life']</t>
  </si>
  <si>
    <t>ReLIFE: Kanketsu-hen Specials</t>
  </si>
  <si>
    <t>Two specials of ReLIFE: Kanketsu-hen released on mobile and later included on Blu-ray/DVD volume.</t>
  </si>
  <si>
    <t>['Slice of Life']</t>
  </si>
  <si>
    <t>Seishun Buta Yarou wa Bunny Girl Senpai no Yume wo Minai</t>
  </si>
  <si>
    <t>CloverWorks</t>
  </si>
  <si>
    <t>The rare and inexplicable Puberty Syndrome is thought of as a myth. It is a rare disease which only affects teenagers, and its symptoms are so supernatural that hardly anyone recognizes it as a legitimate occurrence. However, high school student Sakuta Azusagawa knows from personal experience that it is very much real, and happens to be quite prevalent in his school.
Mai Sakurajima is a third-year high school student who gained fame in her youth as a child actress, but recently halted her promising career for reasons unknown to the public. With an air of unapproachability, she is well known throughout the school, but none dare interact with her—that is until Sakuta sees her wandering the library in a bunny girl costume. Despite the getup, no one seems to notice her, and after confronting her, he realizes that she is another victim of Puberty Syndrome. As Sakuta tries to help Mai through her predicament, his actions bring him into contact with more girls afflicted with the elusive disease.
[Written by MAL Rewrite]</t>
  </si>
  <si>
    <t>['Comedy', 'Supernatural', 'Drama', 'Romance', 'School']</t>
  </si>
  <si>
    <t>Seishun Buta Yarou wa Yumemiru Shoujo no Yume wo Minai</t>
  </si>
  <si>
    <t>Six months ago, Sakuta Azusagawa had a chance encounter with a bunny girl in a library. Ever since then, he’s been blissfully happy with his girlfriend: Mai Sakurajima, that same bunny girl. However, the reappearance of his mysterious first crush, the now-adult Shouko Makinohara, adds a new complication to his relationship with Mai. To make matters worse, he then encounters a middle school Shouko in the hospital, suffering from a grave illness. Mysteriously, his old scars begin throbbing whenever he’s near her.
With Shouko’s bizarre situation somehow revolving around him, Sakuta will need to come to terms with his own conflicting feelings, for better or worse. With a girl's life in his hands, just what can he do?
[Written by MAL Rewrite]</t>
  </si>
  <si>
    <t>['Supernatural', 'Drama', 'Romance', 'School']</t>
  </si>
  <si>
    <t>Shelter</t>
  </si>
  <si>
    <t>Day 2539: Rin wakes up alone again with blurred memories and still no contact from any other human. She's not bored, however, because in her arms lies a tablet capable of creating any world her heart desires. Day after day, Rin crafts a wonderful reality—one utopia at a time—to shelter her from loneliness, hoping to one day reveal the truth behind her very existence.
[Written by MAL Rewrite]</t>
  </si>
  <si>
    <t>['Sci-Fi', 'Music']</t>
  </si>
  <si>
    <t>Shigatsu wa Kimi no Uso</t>
  </si>
  <si>
    <t>Music accompanies the path of the human metronome, the prodigious pianist Kousei Arima. But after the passing of his mother, Saki Arima, Kousei falls into a downward spiral, rendering him unable to hear the sound of his own piano.
Two years later, Kousei still avoids the piano, leaving behind his admirers and rivals, and lives a colorless life alongside his friends Tsubaki Sawabe and Ryouta Watari. However, everything changes when he meets a beautiful violinist, Kaori Miyazono, who stirs up his world and sets him on a journey to face music again.
Based on the manga series of the same name, Shigatsu wa Kimi no Uso approaches the story of Kousei's recovery as he discovers that music is more than playing each note perfectly, and a single melody can bring in the fresh spring air of April.
[Written by MAL Rewrite]</t>
  </si>
  <si>
    <t>['Drama', 'Music', 'Romance', 'School', 'Shounen']</t>
  </si>
  <si>
    <t>Shinchou Yuusha: Kono Yuusha ga Ore Tueee Kuse ni Shinchou Sugiru</t>
  </si>
  <si>
    <t>There is a popular saying: "you can never be too careful." It is very important to prepare for every situation you may face, even if it seems like an unnecessary waste of time. Also, in games like RPGs, it is good to exceed the level of your enemies to achieve total victory.
These words describe Seiya Ryuuguuin a little too perfectly. After being summoned by the goddess Ristarte to save the world of Gaeabrande from destruction, the hero prepares himself for his noble journey. While this might be normal, he spends a very long time training himself, despite having overpowered stats. He fights weak enemies using his strongest skills and buys excessive amounts of supplies and potions—all to stay safe.
While his attitude may be a bit annoying, it might just be the saving grace of Gaeabrande, especially considering that it is a world where the forces of evil dominate each and every expectation.
[Written by MAL Rewrite]</t>
  </si>
  <si>
    <t>['Action', 'Adventure', 'Comedy', 'Fantasy']</t>
  </si>
  <si>
    <t>Shingeki no Kyojin</t>
  </si>
  <si>
    <t>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
After witnessing a horrific personal loss at the hands of the invading creatures, Eren Yeager dedicates his life to their eradication by enlisting into the Survey Corps, an elite military unit that combats the merciless humanoids outside the protection of the walls. Based on Hajime Isayama's award-winning manga, Shingeki no Kyojin follows Eren, along with his adopted sister Mikasa Ackerman and his childhood friend Armin Arlert, as they join the brutal war against the titans and race to discover a way of defeating them before the last walls are breached.
[Written by MAL Rewrite]</t>
  </si>
  <si>
    <t>['Action', 'Military', 'Mystery', 'Super Power', 'Drama', 'Fantasy', 'Shounen']</t>
  </si>
  <si>
    <t>Shingeki no Kyojin Season 2</t>
  </si>
  <si>
    <t>For centuries, humanity has been hunted by giant, mysterious predators known as the Titans. Three mighty walls—Wall Maria, Rose, and Sheena—provided peace and protection for humanity for over a hundred years. That peace, however, was shattered when the Colossus Titan and Armored Titan appeared and destroyed the outermost wall, Wall Maria. Forced to retreat behind Wall Rose, humanity waited with bated breath for the Titans to reappear and destroy their safe haven once more.
In Shingeki no Kyojin Season 2, Eren Yeager and others of the 104th Training Corps have just begun to become full members of the Survey Corps. As they ready themselves to face the Titans once again, their preparations are interrupted by the invasion of Wall Rose—but all is not as it seems as more mysteries are unraveled. As the Survey Corps races to save the wall, they uncover more about the invading Titans and the dark secrets of their own members.
[Written by MAL Rewrite]</t>
  </si>
  <si>
    <t>Shingeki no Kyojin Season 3</t>
  </si>
  <si>
    <t>Still threatened by the "Titans" that rob them of their freedom, mankind remains caged inside the two remaining walls. Efforts to eradicate these monsters continue; however, threats arise not only from the Titans beyond the walls, but from the humans within them as well.
After being rescued from the Colossal and Armored Titans, Eren Yaeger devotes himself to improving his Titan form. Krista Lenz struggles to accept the loss of her friend, Captain Levi chooses Eren and his friends to form his new personal squad, and Commander Erwin Smith recovers from his injuries. All seems well for the soldiers, until the government suddenly demands custody of Eren and Krista. The Survey Corps' recent successes have drawn attention, and a familiar face from Levi's past is sent to collect the wanted soldiers. Sought after by the government, Levi and his new squad must evade their adversaries in hopes of keeping Eren and Krista safe.
In Shingeki no Kyojin Season 3, Eren and his fellow soldiers are not only fighting for their survival against the terrifying Titans, but also against the terror of a far more conniving foe: humans.
[Written by MAL Rewrite]</t>
  </si>
  <si>
    <t>Shingeki no Kyojin Season 3 Part 2</t>
  </si>
  <si>
    <t>Seeking to restore humanity's diminishing hope, the Survey Corps embark on a mission to retake Wall Maria, where the battle against the merciless "Titans" takes the stage once again.
Returning to the tattered Shiganshina District that was once his home, Eren Yeager and the Corps find the town oddly unoccupied by Titans. Even after the outer gate is plugged, they strangely encounter no opposition. The mission progresses smoothly until Armin Arlert, highly suspicious of the enemy's absence, discovers distressing signs of a potential scheme against them.
Shingeki no Kyojin Season 3 Part 2 follows Eren as he vows to take back everything that was once his. Alongside him, the Survey Corps strive—through countless sacrifices—to carve a path towards victory and uncover the secrets locked away in the Yeager family's basement.
[Written by MAL Rewrite]</t>
  </si>
  <si>
    <t>['Action', 'Drama', 'Fantasy', 'Military', 'Mystery', 'Shounen', 'Super Power']</t>
  </si>
  <si>
    <t>Shokugeki no Souma</t>
  </si>
  <si>
    <t>Ever since he was a child, fifteen-year-old Souma Yukihira has helped his father by working as the sous chef in the restaurant his father runs and owns. Throughout the years, Souma developed a passion for entertaining his customers with his creative, skilled, and daring culinary creations. His dream is to someday own his family's restaurant as its head chef.
Yet when his father suddenly decides to close the restaurant to test his cooking abilities in restaurants around the world, he sends Souma to Tootsuki Culinary Academy, an elite cooking school where only 10 percent of the students graduate. The institution is famous for its "Shokugeki" or "food wars," where students face off in intense, high-stakes cooking showdowns.
As Souma and his new schoolmates struggle to survive the extreme lifestyle of Tootsuki, more and greater challenges await him, putting his years of learning under his father to the test.
[Written by MAL Rewrite]</t>
  </si>
  <si>
    <t>['Ecchi', 'School', 'Shounen']</t>
  </si>
  <si>
    <t>Shokugeki no Souma: Gou no Sara</t>
  </si>
  <si>
    <t>Thanks to Souma Yukihira, Erina Nakiri, and the rebel forces overthrowing the regime of Azami Nakiri—the previous school director—and the former Elite Ten, Tootsuki Culinary Academy is back in order. However, its students have one more great battle ahead of them: the BLUE, a competition where young chefs seeking world-class fame compete. Faced with new trials and rivals, Souma and his friends will fight to conquer the BLUE and to defeat Asahi Saiba, the leader of an underworld organization of chefs known as Noir, who once defeated Souma and his father in a Shokugeki.
[Written by MAL Rewrite]</t>
  </si>
  <si>
    <t>Shokugeki no Souma: Ni no Sara</t>
  </si>
  <si>
    <t>The qualifiers of the Autumn Elections are now over, and only eight talented chefs remain. Now, they face off in one-on-one food wars, each with their own unique themes. Met with both new judges and new opponents all with their own specialties, Souma must stay on his toes if he hopes to make it to the top of both the Autumn Elections and Tootsuki Culinary Academy.
[Written by MAL Rewrite]</t>
  </si>
  <si>
    <t>Shokugeki no Souma: San no Sara</t>
  </si>
  <si>
    <t>The Moon Festival is Tootsuki Academy's annual gourmet gala, where students compete against each other to earn the most profit through selling their cuisine of choice. But for Souma Yukihira, it is also his first opportunity to challenge the Elite Ten, the supreme council that rules over the academy.
However, this is only the beginning of Souma's war against the Elite Ten; a nefarious plot is underway that will provide Souma with the challenge he desires but will also shake the very foundations of Tootsuki Academy itself.
[Written by MAL Rewrite]</t>
  </si>
  <si>
    <t>Shokugeki no Souma: San no Sara - Tootsuki Ressha-hen</t>
  </si>
  <si>
    <t>A dark age of cooking befalls Tootsuki Culinary Academy. With the Elite Ten's devastating coup d'état, Azami Nakiri is now the director of the prestigious school. Students must now conform to Azami's ideology of "true gourmet food" and are forbidden to express creativity, or else face expulsion.
However, Souma Yukihira and the members of the Polar Star Dormitory refuse to accept these changes. Aided by other rebellious first-years, including the tenth seat, Erina Nakiri, Souma and his allies band together to fight off supporters of Azami's regime. But corrupt instructors and the menacing Central organization stand in their way, and so they must work together, harder than ever before, to survive every underhanded plot designed to banish them from the school.
[Written by MAL Rewrite]</t>
  </si>
  <si>
    <t>Shokugeki no Souma: Shin no Sara</t>
  </si>
  <si>
    <t>At Tootsuki Culinary Academy, a heated eight-on-eight Shokugeki known as the Régiment de Cuisine rages on between Central and the rebel forces led by Souma Yukihira and Erina Nakiri. Though they won a stunning perfect victory in the first bout, the rebels face an uphill battle ahead, as they must now face off against the rest of the Elite Ten Council. With the future of Tootsuki at stake, Souma and Erina must push far beyond the limits of their abilities, using everything they learned from their mentors and ultimately drawing from their experiences cooking together as friends.
[Written by MAL Rewrite]</t>
  </si>
  <si>
    <t>Soul Eater</t>
  </si>
  <si>
    <t>Death City is home to the famous Death Weapon Meister Academy, a technical academy headed by the Shinigami—Lord Death himself. Its mission: to raise "Death Scythes" for the Shinigami to wield against the many evils of their fantastical world. These Death Scythes, however, are not made from physical weapons; rather, they are born from human hybrids who have the ability to transform their bodies into Demon Weapons, and only after they have consumed the souls of 99 evil beings and one witch's soul.
Soul Eater Evans, a Demon Scythe who only seems to care about what's cool, aims to become a Death Scythe with the help of his straight-laced wielder, or meister, Maka Albarn. The contrasting duo work and study alongside the hot headed Black☆Star and his caring weapon Tsubaki, as well as the Shinigami's own son, Death the Kid, an obsessive-compulsive dual wielder of twin pistols Patty and Liz.
Soul Eater follows these students of Shibusen as they take on missions to collect souls and protect the city from the world's threats while working together under the snickering sun to become sounder in mind, body, and soul.
[Written by MAL Rewrite]</t>
  </si>
  <si>
    <t>['Action', 'Fantasy', 'Comedy', 'Supernatural', 'Shounen']</t>
  </si>
  <si>
    <t>Soul Eater NOT!</t>
  </si>
  <si>
    <t>Soul Eater NOT! is a spin-off and side story that takes place one year prior to the events of the original Soul Eater. At the Death Weapon Meister Academy, humans born with the power to transform into weapons and those with the power to wield these weapons (Meisters) train to hone their natural talent. The characters of the main series are enrolled in the Especially Advantaged Talent class, where they train to become warriors of justice capable of defeating what threats prey on innocent lives—or even the entire world.
Other students at the DWMA are less talented. Members of the Normally Overcome Target class focus less on being warriors of justice and more on controlling their powers so they don't hurt themselves or anyone around them. Tsugumi Harudori, a new halberd-transforming student, meets Meisters Meme Tatane and Anya Hepburn and quickly grows indecisive about which of the two new friends should be her partner. As they learn to use these powers and settle in, their lives as everyday students will be far from normal.</t>
  </si>
  <si>
    <t>['Action', 'Comedy', 'Ecchi', 'Shounen', 'Supernatural']</t>
  </si>
  <si>
    <t>Steins;Gate</t>
  </si>
  <si>
    <t>The self-proclaimed mad scientist Rintarou Okabe rents out a room in a rickety old building in Akihabara, where he indulges himself in his hobby of inventing prospective "future gadgets" with fellow lab members: Mayuri Shiina, his air-headed childhood friend, and Hashida Itaru, a perverted hacker nicknamed "Daru." The three pass the time by tinkering with their most promising contraption yet, a machine dubbed the "Phone Microwave," which performs the strange function of morphing bananas into piles of green gel.
Though miraculous in itself, the phenomenon doesn't provide anything concrete in Okabe's search for a scientific breakthrough; that is, until the lab members are spurred into action by a string of mysterious happenings before stumbling upon an unexpected success—the Phone Microwave can send emails to the past, altering the flow of history.
Adapted from the critically acclaimed visual novel by 5pb. and Nitroplus, Steins;Gate takes Okabe through the depths of scientific theory and practicality. Forced across the diverging threads of past and present, Okabe must shoulder the burdens that come with holding the key to the realm of time.
[Written by MAL Rewrite]</t>
  </si>
  <si>
    <t>['Sci-Fi', 'Psychological', 'Drama', 'Thriller']</t>
  </si>
  <si>
    <t>Steins;Gate 0</t>
  </si>
  <si>
    <t>The eccentric, self-proclaimed mad scientist Rintarou Okabe has become a shell of his former self. Depressed and traumatized after failing to rescue his friend Makise Kurisu, he has decided to forsake his mad scientist alter ego and live as an ordinary college student. Surrounded by friends who know little of his time travel experiences, Okabe spends his days trying to forget the horrors of his adventures alone.
While working as a receptionist at a college technology forum, Okabe meets the short, spunky Maho Hiyajo, who
later turns out to be the interpreter at the forum's presentation, conducted by Professor Alexis Leskinen. In front of a stunned crowd, Alexis and Maho unveil Amadeus—a revolutionary AI capable of storing a person's memories and creating a perfect simulation of that person complete with their personality and quirks. Meeting with Maho and Alexis after the presentation, Okabe learns that the two were Kurisu's colleagues in university, and that they have simulated her in Amadeus. Hired by Alexis to research the simulation's behavior, Okabe is given the chance to interact with the shadow of a long-lost dear friend. Dangerously tangled in the past, Okabe must face the harsh reality and carefully maneuver around the disastrous consequences that come with disturbing the natural flow of time.
[Written by MAL Rewrite]</t>
  </si>
  <si>
    <t>Steins;Gate: Kyoukaimenjou no Missing Link - Divide By Zero</t>
  </si>
  <si>
    <t>Alternate 23rd episode of Steins;Gate, which leads into the story of Steins;Gate 0. It was included with the Steins;Gate Complete Blu-ray Box.</t>
  </si>
  <si>
    <t>['Sci-Fi', 'Thriller']</t>
  </si>
  <si>
    <t>Steins;Gate: Oukoubakko no Poriomania</t>
  </si>
  <si>
    <t>A few months after the events of Steins;Gate, Rintarou Okabe and his group of friends are invited to tag along with their acquaintance Faris NyanNyan, who is participating in a Rai-Net battle event in the United States. There, they meet up with an old colleague: Kurisu Makise, who has been recalling fragmented memories of events that happened in the other world lines in the form of dreams. She confronts Okabe, questioning him as to whether these events—particularly the incidents between the two of them—did indeed happen.
[Written by MAL Rewrite]</t>
  </si>
  <si>
    <t>['Sci-Fi', 'Comedy']</t>
  </si>
  <si>
    <t>Sword Art Online</t>
  </si>
  <si>
    <t>In the year 2022, virtual reality has progressed by leaps and bounds, and a massive online role-playing game called Sword Art Online (SAO) is launched. With the aid of "NerveGear" technology, players can control their avatars within the game using nothing but their own thoughts.
Kazuto Kirigaya, nicknamed "Kirito," is among the lucky few enthusiasts who get their hands on the first shipment of the game. He logs in to find himself, with ten-thousand others, in the scenic and elaborate world of Aincrad, one full of fantastic medieval weapons and gruesome monsters. However, in a cruel turn of events, the players soon realize they cannot log out; the game's creator has trapped them in his new world until they complete all one hundred levels of the game.
In order to escape Aincrad, Kirito will now have to interact and cooperate with his fellow players. Some are allies, while others are foes, like Asuna Yuuki, who commands the leading group attempting to escape from the ruthless game. To make matters worse, Sword Art Online is not all fun and games: if they die in Aincrad, they die in real life. Kirito must adapt to his new reality, fight for his survival, and hopefully break free from his virtual hell.
[Written by MAL Rewrite]</t>
  </si>
  <si>
    <t>['Action', 'Game', 'Adventure', 'Romance', 'Fantasy']</t>
  </si>
  <si>
    <t>Sword Art Online Alternative: Gun Gale Online</t>
  </si>
  <si>
    <t>Clad in desert pink and the size of a mere child, the infamous "Pink Devil" mercilessly hunts down other players in the firearm-centered world of the virtual reality game Gun Gale Online. But in real life, this feared player killer is not quite who anyone would expect.
A shy university student in Tokyo, Karen Kohiruimaki stands in stark contrast to her in-game avatar—in fact, she happens to stand above everyone else too, much to her dismay. Towering above all the people around her, Karen's insecurities over her height reach the point where she turns to the virtual world for an escape. Starting game after game in hopes of manifesting as a cute, short character, she finally obtains her ideal self in the world of Gun Gale Online. Overjoyed by her new persona, she pours her time into the game as LLENN, garnering her reputation as the legendary player killer.
However, when one of LLENN's targets gets the best of her, she ends up meeting Pitohui, a skilled yet eccentric woman. Quickly becoming friends with Karen, Pitohui insists that LLENN participates in Squad Jam, a battle royale that pits teams against one another, fighting until only one remains. Thrust into the heated competition, LLENN must fight with all her wit and will if she hopes to shoot her way to the top.
[Written by MAL Rewrite]</t>
  </si>
  <si>
    <t>['Action', 'Fantasy', 'Game', 'Military', 'Sci-Fi']</t>
  </si>
  <si>
    <t>Sword Art Online II</t>
  </si>
  <si>
    <t>A year after escaping Sword Art Online, Kazuto Kirigaya has been settling back into the real world. However, his peace is short-lived as a new incident occurs in a game called Gun Gale Online, where a player by the name of Death Gun appears to be killing people in the real world by shooting them in-game. Approached by officials to assist in investigating the murders, Kazuto assumes his persona of Kirito once again and logs into Gun Gale Online, intent on stopping the killer.
Once inside, Kirito meets Sinon, a highly skilled sniper afflicted by a traumatic past. She is soon dragged in his chase after Death Gun, and together they enter the Bullet of Bullets, a tournament where their target is sure to appear. Uncertain of Death Gun's real powers, Kirito and Sinon race to stop him before he has the chance to claim another life. Not everything goes smoothly, however, as scars from the past impede their progress. In a high-stakes game where the next victim could easily be one of them, Kirito puts his life on the line in the virtual world once more.
[Written by MAL Rewrite]</t>
  </si>
  <si>
    <t>Sword Art Online Movie: Ordinal Scale</t>
  </si>
  <si>
    <t>In 2026, four years after the infamous Sword Art Online incident, a revolutionary new form of technology has emerged: the Augma, a device that utilizes an Augmented Reality system. Unlike the Virtual Reality of the NerveGear and the Amusphere, it is perfectly safe and allows players to use it while they are conscious, creating an instant hit on the market. The most popular application for the Augma is the game Ordinal Scale, which immerses players in a fantasy role-playing game with player rankings and rewards.
Following the new craze, Kirito's friends dive into the game, and despite his reservations about the system, Kirito eventually joins them. While at first it appears to be just fun and games, they soon find out that the game is not all that it seems...
[Written by MAL Rewrite]</t>
  </si>
  <si>
    <t>Sword Art Online: Alicization</t>
  </si>
  <si>
    <t>The Soul Translator is a state-of-the-art full-dive interface which interacts with the user's Fluctlight—the technological equivalent of a human soul—and fundamentally differs from the orthodox method of sending signals to the brain. The private institute Rath aims to perfect their creation by enlisting the aid of Sword Art Online survivor Kazuto Kirigaya. He works there as a part-time employee to test the system's capabilities in the Underworld: the fantastical realm generated by the Soul Translator. As per the confidentiality contract, any memories created by the machine in the virtual world are wiped upon returning to the real world. Kazuto can only vaguely recall a single name, Alice, which provokes a sense of unease when mentioned in reality.
When Kazuto escorts Asuna Yuuki home one evening, they chance upon a familiar foe. Kazuto is mortally wounded in the ensuing fight and loses consciousness. When he comes to, he discovers that he has made a full-dive into the Underworld with seemingly no way to escape. He sets off on a quest, seeking a way back to the physical world once again.
[Written by MAL Rewrite]</t>
  </si>
  <si>
    <t>Sword Art Online: Alicization - War of Underworld</t>
  </si>
  <si>
    <t>Despite the defeat of Quinella—the pontifex of the Axiom Church—things have not seemed to calm down yet. Upon contacting the real world, Kazuto "Kirito" Kirigaya finds out that the Ocean Turtle—a mega-float controlled by Rath—was raided. Due to a sudden short-circuit caused by the raiders, Kirito's fluctlight is damaged, leaving him comatose. Feeling insecure about the people at the Axiom Church, Alice brings the unconscious Kirito back to their hometown—Rulid Village, disregarding her banishment due to an unabsolved crime. Now, Alice is living an ordinary and peaceful life close by the village, wishing for Kirito to wake up.
However, tragedy strikes when Alice notices that the Dark Territory has already started to invade the Human Empire. Reassuming her previous alias, Alice Synthesis Thirty, she promises to defeat the Dark Territory in order to defend the world that Kirito and Eugeo worked so hard to protect.
[Written by MAL Rewrite]</t>
  </si>
  <si>
    <t>Sword Art Online: Alicization - War of Underworld 2nd Season</t>
  </si>
  <si>
    <t>The final battle against the Dark Territory drags on, as players from all over the world flood the Underworld's servers and plunge the Human Empire into utter chaos. Asuna Yuuki and her friends defend their new allies with everything they have, but their numbers are falling. Meanwhile, Alice Zuberg heads toward the World's End Altar while Gabriel "Vecta" Miller relentlessly pursues her.
Meanwhile, members of Rath strategize a plan in an attempt to restore Kirito's damaged fluctlight. However, the intruders occupying the main control room have other plans. Surrounded by death and despair, when all hope seems to be lost, one voice reaches out to Kirito—a familiar one saying, "I will always be by your side."
Sword Art Online: Alicization - War of Underworld 2nd Season is the epic conclusion to Akihiko Kayaba's dream of creating artificial human intelligence. Now it is up to Kirito and his friends to protect this collapsing world from the people that still think it is just a game.
[Written by MAL Rewrite]</t>
  </si>
  <si>
    <t>Tenki no Ko</t>
  </si>
  <si>
    <t>Tokyo is currently experiencing rain showers that seem to disrupt the usual pace of everyone living there to no end. Amidst this seemingly eternal downpour arrives the runaway high school student Hodaka Morishima, who struggles to financially support himself—ending up with a job at a small-time publisher. At the same time, the orphaned Hina Amano also strives to find work to sustain herself and her younger brother.
Both fates intertwine when Hodaka attempts to rescue Hina from shady men, deciding to run away together. Subsequently, Hodaka discovers that Hina has a strange yet astounding power: the ability to call out the sun whenever she prays for it. With Tokyo's unusual weather in mind, Hodaka sees the potential of this ability. He suggests that Hina should become a "sunshine girl"—someone who will clear the sky for people when they need it the most.
Things begin looking up for them at first. However, it is common knowledge that power always comes with a hefty price...
[Written by MAL Rewrite]</t>
  </si>
  <si>
    <t>['Slice of Life', 'Drama', 'Romance', 'Fantasy']</t>
  </si>
  <si>
    <t>This Is Not Blue</t>
  </si>
  <si>
    <t>An experimental film by mareykrap about the color blue. Blue pigment in the natural world is very rare. Instead, what we typically observe is the reflection of blue light waves. How much "true blue" really exists in our world? A series of blue images. Or are they?</t>
  </si>
  <si>
    <t>['Dementia', 'Music']</t>
  </si>
  <si>
    <t>Tokyo Ghoul</t>
  </si>
  <si>
    <t>Tokyo has become a cruel and merciless city—a place where vicious creatures called "ghouls" exist alongside humans. The citizens of this once great metropolis live in constant fear of these bloodthirsty savages and their thirst for human flesh. However, the greatest threat these ghouls pose is their dangerous ability to masquerade as humans and blend in with society.
Based on the best-selling supernatural horror manga by Sui Ishida, Tokyo Ghoul follows Ken Kaneki, a shy, bookish college student, who is instantly drawn to Rize Kamishiro, an avid reader like himself. However, Rize is not exactly who she seems, and this unfortunate meeting pushes Kaneki into the dark depths of the ghouls' inhuman world. In a twist of fate, Kaneki is saved by the enigmatic waitress Touka Kirishima, and thus begins his new, secret life as a half-ghoul/half-human who must find a way to integrate into both societies.
[Written by MAL Rewrite]</t>
  </si>
  <si>
    <t>['Action', 'Mystery', 'Horror', 'Psychological', 'Supernatural', 'Drama', 'Seinen']</t>
  </si>
  <si>
    <t>Tokyo Ghoul √A</t>
  </si>
  <si>
    <t>Ken Kaneki has finally come to accept the monstrous, flesh-craving part of himself that he has feared and despised for so long. After escaping captivity and torture, Kaneki joins Aogiri Tree—the very militant ghoul organization that had abducted him, leading his friends to question his true motive and loyalty.
As tension between the government and the ghouls continues to rise, the Commission of Counter Ghoul, the government's specialized anti-ghoul agency, has intensified their efforts to completely purge Tokyo of ghouls. This threatens the transient peace of Kaneki's friends and former comrades—the ghouls at the Anteiku coffee shop. Aware of the dangerous situation, Kaneki faces several battles that puts his precious fleeting humanity on the line.
[Written by MAL Rewrite]</t>
  </si>
  <si>
    <t>Tokyo Ghoul:re</t>
  </si>
  <si>
    <t>Studio Pierrot, Pierrot Plus</t>
  </si>
  <si>
    <t>Two years have passed since the CCG's raid on Anteiku. Although the atmosphere in Tokyo has changed drastically due to the increased influence of the CCG, ghouls continue to pose a problem as they have begun taking caution, especially the terrorist organization Aogiri Tree, who acknowledge the CCG's growing threat to their existence.
The creation of a special team, known as the Quinx Squad, may provide the CCG with the push they need to exterminate Tokyo's unwanted residents. As humans who have undergone surgery in order to make use of the special abilities of ghouls, they participate in operations to eradicate the dangerous creatures. The leader of this group, Haise Sasaki, is a half-ghoul, half-human who has been trained by famed special class investigator, Kishou Arima. However, there's more to this young man than meets the eye, as unknown memories claw at his mind, slowly reminding him of the person he used to be.
[Written by MAL Rewrite]</t>
  </si>
  <si>
    <t>['Action', 'Psychological', 'Supernatural', 'Mystery', 'Drama', 'Horror', 'Seinen']</t>
  </si>
  <si>
    <t>Tokyo Ghoul:re 2nd Season</t>
  </si>
  <si>
    <t>After the conclusion of the Tsukiyama Family Extermination Operation, the members of the Commission of Counter Ghouls (CCG) have grown exponentially in power and continue to pursue their goal of exterminating every ghoul in Japan. Having resigned from Quinx Squad, the now seemingly emotionless Haise Sasaki begins taking on more and more tasks from the CCG with no regard to the difficulty. Despite his vacant expressions, Ken Kaneki's memories are resurfacing in Haise, leaving him in a state of internal conflict. Meanwhile, his new coldhearted behavior is affecting the people around him. Quinx Squad are left in shambles, having to cope with the death of one of their members without the support of their former mentor.
Amidst this turmoil, both Quinx Squad and Haise must continue to fulfill their duties to the CCG, whether willingly or not. However, the presence of a mysterious group behind the CCG has been made known to Haise, and certain whispers of corruption have not gone unheard by the Quinx Squad as well.
[Written by MAL Rewrite]</t>
  </si>
  <si>
    <t>['Action', 'Drama', 'Horror', 'Mystery', 'Psychological', 'Seinen', 'Supernatural']</t>
  </si>
  <si>
    <t>Tonari no Totoro</t>
  </si>
  <si>
    <t>In 1950s Japan, Tatsuo Kusakabe relocates himself and his two daughters, Satsuki and Mei, to the countryside to be closer to their mother, who is hospitalized due to long-term illness. As the girls grow acquainted with rural life, Mei encounters a small, bunny-like creature in the yard one day. Chasing it into the forest, she finds "Totoro"—a giant, mystical forest spirit whom she soon befriends. Before long, Satsuki too meets Totoro, and the two girls suddenly find their lives filled with magical adventures in nature and fantastical creatures of the woods.
[Written by MAL Rewrite]</t>
  </si>
  <si>
    <t>['Adventure', 'Comedy', 'Supernatural']</t>
  </si>
  <si>
    <t>Toradora!</t>
  </si>
  <si>
    <t>Ryuuji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Ryuuji discovers that Taiga actually has a sweet side: she has a crush on the popular vice president, Yuusaku Kitamura, who happens to be his best friend. But things only get crazier when Ryuuji reveals that he has a crush on Minori Kushieda—Taiga's best friend!
Toradora! is a romantic comedy that follows this odd duo as they embark on a quest to help each other with their respective crushes, forming an unlikely alliance in the process.
[Written by MAL Rewrite]</t>
  </si>
  <si>
    <t>['Slice of Life', 'Comedy', 'Romance', 'School']</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</si>
  <si>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</si>
  <si>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
[Written by MAL Rewrite]</t>
  </si>
  <si>
    <t>['Slice of Life', 'Drama', 'Fantasy']</t>
  </si>
  <si>
    <t>Violet Evergarden: Kitto "Ai" wo Shiru Hi ga Kuru no Darou</t>
  </si>
  <si>
    <t>The CH Postal Company has just received a request to transcribe a love letter from Irma Felice, a famous opera singer. Accepting the task, Violet Evergarden visits Irma to write her letter. However, not only does Irma provide little information, she asks Violet to write based on her own feelings. Despite Violet's numerous attempts, Irma finds every version of the letter inadequate.
Violet consults her colleagues, and they help her out by writing love letters of their own. Yet even those are rejected by the opera singer. As a last resort, Violet asks Irma for her true thoughts and feelings, hoping to find the missing puzzle piece. Will the Auto Memory Doll be able to translate Irma's emotions into words?
[Written by MAL Rewrite]</t>
  </si>
  <si>
    <t>['Drama', 'Fantasy', 'Slice of Life']</t>
  </si>
  <si>
    <t>Wotaku ni Koi wa Muzukashii</t>
  </si>
  <si>
    <t>Having slept through all four of her alarms, the energetic Narumi Momose finds herself running late for her first day of work at a new office. As she races to catch her train, she makes a promise to herself that none of her coworkers will find out about her dark secret: that she is an otaku and a fujoshi. Her plan goes instantly awry, though, when she runs into Hirotaka Nifuji, an old friend from middle school. Although she tries to keep her secret by inviting him out for drinks after work, her cover is blown when he casually asks her whether or not she will be attending the upcoming Summer Comiket. Luckily for her, the only witnesses—Hanako Koyanagi and Tarou Kabakura—are otaku as well.
Later that night, the pair go out for drinks so that they can catch up after all the years apart. After Narumi complains about her previous boyfriend breaking up with her because he refused to date a fujoshi, Hirotaka suggests that she try dating a fellow otaku, specifically himself. He makes a solemn promise to always be there for her, to support her, and to help her farm for rare drops in Monster Hunter. Blown away by the proposal, Narumi agrees immediately. Thus the two otaku start dating, and their adorably awkward romance begins.
[Written by MAL Rewrite]</t>
  </si>
  <si>
    <t>['Comedy', 'Romance', 'Slice of Life']</t>
  </si>
  <si>
    <t>Yahari Ore no Seishun Love Comedy wa Machigatteiru.</t>
  </si>
  <si>
    <t>Hachiman Hikigaya is an apathetic high school student with narcissistic and semi-nihilistic tendencies. He firmly believes that joyful youth is nothing but a farce, and everyone who says otherwise is just lying to themselves.
In a novel punishment for writing an essay mocking modern social relationships, Hachiman's teacher forces him to join the Volunteer Service Club, a club that aims to extend a helping hand to any student who seeks their support in achieving their goals. With the only other club member being the beautiful ice queen Yukino Yukinoshita, Hachiman finds himself on the front line of other people's problems—a place he never dreamed he would be. As Hachiman and Yukino use their wits to solve many students' problems, will Hachiman's rotten view of society prove to be a hindrance or a tool he can use to his advantage?
[Written by MAL Rewrite]</t>
  </si>
  <si>
    <t>Yahari Ore no Seishun Love Comedy wa Machigatteiru. Kan</t>
  </si>
  <si>
    <t>Resolved to become a more independent person, Yukino Yukinoshita decides to smoothen things out with her parents, and the first step toward achieving that goal is to prove herself.
As graduation draws closer for the third-year students, Iroha Isshiki—the president of the student council—requests a graduation prom in collaboration with the Volunteer Service Club. Yukino accepts this request of her own volition, hoping to use it as a chance to demonstrate her self-reliance, but what lies ahead of her may prove to be a hard hurdle to cross.
Yahari Ore no Seishun Love Comedy wa Machigatteiru. Kan revolves around the graduation prom as emotions are poured into the preparations for the event. At the same time, a chance for the Volunteer Service Club members to better understand each other presents itself. And thus, Hachiman Hikigaya's hectic and bittersweet high school life begins to draw to a close.
[Written by MAL Rewrite]</t>
  </si>
  <si>
    <t>Yahari Ore no Seishun Love Comedy wa Machigatteiru. OVA</t>
  </si>
  <si>
    <t>One morning, Hachiman Hikigaya contemplates the superfluous nature of marriage and its misleading image of happiness. However, he is forced into confronting his skepticism when the Volunteer Service Club is tasked with assisting a local municipal magazine advertise the allure of marriage to younger people. Unfortunately, neither the club's advisor, Shizuka Hiratsuka, nor the other club members have any firsthand experience with the subject. With only one week until the deadline, the group must quickly learn about the intricacies behind the special ceremony, even if they have to resort to more creative means!
[Written by MAL Rewrite]</t>
  </si>
  <si>
    <t>['Comedy', 'Romance', 'School']</t>
  </si>
  <si>
    <t>Yahari Ore no Seishun Love Comedy wa Machigatteiru. Zoku</t>
  </si>
  <si>
    <t>Yahari Ore no Seishun Love Comedy wa Machigatteiru. Zoku picks up immediately after the events of the first season, continuing the adventures of the Volunteer Service Club—the dispassionate Hachiman Hikigaya, the cheerful Yui Yuigahama, and the competitive Yukino Yukinoshita—as it dedicates itself to helping any student with issues that they may face.
With the rift among his own group widening, Hachiman begins to realize that his knack for quickly getting to the root of other people's troubles is a double-edged sword: sometimes the best solution is not necessarily the most appropriate one.
[Written by MAL Rewrite]</t>
  </si>
  <si>
    <t>Yahari Ore no Seishun Love Comedy wa Machigatteiru. Zoku OVA</t>
  </si>
  <si>
    <t>After accepting a weekend invitation, Hachiman Hikigaya accompanies Isshiki Iroha around the Chiba Prefecture to brainstorm ideas suitable for an ideal date with Hayato Hayama. As the duo wanders from place to place without a plan, they seemingly enjoy each other's company. Yet, through these straightforward and sincere interactions, the meaning behind what it means to be genuine continues to intrigue Hachiman and his outlook for the future of the Volunteer Service Club and its members.
[Written by MAL Rewrite]</t>
  </si>
  <si>
    <t>Yakusoku no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</si>
  <si>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
[Written by MAL Rewrite]</t>
  </si>
  <si>
    <t>['Sci-Fi', 'Mystery', 'Horror', 'Psychological', 'Thriller', 'Shounen']</t>
  </si>
  <si>
    <t>Yesterday wo Utatte</t>
  </si>
  <si>
    <t>Doga Kobo</t>
  </si>
  <si>
    <t>Rikuo Uozumi has all but resigned himself to a bleak future, aimlessly working at a convenience store in Tokyo after graduating from college. His monotonous life is interrupted when the peculiar Haru Nonaka makes a lively appearance, frequently dropping by his workplace to befriend him. When Rikuo learns that an old college friend and crush, Shinako Morinome, has moved back into town, he reaches out to further their relationship. Unbeknownst to Rikuo however, Shinako is carrying painful memories from her past that were holding her back from accepting his feelings. Meanwhile, as Haru continually opens up to Rikuo, he discovers that she, much like him, is living by herself and wants to step out of her comfort zone into an uncertain future.
The past lingers long in the mind, and the future remains elusive. At a crossroads along their intertwined paths, these three experience what it means to let go of their feelings of yesterday and embrace the change that tomorrow brings.
[Written by MAL Rewrite]</t>
  </si>
  <si>
    <t>['Slice of Life', 'Drama', 'Romance', 'Seinen']</t>
  </si>
  <si>
    <t>Yowamushi Pedal</t>
  </si>
  <si>
    <t>Sakamichi Onoda is a cheerful otaku looking to join his new school's anime club, eager to finally make some friends. Unfortunately, the club has been disbanded and he takes it upon himself to revive it by finding students who are willing to join. Without much luck, Onoda decides to make a round trip to Akihabara on his old, bulky city bicycle, a weekly 90-kilometer ride he has been completing since fourth grade.
This is when he meets fellow first year student, Shunsuke Imaizumi, a determined cyclist who is using the school's steep incline for practice. Surprised by Onoda's ability to climb the hill with his specific type of bicycle, Imaizumi challenges him to a race, with the proposition of joining the anime club should Onoda win. And thus begins the young boy's first foray into the world of high school bicycle racing!
[Written by MAL Rewrite]</t>
  </si>
  <si>
    <t>['Comedy', 'Sports', 'Drama', 'Shounen']</t>
  </si>
  <si>
    <t>Yowamushi Pedal Movie</t>
  </si>
  <si>
    <t>With the Inter-high over and as the end of summer approaches, Sakamichi trains intensely with Imaizumi Shunsuke and Naruko Shoukichi so he can carry on Team Sohoku’s spirit of supporting each other entrusted to him by Kinjou Shingo, Makishima Yusuke, and Tadokoro Jin, the third years who will be graduating before long. One day, Team Sohoku receives an invitation to the Kumamoto Fire Country Mountain Race, an invitational race for teams that performed well at the Inter-high, and their captain Kinjou decides their core Inter-high team will attend.
(Source: Crunchyroll)</t>
  </si>
  <si>
    <t>['Comedy', 'Drama', 'Shounen', 'Sports']</t>
  </si>
  <si>
    <t>Yowamushi Pedal: Glory Line</t>
  </si>
  <si>
    <t>Fourth season of the Yowamushi Pedal series.</t>
  </si>
  <si>
    <t>Yowamushi Pedal: Grande Road</t>
  </si>
  <si>
    <t>Second season of the Yowamushi Pedal series.</t>
  </si>
  <si>
    <t>Yowamushi Pedal: New Generation</t>
  </si>
  <si>
    <t>Third season of the Yowamushi Pedal series.
With the team's combined strength, the Sohoku High bicycle racing club beat reigning champions Hakone Academy at the Interhigh national race and achieved an impressive overall victory. Now that their hot summer has ended and third-years Kinjou, Makishima, and Tadokoro have retired from the team, first-year participants in the Interhigh Onoda Sakamichi, Imaizumi Shunsuke, and Naruko Shoukichi, along with their new captain second-year Teshima Junta and vice-captain Aoyagi Hajime begin preparing as a "new team" for their second consecutive championship at the next Interhigh. In order to retake their throne, their rivals Hakone Academy have also incorporated new members and begun training as a new team. Kyoto Fushimi High is lead by the monstrous racer Midousuji Akira. The nation's top schools are all honing their skills to reach the top of the Interhigh.
(Source: Crunchyroll)</t>
  </si>
  <si>
    <t>Yu☆Gi☆Oh! Duel Monsters</t>
  </si>
  <si>
    <t>Gallop</t>
  </si>
  <si>
    <t>Legend says that the enigmatic Millennium Puzzle will grant one wish to whoever deciphers its ancient secrets. Upon solving it, high school student Yuugi Mutou unleashes "another Yuugi," a peculiar presence contained inside. Now, whenever he is faced with a dilemma, this mysterious alter ego makes an appearance and aids him in his troubles.
Wishing to unravel the mystery behind this strange spirit, Yuugi and his companions find themselves competing with several opponents in "Duel Monsters," a challenging card game used by people seeking to steal the Millennium Puzzle in a desperate attempt to harness the great power within. As the questions pile on, it is not long before they figure out that there is more than pride on the line in these duels.
[Written by MAL Rewrite]</t>
  </si>
  <si>
    <t>['Adventure', 'Game', 'Shounen']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</si>
</sst>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v>1.0</v>
      </c>
      <c r="AE1" s="1">
        <v>2.0</v>
      </c>
      <c r="AF1" s="1">
        <v>3.0</v>
      </c>
      <c r="AG1" s="1">
        <v>4.0</v>
      </c>
      <c r="AH1" s="1">
        <v>5.0</v>
      </c>
      <c r="AI1" s="1">
        <v>6.0</v>
      </c>
      <c r="AJ1" s="1">
        <v>7.0</v>
      </c>
      <c r="AK1" s="1">
        <v>8.0</v>
      </c>
      <c r="AL1" s="1">
        <v>9.0</v>
      </c>
      <c r="AM1" s="1">
        <v>10.0</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44</v>
      </c>
      <c r="BE1" s="1" t="s">
        <v>45</v>
      </c>
      <c r="BF1" s="1" t="s">
        <v>46</v>
      </c>
      <c r="BG1" s="1" t="s">
        <v>47</v>
      </c>
      <c r="BH1" s="1" t="s">
        <v>48</v>
      </c>
      <c r="BI1" s="1" t="s">
        <v>49</v>
      </c>
      <c r="BJ1" s="1" t="s">
        <v>50</v>
      </c>
      <c r="BK1" s="1" t="s">
        <v>51</v>
      </c>
      <c r="BL1" s="1" t="s">
        <v>52</v>
      </c>
      <c r="BM1" s="1" t="s">
        <v>53</v>
      </c>
      <c r="BN1" s="1" t="s">
        <v>54</v>
      </c>
      <c r="BO1" s="1" t="s">
        <v>55</v>
      </c>
      <c r="BP1" s="1" t="s">
        <v>56</v>
      </c>
      <c r="BQ1" s="1" t="s">
        <v>57</v>
      </c>
      <c r="BR1" s="1" t="s">
        <v>58</v>
      </c>
      <c r="BS1" s="1" t="s">
        <v>59</v>
      </c>
      <c r="BT1" s="1" t="s">
        <v>60</v>
      </c>
      <c r="BU1" s="1" t="s">
        <v>61</v>
      </c>
      <c r="BV1" s="1" t="s">
        <v>62</v>
      </c>
      <c r="BW1" s="1" t="s">
        <v>63</v>
      </c>
      <c r="BX1" s="1" t="s">
        <v>64</v>
      </c>
    </row>
    <row r="2">
      <c r="A2" s="1">
        <v>0.0</v>
      </c>
      <c r="B2" s="1">
        <v>22.0</v>
      </c>
      <c r="C2" s="1" t="s">
        <v>65</v>
      </c>
      <c r="D2" s="1">
        <v>9.0</v>
      </c>
      <c r="E2" s="1" t="s">
        <v>66</v>
      </c>
      <c r="F2" s="1" t="s">
        <v>67</v>
      </c>
      <c r="G2" s="1" t="s">
        <v>68</v>
      </c>
      <c r="H2" s="1">
        <v>2016.0</v>
      </c>
      <c r="I2" s="1" t="s">
        <v>69</v>
      </c>
      <c r="J2" s="1">
        <v>22.0</v>
      </c>
      <c r="K2" s="1" t="s">
        <v>23</v>
      </c>
      <c r="L2" s="2" t="str">
        <f>HYPERLINK("https://myanimelist.net/anime/31646/3-gatsu_no_Lion", "3-gatsu no Lion")</f>
        <v>3-gatsu no Lion</v>
      </c>
      <c r="M2" s="1" t="s">
        <v>70</v>
      </c>
      <c r="N2" s="1" t="s">
        <v>71</v>
      </c>
      <c r="O2" s="1">
        <v>8.421</v>
      </c>
      <c r="P2" s="1" t="s">
        <v>72</v>
      </c>
      <c r="Q2" s="1" t="s">
        <v>73</v>
      </c>
      <c r="R2" s="1" t="s">
        <v>74</v>
      </c>
      <c r="S2" s="1">
        <v>25.0</v>
      </c>
      <c r="T2" s="1">
        <v>1382.0</v>
      </c>
      <c r="U2" s="1">
        <v>274.0</v>
      </c>
      <c r="V2" s="1">
        <v>488760.0</v>
      </c>
      <c r="W2" s="1">
        <v>11869.0</v>
      </c>
      <c r="X2" s="1">
        <v>47495.0</v>
      </c>
      <c r="Y2" s="1">
        <v>220712.0</v>
      </c>
      <c r="Z2" s="1">
        <v>27229.0</v>
      </c>
      <c r="AA2" s="1">
        <v>16662.0</v>
      </c>
      <c r="AB2" s="1">
        <v>176662.0</v>
      </c>
      <c r="AC2" s="1">
        <v>488760.0</v>
      </c>
      <c r="AD2" s="1">
        <v>0.341932710409676</v>
      </c>
      <c r="AE2" s="1">
        <v>0.15663680520212</v>
      </c>
      <c r="AF2" s="1">
        <v>0.267814348326654</v>
      </c>
      <c r="AG2" s="1">
        <v>0.697206725994297</v>
      </c>
      <c r="AH2" s="1">
        <v>1.87420631587269</v>
      </c>
      <c r="AI2" s="1">
        <v>4.33839479392624</v>
      </c>
      <c r="AJ2" s="1">
        <v>13.0734908266173</v>
      </c>
      <c r="AK2" s="1">
        <v>29.9215827729161</v>
      </c>
      <c r="AL2" s="1">
        <v>30.8851214799954</v>
      </c>
      <c r="AM2" s="1">
        <v>18.4436132207393</v>
      </c>
      <c r="AN2" s="1">
        <v>202379.0</v>
      </c>
      <c r="AO2" s="1">
        <v>1.0</v>
      </c>
      <c r="AP2" s="1">
        <v>1.0</v>
      </c>
      <c r="AQ2" s="1">
        <v>1.0</v>
      </c>
      <c r="AR2" s="1">
        <v>1.0</v>
      </c>
      <c r="AS2" s="1">
        <v>0.0</v>
      </c>
      <c r="AT2" s="1">
        <v>0.0</v>
      </c>
      <c r="AU2" s="1">
        <v>0.0</v>
      </c>
      <c r="AV2" s="1">
        <v>0.0</v>
      </c>
      <c r="AW2" s="1">
        <v>0.0</v>
      </c>
      <c r="AX2" s="1">
        <v>0.0</v>
      </c>
      <c r="AY2" s="1">
        <v>0.0</v>
      </c>
      <c r="AZ2" s="1">
        <v>0.0</v>
      </c>
      <c r="BA2" s="1">
        <v>0.0</v>
      </c>
      <c r="BB2" s="1">
        <v>0.0</v>
      </c>
      <c r="BC2" s="1">
        <v>0.0</v>
      </c>
      <c r="BD2" s="1">
        <v>0.0</v>
      </c>
      <c r="BE2" s="1">
        <v>0.0</v>
      </c>
      <c r="BF2" s="1">
        <v>0.0</v>
      </c>
      <c r="BG2" s="1">
        <v>0.0</v>
      </c>
      <c r="BH2" s="1">
        <v>0.0</v>
      </c>
      <c r="BI2" s="1">
        <v>0.0</v>
      </c>
      <c r="BJ2" s="1">
        <v>0.0</v>
      </c>
      <c r="BK2" s="1">
        <v>0.0</v>
      </c>
      <c r="BL2" s="1">
        <v>0.0</v>
      </c>
      <c r="BM2" s="1">
        <v>0.0</v>
      </c>
      <c r="BN2" s="1">
        <v>0.0</v>
      </c>
      <c r="BO2" s="1">
        <v>0.0</v>
      </c>
      <c r="BP2" s="1">
        <v>0.0</v>
      </c>
      <c r="BQ2" s="1">
        <v>0.0</v>
      </c>
      <c r="BR2" s="1">
        <v>0.0</v>
      </c>
      <c r="BS2" s="1">
        <v>0.0</v>
      </c>
      <c r="BT2" s="1">
        <v>0.0</v>
      </c>
      <c r="BU2" s="1">
        <v>0.0</v>
      </c>
      <c r="BV2" s="1">
        <v>0.0</v>
      </c>
      <c r="BW2" s="1">
        <v>0.0</v>
      </c>
      <c r="BX2" s="1">
        <v>0.0</v>
      </c>
    </row>
    <row r="3">
      <c r="A3" s="1">
        <v>1.0</v>
      </c>
      <c r="B3" s="1">
        <v>22.0</v>
      </c>
      <c r="C3" s="1" t="s">
        <v>75</v>
      </c>
      <c r="D3" s="1">
        <v>10.0</v>
      </c>
      <c r="E3" s="1" t="s">
        <v>66</v>
      </c>
      <c r="F3" s="1" t="s">
        <v>67</v>
      </c>
      <c r="G3" s="1" t="s">
        <v>68</v>
      </c>
      <c r="H3" s="1">
        <v>2017.0</v>
      </c>
      <c r="I3" s="1" t="s">
        <v>69</v>
      </c>
      <c r="J3" s="1">
        <v>22.0</v>
      </c>
      <c r="K3" s="1" t="s">
        <v>23</v>
      </c>
      <c r="L3" s="2" t="str">
        <f>HYPERLINK("https://myanimelist.net/anime/35180/3-gatsu_no_Lion_2nd_Season", "3-gatsu no Lion 2nd Season")</f>
        <v>3-gatsu no Lion 2nd Season</v>
      </c>
      <c r="M3" s="1" t="s">
        <v>70</v>
      </c>
      <c r="N3" s="1" t="s">
        <v>71</v>
      </c>
      <c r="O3" s="1">
        <v>9.001</v>
      </c>
      <c r="P3" s="1" t="s">
        <v>76</v>
      </c>
      <c r="Q3" s="1" t="s">
        <v>73</v>
      </c>
      <c r="R3" s="1" t="s">
        <v>74</v>
      </c>
      <c r="S3" s="1">
        <v>25.0</v>
      </c>
      <c r="T3" s="1">
        <v>102.0</v>
      </c>
      <c r="U3" s="1">
        <v>540.0</v>
      </c>
      <c r="V3" s="1">
        <v>282838.0</v>
      </c>
      <c r="W3" s="1">
        <v>11776.0</v>
      </c>
      <c r="X3" s="1">
        <v>20933.0</v>
      </c>
      <c r="Y3" s="1">
        <v>158500.0</v>
      </c>
      <c r="Z3" s="1">
        <v>7535.0</v>
      </c>
      <c r="AA3" s="1">
        <v>3364.0</v>
      </c>
      <c r="AB3" s="1">
        <v>92506.0</v>
      </c>
      <c r="AC3" s="1">
        <v>282838.0</v>
      </c>
      <c r="AD3" s="1">
        <v>0.622633812594379</v>
      </c>
      <c r="AE3" s="1">
        <v>0.0694200917490284</v>
      </c>
      <c r="AF3" s="1">
        <v>0.130252130910548</v>
      </c>
      <c r="AG3" s="1">
        <v>0.252631880282546</v>
      </c>
      <c r="AH3" s="1">
        <v>0.725690443644483</v>
      </c>
      <c r="AI3" s="1">
        <v>1.82281416169871</v>
      </c>
      <c r="AJ3" s="1">
        <v>6.27070973097925</v>
      </c>
      <c r="AK3" s="1">
        <v>17.8853351845357</v>
      </c>
      <c r="AL3" s="1">
        <v>32.5022006884755</v>
      </c>
      <c r="AM3" s="1">
        <v>39.7183118751297</v>
      </c>
      <c r="AN3" s="1">
        <v>139729.0</v>
      </c>
      <c r="AO3" s="1">
        <v>1.0</v>
      </c>
      <c r="AP3" s="1">
        <v>1.0</v>
      </c>
      <c r="AQ3" s="1">
        <v>1.0</v>
      </c>
      <c r="AR3" s="1">
        <v>1.0</v>
      </c>
      <c r="AS3" s="1">
        <v>0.0</v>
      </c>
      <c r="AT3" s="1">
        <v>0.0</v>
      </c>
      <c r="AU3" s="1">
        <v>0.0</v>
      </c>
      <c r="AV3" s="1">
        <v>0.0</v>
      </c>
      <c r="AW3" s="1">
        <v>0.0</v>
      </c>
      <c r="AX3" s="1">
        <v>0.0</v>
      </c>
      <c r="AY3" s="1">
        <v>0.0</v>
      </c>
      <c r="AZ3" s="1">
        <v>0.0</v>
      </c>
      <c r="BA3" s="1">
        <v>0.0</v>
      </c>
      <c r="BB3" s="1">
        <v>0.0</v>
      </c>
      <c r="BC3" s="1">
        <v>0.0</v>
      </c>
      <c r="BD3" s="1">
        <v>0.0</v>
      </c>
      <c r="BE3" s="1">
        <v>0.0</v>
      </c>
      <c r="BF3" s="1">
        <v>0.0</v>
      </c>
      <c r="BG3" s="1">
        <v>0.0</v>
      </c>
      <c r="BH3" s="1">
        <v>0.0</v>
      </c>
      <c r="BI3" s="1">
        <v>0.0</v>
      </c>
      <c r="BJ3" s="1">
        <v>0.0</v>
      </c>
      <c r="BK3" s="1">
        <v>0.0</v>
      </c>
      <c r="BL3" s="1">
        <v>0.0</v>
      </c>
      <c r="BM3" s="1">
        <v>0.0</v>
      </c>
      <c r="BN3" s="1">
        <v>0.0</v>
      </c>
      <c r="BO3" s="1">
        <v>0.0</v>
      </c>
      <c r="BP3" s="1">
        <v>0.0</v>
      </c>
      <c r="BQ3" s="1">
        <v>0.0</v>
      </c>
      <c r="BR3" s="1">
        <v>0.0</v>
      </c>
      <c r="BS3" s="1">
        <v>0.0</v>
      </c>
      <c r="BT3" s="1">
        <v>0.0</v>
      </c>
      <c r="BU3" s="1">
        <v>0.0</v>
      </c>
      <c r="BV3" s="1">
        <v>0.0</v>
      </c>
      <c r="BW3" s="1">
        <v>0.0</v>
      </c>
      <c r="BX3" s="1">
        <v>0.0</v>
      </c>
    </row>
    <row r="4">
      <c r="A4" s="1">
        <v>2.0</v>
      </c>
      <c r="B4" s="1">
        <v>24.0</v>
      </c>
      <c r="C4" s="1" t="s">
        <v>77</v>
      </c>
      <c r="D4" s="1">
        <v>7.0</v>
      </c>
      <c r="E4" s="1" t="s">
        <v>66</v>
      </c>
      <c r="F4" s="1" t="s">
        <v>67</v>
      </c>
      <c r="G4" s="1" t="s">
        <v>78</v>
      </c>
      <c r="H4" s="1">
        <v>2012.0</v>
      </c>
      <c r="I4" s="1" t="s">
        <v>79</v>
      </c>
      <c r="J4" s="1">
        <v>24.0</v>
      </c>
      <c r="K4" s="1" t="s">
        <v>23</v>
      </c>
      <c r="L4" s="2" t="str">
        <f>HYPERLINK("https://myanimelist.net/anime/11759/Accel_World", "Accel World")</f>
        <v>Accel World</v>
      </c>
      <c r="M4" s="1" t="s">
        <v>70</v>
      </c>
      <c r="N4" s="1" t="s">
        <v>71</v>
      </c>
      <c r="O4" s="1">
        <v>7.301</v>
      </c>
      <c r="P4" s="1" t="s">
        <v>80</v>
      </c>
      <c r="Q4" s="1" t="s">
        <v>81</v>
      </c>
      <c r="R4" s="1" t="s">
        <v>82</v>
      </c>
      <c r="S4" s="1">
        <v>24.0</v>
      </c>
      <c r="T4" s="1">
        <v>23212.0</v>
      </c>
      <c r="U4" s="1">
        <v>190.0</v>
      </c>
      <c r="V4" s="1">
        <v>611335.0</v>
      </c>
      <c r="W4" s="1">
        <v>4208.0</v>
      </c>
      <c r="X4" s="1">
        <v>27648.0</v>
      </c>
      <c r="Y4" s="1">
        <v>413951.0</v>
      </c>
      <c r="Z4" s="1">
        <v>20879.0</v>
      </c>
      <c r="AA4" s="1">
        <v>39725.0</v>
      </c>
      <c r="AB4" s="1">
        <v>109132.0</v>
      </c>
      <c r="AC4" s="1">
        <v>611335.0</v>
      </c>
      <c r="AD4" s="1">
        <v>0.72882462989836</v>
      </c>
      <c r="AE4" s="1">
        <v>0.878668136531965</v>
      </c>
      <c r="AF4" s="1">
        <v>1.59567079352037</v>
      </c>
      <c r="AG4" s="1">
        <v>3.4919152482762</v>
      </c>
      <c r="AH4" s="1">
        <v>6.92324288538892</v>
      </c>
      <c r="AI4" s="1">
        <v>13.1986416553126</v>
      </c>
      <c r="AJ4" s="1">
        <v>26.0594704347234</v>
      </c>
      <c r="AK4" s="1">
        <v>25.46127860548</v>
      </c>
      <c r="AL4" s="1">
        <v>14.0066735037076</v>
      </c>
      <c r="AM4" s="1">
        <v>7.65561410716027</v>
      </c>
      <c r="AN4" s="1">
        <v>338353.0</v>
      </c>
      <c r="AO4" s="1">
        <v>0.0</v>
      </c>
      <c r="AP4" s="1">
        <v>1.0</v>
      </c>
      <c r="AQ4" s="1">
        <v>0.0</v>
      </c>
      <c r="AR4" s="1">
        <v>0.0</v>
      </c>
      <c r="AS4" s="1">
        <v>1.0</v>
      </c>
      <c r="AT4" s="1">
        <v>1.0</v>
      </c>
      <c r="AU4" s="1">
        <v>1.0</v>
      </c>
      <c r="AV4" s="1">
        <v>1.0</v>
      </c>
      <c r="AW4" s="1">
        <v>0.0</v>
      </c>
      <c r="AX4" s="1">
        <v>0.0</v>
      </c>
      <c r="AY4" s="1">
        <v>0.0</v>
      </c>
      <c r="AZ4" s="1">
        <v>0.0</v>
      </c>
      <c r="BA4" s="1">
        <v>0.0</v>
      </c>
      <c r="BB4" s="1">
        <v>0.0</v>
      </c>
      <c r="BC4" s="1">
        <v>0.0</v>
      </c>
      <c r="BD4" s="1">
        <v>0.0</v>
      </c>
      <c r="BE4" s="1">
        <v>0.0</v>
      </c>
      <c r="BF4" s="1">
        <v>0.0</v>
      </c>
      <c r="BG4" s="1">
        <v>0.0</v>
      </c>
      <c r="BH4" s="1">
        <v>0.0</v>
      </c>
      <c r="BI4" s="1">
        <v>0.0</v>
      </c>
      <c r="BJ4" s="1">
        <v>0.0</v>
      </c>
      <c r="BK4" s="1">
        <v>0.0</v>
      </c>
      <c r="BL4" s="1">
        <v>0.0</v>
      </c>
      <c r="BM4" s="1">
        <v>0.0</v>
      </c>
      <c r="BN4" s="1">
        <v>0.0</v>
      </c>
      <c r="BO4" s="1">
        <v>0.0</v>
      </c>
      <c r="BP4" s="1">
        <v>0.0</v>
      </c>
      <c r="BQ4" s="1">
        <v>0.0</v>
      </c>
      <c r="BR4" s="1">
        <v>0.0</v>
      </c>
      <c r="BS4" s="1">
        <v>0.0</v>
      </c>
      <c r="BT4" s="1">
        <v>0.0</v>
      </c>
      <c r="BU4" s="1">
        <v>0.0</v>
      </c>
      <c r="BV4" s="1">
        <v>0.0</v>
      </c>
      <c r="BW4" s="1">
        <v>0.0</v>
      </c>
      <c r="BX4" s="1">
        <v>0.0</v>
      </c>
    </row>
    <row r="5">
      <c r="A5" s="1">
        <v>3.0</v>
      </c>
      <c r="B5" s="1">
        <v>50.0</v>
      </c>
      <c r="C5" s="1" t="s">
        <v>83</v>
      </c>
      <c r="D5" s="1">
        <v>7.0</v>
      </c>
      <c r="E5" s="1" t="s">
        <v>66</v>
      </c>
      <c r="F5" s="1" t="s">
        <v>67</v>
      </c>
      <c r="G5" s="1" t="s">
        <v>68</v>
      </c>
      <c r="H5" s="1">
        <v>2019.0</v>
      </c>
      <c r="I5" s="1" t="s">
        <v>84</v>
      </c>
      <c r="J5" s="1">
        <v>50.0</v>
      </c>
      <c r="K5" s="1" t="s">
        <v>23</v>
      </c>
      <c r="L5" s="2" t="str">
        <f>HYPERLINK("https://myanimelist.net/anime/37403/Ahiru_no_Sora", "Ahiru no Sora")</f>
        <v>Ahiru no Sora</v>
      </c>
      <c r="M5" s="1" t="s">
        <v>70</v>
      </c>
      <c r="N5" s="1" t="s">
        <v>71</v>
      </c>
      <c r="O5" s="1">
        <v>7.331</v>
      </c>
      <c r="P5" s="1" t="s">
        <v>85</v>
      </c>
      <c r="Q5" s="1" t="s">
        <v>73</v>
      </c>
      <c r="R5" s="1" t="s">
        <v>86</v>
      </c>
      <c r="S5" s="1">
        <v>24.0</v>
      </c>
      <c r="T5" s="1">
        <v>22002.0</v>
      </c>
      <c r="U5" s="1">
        <v>1117.0</v>
      </c>
      <c r="V5" s="1">
        <v>139440.0</v>
      </c>
      <c r="W5" s="1">
        <v>722.0</v>
      </c>
      <c r="X5" s="1">
        <v>39253.0</v>
      </c>
      <c r="Y5" s="1">
        <v>44035.0</v>
      </c>
      <c r="Z5" s="1">
        <v>10981.0</v>
      </c>
      <c r="AA5" s="1">
        <v>14333.0</v>
      </c>
      <c r="AB5" s="1">
        <v>30838.0</v>
      </c>
      <c r="AC5" s="1">
        <v>139440.0</v>
      </c>
      <c r="AD5" s="1">
        <v>0.379220779220779</v>
      </c>
      <c r="AE5" s="1">
        <v>0.438095238095238</v>
      </c>
      <c r="AF5" s="1">
        <v>0.893506493506493</v>
      </c>
      <c r="AG5" s="1">
        <v>2.71168831168831</v>
      </c>
      <c r="AH5" s="1">
        <v>6.77402597402597</v>
      </c>
      <c r="AI5" s="1">
        <v>13.9428571428571</v>
      </c>
      <c r="AJ5" s="1">
        <v>30.2580086580086</v>
      </c>
      <c r="AK5" s="1">
        <v>27.0857142857142</v>
      </c>
      <c r="AL5" s="1">
        <v>11.3922077922077</v>
      </c>
      <c r="AM5" s="1">
        <v>6.12467532467532</v>
      </c>
      <c r="AN5" s="1">
        <v>57750.0</v>
      </c>
      <c r="AO5" s="1">
        <v>1.0</v>
      </c>
      <c r="AP5" s="1">
        <v>0.0</v>
      </c>
      <c r="AQ5" s="1">
        <v>0.0</v>
      </c>
      <c r="AR5" s="1">
        <v>0.0</v>
      </c>
      <c r="AS5" s="1">
        <v>0.0</v>
      </c>
      <c r="AT5" s="1">
        <v>0.0</v>
      </c>
      <c r="AU5" s="1">
        <v>0.0</v>
      </c>
      <c r="AV5" s="1">
        <v>1.0</v>
      </c>
      <c r="AW5" s="1">
        <v>1.0</v>
      </c>
      <c r="AX5" s="1">
        <v>1.0</v>
      </c>
      <c r="AY5" s="1">
        <v>1.0</v>
      </c>
      <c r="AZ5" s="1">
        <v>0.0</v>
      </c>
      <c r="BA5" s="1">
        <v>0.0</v>
      </c>
      <c r="BB5" s="1">
        <v>0.0</v>
      </c>
      <c r="BC5" s="1">
        <v>0.0</v>
      </c>
      <c r="BD5" s="1">
        <v>0.0</v>
      </c>
      <c r="BE5" s="1">
        <v>0.0</v>
      </c>
      <c r="BF5" s="1">
        <v>0.0</v>
      </c>
      <c r="BG5" s="1">
        <v>0.0</v>
      </c>
      <c r="BH5" s="1">
        <v>0.0</v>
      </c>
      <c r="BI5" s="1">
        <v>0.0</v>
      </c>
      <c r="BJ5" s="1">
        <v>0.0</v>
      </c>
      <c r="BK5" s="1">
        <v>0.0</v>
      </c>
      <c r="BL5" s="1">
        <v>0.0</v>
      </c>
      <c r="BM5" s="1">
        <v>0.0</v>
      </c>
      <c r="BN5" s="1">
        <v>0.0</v>
      </c>
      <c r="BO5" s="1">
        <v>0.0</v>
      </c>
      <c r="BP5" s="1">
        <v>0.0</v>
      </c>
      <c r="BQ5" s="1">
        <v>0.0</v>
      </c>
      <c r="BR5" s="1">
        <v>0.0</v>
      </c>
      <c r="BS5" s="1">
        <v>0.0</v>
      </c>
      <c r="BT5" s="1">
        <v>0.0</v>
      </c>
      <c r="BU5" s="1">
        <v>0.0</v>
      </c>
      <c r="BV5" s="1">
        <v>0.0</v>
      </c>
      <c r="BW5" s="1">
        <v>0.0</v>
      </c>
      <c r="BX5" s="1">
        <v>0.0</v>
      </c>
    </row>
    <row r="6">
      <c r="A6" s="1">
        <v>4.0</v>
      </c>
      <c r="B6" s="1">
        <v>13.0</v>
      </c>
      <c r="C6" s="1" t="s">
        <v>87</v>
      </c>
      <c r="D6" s="1">
        <v>6.0</v>
      </c>
      <c r="E6" s="1" t="s">
        <v>66</v>
      </c>
      <c r="F6" s="1" t="s">
        <v>88</v>
      </c>
      <c r="G6" s="1" t="s">
        <v>89</v>
      </c>
      <c r="H6" s="1">
        <v>2016.0</v>
      </c>
      <c r="I6" s="1" t="s">
        <v>90</v>
      </c>
      <c r="J6" s="1">
        <v>13.0</v>
      </c>
      <c r="K6" s="1" t="s">
        <v>23</v>
      </c>
      <c r="L6" s="2" t="str">
        <f>HYPERLINK("https://myanimelist.net/anime/31580/Ajin", "Ajin")</f>
        <v>Ajin</v>
      </c>
      <c r="M6" s="1" t="s">
        <v>70</v>
      </c>
      <c r="N6" s="1" t="s">
        <v>71</v>
      </c>
      <c r="O6" s="1">
        <v>7.471</v>
      </c>
      <c r="P6" s="1" t="s">
        <v>91</v>
      </c>
      <c r="Q6" s="1" t="s">
        <v>73</v>
      </c>
      <c r="R6" s="1" t="s">
        <v>92</v>
      </c>
      <c r="S6" s="1">
        <v>24.0</v>
      </c>
      <c r="T6" s="1">
        <v>16802.0</v>
      </c>
      <c r="U6" s="1">
        <v>299.0</v>
      </c>
      <c r="V6" s="1">
        <v>463482.0</v>
      </c>
      <c r="W6" s="1">
        <v>2774.0</v>
      </c>
      <c r="X6" s="1">
        <v>24506.0</v>
      </c>
      <c r="Y6" s="1">
        <v>290820.0</v>
      </c>
      <c r="Z6" s="1">
        <v>14024.0</v>
      </c>
      <c r="AA6" s="1">
        <v>25206.0</v>
      </c>
      <c r="AB6" s="1">
        <v>108926.0</v>
      </c>
      <c r="AC6" s="1">
        <v>463482.0</v>
      </c>
      <c r="AD6" s="1">
        <v>0.437985267768266</v>
      </c>
      <c r="AE6" s="1">
        <v>0.494321864105963</v>
      </c>
      <c r="AF6" s="1">
        <v>0.846319695358796</v>
      </c>
      <c r="AG6" s="1">
        <v>2.23990918371237</v>
      </c>
      <c r="AH6" s="1">
        <v>4.96482139604627</v>
      </c>
      <c r="AI6" s="1">
        <v>11.7133526204988</v>
      </c>
      <c r="AJ6" s="1">
        <v>28.4931866605105</v>
      </c>
      <c r="AK6" s="1">
        <v>30.2574116510858</v>
      </c>
      <c r="AL6" s="1">
        <v>14.1485337659532</v>
      </c>
      <c r="AM6" s="1">
        <v>6.40415789495978</v>
      </c>
      <c r="AN6" s="1">
        <v>236081.0</v>
      </c>
      <c r="AO6" s="1">
        <v>0.0</v>
      </c>
      <c r="AP6" s="1">
        <v>0.0</v>
      </c>
      <c r="AQ6" s="1">
        <v>1.0</v>
      </c>
      <c r="AR6" s="1">
        <v>0.0</v>
      </c>
      <c r="AS6" s="1">
        <v>1.0</v>
      </c>
      <c r="AT6" s="1">
        <v>0.0</v>
      </c>
      <c r="AU6" s="1">
        <v>0.0</v>
      </c>
      <c r="AV6" s="1">
        <v>0.0</v>
      </c>
      <c r="AW6" s="1">
        <v>0.0</v>
      </c>
      <c r="AX6" s="1">
        <v>0.0</v>
      </c>
      <c r="AY6" s="1">
        <v>0.0</v>
      </c>
      <c r="AZ6" s="1">
        <v>1.0</v>
      </c>
      <c r="BA6" s="1">
        <v>1.0</v>
      </c>
      <c r="BB6" s="1">
        <v>1.0</v>
      </c>
      <c r="BC6" s="1">
        <v>0.0</v>
      </c>
      <c r="BD6" s="1">
        <v>0.0</v>
      </c>
      <c r="BE6" s="1">
        <v>0.0</v>
      </c>
      <c r="BF6" s="1">
        <v>0.0</v>
      </c>
      <c r="BG6" s="1">
        <v>0.0</v>
      </c>
      <c r="BH6" s="1">
        <v>0.0</v>
      </c>
      <c r="BI6" s="1">
        <v>0.0</v>
      </c>
      <c r="BJ6" s="1">
        <v>0.0</v>
      </c>
      <c r="BK6" s="1">
        <v>0.0</v>
      </c>
      <c r="BL6" s="1">
        <v>0.0</v>
      </c>
      <c r="BM6" s="1">
        <v>0.0</v>
      </c>
      <c r="BN6" s="1">
        <v>0.0</v>
      </c>
      <c r="BO6" s="1">
        <v>0.0</v>
      </c>
      <c r="BP6" s="1">
        <v>0.0</v>
      </c>
      <c r="BQ6" s="1">
        <v>0.0</v>
      </c>
      <c r="BR6" s="1">
        <v>0.0</v>
      </c>
      <c r="BS6" s="1">
        <v>0.0</v>
      </c>
      <c r="BT6" s="1">
        <v>0.0</v>
      </c>
      <c r="BU6" s="1">
        <v>0.0</v>
      </c>
      <c r="BV6" s="1">
        <v>0.0</v>
      </c>
      <c r="BW6" s="1">
        <v>0.0</v>
      </c>
      <c r="BX6" s="1">
        <v>0.0</v>
      </c>
    </row>
    <row r="7">
      <c r="A7" s="1">
        <v>5.0</v>
      </c>
      <c r="B7" s="1">
        <v>13.0</v>
      </c>
      <c r="C7" s="1" t="s">
        <v>93</v>
      </c>
      <c r="D7" s="1">
        <v>7.0</v>
      </c>
      <c r="E7" s="1" t="s">
        <v>66</v>
      </c>
      <c r="F7" s="1" t="s">
        <v>88</v>
      </c>
      <c r="G7" s="1" t="s">
        <v>68</v>
      </c>
      <c r="H7" s="1">
        <v>2016.0</v>
      </c>
      <c r="I7" s="1" t="s">
        <v>90</v>
      </c>
      <c r="J7" s="1">
        <v>13.0</v>
      </c>
      <c r="K7" s="1" t="s">
        <v>23</v>
      </c>
      <c r="L7" s="2" t="str">
        <f>HYPERLINK("https://myanimelist.net/anime/33253/Ajin_2nd_Season", "Ajin 2nd Season")</f>
        <v>Ajin 2nd Season</v>
      </c>
      <c r="M7" s="1" t="s">
        <v>70</v>
      </c>
      <c r="N7" s="1" t="s">
        <v>71</v>
      </c>
      <c r="O7" s="1">
        <v>7.661</v>
      </c>
      <c r="P7" s="1" t="s">
        <v>94</v>
      </c>
      <c r="Q7" s="1" t="s">
        <v>73</v>
      </c>
      <c r="R7" s="1" t="s">
        <v>95</v>
      </c>
      <c r="S7" s="1">
        <v>24.0</v>
      </c>
      <c r="T7" s="1">
        <v>11172.0</v>
      </c>
      <c r="U7" s="1">
        <v>652.0</v>
      </c>
      <c r="V7" s="1">
        <v>234626.0</v>
      </c>
      <c r="W7" s="1">
        <v>525.0</v>
      </c>
      <c r="X7" s="1">
        <v>9265.0</v>
      </c>
      <c r="Y7" s="1">
        <v>177938.0</v>
      </c>
      <c r="Z7" s="1">
        <v>4430.0</v>
      </c>
      <c r="AA7" s="1">
        <v>4195.0</v>
      </c>
      <c r="AB7" s="1">
        <v>38798.0</v>
      </c>
      <c r="AC7" s="1">
        <v>234626.0</v>
      </c>
      <c r="AD7" s="1">
        <v>0.191246781905112</v>
      </c>
      <c r="AE7" s="1">
        <v>0.226553880102979</v>
      </c>
      <c r="AF7" s="1">
        <v>0.440603162927546</v>
      </c>
      <c r="AG7" s="1">
        <v>1.26590658330268</v>
      </c>
      <c r="AH7" s="1">
        <v>3.54542111070246</v>
      </c>
      <c r="AI7" s="1">
        <v>9.65207796984185</v>
      </c>
      <c r="AJ7" s="1">
        <v>26.6752482530342</v>
      </c>
      <c r="AK7" s="1">
        <v>34.0772342773078</v>
      </c>
      <c r="AL7" s="1">
        <v>16.66200809121</v>
      </c>
      <c r="AM7" s="1">
        <v>7.26369988966531</v>
      </c>
      <c r="AN7" s="1">
        <v>135950.0</v>
      </c>
      <c r="AO7" s="1">
        <v>0.0</v>
      </c>
      <c r="AP7" s="1">
        <v>0.0</v>
      </c>
      <c r="AQ7" s="1">
        <v>1.0</v>
      </c>
      <c r="AR7" s="1">
        <v>0.0</v>
      </c>
      <c r="AS7" s="1">
        <v>1.0</v>
      </c>
      <c r="AT7" s="1">
        <v>0.0</v>
      </c>
      <c r="AU7" s="1">
        <v>0.0</v>
      </c>
      <c r="AV7" s="1">
        <v>0.0</v>
      </c>
      <c r="AW7" s="1">
        <v>0.0</v>
      </c>
      <c r="AX7" s="1">
        <v>0.0</v>
      </c>
      <c r="AY7" s="1">
        <v>0.0</v>
      </c>
      <c r="AZ7" s="1">
        <v>1.0</v>
      </c>
      <c r="BA7" s="1">
        <v>1.0</v>
      </c>
      <c r="BB7" s="1">
        <v>1.0</v>
      </c>
      <c r="BC7" s="1">
        <v>0.0</v>
      </c>
      <c r="BD7" s="1">
        <v>0.0</v>
      </c>
      <c r="BE7" s="1">
        <v>0.0</v>
      </c>
      <c r="BF7" s="1">
        <v>0.0</v>
      </c>
      <c r="BG7" s="1">
        <v>0.0</v>
      </c>
      <c r="BH7" s="1">
        <v>0.0</v>
      </c>
      <c r="BI7" s="1">
        <v>0.0</v>
      </c>
      <c r="BJ7" s="1">
        <v>0.0</v>
      </c>
      <c r="BK7" s="1">
        <v>0.0</v>
      </c>
      <c r="BL7" s="1">
        <v>0.0</v>
      </c>
      <c r="BM7" s="1">
        <v>0.0</v>
      </c>
      <c r="BN7" s="1">
        <v>0.0</v>
      </c>
      <c r="BO7" s="1">
        <v>0.0</v>
      </c>
      <c r="BP7" s="1">
        <v>0.0</v>
      </c>
      <c r="BQ7" s="1">
        <v>0.0</v>
      </c>
      <c r="BR7" s="1">
        <v>0.0</v>
      </c>
      <c r="BS7" s="1">
        <v>0.0</v>
      </c>
      <c r="BT7" s="1">
        <v>0.0</v>
      </c>
      <c r="BU7" s="1">
        <v>0.0</v>
      </c>
      <c r="BV7" s="1">
        <v>0.0</v>
      </c>
      <c r="BW7" s="1">
        <v>0.0</v>
      </c>
      <c r="BX7" s="1">
        <v>0.0</v>
      </c>
    </row>
    <row r="8">
      <c r="A8" s="1">
        <v>6.0</v>
      </c>
      <c r="B8" s="1">
        <v>25.0</v>
      </c>
      <c r="C8" s="1" t="s">
        <v>96</v>
      </c>
      <c r="D8" s="1">
        <v>6.0</v>
      </c>
      <c r="E8" s="1" t="s">
        <v>66</v>
      </c>
      <c r="F8" s="1" t="s">
        <v>67</v>
      </c>
      <c r="G8" s="1" t="s">
        <v>78</v>
      </c>
      <c r="H8" s="1">
        <v>2011.0</v>
      </c>
      <c r="I8" s="1" t="s">
        <v>97</v>
      </c>
      <c r="J8" s="1">
        <v>25.0</v>
      </c>
      <c r="K8" s="1" t="s">
        <v>23</v>
      </c>
      <c r="L8" s="2" t="str">
        <f>HYPERLINK("https://myanimelist.net/anime/9919/Ao_no_Exorcist", "Ao no Exorcist")</f>
        <v>Ao no Exorcist</v>
      </c>
      <c r="M8" s="1" t="s">
        <v>70</v>
      </c>
      <c r="N8" s="1" t="s">
        <v>71</v>
      </c>
      <c r="O8" s="1">
        <v>7.571</v>
      </c>
      <c r="P8" s="1" t="s">
        <v>98</v>
      </c>
      <c r="Q8" s="1" t="s">
        <v>73</v>
      </c>
      <c r="R8" s="1" t="s">
        <v>99</v>
      </c>
      <c r="S8" s="1">
        <v>24.0</v>
      </c>
      <c r="T8" s="1">
        <v>13692.0</v>
      </c>
      <c r="U8" s="1">
        <v>28.0</v>
      </c>
      <c r="V8" s="1">
        <v>1479996.0</v>
      </c>
      <c r="W8" s="1">
        <v>17348.0</v>
      </c>
      <c r="X8" s="1">
        <v>62904.0</v>
      </c>
      <c r="Y8" s="1">
        <v>1152304.0</v>
      </c>
      <c r="Z8" s="1">
        <v>37622.0</v>
      </c>
      <c r="AA8" s="1">
        <v>40801.0</v>
      </c>
      <c r="AB8" s="1">
        <v>186365.0</v>
      </c>
      <c r="AC8" s="1">
        <v>1479996.0</v>
      </c>
      <c r="AD8" s="1">
        <v>0.169345484672742</v>
      </c>
      <c r="AE8" s="1">
        <v>0.207346037006351</v>
      </c>
      <c r="AF8" s="1">
        <v>0.529577464788732</v>
      </c>
      <c r="AG8" s="1">
        <v>1.57768572217619</v>
      </c>
      <c r="AH8" s="1">
        <v>4.77658105495719</v>
      </c>
      <c r="AI8" s="1">
        <v>11.6159072079536</v>
      </c>
      <c r="AJ8" s="1">
        <v>27.9654239160452</v>
      </c>
      <c r="AK8" s="1">
        <v>28.5392985363159</v>
      </c>
      <c r="AL8" s="1">
        <v>15.5425573046119</v>
      </c>
      <c r="AM8" s="1">
        <v>9.07627727147197</v>
      </c>
      <c r="AN8" s="1">
        <v>905250.0</v>
      </c>
      <c r="AO8" s="1">
        <v>0.0</v>
      </c>
      <c r="AP8" s="1">
        <v>0.0</v>
      </c>
      <c r="AQ8" s="1">
        <v>0.0</v>
      </c>
      <c r="AR8" s="1">
        <v>0.0</v>
      </c>
      <c r="AS8" s="1">
        <v>1.0</v>
      </c>
      <c r="AT8" s="1">
        <v>0.0</v>
      </c>
      <c r="AU8" s="1">
        <v>0.0</v>
      </c>
      <c r="AV8" s="1">
        <v>0.0</v>
      </c>
      <c r="AW8" s="1">
        <v>0.0</v>
      </c>
      <c r="AX8" s="1">
        <v>0.0</v>
      </c>
      <c r="AY8" s="1">
        <v>1.0</v>
      </c>
      <c r="AZ8" s="1">
        <v>0.0</v>
      </c>
      <c r="BA8" s="1">
        <v>0.0</v>
      </c>
      <c r="BB8" s="1">
        <v>1.0</v>
      </c>
      <c r="BC8" s="1">
        <v>1.0</v>
      </c>
      <c r="BD8" s="1">
        <v>1.0</v>
      </c>
      <c r="BE8" s="1">
        <v>0.0</v>
      </c>
      <c r="BF8" s="1">
        <v>0.0</v>
      </c>
      <c r="BG8" s="1">
        <v>0.0</v>
      </c>
      <c r="BH8" s="1">
        <v>0.0</v>
      </c>
      <c r="BI8" s="1">
        <v>0.0</v>
      </c>
      <c r="BJ8" s="1">
        <v>0.0</v>
      </c>
      <c r="BK8" s="1">
        <v>0.0</v>
      </c>
      <c r="BL8" s="1">
        <v>0.0</v>
      </c>
      <c r="BM8" s="1">
        <v>0.0</v>
      </c>
      <c r="BN8" s="1">
        <v>0.0</v>
      </c>
      <c r="BO8" s="1">
        <v>0.0</v>
      </c>
      <c r="BP8" s="1">
        <v>0.0</v>
      </c>
      <c r="BQ8" s="1">
        <v>0.0</v>
      </c>
      <c r="BR8" s="1">
        <v>0.0</v>
      </c>
      <c r="BS8" s="1">
        <v>0.0</v>
      </c>
      <c r="BT8" s="1">
        <v>0.0</v>
      </c>
      <c r="BU8" s="1">
        <v>0.0</v>
      </c>
      <c r="BV8" s="1">
        <v>0.0</v>
      </c>
      <c r="BW8" s="1">
        <v>0.0</v>
      </c>
      <c r="BX8" s="1">
        <v>0.0</v>
      </c>
    </row>
    <row r="9">
      <c r="A9" s="1">
        <v>7.0</v>
      </c>
      <c r="B9" s="1">
        <v>52.0</v>
      </c>
      <c r="C9" s="1" t="s">
        <v>100</v>
      </c>
      <c r="D9" s="1">
        <v>10.0</v>
      </c>
      <c r="E9" s="1" t="s">
        <v>66</v>
      </c>
      <c r="F9" s="1" t="s">
        <v>101</v>
      </c>
      <c r="G9" s="1" t="s">
        <v>78</v>
      </c>
      <c r="H9" s="1">
        <v>2007.0</v>
      </c>
      <c r="I9" s="1" t="s">
        <v>102</v>
      </c>
      <c r="J9" s="1">
        <v>52.0</v>
      </c>
      <c r="K9" s="1" t="s">
        <v>23</v>
      </c>
      <c r="L9" s="2" t="str">
        <f>HYPERLINK("https://myanimelist.net/anime/2156/Bakugan_Battle_Brawlers", "Bakugan Battle Brawlers")</f>
        <v>Bakugan Battle Brawlers</v>
      </c>
      <c r="M9" s="1" t="s">
        <v>70</v>
      </c>
      <c r="N9" s="1" t="s">
        <v>71</v>
      </c>
      <c r="O9" s="1">
        <v>6.331</v>
      </c>
      <c r="P9" s="1" t="s">
        <v>103</v>
      </c>
      <c r="Q9" s="1" t="s">
        <v>104</v>
      </c>
      <c r="R9" s="1" t="s">
        <v>105</v>
      </c>
      <c r="S9" s="1">
        <v>24.0</v>
      </c>
      <c r="T9" s="1">
        <v>67542.0</v>
      </c>
      <c r="U9" s="1">
        <v>1747.0</v>
      </c>
      <c r="V9" s="1">
        <v>78955.0</v>
      </c>
      <c r="W9" s="1">
        <v>439.0</v>
      </c>
      <c r="X9" s="1">
        <v>2104.0</v>
      </c>
      <c r="Y9" s="1">
        <v>66216.0</v>
      </c>
      <c r="Z9" s="1">
        <v>1596.0</v>
      </c>
      <c r="AA9" s="1">
        <v>4307.0</v>
      </c>
      <c r="AB9" s="1">
        <v>4732.0</v>
      </c>
      <c r="AC9" s="1">
        <v>78955.0</v>
      </c>
      <c r="AD9" s="1">
        <v>1.19868441908384</v>
      </c>
      <c r="AE9" s="1">
        <v>1.92185766365509</v>
      </c>
      <c r="AF9" s="1">
        <v>3.34046600095102</v>
      </c>
      <c r="AG9" s="1">
        <v>6.8374544301791</v>
      </c>
      <c r="AH9" s="1">
        <v>16.896497067681</v>
      </c>
      <c r="AI9" s="1">
        <v>22.9255825011887</v>
      </c>
      <c r="AJ9" s="1">
        <v>23.5754477730226</v>
      </c>
      <c r="AK9" s="1">
        <v>11.8045649072753</v>
      </c>
      <c r="AL9" s="1">
        <v>5.19297828498969</v>
      </c>
      <c r="AM9" s="1">
        <v>6.30646695197337</v>
      </c>
      <c r="AN9" s="1">
        <v>50472.0</v>
      </c>
      <c r="AO9" s="1">
        <v>0.0</v>
      </c>
      <c r="AP9" s="1">
        <v>1.0</v>
      </c>
      <c r="AQ9" s="1">
        <v>0.0</v>
      </c>
      <c r="AR9" s="1">
        <v>0.0</v>
      </c>
      <c r="AS9" s="1">
        <v>1.0</v>
      </c>
      <c r="AT9" s="1">
        <v>0.0</v>
      </c>
      <c r="AU9" s="1">
        <v>0.0</v>
      </c>
      <c r="AV9" s="1">
        <v>0.0</v>
      </c>
      <c r="AW9" s="1">
        <v>0.0</v>
      </c>
      <c r="AX9" s="1">
        <v>0.0</v>
      </c>
      <c r="AY9" s="1">
        <v>0.0</v>
      </c>
      <c r="AZ9" s="1">
        <v>0.0</v>
      </c>
      <c r="BA9" s="1">
        <v>0.0</v>
      </c>
      <c r="BB9" s="1">
        <v>0.0</v>
      </c>
      <c r="BC9" s="1">
        <v>0.0</v>
      </c>
      <c r="BD9" s="1">
        <v>1.0</v>
      </c>
      <c r="BE9" s="1">
        <v>0.0</v>
      </c>
      <c r="BF9" s="1">
        <v>0.0</v>
      </c>
      <c r="BG9" s="1">
        <v>0.0</v>
      </c>
      <c r="BH9" s="1">
        <v>0.0</v>
      </c>
      <c r="BI9" s="1">
        <v>0.0</v>
      </c>
      <c r="BJ9" s="1">
        <v>0.0</v>
      </c>
      <c r="BK9" s="1">
        <v>0.0</v>
      </c>
      <c r="BL9" s="1">
        <v>0.0</v>
      </c>
      <c r="BM9" s="1">
        <v>0.0</v>
      </c>
      <c r="BN9" s="1">
        <v>0.0</v>
      </c>
      <c r="BO9" s="1">
        <v>0.0</v>
      </c>
      <c r="BP9" s="1">
        <v>0.0</v>
      </c>
      <c r="BQ9" s="1">
        <v>0.0</v>
      </c>
      <c r="BR9" s="1">
        <v>0.0</v>
      </c>
      <c r="BS9" s="1">
        <v>0.0</v>
      </c>
      <c r="BT9" s="1">
        <v>0.0</v>
      </c>
      <c r="BU9" s="1">
        <v>0.0</v>
      </c>
      <c r="BV9" s="1">
        <v>0.0</v>
      </c>
      <c r="BW9" s="1">
        <v>0.0</v>
      </c>
      <c r="BX9" s="1">
        <v>0.0</v>
      </c>
    </row>
    <row r="10">
      <c r="A10" s="1">
        <v>8.0</v>
      </c>
      <c r="B10" s="1">
        <v>12.0</v>
      </c>
      <c r="C10" s="1" t="s">
        <v>106</v>
      </c>
      <c r="D10" s="1">
        <v>9.0</v>
      </c>
      <c r="E10" s="1" t="s">
        <v>66</v>
      </c>
      <c r="F10" s="1" t="s">
        <v>88</v>
      </c>
      <c r="G10" s="1" t="s">
        <v>89</v>
      </c>
      <c r="H10" s="1">
        <v>2016.0</v>
      </c>
      <c r="I10" s="1" t="s">
        <v>97</v>
      </c>
      <c r="J10" s="1">
        <v>12.0</v>
      </c>
      <c r="K10" s="1" t="s">
        <v>23</v>
      </c>
      <c r="L10" s="2" t="str">
        <f>HYPERLINK("https://myanimelist.net/anime/31043/Boku_dake_ga_Inai_Machi", "Boku dake ga Inai Machi")</f>
        <v>Boku dake ga Inai Machi</v>
      </c>
      <c r="M10" s="1" t="s">
        <v>70</v>
      </c>
      <c r="N10" s="1" t="s">
        <v>71</v>
      </c>
      <c r="O10" s="1">
        <v>8.351</v>
      </c>
      <c r="P10" s="1" t="s">
        <v>107</v>
      </c>
      <c r="Q10" s="1" t="s">
        <v>73</v>
      </c>
      <c r="R10" s="1" t="s">
        <v>108</v>
      </c>
      <c r="S10" s="1">
        <v>23.0</v>
      </c>
      <c r="T10" s="1">
        <v>1842.0</v>
      </c>
      <c r="U10" s="1">
        <v>29.0</v>
      </c>
      <c r="V10" s="1">
        <v>1459481.0</v>
      </c>
      <c r="W10" s="1">
        <v>39416.0</v>
      </c>
      <c r="X10" s="1">
        <v>55312.0</v>
      </c>
      <c r="Y10" s="1">
        <v>1152515.0</v>
      </c>
      <c r="Z10" s="1">
        <v>16101.0</v>
      </c>
      <c r="AA10" s="1">
        <v>12177.0</v>
      </c>
      <c r="AB10" s="1">
        <v>223376.0</v>
      </c>
      <c r="AC10" s="1">
        <v>1459481.0</v>
      </c>
      <c r="AD10" s="1">
        <v>0.197732748579814</v>
      </c>
      <c r="AE10" s="1">
        <v>0.16525033533624</v>
      </c>
      <c r="AF10" s="1">
        <v>0.385058510392269</v>
      </c>
      <c r="AG10" s="1">
        <v>0.88543484385315</v>
      </c>
      <c r="AH10" s="1">
        <v>1.8346781823304</v>
      </c>
      <c r="AI10" s="1">
        <v>4.93459366498332</v>
      </c>
      <c r="AJ10" s="1">
        <v>14.0229416241627</v>
      </c>
      <c r="AK10" s="1">
        <v>26.8317347921335</v>
      </c>
      <c r="AL10" s="1">
        <v>29.1448190025271</v>
      </c>
      <c r="AM10" s="1">
        <v>21.5977562957013</v>
      </c>
      <c r="AN10" s="1">
        <v>951284.0</v>
      </c>
      <c r="AO10" s="1">
        <v>0.0</v>
      </c>
      <c r="AP10" s="1">
        <v>0.0</v>
      </c>
      <c r="AQ10" s="1">
        <v>1.0</v>
      </c>
      <c r="AR10" s="1">
        <v>0.0</v>
      </c>
      <c r="AS10" s="1">
        <v>0.0</v>
      </c>
      <c r="AT10" s="1">
        <v>0.0</v>
      </c>
      <c r="AU10" s="1">
        <v>0.0</v>
      </c>
      <c r="AV10" s="1">
        <v>0.0</v>
      </c>
      <c r="AW10" s="1">
        <v>0.0</v>
      </c>
      <c r="AX10" s="1">
        <v>0.0</v>
      </c>
      <c r="AY10" s="1">
        <v>0.0</v>
      </c>
      <c r="AZ10" s="1">
        <v>1.0</v>
      </c>
      <c r="BA10" s="1">
        <v>0.0</v>
      </c>
      <c r="BB10" s="1">
        <v>1.0</v>
      </c>
      <c r="BC10" s="1">
        <v>0.0</v>
      </c>
      <c r="BD10" s="1">
        <v>0.0</v>
      </c>
      <c r="BE10" s="1">
        <v>1.0</v>
      </c>
      <c r="BF10" s="1">
        <v>0.0</v>
      </c>
      <c r="BG10" s="1">
        <v>0.0</v>
      </c>
      <c r="BH10" s="1">
        <v>0.0</v>
      </c>
      <c r="BI10" s="1">
        <v>0.0</v>
      </c>
      <c r="BJ10" s="1">
        <v>0.0</v>
      </c>
      <c r="BK10" s="1">
        <v>0.0</v>
      </c>
      <c r="BL10" s="1">
        <v>0.0</v>
      </c>
      <c r="BM10" s="1">
        <v>0.0</v>
      </c>
      <c r="BN10" s="1">
        <v>0.0</v>
      </c>
      <c r="BO10" s="1">
        <v>0.0</v>
      </c>
      <c r="BP10" s="1">
        <v>0.0</v>
      </c>
      <c r="BQ10" s="1">
        <v>0.0</v>
      </c>
      <c r="BR10" s="1">
        <v>0.0</v>
      </c>
      <c r="BS10" s="1">
        <v>0.0</v>
      </c>
      <c r="BT10" s="1">
        <v>0.0</v>
      </c>
      <c r="BU10" s="1">
        <v>0.0</v>
      </c>
      <c r="BV10" s="1">
        <v>0.0</v>
      </c>
      <c r="BW10" s="1">
        <v>0.0</v>
      </c>
      <c r="BX10" s="1">
        <v>0.0</v>
      </c>
    </row>
    <row r="11">
      <c r="A11" s="1">
        <v>9.0</v>
      </c>
      <c r="B11" s="1">
        <v>13.0</v>
      </c>
      <c r="C11" s="1" t="s">
        <v>109</v>
      </c>
      <c r="D11" s="1">
        <v>7.0</v>
      </c>
      <c r="E11" s="1" t="s">
        <v>66</v>
      </c>
      <c r="F11" s="1" t="s">
        <v>67</v>
      </c>
      <c r="G11" s="1" t="s">
        <v>78</v>
      </c>
      <c r="H11" s="1">
        <v>2016.0</v>
      </c>
      <c r="I11" s="1" t="s">
        <v>110</v>
      </c>
      <c r="J11" s="1">
        <v>13.0</v>
      </c>
      <c r="K11" s="1" t="s">
        <v>23</v>
      </c>
      <c r="L11" s="2" t="str">
        <f>HYPERLINK("https://myanimelist.net/anime/31964/Boku_no_Hero_Academia", "Boku no Hero Academia")</f>
        <v>Boku no Hero Academia</v>
      </c>
      <c r="M11" s="1" t="s">
        <v>70</v>
      </c>
      <c r="N11" s="1" t="s">
        <v>71</v>
      </c>
      <c r="O11" s="1">
        <v>8.071</v>
      </c>
      <c r="P11" s="1" t="s">
        <v>111</v>
      </c>
      <c r="Q11" s="1" t="s">
        <v>73</v>
      </c>
      <c r="R11" s="1" t="s">
        <v>112</v>
      </c>
      <c r="S11" s="1">
        <v>24.0</v>
      </c>
      <c r="T11" s="1">
        <v>4502.0</v>
      </c>
      <c r="U11" s="1">
        <v>6.0</v>
      </c>
      <c r="V11" s="1">
        <v>2075285.0</v>
      </c>
      <c r="W11" s="1">
        <v>53524.0</v>
      </c>
      <c r="X11" s="1">
        <v>97420.0</v>
      </c>
      <c r="Y11" s="1">
        <v>1801697.0</v>
      </c>
      <c r="Z11" s="1">
        <v>19719.0</v>
      </c>
      <c r="AA11" s="1">
        <v>21486.0</v>
      </c>
      <c r="AB11" s="1">
        <v>134963.0</v>
      </c>
      <c r="AC11" s="1">
        <v>2075285.0</v>
      </c>
      <c r="AD11" s="1">
        <v>0.250944728967054</v>
      </c>
      <c r="AE11" s="1">
        <v>0.144289708457553</v>
      </c>
      <c r="AF11" s="1">
        <v>0.290124124256258</v>
      </c>
      <c r="AG11" s="1">
        <v>0.721378328317715</v>
      </c>
      <c r="AH11" s="1">
        <v>2.4122711551181</v>
      </c>
      <c r="AI11" s="1">
        <v>6.30704007392126</v>
      </c>
      <c r="AJ11" s="1">
        <v>20.2181126765705</v>
      </c>
      <c r="AK11" s="1">
        <v>31.776315142766</v>
      </c>
      <c r="AL11" s="1">
        <v>23.5937195008067</v>
      </c>
      <c r="AM11" s="1">
        <v>14.2858045608186</v>
      </c>
      <c r="AN11" s="1">
        <v>1424218.0</v>
      </c>
      <c r="AO11" s="1">
        <v>0.0</v>
      </c>
      <c r="AP11" s="1">
        <v>0.0</v>
      </c>
      <c r="AQ11" s="1">
        <v>0.0</v>
      </c>
      <c r="AR11" s="1">
        <v>0.0</v>
      </c>
      <c r="AS11" s="1">
        <v>1.0</v>
      </c>
      <c r="AT11" s="1">
        <v>0.0</v>
      </c>
      <c r="AU11" s="1">
        <v>0.0</v>
      </c>
      <c r="AV11" s="1">
        <v>1.0</v>
      </c>
      <c r="AW11" s="1">
        <v>1.0</v>
      </c>
      <c r="AX11" s="1">
        <v>0.0</v>
      </c>
      <c r="AY11" s="1">
        <v>1.0</v>
      </c>
      <c r="AZ11" s="1">
        <v>0.0</v>
      </c>
      <c r="BA11" s="1">
        <v>0.0</v>
      </c>
      <c r="BB11" s="1">
        <v>0.0</v>
      </c>
      <c r="BC11" s="1">
        <v>0.0</v>
      </c>
      <c r="BD11" s="1">
        <v>0.0</v>
      </c>
      <c r="BE11" s="1">
        <v>0.0</v>
      </c>
      <c r="BF11" s="1">
        <v>1.0</v>
      </c>
      <c r="BG11" s="1">
        <v>0.0</v>
      </c>
      <c r="BH11" s="1">
        <v>0.0</v>
      </c>
      <c r="BI11" s="1">
        <v>0.0</v>
      </c>
      <c r="BJ11" s="1">
        <v>0.0</v>
      </c>
      <c r="BK11" s="1">
        <v>0.0</v>
      </c>
      <c r="BL11" s="1">
        <v>0.0</v>
      </c>
      <c r="BM11" s="1">
        <v>0.0</v>
      </c>
      <c r="BN11" s="1">
        <v>0.0</v>
      </c>
      <c r="BO11" s="1">
        <v>0.0</v>
      </c>
      <c r="BP11" s="1">
        <v>0.0</v>
      </c>
      <c r="BQ11" s="1">
        <v>0.0</v>
      </c>
      <c r="BR11" s="1">
        <v>0.0</v>
      </c>
      <c r="BS11" s="1">
        <v>0.0</v>
      </c>
      <c r="BT11" s="1">
        <v>0.0</v>
      </c>
      <c r="BU11" s="1">
        <v>0.0</v>
      </c>
      <c r="BV11" s="1">
        <v>0.0</v>
      </c>
      <c r="BW11" s="1">
        <v>0.0</v>
      </c>
      <c r="BX11" s="1">
        <v>0.0</v>
      </c>
    </row>
    <row r="12">
      <c r="A12" s="1">
        <v>10.0</v>
      </c>
      <c r="B12" s="1">
        <v>25.0</v>
      </c>
      <c r="C12" s="1" t="s">
        <v>113</v>
      </c>
      <c r="D12" s="1">
        <v>8.0</v>
      </c>
      <c r="E12" s="1" t="s">
        <v>66</v>
      </c>
      <c r="F12" s="1" t="s">
        <v>67</v>
      </c>
      <c r="G12" s="1" t="s">
        <v>78</v>
      </c>
      <c r="H12" s="1">
        <v>2017.0</v>
      </c>
      <c r="I12" s="1" t="s">
        <v>110</v>
      </c>
      <c r="J12" s="1">
        <v>25.0</v>
      </c>
      <c r="K12" s="1" t="s">
        <v>23</v>
      </c>
      <c r="L12" s="2" t="str">
        <f>HYPERLINK("https://myanimelist.net/anime/33486/Boku_no_Hero_Academia_2nd_Season", "Boku no Hero Academia 2nd Season")</f>
        <v>Boku no Hero Academia 2nd Season</v>
      </c>
      <c r="M12" s="1" t="s">
        <v>70</v>
      </c>
      <c r="N12" s="1" t="s">
        <v>71</v>
      </c>
      <c r="O12" s="1">
        <v>8.291</v>
      </c>
      <c r="P12" s="1" t="s">
        <v>114</v>
      </c>
      <c r="Q12" s="1" t="s">
        <v>73</v>
      </c>
      <c r="R12" s="1" t="s">
        <v>115</v>
      </c>
      <c r="S12" s="1">
        <v>23.0</v>
      </c>
      <c r="T12" s="1">
        <v>2292.0</v>
      </c>
      <c r="U12" s="1">
        <v>14.0</v>
      </c>
      <c r="V12" s="1">
        <v>1741743.0</v>
      </c>
      <c r="W12" s="1">
        <v>19419.0</v>
      </c>
      <c r="X12" s="1">
        <v>113528.0</v>
      </c>
      <c r="Y12" s="1">
        <v>1510774.0</v>
      </c>
      <c r="Z12" s="1">
        <v>16364.0</v>
      </c>
      <c r="AA12" s="1">
        <v>12114.0</v>
      </c>
      <c r="AB12" s="1">
        <v>88963.0</v>
      </c>
      <c r="AC12" s="1">
        <v>1741743.0</v>
      </c>
      <c r="AD12" s="1">
        <v>0.191461407748279</v>
      </c>
      <c r="AE12" s="1">
        <v>0.0904937944718346</v>
      </c>
      <c r="AF12" s="1">
        <v>0.173362648853912</v>
      </c>
      <c r="AG12" s="1">
        <v>0.451212114102619</v>
      </c>
      <c r="AH12" s="1">
        <v>1.57970324738657</v>
      </c>
      <c r="AI12" s="1">
        <v>4.51438348588799</v>
      </c>
      <c r="AJ12" s="1">
        <v>15.8731142936624</v>
      </c>
      <c r="AK12" s="1">
        <v>32.0482935216498</v>
      </c>
      <c r="AL12" s="1">
        <v>28.5487811826533</v>
      </c>
      <c r="AM12" s="1">
        <v>16.5291943035832</v>
      </c>
      <c r="AN12" s="1">
        <v>1193452.0</v>
      </c>
      <c r="AO12" s="1">
        <v>0.0</v>
      </c>
      <c r="AP12" s="1">
        <v>0.0</v>
      </c>
      <c r="AQ12" s="1">
        <v>0.0</v>
      </c>
      <c r="AR12" s="1">
        <v>0.0</v>
      </c>
      <c r="AS12" s="1">
        <v>1.0</v>
      </c>
      <c r="AT12" s="1">
        <v>0.0</v>
      </c>
      <c r="AU12" s="1">
        <v>0.0</v>
      </c>
      <c r="AV12" s="1">
        <v>1.0</v>
      </c>
      <c r="AW12" s="1">
        <v>1.0</v>
      </c>
      <c r="AX12" s="1">
        <v>0.0</v>
      </c>
      <c r="AY12" s="1">
        <v>1.0</v>
      </c>
      <c r="AZ12" s="1">
        <v>0.0</v>
      </c>
      <c r="BA12" s="1">
        <v>0.0</v>
      </c>
      <c r="BB12" s="1">
        <v>0.0</v>
      </c>
      <c r="BC12" s="1">
        <v>0.0</v>
      </c>
      <c r="BD12" s="1">
        <v>0.0</v>
      </c>
      <c r="BE12" s="1">
        <v>0.0</v>
      </c>
      <c r="BF12" s="1">
        <v>1.0</v>
      </c>
      <c r="BG12" s="1">
        <v>0.0</v>
      </c>
      <c r="BH12" s="1">
        <v>0.0</v>
      </c>
      <c r="BI12" s="1">
        <v>0.0</v>
      </c>
      <c r="BJ12" s="1">
        <v>0.0</v>
      </c>
      <c r="BK12" s="1">
        <v>0.0</v>
      </c>
      <c r="BL12" s="1">
        <v>0.0</v>
      </c>
      <c r="BM12" s="1">
        <v>0.0</v>
      </c>
      <c r="BN12" s="1">
        <v>0.0</v>
      </c>
      <c r="BO12" s="1">
        <v>0.0</v>
      </c>
      <c r="BP12" s="1">
        <v>0.0</v>
      </c>
      <c r="BQ12" s="1">
        <v>0.0</v>
      </c>
      <c r="BR12" s="1">
        <v>0.0</v>
      </c>
      <c r="BS12" s="1">
        <v>0.0</v>
      </c>
      <c r="BT12" s="1">
        <v>0.0</v>
      </c>
      <c r="BU12" s="1">
        <v>0.0</v>
      </c>
      <c r="BV12" s="1">
        <v>0.0</v>
      </c>
      <c r="BW12" s="1">
        <v>0.0</v>
      </c>
      <c r="BX12" s="1">
        <v>0.0</v>
      </c>
    </row>
    <row r="13">
      <c r="A13" s="1">
        <v>11.0</v>
      </c>
      <c r="B13" s="1">
        <v>25.0</v>
      </c>
      <c r="C13" s="1" t="s">
        <v>116</v>
      </c>
      <c r="D13" s="1">
        <v>8.0</v>
      </c>
      <c r="E13" s="1" t="s">
        <v>66</v>
      </c>
      <c r="F13" s="1" t="s">
        <v>67</v>
      </c>
      <c r="G13" s="1" t="s">
        <v>78</v>
      </c>
      <c r="H13" s="1">
        <v>2018.0</v>
      </c>
      <c r="I13" s="1" t="s">
        <v>110</v>
      </c>
      <c r="J13" s="1">
        <v>25.0</v>
      </c>
      <c r="K13" s="1" t="s">
        <v>23</v>
      </c>
      <c r="L13" s="2" t="str">
        <f>HYPERLINK("https://myanimelist.net/anime/36456/Boku_no_Hero_Academia_3rd_Season", "Boku no Hero Academia 3rd Season")</f>
        <v>Boku no Hero Academia 3rd Season</v>
      </c>
      <c r="M13" s="1" t="s">
        <v>70</v>
      </c>
      <c r="N13" s="1" t="s">
        <v>71</v>
      </c>
      <c r="O13" s="1">
        <v>8.211</v>
      </c>
      <c r="P13" s="1" t="s">
        <v>117</v>
      </c>
      <c r="Q13" s="1" t="s">
        <v>73</v>
      </c>
      <c r="R13" s="1" t="s">
        <v>115</v>
      </c>
      <c r="S13" s="1">
        <v>23.0</v>
      </c>
      <c r="T13" s="1">
        <v>2942.0</v>
      </c>
      <c r="U13" s="1">
        <v>30.0</v>
      </c>
      <c r="V13" s="1">
        <v>1459338.0</v>
      </c>
      <c r="W13" s="1">
        <v>14275.0</v>
      </c>
      <c r="X13" s="1">
        <v>125979.0</v>
      </c>
      <c r="Y13" s="1">
        <v>1197369.0</v>
      </c>
      <c r="Z13" s="1">
        <v>16417.0</v>
      </c>
      <c r="AA13" s="1">
        <v>12322.0</v>
      </c>
      <c r="AB13" s="1">
        <v>107251.0</v>
      </c>
      <c r="AC13" s="1">
        <v>1459338.0</v>
      </c>
      <c r="AD13" s="1">
        <v>0.207918839956265</v>
      </c>
      <c r="AE13" s="1">
        <v>0.104486597564228</v>
      </c>
      <c r="AF13" s="1">
        <v>0.22046566650535</v>
      </c>
      <c r="AG13" s="1">
        <v>0.600666141597791</v>
      </c>
      <c r="AH13" s="1">
        <v>1.88835011339589</v>
      </c>
      <c r="AI13" s="1">
        <v>5.20271559718149</v>
      </c>
      <c r="AJ13" s="1">
        <v>17.0953147619213</v>
      </c>
      <c r="AK13" s="1">
        <v>31.6066158678344</v>
      </c>
      <c r="AL13" s="1">
        <v>26.979683630187</v>
      </c>
      <c r="AM13" s="1">
        <v>16.0937827838561</v>
      </c>
      <c r="AN13" s="1">
        <v>948447.0</v>
      </c>
      <c r="AO13" s="1">
        <v>0.0</v>
      </c>
      <c r="AP13" s="1">
        <v>0.0</v>
      </c>
      <c r="AQ13" s="1">
        <v>0.0</v>
      </c>
      <c r="AR13" s="1">
        <v>0.0</v>
      </c>
      <c r="AS13" s="1">
        <v>1.0</v>
      </c>
      <c r="AT13" s="1">
        <v>0.0</v>
      </c>
      <c r="AU13" s="1">
        <v>0.0</v>
      </c>
      <c r="AV13" s="1">
        <v>1.0</v>
      </c>
      <c r="AW13" s="1">
        <v>1.0</v>
      </c>
      <c r="AX13" s="1">
        <v>0.0</v>
      </c>
      <c r="AY13" s="1">
        <v>1.0</v>
      </c>
      <c r="AZ13" s="1">
        <v>0.0</v>
      </c>
      <c r="BA13" s="1">
        <v>0.0</v>
      </c>
      <c r="BB13" s="1">
        <v>0.0</v>
      </c>
      <c r="BC13" s="1">
        <v>0.0</v>
      </c>
      <c r="BD13" s="1">
        <v>0.0</v>
      </c>
      <c r="BE13" s="1">
        <v>0.0</v>
      </c>
      <c r="BF13" s="1">
        <v>1.0</v>
      </c>
      <c r="BG13" s="1">
        <v>0.0</v>
      </c>
      <c r="BH13" s="1">
        <v>0.0</v>
      </c>
      <c r="BI13" s="1">
        <v>0.0</v>
      </c>
      <c r="BJ13" s="1">
        <v>0.0</v>
      </c>
      <c r="BK13" s="1">
        <v>0.0</v>
      </c>
      <c r="BL13" s="1">
        <v>0.0</v>
      </c>
      <c r="BM13" s="1">
        <v>0.0</v>
      </c>
      <c r="BN13" s="1">
        <v>0.0</v>
      </c>
      <c r="BO13" s="1">
        <v>0.0</v>
      </c>
      <c r="BP13" s="1">
        <v>0.0</v>
      </c>
      <c r="BQ13" s="1">
        <v>0.0</v>
      </c>
      <c r="BR13" s="1">
        <v>0.0</v>
      </c>
      <c r="BS13" s="1">
        <v>0.0</v>
      </c>
      <c r="BT13" s="1">
        <v>0.0</v>
      </c>
      <c r="BU13" s="1">
        <v>0.0</v>
      </c>
      <c r="BV13" s="1">
        <v>0.0</v>
      </c>
      <c r="BW13" s="1">
        <v>0.0</v>
      </c>
      <c r="BX13" s="1">
        <v>0.0</v>
      </c>
    </row>
    <row r="14">
      <c r="A14" s="1">
        <v>12.0</v>
      </c>
      <c r="B14" s="1">
        <v>25.0</v>
      </c>
      <c r="C14" s="1" t="s">
        <v>118</v>
      </c>
      <c r="D14" s="1">
        <v>9.0</v>
      </c>
      <c r="E14" s="1" t="s">
        <v>66</v>
      </c>
      <c r="F14" s="1" t="s">
        <v>67</v>
      </c>
      <c r="G14" s="1" t="s">
        <v>68</v>
      </c>
      <c r="H14" s="1">
        <v>2019.0</v>
      </c>
      <c r="I14" s="1" t="s">
        <v>110</v>
      </c>
      <c r="J14" s="1">
        <v>25.0</v>
      </c>
      <c r="K14" s="1" t="s">
        <v>23</v>
      </c>
      <c r="L14" s="2" t="str">
        <f>HYPERLINK("https://myanimelist.net/anime/38408/Boku_no_Hero_Academia_4th_Season", "Boku no Hero Academia 4th Season")</f>
        <v>Boku no Hero Academia 4th Season</v>
      </c>
      <c r="M14" s="1" t="s">
        <v>70</v>
      </c>
      <c r="N14" s="1" t="s">
        <v>71</v>
      </c>
      <c r="O14" s="1">
        <v>8.041</v>
      </c>
      <c r="P14" s="1" t="s">
        <v>119</v>
      </c>
      <c r="Q14" s="1" t="s">
        <v>73</v>
      </c>
      <c r="R14" s="1" t="s">
        <v>115</v>
      </c>
      <c r="S14" s="1">
        <v>24.0</v>
      </c>
      <c r="T14" s="1">
        <v>4872.0</v>
      </c>
      <c r="U14" s="1">
        <v>74.0</v>
      </c>
      <c r="V14" s="1">
        <v>1053585.0</v>
      </c>
      <c r="W14" s="1">
        <v>8912.0</v>
      </c>
      <c r="X14" s="1">
        <v>135320.0</v>
      </c>
      <c r="Y14" s="1">
        <v>739644.0</v>
      </c>
      <c r="Z14" s="1">
        <v>22240.0</v>
      </c>
      <c r="AA14" s="1">
        <v>15391.0</v>
      </c>
      <c r="AB14" s="1">
        <v>140990.0</v>
      </c>
      <c r="AC14" s="1">
        <v>1053585.0</v>
      </c>
      <c r="AD14" s="1">
        <v>0.243274207310116</v>
      </c>
      <c r="AE14" s="1">
        <v>0.170966814120187</v>
      </c>
      <c r="AF14" s="1">
        <v>0.370695902420369</v>
      </c>
      <c r="AG14" s="1">
        <v>1.01953424397799</v>
      </c>
      <c r="AH14" s="1">
        <v>2.62524042208235</v>
      </c>
      <c r="AI14" s="1">
        <v>6.79528812889355</v>
      </c>
      <c r="AJ14" s="1">
        <v>18.8698193761318</v>
      </c>
      <c r="AK14" s="1">
        <v>31.5347003179918</v>
      </c>
      <c r="AL14" s="1">
        <v>23.9126976602934</v>
      </c>
      <c r="AM14" s="1">
        <v>14.4577829267783</v>
      </c>
      <c r="AN14" s="1">
        <v>622343.0</v>
      </c>
      <c r="AO14" s="1">
        <v>0.0</v>
      </c>
      <c r="AP14" s="1">
        <v>0.0</v>
      </c>
      <c r="AQ14" s="1">
        <v>0.0</v>
      </c>
      <c r="AR14" s="1">
        <v>0.0</v>
      </c>
      <c r="AS14" s="1">
        <v>1.0</v>
      </c>
      <c r="AT14" s="1">
        <v>0.0</v>
      </c>
      <c r="AU14" s="1">
        <v>0.0</v>
      </c>
      <c r="AV14" s="1">
        <v>1.0</v>
      </c>
      <c r="AW14" s="1">
        <v>1.0</v>
      </c>
      <c r="AX14" s="1">
        <v>0.0</v>
      </c>
      <c r="AY14" s="1">
        <v>1.0</v>
      </c>
      <c r="AZ14" s="1">
        <v>0.0</v>
      </c>
      <c r="BA14" s="1">
        <v>0.0</v>
      </c>
      <c r="BB14" s="1">
        <v>0.0</v>
      </c>
      <c r="BC14" s="1">
        <v>0.0</v>
      </c>
      <c r="BD14" s="1">
        <v>0.0</v>
      </c>
      <c r="BE14" s="1">
        <v>0.0</v>
      </c>
      <c r="BF14" s="1">
        <v>1.0</v>
      </c>
      <c r="BG14" s="1">
        <v>0.0</v>
      </c>
      <c r="BH14" s="1">
        <v>0.0</v>
      </c>
      <c r="BI14" s="1">
        <v>0.0</v>
      </c>
      <c r="BJ14" s="1">
        <v>0.0</v>
      </c>
      <c r="BK14" s="1">
        <v>0.0</v>
      </c>
      <c r="BL14" s="1">
        <v>0.0</v>
      </c>
      <c r="BM14" s="1">
        <v>0.0</v>
      </c>
      <c r="BN14" s="1">
        <v>0.0</v>
      </c>
      <c r="BO14" s="1">
        <v>0.0</v>
      </c>
      <c r="BP14" s="1">
        <v>0.0</v>
      </c>
      <c r="BQ14" s="1">
        <v>0.0</v>
      </c>
      <c r="BR14" s="1">
        <v>0.0</v>
      </c>
      <c r="BS14" s="1">
        <v>0.0</v>
      </c>
      <c r="BT14" s="1">
        <v>0.0</v>
      </c>
      <c r="BU14" s="1">
        <v>0.0</v>
      </c>
      <c r="BV14" s="1">
        <v>0.0</v>
      </c>
      <c r="BW14" s="1">
        <v>0.0</v>
      </c>
      <c r="BX14" s="1">
        <v>0.0</v>
      </c>
    </row>
    <row r="15">
      <c r="A15" s="1">
        <v>13.0</v>
      </c>
      <c r="B15" s="1">
        <v>1.0</v>
      </c>
      <c r="C15" s="1" t="s">
        <v>120</v>
      </c>
      <c r="D15" s="1">
        <v>9.0</v>
      </c>
      <c r="E15" s="1" t="s">
        <v>121</v>
      </c>
      <c r="F15" s="1" t="s">
        <v>67</v>
      </c>
      <c r="G15" s="1" t="s">
        <v>68</v>
      </c>
      <c r="H15" s="1">
        <v>2019.0</v>
      </c>
      <c r="I15" s="1" t="s">
        <v>110</v>
      </c>
      <c r="J15" s="1">
        <v>1.0</v>
      </c>
      <c r="K15" s="1" t="s">
        <v>23</v>
      </c>
      <c r="L15" s="2" t="str">
        <f>HYPERLINK("https://myanimelist.net/anime/39565/Boku_no_Hero_Academia_the_Movie_2__Heroes_Rising", "Boku no Hero Academia the Movie 2: Heroes:Rising")</f>
        <v>Boku no Hero Academia the Movie 2: Heroes:Rising</v>
      </c>
      <c r="M15" s="1" t="s">
        <v>70</v>
      </c>
      <c r="N15" s="1" t="s">
        <v>71</v>
      </c>
      <c r="O15" s="1">
        <v>8.071</v>
      </c>
      <c r="P15" s="1" t="s">
        <v>122</v>
      </c>
      <c r="Q15" s="1" t="s">
        <v>73</v>
      </c>
      <c r="R15" s="1" t="s">
        <v>123</v>
      </c>
      <c r="S15" s="1">
        <v>104.0</v>
      </c>
      <c r="T15" s="1">
        <v>4512.0</v>
      </c>
      <c r="U15" s="1">
        <v>487.0</v>
      </c>
      <c r="V15" s="1">
        <v>310124.0</v>
      </c>
      <c r="W15" s="1">
        <v>1520.0</v>
      </c>
      <c r="X15" s="1">
        <v>5175.0</v>
      </c>
      <c r="Y15" s="1">
        <v>220251.0</v>
      </c>
      <c r="Z15" s="1">
        <v>1498.0</v>
      </c>
      <c r="AA15" s="1">
        <v>596.0</v>
      </c>
      <c r="AB15" s="1">
        <v>82604.0</v>
      </c>
      <c r="AC15" s="1">
        <v>310124.0</v>
      </c>
      <c r="AD15" s="1">
        <v>0.254057610761807</v>
      </c>
      <c r="AE15" s="1">
        <v>0.225422820100404</v>
      </c>
      <c r="AF15" s="1">
        <v>0.459984403177852</v>
      </c>
      <c r="AG15" s="1">
        <v>1.18316518009455</v>
      </c>
      <c r="AH15" s="1">
        <v>2.66120777891504</v>
      </c>
      <c r="AI15" s="1">
        <v>6.72917580542964</v>
      </c>
      <c r="AJ15" s="1">
        <v>17.9601062533508</v>
      </c>
      <c r="AK15" s="1">
        <v>29.1215821026465</v>
      </c>
      <c r="AL15" s="1">
        <v>22.8572647073158</v>
      </c>
      <c r="AM15" s="1">
        <v>18.5480333382073</v>
      </c>
      <c r="AN15" s="1">
        <v>164136.0</v>
      </c>
      <c r="AO15" s="1">
        <v>0.0</v>
      </c>
      <c r="AP15" s="1">
        <v>0.0</v>
      </c>
      <c r="AQ15" s="1">
        <v>0.0</v>
      </c>
      <c r="AR15" s="1">
        <v>0.0</v>
      </c>
      <c r="AS15" s="1">
        <v>1.0</v>
      </c>
      <c r="AT15" s="1">
        <v>0.0</v>
      </c>
      <c r="AU15" s="1">
        <v>0.0</v>
      </c>
      <c r="AV15" s="1">
        <v>0.0</v>
      </c>
      <c r="AW15" s="1">
        <v>0.0</v>
      </c>
      <c r="AX15" s="1">
        <v>0.0</v>
      </c>
      <c r="AY15" s="1">
        <v>1.0</v>
      </c>
      <c r="AZ15" s="1">
        <v>0.0</v>
      </c>
      <c r="BA15" s="1">
        <v>0.0</v>
      </c>
      <c r="BB15" s="1">
        <v>0.0</v>
      </c>
      <c r="BC15" s="1">
        <v>0.0</v>
      </c>
      <c r="BD15" s="1">
        <v>0.0</v>
      </c>
      <c r="BE15" s="1">
        <v>0.0</v>
      </c>
      <c r="BF15" s="1">
        <v>1.0</v>
      </c>
      <c r="BG15" s="1">
        <v>0.0</v>
      </c>
      <c r="BH15" s="1">
        <v>0.0</v>
      </c>
      <c r="BI15" s="1">
        <v>0.0</v>
      </c>
      <c r="BJ15" s="1">
        <v>0.0</v>
      </c>
      <c r="BK15" s="1">
        <v>0.0</v>
      </c>
      <c r="BL15" s="1">
        <v>0.0</v>
      </c>
      <c r="BM15" s="1">
        <v>0.0</v>
      </c>
      <c r="BN15" s="1">
        <v>0.0</v>
      </c>
      <c r="BO15" s="1">
        <v>0.0</v>
      </c>
      <c r="BP15" s="1">
        <v>0.0</v>
      </c>
      <c r="BQ15" s="1">
        <v>0.0</v>
      </c>
      <c r="BR15" s="1">
        <v>0.0</v>
      </c>
      <c r="BS15" s="1">
        <v>0.0</v>
      </c>
      <c r="BT15" s="1">
        <v>0.0</v>
      </c>
      <c r="BU15" s="1">
        <v>0.0</v>
      </c>
      <c r="BV15" s="1">
        <v>0.0</v>
      </c>
      <c r="BW15" s="1">
        <v>0.0</v>
      </c>
      <c r="BX15" s="1">
        <v>0.0</v>
      </c>
    </row>
    <row r="16">
      <c r="A16" s="1">
        <v>14.0</v>
      </c>
      <c r="B16" s="1">
        <v>2.0</v>
      </c>
      <c r="C16" s="1" t="s">
        <v>124</v>
      </c>
      <c r="D16" s="1">
        <v>6.0</v>
      </c>
      <c r="E16" s="1" t="s">
        <v>125</v>
      </c>
      <c r="F16" s="1" t="s">
        <v>67</v>
      </c>
      <c r="G16" s="1" t="s">
        <v>126</v>
      </c>
      <c r="H16" s="1">
        <v>2020.0</v>
      </c>
      <c r="I16" s="1" t="s">
        <v>110</v>
      </c>
      <c r="J16" s="1">
        <v>2.0</v>
      </c>
      <c r="K16" s="1" t="s">
        <v>23</v>
      </c>
      <c r="L16" s="2" t="str">
        <f>HYPERLINK("https://myanimelist.net/anime/42603/Boku_no_Hero_Academia__Ikinokore_Kesshi_no_Survival_Kunren", "Boku no Hero Academia: Ikinokore! Kesshi no Survival Kunren")</f>
        <v>Boku no Hero Academia: Ikinokore! Kesshi no Survival Kunren</v>
      </c>
      <c r="M16" s="1" t="s">
        <v>70</v>
      </c>
      <c r="N16" s="1" t="s">
        <v>71</v>
      </c>
      <c r="O16" s="1">
        <v>7.121</v>
      </c>
      <c r="P16" s="1" t="s">
        <v>127</v>
      </c>
      <c r="Q16" s="1" t="s">
        <v>73</v>
      </c>
      <c r="R16" s="1" t="s">
        <v>128</v>
      </c>
      <c r="S16" s="1">
        <v>23.0</v>
      </c>
      <c r="T16" s="1">
        <v>31442.0</v>
      </c>
      <c r="U16" s="1">
        <v>1505.0</v>
      </c>
      <c r="V16" s="1">
        <v>97159.0</v>
      </c>
      <c r="W16" s="1">
        <v>186.0</v>
      </c>
      <c r="X16" s="1">
        <v>3338.0</v>
      </c>
      <c r="Y16" s="1">
        <v>67051.0</v>
      </c>
      <c r="Z16" s="1">
        <v>654.0</v>
      </c>
      <c r="AA16" s="1">
        <v>414.0</v>
      </c>
      <c r="AB16" s="1">
        <v>25702.0</v>
      </c>
      <c r="AC16" s="1">
        <v>97159.0</v>
      </c>
      <c r="AD16" s="1">
        <v>0.311760911631907</v>
      </c>
      <c r="AE16" s="1">
        <v>0.395613846484626</v>
      </c>
      <c r="AF16" s="1">
        <v>0.799827993979789</v>
      </c>
      <c r="AG16" s="1">
        <v>2.13072457536013</v>
      </c>
      <c r="AH16" s="1">
        <v>7.16190066652332</v>
      </c>
      <c r="AI16" s="1">
        <v>17.7854224897871</v>
      </c>
      <c r="AJ16" s="1">
        <v>33.9819393678778</v>
      </c>
      <c r="AK16" s="1">
        <v>19.8688454095893</v>
      </c>
      <c r="AL16" s="1">
        <v>8.84325951408299</v>
      </c>
      <c r="AM16" s="1">
        <v>8.72070522468286</v>
      </c>
      <c r="AN16" s="1">
        <v>46510.0</v>
      </c>
      <c r="AO16" s="1">
        <v>0.0</v>
      </c>
      <c r="AP16" s="1">
        <v>0.0</v>
      </c>
      <c r="AQ16" s="1">
        <v>0.0</v>
      </c>
      <c r="AR16" s="1">
        <v>0.0</v>
      </c>
      <c r="AS16" s="1">
        <v>1.0</v>
      </c>
      <c r="AT16" s="1">
        <v>0.0</v>
      </c>
      <c r="AU16" s="1">
        <v>0.0</v>
      </c>
      <c r="AV16" s="1">
        <v>0.0</v>
      </c>
      <c r="AW16" s="1">
        <v>0.0</v>
      </c>
      <c r="AX16" s="1">
        <v>0.0</v>
      </c>
      <c r="AY16" s="1">
        <v>1.0</v>
      </c>
      <c r="AZ16" s="1">
        <v>0.0</v>
      </c>
      <c r="BA16" s="1">
        <v>0.0</v>
      </c>
      <c r="BB16" s="1">
        <v>0.0</v>
      </c>
      <c r="BC16" s="1">
        <v>0.0</v>
      </c>
      <c r="BD16" s="1">
        <v>0.0</v>
      </c>
      <c r="BE16" s="1">
        <v>0.0</v>
      </c>
      <c r="BF16" s="1">
        <v>1.0</v>
      </c>
      <c r="BG16" s="1">
        <v>0.0</v>
      </c>
      <c r="BH16" s="1">
        <v>0.0</v>
      </c>
      <c r="BI16" s="1">
        <v>0.0</v>
      </c>
      <c r="BJ16" s="1">
        <v>0.0</v>
      </c>
      <c r="BK16" s="1">
        <v>0.0</v>
      </c>
      <c r="BL16" s="1">
        <v>0.0</v>
      </c>
      <c r="BM16" s="1">
        <v>0.0</v>
      </c>
      <c r="BN16" s="1">
        <v>0.0</v>
      </c>
      <c r="BO16" s="1">
        <v>0.0</v>
      </c>
      <c r="BP16" s="1">
        <v>0.0</v>
      </c>
      <c r="BQ16" s="1">
        <v>0.0</v>
      </c>
      <c r="BR16" s="1">
        <v>0.0</v>
      </c>
      <c r="BS16" s="1">
        <v>0.0</v>
      </c>
      <c r="BT16" s="1">
        <v>0.0</v>
      </c>
      <c r="BU16" s="1">
        <v>0.0</v>
      </c>
      <c r="BV16" s="1">
        <v>0.0</v>
      </c>
      <c r="BW16" s="1">
        <v>0.0</v>
      </c>
      <c r="BX16" s="1">
        <v>0.0</v>
      </c>
    </row>
    <row r="17">
      <c r="A17" s="1">
        <v>15.0</v>
      </c>
      <c r="B17" s="1">
        <v>1.0</v>
      </c>
      <c r="C17" s="1" t="s">
        <v>129</v>
      </c>
      <c r="D17" s="1">
        <v>7.0</v>
      </c>
      <c r="E17" s="1" t="s">
        <v>130</v>
      </c>
      <c r="F17" s="1" t="s">
        <v>67</v>
      </c>
      <c r="G17" s="1" t="s">
        <v>68</v>
      </c>
      <c r="H17" s="1">
        <v>2017.0</v>
      </c>
      <c r="I17" s="1" t="s">
        <v>97</v>
      </c>
      <c r="J17" s="1">
        <v>1.0</v>
      </c>
      <c r="K17" s="1" t="s">
        <v>23</v>
      </c>
      <c r="L17" s="2" t="str">
        <f>HYPERLINK("https://myanimelist.net/anime/36542/Boku_wa_Robot-goshi_no_Kimi_ni_Koi_wo_Suru", "Boku wa Robot-goshi no Kimi ni Koi wo Suru")</f>
        <v>Boku wa Robot-goshi no Kimi ni Koi wo Suru</v>
      </c>
      <c r="M17" s="1" t="s">
        <v>70</v>
      </c>
      <c r="N17" s="1" t="s">
        <v>71</v>
      </c>
      <c r="O17" s="1">
        <v>6.371</v>
      </c>
      <c r="P17" s="1" t="s">
        <v>131</v>
      </c>
      <c r="Q17" s="1" t="s">
        <v>132</v>
      </c>
      <c r="R17" s="1" t="s">
        <v>133</v>
      </c>
      <c r="S17" s="1">
        <v>1.0</v>
      </c>
      <c r="T17" s="1">
        <v>65712.0</v>
      </c>
      <c r="U17" s="1">
        <v>7553.0</v>
      </c>
      <c r="V17" s="1">
        <v>3585.0</v>
      </c>
      <c r="W17" s="1">
        <v>8.0</v>
      </c>
      <c r="X17" s="1">
        <v>180.0</v>
      </c>
      <c r="Y17" s="1">
        <v>1146.0</v>
      </c>
      <c r="Z17" s="1">
        <v>62.0</v>
      </c>
      <c r="AA17" s="1">
        <v>64.0</v>
      </c>
      <c r="AB17" s="1">
        <v>2133.0</v>
      </c>
      <c r="AC17" s="1">
        <v>3585.0</v>
      </c>
      <c r="AD17" s="1">
        <v>0.825309491059147</v>
      </c>
      <c r="AE17" s="1">
        <v>1.5130674002751</v>
      </c>
      <c r="AF17" s="1">
        <v>1.78817056396148</v>
      </c>
      <c r="AG17" s="1">
        <v>3.85144429160935</v>
      </c>
      <c r="AH17" s="1">
        <v>18.1568088033012</v>
      </c>
      <c r="AI17" s="1">
        <v>25.3094910591471</v>
      </c>
      <c r="AJ17" s="1">
        <v>28.4731774415405</v>
      </c>
      <c r="AK17" s="1">
        <v>9.62861072902338</v>
      </c>
      <c r="AL17" s="1">
        <v>5.63961485557083</v>
      </c>
      <c r="AM17" s="1">
        <v>4.81430536451169</v>
      </c>
      <c r="AN17" s="1">
        <v>727.0</v>
      </c>
      <c r="AO17" s="1">
        <v>0.0</v>
      </c>
      <c r="AP17" s="1">
        <v>0.0</v>
      </c>
      <c r="AQ17" s="1">
        <v>0.0</v>
      </c>
      <c r="AR17" s="1">
        <v>0.0</v>
      </c>
      <c r="AS17" s="1">
        <v>0.0</v>
      </c>
      <c r="AT17" s="1">
        <v>1.0</v>
      </c>
      <c r="AU17" s="1">
        <v>1.0</v>
      </c>
      <c r="AV17" s="1">
        <v>0.0</v>
      </c>
      <c r="AW17" s="1">
        <v>0.0</v>
      </c>
      <c r="AX17" s="1">
        <v>0.0</v>
      </c>
      <c r="AY17" s="1">
        <v>0.0</v>
      </c>
      <c r="AZ17" s="1">
        <v>0.0</v>
      </c>
      <c r="BA17" s="1">
        <v>0.0</v>
      </c>
      <c r="BB17" s="1">
        <v>0.0</v>
      </c>
      <c r="BC17" s="1">
        <v>0.0</v>
      </c>
      <c r="BD17" s="1">
        <v>0.0</v>
      </c>
      <c r="BE17" s="1">
        <v>0.0</v>
      </c>
      <c r="BF17" s="1">
        <v>0.0</v>
      </c>
      <c r="BG17" s="1">
        <v>0.0</v>
      </c>
      <c r="BH17" s="1">
        <v>0.0</v>
      </c>
      <c r="BI17" s="1">
        <v>0.0</v>
      </c>
      <c r="BJ17" s="1">
        <v>0.0</v>
      </c>
      <c r="BK17" s="1">
        <v>0.0</v>
      </c>
      <c r="BL17" s="1">
        <v>0.0</v>
      </c>
      <c r="BM17" s="1">
        <v>0.0</v>
      </c>
      <c r="BN17" s="1">
        <v>0.0</v>
      </c>
      <c r="BO17" s="1">
        <v>0.0</v>
      </c>
      <c r="BP17" s="1">
        <v>0.0</v>
      </c>
      <c r="BQ17" s="1">
        <v>0.0</v>
      </c>
      <c r="BR17" s="1">
        <v>0.0</v>
      </c>
      <c r="BS17" s="1">
        <v>0.0</v>
      </c>
      <c r="BT17" s="1">
        <v>0.0</v>
      </c>
      <c r="BU17" s="1">
        <v>0.0</v>
      </c>
      <c r="BV17" s="1">
        <v>0.0</v>
      </c>
      <c r="BW17" s="1">
        <v>0.0</v>
      </c>
      <c r="BX17" s="1">
        <v>0.0</v>
      </c>
    </row>
    <row r="18">
      <c r="A18" s="1">
        <v>16.0</v>
      </c>
      <c r="B18" s="1">
        <v>3.0</v>
      </c>
      <c r="C18" s="1" t="s">
        <v>134</v>
      </c>
      <c r="D18" s="1">
        <v>8.0</v>
      </c>
      <c r="E18" s="1" t="s">
        <v>121</v>
      </c>
      <c r="F18" s="1" t="s">
        <v>67</v>
      </c>
      <c r="G18" s="1" t="s">
        <v>89</v>
      </c>
      <c r="H18" s="1">
        <v>2007.0</v>
      </c>
      <c r="I18" s="1" t="s">
        <v>135</v>
      </c>
      <c r="J18" s="1">
        <v>3.0</v>
      </c>
      <c r="K18" s="1" t="s">
        <v>23</v>
      </c>
      <c r="L18" s="2" t="str">
        <f>HYPERLINK("https://myanimelist.net/anime/1689/Byousoku_5_Centimeter", "Byousoku 5 Centimeter")</f>
        <v>Byousoku 5 Centimeter</v>
      </c>
      <c r="M18" s="1" t="s">
        <v>70</v>
      </c>
      <c r="N18" s="1" t="s">
        <v>71</v>
      </c>
      <c r="O18" s="1">
        <v>7.701</v>
      </c>
      <c r="P18" s="1" t="s">
        <v>136</v>
      </c>
      <c r="Q18" s="1" t="s">
        <v>104</v>
      </c>
      <c r="R18" s="1" t="s">
        <v>137</v>
      </c>
      <c r="S18" s="1">
        <v>22.0</v>
      </c>
      <c r="T18" s="1">
        <v>10222.0</v>
      </c>
      <c r="U18" s="1">
        <v>141.0</v>
      </c>
      <c r="V18" s="1">
        <v>723255.0</v>
      </c>
      <c r="W18" s="1">
        <v>9907.0</v>
      </c>
      <c r="X18" s="1">
        <v>12924.0</v>
      </c>
      <c r="Y18" s="1">
        <v>543965.0</v>
      </c>
      <c r="Z18" s="1">
        <v>6461.0</v>
      </c>
      <c r="AA18" s="1">
        <v>4771.0</v>
      </c>
      <c r="AB18" s="1">
        <v>155134.0</v>
      </c>
      <c r="AC18" s="1">
        <v>723255.0</v>
      </c>
      <c r="AD18" s="1">
        <v>0.452726169124257</v>
      </c>
      <c r="AE18" s="1">
        <v>0.507263242925012</v>
      </c>
      <c r="AF18" s="1">
        <v>0.938539684278262</v>
      </c>
      <c r="AG18" s="1">
        <v>2.46147035601984</v>
      </c>
      <c r="AH18" s="1">
        <v>5.20315630462264</v>
      </c>
      <c r="AI18" s="1">
        <v>10.5144740024735</v>
      </c>
      <c r="AJ18" s="1">
        <v>20.7763432321545</v>
      </c>
      <c r="AK18" s="1">
        <v>25.3252828397614</v>
      </c>
      <c r="AL18" s="1">
        <v>18.7596124444931</v>
      </c>
      <c r="AM18" s="1">
        <v>15.0611317241473</v>
      </c>
      <c r="AN18" s="1">
        <v>438234.0</v>
      </c>
      <c r="AO18" s="1">
        <v>1.0</v>
      </c>
      <c r="AP18" s="1">
        <v>0.0</v>
      </c>
      <c r="AQ18" s="1">
        <v>0.0</v>
      </c>
      <c r="AR18" s="1">
        <v>1.0</v>
      </c>
      <c r="AS18" s="1">
        <v>0.0</v>
      </c>
      <c r="AT18" s="1">
        <v>0.0</v>
      </c>
      <c r="AU18" s="1">
        <v>1.0</v>
      </c>
      <c r="AV18" s="1">
        <v>0.0</v>
      </c>
      <c r="AW18" s="1">
        <v>0.0</v>
      </c>
      <c r="AX18" s="1">
        <v>0.0</v>
      </c>
      <c r="AY18" s="1">
        <v>0.0</v>
      </c>
      <c r="AZ18" s="1">
        <v>0.0</v>
      </c>
      <c r="BA18" s="1">
        <v>0.0</v>
      </c>
      <c r="BB18" s="1">
        <v>0.0</v>
      </c>
      <c r="BC18" s="1">
        <v>0.0</v>
      </c>
      <c r="BD18" s="1">
        <v>0.0</v>
      </c>
      <c r="BE18" s="1">
        <v>0.0</v>
      </c>
      <c r="BF18" s="1">
        <v>0.0</v>
      </c>
      <c r="BG18" s="1">
        <v>0.0</v>
      </c>
      <c r="BH18" s="1">
        <v>0.0</v>
      </c>
      <c r="BI18" s="1">
        <v>0.0</v>
      </c>
      <c r="BJ18" s="1">
        <v>0.0</v>
      </c>
      <c r="BK18" s="1">
        <v>0.0</v>
      </c>
      <c r="BL18" s="1">
        <v>0.0</v>
      </c>
      <c r="BM18" s="1">
        <v>0.0</v>
      </c>
      <c r="BN18" s="1">
        <v>0.0</v>
      </c>
      <c r="BO18" s="1">
        <v>0.0</v>
      </c>
      <c r="BP18" s="1">
        <v>0.0</v>
      </c>
      <c r="BQ18" s="1">
        <v>0.0</v>
      </c>
      <c r="BR18" s="1">
        <v>0.0</v>
      </c>
      <c r="BS18" s="1">
        <v>0.0</v>
      </c>
      <c r="BT18" s="1">
        <v>0.0</v>
      </c>
      <c r="BU18" s="1">
        <v>0.0</v>
      </c>
      <c r="BV18" s="1">
        <v>0.0</v>
      </c>
      <c r="BW18" s="1">
        <v>0.0</v>
      </c>
      <c r="BX18" s="1">
        <v>0.0</v>
      </c>
    </row>
    <row r="19">
      <c r="A19" s="1">
        <v>17.0</v>
      </c>
      <c r="B19" s="1">
        <v>13.0</v>
      </c>
      <c r="C19" s="1" t="s">
        <v>138</v>
      </c>
      <c r="D19" s="1">
        <v>7.0</v>
      </c>
      <c r="E19" s="1" t="s">
        <v>66</v>
      </c>
      <c r="F19" s="1" t="s">
        <v>67</v>
      </c>
      <c r="G19" s="1" t="s">
        <v>126</v>
      </c>
      <c r="H19" s="1">
        <v>2015.0</v>
      </c>
      <c r="I19" s="1" t="s">
        <v>139</v>
      </c>
      <c r="J19" s="1">
        <v>13.0</v>
      </c>
      <c r="K19" s="1" t="s">
        <v>23</v>
      </c>
      <c r="L19" s="2" t="str">
        <f>HYPERLINK("https://myanimelist.net/anime/28999/Charlotte", "Charlotte")</f>
        <v>Charlotte</v>
      </c>
      <c r="M19" s="1" t="s">
        <v>70</v>
      </c>
      <c r="N19" s="1" t="s">
        <v>71</v>
      </c>
      <c r="O19" s="1">
        <v>7.761</v>
      </c>
      <c r="P19" s="1" t="s">
        <v>140</v>
      </c>
      <c r="Q19" s="1" t="s">
        <v>104</v>
      </c>
      <c r="R19" s="1" t="s">
        <v>141</v>
      </c>
      <c r="S19" s="1">
        <v>24.0</v>
      </c>
      <c r="T19" s="1">
        <v>8962.0</v>
      </c>
      <c r="U19" s="1">
        <v>63.0</v>
      </c>
      <c r="V19" s="1">
        <v>1120803.0</v>
      </c>
      <c r="W19" s="1">
        <v>18629.0</v>
      </c>
      <c r="X19" s="1">
        <v>43924.0</v>
      </c>
      <c r="Y19" s="1">
        <v>860294.0</v>
      </c>
      <c r="Z19" s="1">
        <v>17795.0</v>
      </c>
      <c r="AA19" s="1">
        <v>23639.0</v>
      </c>
      <c r="AB19" s="1">
        <v>175151.0</v>
      </c>
      <c r="AC19" s="1">
        <v>1120803.0</v>
      </c>
      <c r="AD19" s="1">
        <v>0.277202290841573</v>
      </c>
      <c r="AE19" s="1">
        <v>0.408684509505946</v>
      </c>
      <c r="AF19" s="1">
        <v>0.9709344390431</v>
      </c>
      <c r="AG19" s="1">
        <v>2.08468326587302</v>
      </c>
      <c r="AH19" s="1">
        <v>4.24128222040778</v>
      </c>
      <c r="AI19" s="1">
        <v>9.52338058944713</v>
      </c>
      <c r="AJ19" s="1">
        <v>21.7933593488942</v>
      </c>
      <c r="AK19" s="1">
        <v>27.7263310213771</v>
      </c>
      <c r="AL19" s="1">
        <v>18.9327130665721</v>
      </c>
      <c r="AM19" s="1">
        <v>14.0414292480379</v>
      </c>
      <c r="AN19" s="1">
        <v>688306.0</v>
      </c>
      <c r="AO19" s="1">
        <v>1.0</v>
      </c>
      <c r="AP19" s="1">
        <v>0.0</v>
      </c>
      <c r="AQ19" s="1">
        <v>0.0</v>
      </c>
      <c r="AR19" s="1">
        <v>0.0</v>
      </c>
      <c r="AS19" s="1">
        <v>0.0</v>
      </c>
      <c r="AT19" s="1">
        <v>0.0</v>
      </c>
      <c r="AU19" s="1">
        <v>0.0</v>
      </c>
      <c r="AV19" s="1">
        <v>1.0</v>
      </c>
      <c r="AW19" s="1">
        <v>0.0</v>
      </c>
      <c r="AX19" s="1">
        <v>0.0</v>
      </c>
      <c r="AY19" s="1">
        <v>0.0</v>
      </c>
      <c r="AZ19" s="1">
        <v>0.0</v>
      </c>
      <c r="BA19" s="1">
        <v>0.0</v>
      </c>
      <c r="BB19" s="1">
        <v>0.0</v>
      </c>
      <c r="BC19" s="1">
        <v>0.0</v>
      </c>
      <c r="BD19" s="1">
        <v>0.0</v>
      </c>
      <c r="BE19" s="1">
        <v>0.0</v>
      </c>
      <c r="BF19" s="1">
        <v>1.0</v>
      </c>
      <c r="BG19" s="1">
        <v>0.0</v>
      </c>
      <c r="BH19" s="1">
        <v>0.0</v>
      </c>
      <c r="BI19" s="1">
        <v>0.0</v>
      </c>
      <c r="BJ19" s="1">
        <v>0.0</v>
      </c>
      <c r="BK19" s="1">
        <v>0.0</v>
      </c>
      <c r="BL19" s="1">
        <v>0.0</v>
      </c>
      <c r="BM19" s="1">
        <v>0.0</v>
      </c>
      <c r="BN19" s="1">
        <v>0.0</v>
      </c>
      <c r="BO19" s="1">
        <v>0.0</v>
      </c>
      <c r="BP19" s="1">
        <v>0.0</v>
      </c>
      <c r="BQ19" s="1">
        <v>0.0</v>
      </c>
      <c r="BR19" s="1">
        <v>0.0</v>
      </c>
      <c r="BS19" s="1">
        <v>0.0</v>
      </c>
      <c r="BT19" s="1">
        <v>0.0</v>
      </c>
      <c r="BU19" s="1">
        <v>0.0</v>
      </c>
      <c r="BV19" s="1">
        <v>0.0</v>
      </c>
      <c r="BW19" s="1">
        <v>0.0</v>
      </c>
      <c r="BX19" s="1">
        <v>0.0</v>
      </c>
    </row>
    <row r="20">
      <c r="A20" s="1">
        <v>18.0</v>
      </c>
      <c r="B20" s="1">
        <v>12.0</v>
      </c>
      <c r="C20" s="1" t="s">
        <v>142</v>
      </c>
      <c r="D20" s="1">
        <v>10.0</v>
      </c>
      <c r="E20" s="1" t="s">
        <v>66</v>
      </c>
      <c r="F20" s="1" t="s">
        <v>67</v>
      </c>
      <c r="G20" s="1" t="s">
        <v>68</v>
      </c>
      <c r="H20" s="1">
        <v>2012.0</v>
      </c>
      <c r="I20" s="1" t="s">
        <v>143</v>
      </c>
      <c r="J20" s="1">
        <v>12.0</v>
      </c>
      <c r="K20" s="1" t="s">
        <v>23</v>
      </c>
      <c r="L20" s="2" t="str">
        <f>HYPERLINK("https://myanimelist.net/anime/14741/Chuunibyou_demo_Koi_ga_Shitai", "Chuunibyou demo Koi ga Shitai!")</f>
        <v>Chuunibyou demo Koi ga Shitai!</v>
      </c>
      <c r="M20" s="1" t="s">
        <v>70</v>
      </c>
      <c r="N20" s="1" t="s">
        <v>71</v>
      </c>
      <c r="O20" s="1">
        <v>7.751</v>
      </c>
      <c r="P20" s="1" t="s">
        <v>144</v>
      </c>
      <c r="Q20" s="1" t="s">
        <v>81</v>
      </c>
      <c r="R20" s="1" t="s">
        <v>145</v>
      </c>
      <c r="S20" s="1">
        <v>24.0</v>
      </c>
      <c r="T20" s="1">
        <v>9312.0</v>
      </c>
      <c r="U20" s="1">
        <v>78.0</v>
      </c>
      <c r="V20" s="1">
        <v>1003968.0</v>
      </c>
      <c r="W20" s="1">
        <v>18746.0</v>
      </c>
      <c r="X20" s="1">
        <v>40190.0</v>
      </c>
      <c r="Y20" s="1">
        <v>724773.0</v>
      </c>
      <c r="Z20" s="1">
        <v>22844.0</v>
      </c>
      <c r="AA20" s="1">
        <v>24691.0</v>
      </c>
      <c r="AB20" s="1">
        <v>191470.0</v>
      </c>
      <c r="AC20" s="1">
        <v>1003968.0</v>
      </c>
      <c r="AD20" s="1">
        <v>0.210062744006856</v>
      </c>
      <c r="AE20" s="1">
        <v>0.225177643003261</v>
      </c>
      <c r="AF20" s="1">
        <v>0.466328986082269</v>
      </c>
      <c r="AG20" s="1">
        <v>1.26570103073305</v>
      </c>
      <c r="AH20" s="1">
        <v>3.65437035281265</v>
      </c>
      <c r="AI20" s="1">
        <v>9.24344777716516</v>
      </c>
      <c r="AJ20" s="1">
        <v>25.1865745344868</v>
      </c>
      <c r="AK20" s="1">
        <v>31.6385752833614</v>
      </c>
      <c r="AL20" s="1">
        <v>17.8213247178409</v>
      </c>
      <c r="AM20" s="1">
        <v>10.2884369305075</v>
      </c>
      <c r="AN20" s="1">
        <v>582207.0</v>
      </c>
      <c r="AO20" s="1">
        <v>1.0</v>
      </c>
      <c r="AP20" s="1">
        <v>0.0</v>
      </c>
      <c r="AQ20" s="1">
        <v>0.0</v>
      </c>
      <c r="AR20" s="1">
        <v>1.0</v>
      </c>
      <c r="AS20" s="1">
        <v>0.0</v>
      </c>
      <c r="AT20" s="1">
        <v>0.0</v>
      </c>
      <c r="AU20" s="1">
        <v>1.0</v>
      </c>
      <c r="AV20" s="1">
        <v>1.0</v>
      </c>
      <c r="AW20" s="1">
        <v>1.0</v>
      </c>
      <c r="AX20" s="1">
        <v>0.0</v>
      </c>
      <c r="AY20" s="1">
        <v>0.0</v>
      </c>
      <c r="AZ20" s="1">
        <v>0.0</v>
      </c>
      <c r="BA20" s="1">
        <v>0.0</v>
      </c>
      <c r="BB20" s="1">
        <v>0.0</v>
      </c>
      <c r="BC20" s="1">
        <v>0.0</v>
      </c>
      <c r="BD20" s="1">
        <v>0.0</v>
      </c>
      <c r="BE20" s="1">
        <v>0.0</v>
      </c>
      <c r="BF20" s="1">
        <v>0.0</v>
      </c>
      <c r="BG20" s="1">
        <v>0.0</v>
      </c>
      <c r="BH20" s="1">
        <v>0.0</v>
      </c>
      <c r="BI20" s="1">
        <v>0.0</v>
      </c>
      <c r="BJ20" s="1">
        <v>0.0</v>
      </c>
      <c r="BK20" s="1">
        <v>0.0</v>
      </c>
      <c r="BL20" s="1">
        <v>0.0</v>
      </c>
      <c r="BM20" s="1">
        <v>0.0</v>
      </c>
      <c r="BN20" s="1">
        <v>0.0</v>
      </c>
      <c r="BO20" s="1">
        <v>0.0</v>
      </c>
      <c r="BP20" s="1">
        <v>0.0</v>
      </c>
      <c r="BQ20" s="1">
        <v>0.0</v>
      </c>
      <c r="BR20" s="1">
        <v>0.0</v>
      </c>
      <c r="BS20" s="1">
        <v>0.0</v>
      </c>
      <c r="BT20" s="1">
        <v>0.0</v>
      </c>
      <c r="BU20" s="1">
        <v>0.0</v>
      </c>
      <c r="BV20" s="1">
        <v>0.0</v>
      </c>
      <c r="BW20" s="1">
        <v>0.0</v>
      </c>
      <c r="BX20" s="1">
        <v>0.0</v>
      </c>
    </row>
    <row r="21">
      <c r="A21" s="1">
        <v>19.0</v>
      </c>
      <c r="B21" s="1">
        <v>1.0</v>
      </c>
      <c r="C21" s="1" t="s">
        <v>146</v>
      </c>
      <c r="D21" s="1">
        <v>10.0</v>
      </c>
      <c r="E21" s="1" t="s">
        <v>121</v>
      </c>
      <c r="F21" s="1" t="s">
        <v>67</v>
      </c>
      <c r="G21" s="1" t="s">
        <v>89</v>
      </c>
      <c r="H21" s="1">
        <v>2018.0</v>
      </c>
      <c r="I21" s="1" t="s">
        <v>143</v>
      </c>
      <c r="J21" s="1">
        <v>1.0</v>
      </c>
      <c r="K21" s="1" t="s">
        <v>23</v>
      </c>
      <c r="L21" s="2" t="str">
        <f>HYPERLINK("https://myanimelist.net/anime/35608/Chuunibyou_demo_Koi_ga_Shitai_Movie__Take_On_Me", "Chuunibyou demo Koi ga Shitai! Movie: Take On Me")</f>
        <v>Chuunibyou demo Koi ga Shitai! Movie: Take On Me</v>
      </c>
      <c r="M21" s="1" t="s">
        <v>70</v>
      </c>
      <c r="N21" s="1" t="s">
        <v>71</v>
      </c>
      <c r="O21" s="1">
        <v>8.141</v>
      </c>
      <c r="P21" s="1" t="s">
        <v>147</v>
      </c>
      <c r="Q21" s="1" t="s">
        <v>81</v>
      </c>
      <c r="R21" s="1" t="s">
        <v>148</v>
      </c>
      <c r="S21" s="1">
        <v>93.0</v>
      </c>
      <c r="T21" s="1">
        <v>3672.0</v>
      </c>
      <c r="U21" s="1">
        <v>923.0</v>
      </c>
      <c r="V21" s="1">
        <v>170257.0</v>
      </c>
      <c r="W21" s="1">
        <v>1691.0</v>
      </c>
      <c r="X21" s="1">
        <v>4046.0</v>
      </c>
      <c r="Y21" s="1">
        <v>109516.0</v>
      </c>
      <c r="Z21" s="1">
        <v>1450.0</v>
      </c>
      <c r="AA21" s="1">
        <v>767.0</v>
      </c>
      <c r="AB21" s="1">
        <v>54478.0</v>
      </c>
      <c r="AC21" s="1">
        <v>170257.0</v>
      </c>
      <c r="AD21" s="1">
        <v>0.159027458741209</v>
      </c>
      <c r="AE21" s="1">
        <v>0.098950418772308</v>
      </c>
      <c r="AF21" s="1">
        <v>0.242664122227326</v>
      </c>
      <c r="AG21" s="1">
        <v>0.682051100823408</v>
      </c>
      <c r="AH21" s="1">
        <v>1.95191480840136</v>
      </c>
      <c r="AI21" s="1">
        <v>5.74148025114558</v>
      </c>
      <c r="AJ21" s="1">
        <v>18.1750715623564</v>
      </c>
      <c r="AK21" s="1">
        <v>33.2650104251334</v>
      </c>
      <c r="AL21" s="1">
        <v>23.6420821995264</v>
      </c>
      <c r="AM21" s="1">
        <v>16.0417476528725</v>
      </c>
      <c r="AN21" s="1">
        <v>84891.0</v>
      </c>
      <c r="AO21" s="1">
        <v>1.0</v>
      </c>
      <c r="AP21" s="1">
        <v>0.0</v>
      </c>
      <c r="AQ21" s="1">
        <v>0.0</v>
      </c>
      <c r="AR21" s="1">
        <v>1.0</v>
      </c>
      <c r="AS21" s="1">
        <v>0.0</v>
      </c>
      <c r="AT21" s="1">
        <v>0.0</v>
      </c>
      <c r="AU21" s="1">
        <v>1.0</v>
      </c>
      <c r="AV21" s="1">
        <v>1.0</v>
      </c>
      <c r="AW21" s="1">
        <v>1.0</v>
      </c>
      <c r="AX21" s="1">
        <v>0.0</v>
      </c>
      <c r="AY21" s="1">
        <v>0.0</v>
      </c>
      <c r="AZ21" s="1">
        <v>0.0</v>
      </c>
      <c r="BA21" s="1">
        <v>0.0</v>
      </c>
      <c r="BB21" s="1">
        <v>0.0</v>
      </c>
      <c r="BC21" s="1">
        <v>0.0</v>
      </c>
      <c r="BD21" s="1">
        <v>0.0</v>
      </c>
      <c r="BE21" s="1">
        <v>0.0</v>
      </c>
      <c r="BF21" s="1">
        <v>0.0</v>
      </c>
      <c r="BG21" s="1">
        <v>0.0</v>
      </c>
      <c r="BH21" s="1">
        <v>0.0</v>
      </c>
      <c r="BI21" s="1">
        <v>0.0</v>
      </c>
      <c r="BJ21" s="1">
        <v>0.0</v>
      </c>
      <c r="BK21" s="1">
        <v>0.0</v>
      </c>
      <c r="BL21" s="1">
        <v>0.0</v>
      </c>
      <c r="BM21" s="1">
        <v>0.0</v>
      </c>
      <c r="BN21" s="1">
        <v>0.0</v>
      </c>
      <c r="BO21" s="1">
        <v>0.0</v>
      </c>
      <c r="BP21" s="1">
        <v>0.0</v>
      </c>
      <c r="BQ21" s="1">
        <v>0.0</v>
      </c>
      <c r="BR21" s="1">
        <v>0.0</v>
      </c>
      <c r="BS21" s="1">
        <v>0.0</v>
      </c>
      <c r="BT21" s="1">
        <v>0.0</v>
      </c>
      <c r="BU21" s="1">
        <v>0.0</v>
      </c>
      <c r="BV21" s="1">
        <v>0.0</v>
      </c>
      <c r="BW21" s="1">
        <v>0.0</v>
      </c>
      <c r="BX21" s="1">
        <v>0.0</v>
      </c>
    </row>
    <row r="22">
      <c r="A22" s="1">
        <v>20.0</v>
      </c>
      <c r="B22" s="1">
        <v>12.0</v>
      </c>
      <c r="C22" s="1" t="s">
        <v>149</v>
      </c>
      <c r="D22" s="1">
        <v>8.0</v>
      </c>
      <c r="E22" s="1" t="s">
        <v>66</v>
      </c>
      <c r="F22" s="1" t="s">
        <v>67</v>
      </c>
      <c r="G22" s="1" t="s">
        <v>89</v>
      </c>
      <c r="H22" s="1">
        <v>2014.0</v>
      </c>
      <c r="I22" s="1" t="s">
        <v>143</v>
      </c>
      <c r="J22" s="1">
        <v>12.0</v>
      </c>
      <c r="K22" s="1" t="s">
        <v>23</v>
      </c>
      <c r="L22" s="2" t="str">
        <f>HYPERLINK("https://myanimelist.net/anime/18671/Chuunibyou_demo_Koi_ga_Shitai_Ren", "Chuunibyou demo Koi ga Shitai! Ren")</f>
        <v>Chuunibyou demo Koi ga Shitai! Ren</v>
      </c>
      <c r="M22" s="1" t="s">
        <v>70</v>
      </c>
      <c r="N22" s="1" t="s">
        <v>71</v>
      </c>
      <c r="O22" s="1">
        <v>7.551</v>
      </c>
      <c r="P22" s="1" t="s">
        <v>150</v>
      </c>
      <c r="Q22" s="1" t="s">
        <v>81</v>
      </c>
      <c r="R22" s="1" t="s">
        <v>148</v>
      </c>
      <c r="S22" s="1">
        <v>24.0</v>
      </c>
      <c r="T22" s="1">
        <v>14232.0</v>
      </c>
      <c r="U22" s="1">
        <v>224.0</v>
      </c>
      <c r="V22" s="1">
        <v>549109.0</v>
      </c>
      <c r="W22" s="1">
        <v>3037.0</v>
      </c>
      <c r="X22" s="1">
        <v>20353.0</v>
      </c>
      <c r="Y22" s="1">
        <v>422651.0</v>
      </c>
      <c r="Z22" s="1">
        <v>12489.0</v>
      </c>
      <c r="AA22" s="1">
        <v>11428.0</v>
      </c>
      <c r="AB22" s="1">
        <v>82188.0</v>
      </c>
      <c r="AC22" s="1">
        <v>549109.0</v>
      </c>
      <c r="AD22" s="1">
        <v>0.222773622154202</v>
      </c>
      <c r="AE22" s="1">
        <v>0.296125912375708</v>
      </c>
      <c r="AF22" s="1">
        <v>0.669830172845767</v>
      </c>
      <c r="AG22" s="1">
        <v>1.93010100278316</v>
      </c>
      <c r="AH22" s="1">
        <v>4.49501627032281</v>
      </c>
      <c r="AI22" s="1">
        <v>11.1293234081345</v>
      </c>
      <c r="AJ22" s="1">
        <v>27.3776103453896</v>
      </c>
      <c r="AK22" s="1">
        <v>29.6500220358731</v>
      </c>
      <c r="AL22" s="1">
        <v>15.146795138826</v>
      </c>
      <c r="AM22" s="1">
        <v>9.08240209129492</v>
      </c>
      <c r="AN22" s="1">
        <v>331278.0</v>
      </c>
      <c r="AO22" s="1">
        <v>1.0</v>
      </c>
      <c r="AP22" s="1">
        <v>0.0</v>
      </c>
      <c r="AQ22" s="1">
        <v>0.0</v>
      </c>
      <c r="AR22" s="1">
        <v>1.0</v>
      </c>
      <c r="AS22" s="1">
        <v>0.0</v>
      </c>
      <c r="AT22" s="1">
        <v>0.0</v>
      </c>
      <c r="AU22" s="1">
        <v>1.0</v>
      </c>
      <c r="AV22" s="1">
        <v>1.0</v>
      </c>
      <c r="AW22" s="1">
        <v>1.0</v>
      </c>
      <c r="AX22" s="1">
        <v>0.0</v>
      </c>
      <c r="AY22" s="1">
        <v>0.0</v>
      </c>
      <c r="AZ22" s="1">
        <v>0.0</v>
      </c>
      <c r="BA22" s="1">
        <v>0.0</v>
      </c>
      <c r="BB22" s="1">
        <v>0.0</v>
      </c>
      <c r="BC22" s="1">
        <v>0.0</v>
      </c>
      <c r="BD22" s="1">
        <v>0.0</v>
      </c>
      <c r="BE22" s="1">
        <v>0.0</v>
      </c>
      <c r="BF22" s="1">
        <v>0.0</v>
      </c>
      <c r="BG22" s="1">
        <v>0.0</v>
      </c>
      <c r="BH22" s="1">
        <v>0.0</v>
      </c>
      <c r="BI22" s="1">
        <v>0.0</v>
      </c>
      <c r="BJ22" s="1">
        <v>0.0</v>
      </c>
      <c r="BK22" s="1">
        <v>0.0</v>
      </c>
      <c r="BL22" s="1">
        <v>0.0</v>
      </c>
      <c r="BM22" s="1">
        <v>0.0</v>
      </c>
      <c r="BN22" s="1">
        <v>0.0</v>
      </c>
      <c r="BO22" s="1">
        <v>0.0</v>
      </c>
      <c r="BP22" s="1">
        <v>0.0</v>
      </c>
      <c r="BQ22" s="1">
        <v>0.0</v>
      </c>
      <c r="BR22" s="1">
        <v>0.0</v>
      </c>
      <c r="BS22" s="1">
        <v>0.0</v>
      </c>
      <c r="BT22" s="1">
        <v>0.0</v>
      </c>
      <c r="BU22" s="1">
        <v>0.0</v>
      </c>
      <c r="BV22" s="1">
        <v>0.0</v>
      </c>
      <c r="BW22" s="1">
        <v>0.0</v>
      </c>
      <c r="BX22" s="1">
        <v>0.0</v>
      </c>
    </row>
    <row r="23">
      <c r="A23" s="1">
        <v>21.0</v>
      </c>
      <c r="B23" s="1">
        <v>1.0</v>
      </c>
      <c r="C23" s="1" t="s">
        <v>151</v>
      </c>
      <c r="D23" s="1">
        <v>10.0</v>
      </c>
      <c r="E23" s="1" t="s">
        <v>130</v>
      </c>
      <c r="F23" s="1" t="s">
        <v>67</v>
      </c>
      <c r="G23" s="1" t="s">
        <v>78</v>
      </c>
      <c r="H23" s="1">
        <v>2013.0</v>
      </c>
      <c r="I23" s="1" t="s">
        <v>143</v>
      </c>
      <c r="J23" s="1">
        <v>1.0</v>
      </c>
      <c r="K23" s="1" t="s">
        <v>23</v>
      </c>
      <c r="L23" s="2" t="str">
        <f>HYPERLINK("https://myanimelist.net/anime/16934/Chuunibyou_demo_Koi_ga_Shitai__Kirameki_no_Slapstick_Noel", "Chuunibyou demo Koi ga Shitai!: Kirameki no... Slapstick Noel")</f>
        <v>Chuunibyou demo Koi ga Shitai!: Kirameki no... Slapstick Noel</v>
      </c>
      <c r="M23" s="1" t="s">
        <v>70</v>
      </c>
      <c r="N23" s="1" t="s">
        <v>71</v>
      </c>
      <c r="O23" s="1">
        <v>7.511</v>
      </c>
      <c r="P23" s="1" t="s">
        <v>152</v>
      </c>
      <c r="Q23" s="1" t="s">
        <v>81</v>
      </c>
      <c r="R23" s="1" t="s">
        <v>148</v>
      </c>
      <c r="S23" s="1">
        <v>24.0</v>
      </c>
      <c r="T23" s="1">
        <v>15502.0</v>
      </c>
      <c r="U23" s="1">
        <v>905.0</v>
      </c>
      <c r="V23" s="1">
        <v>172186.0</v>
      </c>
      <c r="W23" s="1">
        <v>163.0</v>
      </c>
      <c r="X23" s="1">
        <v>2300.0</v>
      </c>
      <c r="Y23" s="1">
        <v>142450.0</v>
      </c>
      <c r="Z23" s="1">
        <v>942.0</v>
      </c>
      <c r="AA23" s="1">
        <v>694.0</v>
      </c>
      <c r="AB23" s="1">
        <v>25800.0</v>
      </c>
      <c r="AC23" s="1">
        <v>172186.0</v>
      </c>
      <c r="AD23" s="1">
        <v>0.189998100018999</v>
      </c>
      <c r="AE23" s="1">
        <v>0.178998210017899</v>
      </c>
      <c r="AF23" s="1">
        <v>0.415995840041599</v>
      </c>
      <c r="AG23" s="1">
        <v>1.17398826011739</v>
      </c>
      <c r="AH23" s="1">
        <v>4.25595744042559</v>
      </c>
      <c r="AI23" s="1">
        <v>11.40088599114</v>
      </c>
      <c r="AJ23" s="1">
        <v>31.8526814731852</v>
      </c>
      <c r="AK23" s="1">
        <v>30.2186978130218</v>
      </c>
      <c r="AL23" s="1">
        <v>12.5318746812531</v>
      </c>
      <c r="AM23" s="1">
        <v>7.78092219077809</v>
      </c>
      <c r="AN23" s="1">
        <v>100001.0</v>
      </c>
      <c r="AO23" s="1">
        <v>1.0</v>
      </c>
      <c r="AP23" s="1">
        <v>0.0</v>
      </c>
      <c r="AQ23" s="1">
        <v>0.0</v>
      </c>
      <c r="AR23" s="1">
        <v>1.0</v>
      </c>
      <c r="AS23" s="1">
        <v>0.0</v>
      </c>
      <c r="AT23" s="1">
        <v>0.0</v>
      </c>
      <c r="AU23" s="1">
        <v>1.0</v>
      </c>
      <c r="AV23" s="1">
        <v>1.0</v>
      </c>
      <c r="AW23" s="1">
        <v>1.0</v>
      </c>
      <c r="AX23" s="1">
        <v>0.0</v>
      </c>
      <c r="AY23" s="1">
        <v>0.0</v>
      </c>
      <c r="AZ23" s="1">
        <v>0.0</v>
      </c>
      <c r="BA23" s="1">
        <v>0.0</v>
      </c>
      <c r="BB23" s="1">
        <v>0.0</v>
      </c>
      <c r="BC23" s="1">
        <v>0.0</v>
      </c>
      <c r="BD23" s="1">
        <v>0.0</v>
      </c>
      <c r="BE23" s="1">
        <v>0.0</v>
      </c>
      <c r="BF23" s="1">
        <v>0.0</v>
      </c>
      <c r="BG23" s="1">
        <v>0.0</v>
      </c>
      <c r="BH23" s="1">
        <v>0.0</v>
      </c>
      <c r="BI23" s="1">
        <v>0.0</v>
      </c>
      <c r="BJ23" s="1">
        <v>0.0</v>
      </c>
      <c r="BK23" s="1">
        <v>0.0</v>
      </c>
      <c r="BL23" s="1">
        <v>0.0</v>
      </c>
      <c r="BM23" s="1">
        <v>0.0</v>
      </c>
      <c r="BN23" s="1">
        <v>0.0</v>
      </c>
      <c r="BO23" s="1">
        <v>0.0</v>
      </c>
      <c r="BP23" s="1">
        <v>0.0</v>
      </c>
      <c r="BQ23" s="1">
        <v>0.0</v>
      </c>
      <c r="BR23" s="1">
        <v>0.0</v>
      </c>
      <c r="BS23" s="1">
        <v>0.0</v>
      </c>
      <c r="BT23" s="1">
        <v>0.0</v>
      </c>
      <c r="BU23" s="1">
        <v>0.0</v>
      </c>
      <c r="BV23" s="1">
        <v>0.0</v>
      </c>
      <c r="BW23" s="1">
        <v>0.0</v>
      </c>
      <c r="BX23" s="1">
        <v>0.0</v>
      </c>
    </row>
    <row r="24">
      <c r="A24" s="1">
        <v>22.0</v>
      </c>
      <c r="B24" s="1">
        <v>26.0</v>
      </c>
      <c r="C24" s="1" t="s">
        <v>153</v>
      </c>
      <c r="D24" s="1">
        <v>8.0</v>
      </c>
      <c r="E24" s="1" t="s">
        <v>66</v>
      </c>
      <c r="F24" s="1" t="s">
        <v>88</v>
      </c>
      <c r="G24" s="1" t="s">
        <v>78</v>
      </c>
      <c r="H24" s="1">
        <v>1998.0</v>
      </c>
      <c r="I24" s="1" t="s">
        <v>79</v>
      </c>
      <c r="J24" s="1">
        <v>26.0</v>
      </c>
      <c r="K24" s="1" t="s">
        <v>23</v>
      </c>
      <c r="L24" s="2" t="str">
        <f>HYPERLINK("https://myanimelist.net/anime/1/Cowboy_Bebop", "Cowboy Bebop")</f>
        <v>Cowboy Bebop</v>
      </c>
      <c r="M24" s="1" t="s">
        <v>70</v>
      </c>
      <c r="N24" s="1" t="s">
        <v>71</v>
      </c>
      <c r="O24" s="1">
        <v>8.771</v>
      </c>
      <c r="P24" s="1" t="s">
        <v>154</v>
      </c>
      <c r="Q24" s="1" t="s">
        <v>104</v>
      </c>
      <c r="R24" s="1" t="s">
        <v>155</v>
      </c>
      <c r="S24" s="1">
        <v>24.0</v>
      </c>
      <c r="T24" s="1">
        <v>302.0</v>
      </c>
      <c r="U24" s="1">
        <v>42.0</v>
      </c>
      <c r="V24" s="1">
        <v>1313494.0</v>
      </c>
      <c r="W24" s="1">
        <v>66407.0</v>
      </c>
      <c r="X24" s="1">
        <v>111462.0</v>
      </c>
      <c r="Y24" s="1">
        <v>748861.0</v>
      </c>
      <c r="Z24" s="1">
        <v>75203.0</v>
      </c>
      <c r="AA24" s="1">
        <v>28015.0</v>
      </c>
      <c r="AB24" s="1">
        <v>349953.0</v>
      </c>
      <c r="AC24" s="1">
        <v>1313494.0</v>
      </c>
      <c r="AD24" s="1">
        <v>0.244498777506112</v>
      </c>
      <c r="AE24" s="1">
        <v>0.115399849310132</v>
      </c>
      <c r="AF24" s="1">
        <v>0.208017534820973</v>
      </c>
      <c r="AG24" s="1">
        <v>0.495400385361045</v>
      </c>
      <c r="AH24" s="1">
        <v>1.38718064022347</v>
      </c>
      <c r="AI24" s="1">
        <v>3.21943244120563</v>
      </c>
      <c r="AJ24" s="1">
        <v>9.73453567567728</v>
      </c>
      <c r="AK24" s="1">
        <v>20.5687202380066</v>
      </c>
      <c r="AL24" s="1">
        <v>28.333119905655</v>
      </c>
      <c r="AM24" s="1">
        <v>35.6936945522336</v>
      </c>
      <c r="AN24" s="1">
        <v>671578.0</v>
      </c>
      <c r="AO24" s="1">
        <v>1.0</v>
      </c>
      <c r="AP24" s="1">
        <v>0.0</v>
      </c>
      <c r="AQ24" s="1">
        <v>0.0</v>
      </c>
      <c r="AR24" s="1">
        <v>0.0</v>
      </c>
      <c r="AS24" s="1">
        <v>1.0</v>
      </c>
      <c r="AT24" s="1">
        <v>1.0</v>
      </c>
      <c r="AU24" s="1">
        <v>0.0</v>
      </c>
      <c r="AV24" s="1">
        <v>0.0</v>
      </c>
      <c r="AW24" s="1">
        <v>1.0</v>
      </c>
      <c r="AX24" s="1">
        <v>0.0</v>
      </c>
      <c r="AY24" s="1">
        <v>0.0</v>
      </c>
      <c r="AZ24" s="1">
        <v>0.0</v>
      </c>
      <c r="BA24" s="1">
        <v>0.0</v>
      </c>
      <c r="BB24" s="1">
        <v>0.0</v>
      </c>
      <c r="BC24" s="1">
        <v>0.0</v>
      </c>
      <c r="BD24" s="1">
        <v>0.0</v>
      </c>
      <c r="BE24" s="1">
        <v>0.0</v>
      </c>
      <c r="BF24" s="1">
        <v>0.0</v>
      </c>
      <c r="BG24" s="1">
        <v>1.0</v>
      </c>
      <c r="BH24" s="1">
        <v>1.0</v>
      </c>
      <c r="BI24" s="1">
        <v>0.0</v>
      </c>
      <c r="BJ24" s="1">
        <v>0.0</v>
      </c>
      <c r="BK24" s="1">
        <v>0.0</v>
      </c>
      <c r="BL24" s="1">
        <v>0.0</v>
      </c>
      <c r="BM24" s="1">
        <v>0.0</v>
      </c>
      <c r="BN24" s="1">
        <v>0.0</v>
      </c>
      <c r="BO24" s="1">
        <v>0.0</v>
      </c>
      <c r="BP24" s="1">
        <v>0.0</v>
      </c>
      <c r="BQ24" s="1">
        <v>0.0</v>
      </c>
      <c r="BR24" s="1">
        <v>0.0</v>
      </c>
      <c r="BS24" s="1">
        <v>0.0</v>
      </c>
      <c r="BT24" s="1">
        <v>0.0</v>
      </c>
      <c r="BU24" s="1">
        <v>0.0</v>
      </c>
      <c r="BV24" s="1">
        <v>0.0</v>
      </c>
      <c r="BW24" s="1">
        <v>0.0</v>
      </c>
      <c r="BX24" s="1">
        <v>0.0</v>
      </c>
    </row>
    <row r="25">
      <c r="A25" s="1">
        <v>23.0</v>
      </c>
      <c r="B25" s="1">
        <v>26.0</v>
      </c>
      <c r="C25" s="1" t="s">
        <v>156</v>
      </c>
      <c r="D25" s="1">
        <v>10.0</v>
      </c>
      <c r="E25" s="1" t="s">
        <v>66</v>
      </c>
      <c r="F25" s="1" t="s">
        <v>157</v>
      </c>
      <c r="G25" s="1" t="s">
        <v>78</v>
      </c>
      <c r="H25" s="1">
        <v>2001.0</v>
      </c>
      <c r="I25" s="1" t="s">
        <v>158</v>
      </c>
      <c r="J25" s="1">
        <v>26.0</v>
      </c>
      <c r="K25" s="1" t="s">
        <v>23</v>
      </c>
      <c r="L25" s="2" t="str">
        <f>HYPERLINK("https://myanimelist.net/anime/4586/Daisuki_BuBu_ChaCha", "Daisuki! BuBu ChaCha")</f>
        <v>Daisuki! BuBu ChaCha</v>
      </c>
      <c r="M25" s="1" t="s">
        <v>70</v>
      </c>
      <c r="N25" s="1" t="s">
        <v>71</v>
      </c>
      <c r="O25" s="1">
        <v>7.091</v>
      </c>
      <c r="P25" s="1" t="s">
        <v>159</v>
      </c>
      <c r="Q25" s="1" t="s">
        <v>104</v>
      </c>
      <c r="R25" s="1" t="s">
        <v>160</v>
      </c>
      <c r="S25" s="1">
        <v>25.0</v>
      </c>
      <c r="T25" s="1">
        <v>32792.0</v>
      </c>
      <c r="U25" s="1">
        <v>9890.0</v>
      </c>
      <c r="V25" s="1">
        <v>1396.0</v>
      </c>
      <c r="W25" s="1">
        <v>7.0</v>
      </c>
      <c r="X25" s="1">
        <v>42.0</v>
      </c>
      <c r="Y25" s="1">
        <v>890.0</v>
      </c>
      <c r="Z25" s="1">
        <v>53.0</v>
      </c>
      <c r="AA25" s="1">
        <v>157.0</v>
      </c>
      <c r="AB25" s="1">
        <v>254.0</v>
      </c>
      <c r="AC25" s="1">
        <v>1396.0</v>
      </c>
      <c r="AD25" s="1">
        <v>1.48148148148148</v>
      </c>
      <c r="AE25" s="1">
        <v>0.74074074074074</v>
      </c>
      <c r="AF25" s="1">
        <v>0.296296296296296</v>
      </c>
      <c r="AG25" s="1">
        <v>1.77777777777777</v>
      </c>
      <c r="AH25" s="1">
        <v>7.7037037037037</v>
      </c>
      <c r="AI25" s="1">
        <v>15.4074074074074</v>
      </c>
      <c r="AJ25" s="1">
        <v>31.7037037037037</v>
      </c>
      <c r="AK25" s="1">
        <v>20.4444444444444</v>
      </c>
      <c r="AL25" s="1">
        <v>9.77777777777777</v>
      </c>
      <c r="AM25" s="1">
        <v>10.6666666666666</v>
      </c>
      <c r="AN25" s="1">
        <v>675.0</v>
      </c>
      <c r="AO25" s="1">
        <v>0.0</v>
      </c>
      <c r="AP25" s="1">
        <v>0.0</v>
      </c>
      <c r="AQ25" s="1">
        <v>0.0</v>
      </c>
      <c r="AR25" s="1">
        <v>0.0</v>
      </c>
      <c r="AS25" s="1">
        <v>0.0</v>
      </c>
      <c r="AT25" s="1">
        <v>0.0</v>
      </c>
      <c r="AU25" s="1">
        <v>0.0</v>
      </c>
      <c r="AV25" s="1">
        <v>0.0</v>
      </c>
      <c r="AW25" s="1">
        <v>0.0</v>
      </c>
      <c r="AX25" s="1">
        <v>0.0</v>
      </c>
      <c r="AY25" s="1">
        <v>0.0</v>
      </c>
      <c r="AZ25" s="1">
        <v>0.0</v>
      </c>
      <c r="BA25" s="1">
        <v>0.0</v>
      </c>
      <c r="BB25" s="1">
        <v>0.0</v>
      </c>
      <c r="BC25" s="1">
        <v>0.0</v>
      </c>
      <c r="BD25" s="1">
        <v>0.0</v>
      </c>
      <c r="BE25" s="1">
        <v>0.0</v>
      </c>
      <c r="BF25" s="1">
        <v>0.0</v>
      </c>
      <c r="BG25" s="1">
        <v>0.0</v>
      </c>
      <c r="BH25" s="1">
        <v>0.0</v>
      </c>
      <c r="BI25" s="1">
        <v>1.0</v>
      </c>
      <c r="BJ25" s="1">
        <v>0.0</v>
      </c>
      <c r="BK25" s="1">
        <v>0.0</v>
      </c>
      <c r="BL25" s="1">
        <v>0.0</v>
      </c>
      <c r="BM25" s="1">
        <v>0.0</v>
      </c>
      <c r="BN25" s="1">
        <v>0.0</v>
      </c>
      <c r="BO25" s="1">
        <v>0.0</v>
      </c>
      <c r="BP25" s="1">
        <v>0.0</v>
      </c>
      <c r="BQ25" s="1">
        <v>0.0</v>
      </c>
      <c r="BR25" s="1">
        <v>0.0</v>
      </c>
      <c r="BS25" s="1">
        <v>0.0</v>
      </c>
      <c r="BT25" s="1">
        <v>0.0</v>
      </c>
      <c r="BU25" s="1">
        <v>0.0</v>
      </c>
      <c r="BV25" s="1">
        <v>0.0</v>
      </c>
      <c r="BW25" s="1">
        <v>0.0</v>
      </c>
      <c r="BX25" s="1">
        <v>0.0</v>
      </c>
    </row>
    <row r="26">
      <c r="A26" s="1">
        <v>24.0</v>
      </c>
      <c r="B26" s="1">
        <v>24.0</v>
      </c>
      <c r="C26" s="1" t="s">
        <v>161</v>
      </c>
      <c r="D26" s="1">
        <v>7.0</v>
      </c>
      <c r="E26" s="1" t="s">
        <v>66</v>
      </c>
      <c r="F26" s="1" t="s">
        <v>67</v>
      </c>
      <c r="G26" s="1" t="s">
        <v>89</v>
      </c>
      <c r="H26" s="1">
        <v>2018.0</v>
      </c>
      <c r="I26" s="1" t="s">
        <v>162</v>
      </c>
      <c r="J26" s="1">
        <v>24.0</v>
      </c>
      <c r="K26" s="1" t="s">
        <v>23</v>
      </c>
      <c r="L26" s="2" t="str">
        <f>HYPERLINK("https://myanimelist.net/anime/35849/Darling_in_the_FranXX", "Darling in the FranXX")</f>
        <v>Darling in the FranXX</v>
      </c>
      <c r="M26" s="1" t="s">
        <v>70</v>
      </c>
      <c r="N26" s="1" t="s">
        <v>71</v>
      </c>
      <c r="O26" s="1">
        <v>7.321</v>
      </c>
      <c r="P26" s="1" t="s">
        <v>163</v>
      </c>
      <c r="Q26" s="1" t="s">
        <v>104</v>
      </c>
      <c r="R26" s="1" t="s">
        <v>164</v>
      </c>
      <c r="S26" s="1">
        <v>24.0</v>
      </c>
      <c r="T26" s="1">
        <v>22362.0</v>
      </c>
      <c r="U26" s="1">
        <v>68.0</v>
      </c>
      <c r="V26" s="1">
        <v>1081667.0</v>
      </c>
      <c r="W26" s="1">
        <v>26979.0</v>
      </c>
      <c r="X26" s="1">
        <v>106651.0</v>
      </c>
      <c r="Y26" s="1">
        <v>731082.0</v>
      </c>
      <c r="Z26" s="1">
        <v>28204.0</v>
      </c>
      <c r="AA26" s="1">
        <v>58597.0</v>
      </c>
      <c r="AB26" s="1">
        <v>157133.0</v>
      </c>
      <c r="AC26" s="1">
        <v>1081667.0</v>
      </c>
      <c r="AD26" s="1">
        <v>1.16932866455169</v>
      </c>
      <c r="AE26" s="1">
        <v>1.13854883783297</v>
      </c>
      <c r="AF26" s="1">
        <v>2.01592627469623</v>
      </c>
      <c r="AG26" s="1">
        <v>4.24533045648616</v>
      </c>
      <c r="AH26" s="1">
        <v>6.65621371561268</v>
      </c>
      <c r="AI26" s="1">
        <v>13.1187583235051</v>
      </c>
      <c r="AJ26" s="1">
        <v>22.6807705318205</v>
      </c>
      <c r="AK26" s="1">
        <v>21.4890426864388</v>
      </c>
      <c r="AL26" s="1">
        <v>14.1806623453008</v>
      </c>
      <c r="AM26" s="1">
        <v>13.3054181637547</v>
      </c>
      <c r="AN26" s="1">
        <v>656274.0</v>
      </c>
      <c r="AO26" s="1">
        <v>1.0</v>
      </c>
      <c r="AP26" s="1">
        <v>0.0</v>
      </c>
      <c r="AQ26" s="1">
        <v>0.0</v>
      </c>
      <c r="AR26" s="1">
        <v>0.0</v>
      </c>
      <c r="AS26" s="1">
        <v>1.0</v>
      </c>
      <c r="AT26" s="1">
        <v>1.0</v>
      </c>
      <c r="AU26" s="1">
        <v>1.0</v>
      </c>
      <c r="AV26" s="1">
        <v>0.0</v>
      </c>
      <c r="AW26" s="1">
        <v>0.0</v>
      </c>
      <c r="AX26" s="1">
        <v>0.0</v>
      </c>
      <c r="AY26" s="1">
        <v>0.0</v>
      </c>
      <c r="AZ26" s="1">
        <v>0.0</v>
      </c>
      <c r="BA26" s="1">
        <v>0.0</v>
      </c>
      <c r="BB26" s="1">
        <v>0.0</v>
      </c>
      <c r="BC26" s="1">
        <v>0.0</v>
      </c>
      <c r="BD26" s="1">
        <v>0.0</v>
      </c>
      <c r="BE26" s="1">
        <v>0.0</v>
      </c>
      <c r="BF26" s="1">
        <v>0.0</v>
      </c>
      <c r="BG26" s="1">
        <v>0.0</v>
      </c>
      <c r="BH26" s="1">
        <v>0.0</v>
      </c>
      <c r="BI26" s="1">
        <v>0.0</v>
      </c>
      <c r="BJ26" s="1">
        <v>1.0</v>
      </c>
      <c r="BK26" s="1">
        <v>0.0</v>
      </c>
      <c r="BL26" s="1">
        <v>0.0</v>
      </c>
      <c r="BM26" s="1">
        <v>0.0</v>
      </c>
      <c r="BN26" s="1">
        <v>0.0</v>
      </c>
      <c r="BO26" s="1">
        <v>0.0</v>
      </c>
      <c r="BP26" s="1">
        <v>0.0</v>
      </c>
      <c r="BQ26" s="1">
        <v>0.0</v>
      </c>
      <c r="BR26" s="1">
        <v>0.0</v>
      </c>
      <c r="BS26" s="1">
        <v>0.0</v>
      </c>
      <c r="BT26" s="1">
        <v>0.0</v>
      </c>
      <c r="BU26" s="1">
        <v>0.0</v>
      </c>
      <c r="BV26" s="1">
        <v>0.0</v>
      </c>
      <c r="BW26" s="1">
        <v>0.0</v>
      </c>
      <c r="BX26" s="1">
        <v>0.0</v>
      </c>
    </row>
    <row r="27">
      <c r="A27" s="1">
        <v>25.0</v>
      </c>
      <c r="B27" s="1">
        <v>11.0</v>
      </c>
      <c r="C27" s="1" t="s">
        <v>165</v>
      </c>
      <c r="D27" s="1">
        <v>8.0</v>
      </c>
      <c r="E27" s="1" t="s">
        <v>66</v>
      </c>
      <c r="F27" s="1" t="s">
        <v>88</v>
      </c>
      <c r="G27" s="1" t="s">
        <v>89</v>
      </c>
      <c r="H27" s="1">
        <v>2020.0</v>
      </c>
      <c r="I27" s="1" t="s">
        <v>166</v>
      </c>
      <c r="J27" s="1">
        <v>11.0</v>
      </c>
      <c r="K27" s="1" t="s">
        <v>23</v>
      </c>
      <c r="L27" s="2" t="str">
        <f>HYPERLINK("https://myanimelist.net/anime/38656/Darwins_Game", "Darwin's Game")</f>
        <v>Darwin's Game</v>
      </c>
      <c r="M27" s="1" t="s">
        <v>70</v>
      </c>
      <c r="N27" s="1" t="s">
        <v>71</v>
      </c>
      <c r="O27" s="1">
        <v>7.281</v>
      </c>
      <c r="P27" s="1" t="s">
        <v>167</v>
      </c>
      <c r="Q27" s="1" t="s">
        <v>73</v>
      </c>
      <c r="R27" s="1" t="s">
        <v>168</v>
      </c>
      <c r="S27" s="1">
        <v>26.0</v>
      </c>
      <c r="T27" s="1">
        <v>24132.0</v>
      </c>
      <c r="U27" s="1">
        <v>450.0</v>
      </c>
      <c r="V27" s="1">
        <v>329773.0</v>
      </c>
      <c r="W27" s="1">
        <v>1754.0</v>
      </c>
      <c r="X27" s="1">
        <v>30856.0</v>
      </c>
      <c r="Y27" s="1">
        <v>202723.0</v>
      </c>
      <c r="Z27" s="1">
        <v>7248.0</v>
      </c>
      <c r="AA27" s="1">
        <v>16237.0</v>
      </c>
      <c r="AB27" s="1">
        <v>72709.0</v>
      </c>
      <c r="AC27" s="1">
        <v>329773.0</v>
      </c>
      <c r="AD27" s="1">
        <v>0.436382205819203</v>
      </c>
      <c r="AE27" s="1">
        <v>0.702737834105126</v>
      </c>
      <c r="AF27" s="1">
        <v>1.44783723872195</v>
      </c>
      <c r="AG27" s="1">
        <v>3.12024883070459</v>
      </c>
      <c r="AH27" s="1">
        <v>6.45346610494063</v>
      </c>
      <c r="AI27" s="1">
        <v>13.6160532943374</v>
      </c>
      <c r="AJ27" s="1">
        <v>28.9370147278994</v>
      </c>
      <c r="AK27" s="1">
        <v>26.3959007926836</v>
      </c>
      <c r="AL27" s="1">
        <v>12.1664751691561</v>
      </c>
      <c r="AM27" s="1">
        <v>6.72388380163179</v>
      </c>
      <c r="AN27" s="1">
        <v>172326.0</v>
      </c>
      <c r="AO27" s="1">
        <v>0.0</v>
      </c>
      <c r="AP27" s="1">
        <v>0.0</v>
      </c>
      <c r="AQ27" s="1">
        <v>0.0</v>
      </c>
      <c r="AR27" s="1">
        <v>0.0</v>
      </c>
      <c r="AS27" s="1">
        <v>1.0</v>
      </c>
      <c r="AT27" s="1">
        <v>1.0</v>
      </c>
      <c r="AU27" s="1">
        <v>0.0</v>
      </c>
      <c r="AV27" s="1">
        <v>0.0</v>
      </c>
      <c r="AW27" s="1">
        <v>0.0</v>
      </c>
      <c r="AX27" s="1">
        <v>0.0</v>
      </c>
      <c r="AY27" s="1">
        <v>1.0</v>
      </c>
      <c r="AZ27" s="1">
        <v>1.0</v>
      </c>
      <c r="BA27" s="1">
        <v>0.0</v>
      </c>
      <c r="BB27" s="1">
        <v>0.0</v>
      </c>
      <c r="BC27" s="1">
        <v>0.0</v>
      </c>
      <c r="BD27" s="1">
        <v>0.0</v>
      </c>
      <c r="BE27" s="1">
        <v>0.0</v>
      </c>
      <c r="BF27" s="1">
        <v>1.0</v>
      </c>
      <c r="BG27" s="1">
        <v>0.0</v>
      </c>
      <c r="BH27" s="1">
        <v>0.0</v>
      </c>
      <c r="BI27" s="1">
        <v>0.0</v>
      </c>
      <c r="BJ27" s="1">
        <v>0.0</v>
      </c>
      <c r="BK27" s="1">
        <v>0.0</v>
      </c>
      <c r="BL27" s="1">
        <v>0.0</v>
      </c>
      <c r="BM27" s="1">
        <v>0.0</v>
      </c>
      <c r="BN27" s="1">
        <v>0.0</v>
      </c>
      <c r="BO27" s="1">
        <v>0.0</v>
      </c>
      <c r="BP27" s="1">
        <v>0.0</v>
      </c>
      <c r="BQ27" s="1">
        <v>0.0</v>
      </c>
      <c r="BR27" s="1">
        <v>0.0</v>
      </c>
      <c r="BS27" s="1">
        <v>0.0</v>
      </c>
      <c r="BT27" s="1">
        <v>0.0</v>
      </c>
      <c r="BU27" s="1">
        <v>0.0</v>
      </c>
      <c r="BV27" s="1">
        <v>0.0</v>
      </c>
      <c r="BW27" s="1">
        <v>0.0</v>
      </c>
      <c r="BX27" s="1">
        <v>0.0</v>
      </c>
    </row>
    <row r="28">
      <c r="A28" s="1">
        <v>26.0</v>
      </c>
      <c r="B28" s="1">
        <v>1.0</v>
      </c>
      <c r="C28" s="1" t="s">
        <v>169</v>
      </c>
      <c r="D28" s="1">
        <v>8.0</v>
      </c>
      <c r="E28" s="1" t="s">
        <v>121</v>
      </c>
      <c r="F28" s="1" t="s">
        <v>88</v>
      </c>
      <c r="G28" s="1" t="s">
        <v>89</v>
      </c>
      <c r="H28" s="1">
        <v>2013.0</v>
      </c>
      <c r="I28" s="1" t="s">
        <v>170</v>
      </c>
      <c r="J28" s="1">
        <v>1.0</v>
      </c>
      <c r="K28" s="1" t="s">
        <v>23</v>
      </c>
      <c r="L28" s="2" t="str">
        <f>HYPERLINK("https://myanimelist.net/anime/14353/Death_Billiards", "Death Billiards")</f>
        <v>Death Billiards</v>
      </c>
      <c r="M28" s="1" t="s">
        <v>70</v>
      </c>
      <c r="N28" s="1" t="s">
        <v>71</v>
      </c>
      <c r="O28" s="1">
        <v>7.931</v>
      </c>
      <c r="P28" s="1" t="s">
        <v>171</v>
      </c>
      <c r="Q28" s="1" t="s">
        <v>104</v>
      </c>
      <c r="R28" s="1" t="s">
        <v>172</v>
      </c>
      <c r="S28" s="1">
        <v>25.0</v>
      </c>
      <c r="T28" s="1">
        <v>6382.0</v>
      </c>
      <c r="U28" s="1">
        <v>791.0</v>
      </c>
      <c r="V28" s="1">
        <v>196598.0</v>
      </c>
      <c r="W28" s="1">
        <v>322.0</v>
      </c>
      <c r="X28" s="1">
        <v>2708.0</v>
      </c>
      <c r="Y28" s="1">
        <v>154214.0</v>
      </c>
      <c r="Z28" s="1">
        <v>1020.0</v>
      </c>
      <c r="AA28" s="1">
        <v>520.0</v>
      </c>
      <c r="AB28" s="1">
        <v>38136.0</v>
      </c>
      <c r="AC28" s="1">
        <v>196598.0</v>
      </c>
      <c r="AD28" s="1">
        <v>0.103156772067244</v>
      </c>
      <c r="AE28" s="1">
        <v>0.0839241535462326</v>
      </c>
      <c r="AF28" s="1">
        <v>0.157357787899186</v>
      </c>
      <c r="AG28" s="1">
        <v>0.48081546302529</v>
      </c>
      <c r="AH28" s="1">
        <v>2.02029915463899</v>
      </c>
      <c r="AI28" s="1">
        <v>6.58192658384984</v>
      </c>
      <c r="AJ28" s="1">
        <v>22.8168792453819</v>
      </c>
      <c r="AK28" s="1">
        <v>38.1111820192501</v>
      </c>
      <c r="AL28" s="1">
        <v>20.4250408693143</v>
      </c>
      <c r="AM28" s="1">
        <v>9.21941795102676</v>
      </c>
      <c r="AN28" s="1">
        <v>114389.0</v>
      </c>
      <c r="AO28" s="1">
        <v>1.0</v>
      </c>
      <c r="AP28" s="1">
        <v>1.0</v>
      </c>
      <c r="AQ28" s="1">
        <v>0.0</v>
      </c>
      <c r="AR28" s="1">
        <v>0.0</v>
      </c>
      <c r="AS28" s="1">
        <v>0.0</v>
      </c>
      <c r="AT28" s="1">
        <v>0.0</v>
      </c>
      <c r="AU28" s="1">
        <v>0.0</v>
      </c>
      <c r="AV28" s="1">
        <v>0.0</v>
      </c>
      <c r="AW28" s="1">
        <v>0.0</v>
      </c>
      <c r="AX28" s="1">
        <v>0.0</v>
      </c>
      <c r="AY28" s="1">
        <v>0.0</v>
      </c>
      <c r="AZ28" s="1">
        <v>1.0</v>
      </c>
      <c r="BA28" s="1">
        <v>0.0</v>
      </c>
      <c r="BB28" s="1">
        <v>0.0</v>
      </c>
      <c r="BC28" s="1">
        <v>0.0</v>
      </c>
      <c r="BD28" s="1">
        <v>0.0</v>
      </c>
      <c r="BE28" s="1">
        <v>1.0</v>
      </c>
      <c r="BF28" s="1">
        <v>0.0</v>
      </c>
      <c r="BG28" s="1">
        <v>0.0</v>
      </c>
      <c r="BH28" s="1">
        <v>0.0</v>
      </c>
      <c r="BI28" s="1">
        <v>0.0</v>
      </c>
      <c r="BJ28" s="1">
        <v>0.0</v>
      </c>
      <c r="BK28" s="1">
        <v>1.0</v>
      </c>
      <c r="BL28" s="1">
        <v>0.0</v>
      </c>
      <c r="BM28" s="1">
        <v>0.0</v>
      </c>
      <c r="BN28" s="1">
        <v>0.0</v>
      </c>
      <c r="BO28" s="1">
        <v>0.0</v>
      </c>
      <c r="BP28" s="1">
        <v>0.0</v>
      </c>
      <c r="BQ28" s="1">
        <v>0.0</v>
      </c>
      <c r="BR28" s="1">
        <v>0.0</v>
      </c>
      <c r="BS28" s="1">
        <v>0.0</v>
      </c>
      <c r="BT28" s="1">
        <v>0.0</v>
      </c>
      <c r="BU28" s="1">
        <v>0.0</v>
      </c>
      <c r="BV28" s="1">
        <v>0.0</v>
      </c>
      <c r="BW28" s="1">
        <v>0.0</v>
      </c>
      <c r="BX28" s="1">
        <v>0.0</v>
      </c>
    </row>
    <row r="29">
      <c r="A29" s="1">
        <v>27.0</v>
      </c>
      <c r="B29" s="1">
        <v>37.0</v>
      </c>
      <c r="C29" s="1" t="s">
        <v>173</v>
      </c>
      <c r="D29" s="1">
        <v>7.0</v>
      </c>
      <c r="E29" s="1" t="s">
        <v>66</v>
      </c>
      <c r="F29" s="1" t="s">
        <v>88</v>
      </c>
      <c r="G29" s="1" t="s">
        <v>68</v>
      </c>
      <c r="H29" s="1">
        <v>2006.0</v>
      </c>
      <c r="I29" s="1" t="s">
        <v>170</v>
      </c>
      <c r="J29" s="1">
        <v>37.0</v>
      </c>
      <c r="K29" s="1" t="s">
        <v>23</v>
      </c>
      <c r="L29" s="2" t="str">
        <f>HYPERLINK("https://myanimelist.net/anime/1535/Death_Note", "Death Note")</f>
        <v>Death Note</v>
      </c>
      <c r="M29" s="1" t="s">
        <v>70</v>
      </c>
      <c r="N29" s="1" t="s">
        <v>71</v>
      </c>
      <c r="O29" s="1">
        <v>8.631</v>
      </c>
      <c r="P29" s="1" t="s">
        <v>174</v>
      </c>
      <c r="Q29" s="1" t="s">
        <v>73</v>
      </c>
      <c r="R29" s="1" t="s">
        <v>175</v>
      </c>
      <c r="S29" s="1">
        <v>23.0</v>
      </c>
      <c r="T29" s="1">
        <v>622.0</v>
      </c>
      <c r="U29" s="1">
        <v>1.0</v>
      </c>
      <c r="V29" s="1">
        <v>2749384.0</v>
      </c>
      <c r="W29" s="1">
        <v>153483.0</v>
      </c>
      <c r="X29" s="1">
        <v>132242.0</v>
      </c>
      <c r="Y29" s="1">
        <v>2276154.0</v>
      </c>
      <c r="Z29" s="1">
        <v>79704.0</v>
      </c>
      <c r="AA29" s="1">
        <v>85276.0</v>
      </c>
      <c r="AB29" s="1">
        <v>176008.0</v>
      </c>
      <c r="AC29" s="1">
        <v>2749384.0</v>
      </c>
      <c r="AD29" s="1">
        <v>0.194817935609659</v>
      </c>
      <c r="AE29" s="1">
        <v>0.121278413523856</v>
      </c>
      <c r="AF29" s="1">
        <v>0.199504277703362</v>
      </c>
      <c r="AG29" s="1">
        <v>0.566789902014251</v>
      </c>
      <c r="AH29" s="1">
        <v>1.51631490776918</v>
      </c>
      <c r="AI29" s="1">
        <v>3.72914384649809</v>
      </c>
      <c r="AJ29" s="1">
        <v>11.0102775086993</v>
      </c>
      <c r="AK29" s="1">
        <v>22.9032867737521</v>
      </c>
      <c r="AL29" s="1">
        <v>29.4293528779547</v>
      </c>
      <c r="AM29" s="1">
        <v>30.3292335564753</v>
      </c>
      <c r="AN29" s="1">
        <v>1941813.0</v>
      </c>
      <c r="AO29" s="1">
        <v>0.0</v>
      </c>
      <c r="AP29" s="1">
        <v>0.0</v>
      </c>
      <c r="AQ29" s="1">
        <v>0.0</v>
      </c>
      <c r="AR29" s="1">
        <v>0.0</v>
      </c>
      <c r="AS29" s="1">
        <v>0.0</v>
      </c>
      <c r="AT29" s="1">
        <v>0.0</v>
      </c>
      <c r="AU29" s="1">
        <v>0.0</v>
      </c>
      <c r="AV29" s="1">
        <v>0.0</v>
      </c>
      <c r="AW29" s="1">
        <v>0.0</v>
      </c>
      <c r="AX29" s="1">
        <v>0.0</v>
      </c>
      <c r="AY29" s="1">
        <v>1.0</v>
      </c>
      <c r="AZ29" s="1">
        <v>1.0</v>
      </c>
      <c r="BA29" s="1">
        <v>0.0</v>
      </c>
      <c r="BB29" s="1">
        <v>1.0</v>
      </c>
      <c r="BC29" s="1">
        <v>0.0</v>
      </c>
      <c r="BD29" s="1">
        <v>0.0</v>
      </c>
      <c r="BE29" s="1">
        <v>1.0</v>
      </c>
      <c r="BF29" s="1">
        <v>0.0</v>
      </c>
      <c r="BG29" s="1">
        <v>0.0</v>
      </c>
      <c r="BH29" s="1">
        <v>0.0</v>
      </c>
      <c r="BI29" s="1">
        <v>0.0</v>
      </c>
      <c r="BJ29" s="1">
        <v>0.0</v>
      </c>
      <c r="BK29" s="1">
        <v>1.0</v>
      </c>
      <c r="BL29" s="1">
        <v>1.0</v>
      </c>
      <c r="BM29" s="1">
        <v>0.0</v>
      </c>
      <c r="BN29" s="1">
        <v>0.0</v>
      </c>
      <c r="BO29" s="1">
        <v>0.0</v>
      </c>
      <c r="BP29" s="1">
        <v>0.0</v>
      </c>
      <c r="BQ29" s="1">
        <v>0.0</v>
      </c>
      <c r="BR29" s="1">
        <v>0.0</v>
      </c>
      <c r="BS29" s="1">
        <v>0.0</v>
      </c>
      <c r="BT29" s="1">
        <v>0.0</v>
      </c>
      <c r="BU29" s="1">
        <v>0.0</v>
      </c>
      <c r="BV29" s="1">
        <v>0.0</v>
      </c>
      <c r="BW29" s="1">
        <v>0.0</v>
      </c>
      <c r="BX29" s="1">
        <v>0.0</v>
      </c>
    </row>
    <row r="30">
      <c r="A30" s="1">
        <v>28.0</v>
      </c>
      <c r="B30" s="1">
        <v>12.0</v>
      </c>
      <c r="C30" s="1" t="s">
        <v>176</v>
      </c>
      <c r="D30" s="1">
        <v>9.0</v>
      </c>
      <c r="E30" s="1" t="s">
        <v>66</v>
      </c>
      <c r="F30" s="1" t="s">
        <v>88</v>
      </c>
      <c r="G30" s="1" t="s">
        <v>89</v>
      </c>
      <c r="H30" s="1">
        <v>2016.0</v>
      </c>
      <c r="I30" s="1" t="s">
        <v>177</v>
      </c>
      <c r="J30" s="1">
        <v>12.0</v>
      </c>
      <c r="K30" s="1" t="s">
        <v>23</v>
      </c>
      <c r="L30" s="2" t="str">
        <f>HYPERLINK("https://myanimelist.net/anime/31163/Dimension_W", "Dimension W")</f>
        <v>Dimension W</v>
      </c>
      <c r="M30" s="1" t="s">
        <v>70</v>
      </c>
      <c r="N30" s="1" t="s">
        <v>71</v>
      </c>
      <c r="O30" s="1">
        <v>7.211</v>
      </c>
      <c r="P30" s="1" t="s">
        <v>178</v>
      </c>
      <c r="Q30" s="1" t="s">
        <v>73</v>
      </c>
      <c r="R30" s="1" t="s">
        <v>179</v>
      </c>
      <c r="S30" s="1">
        <v>24.0</v>
      </c>
      <c r="T30" s="1">
        <v>27502.0</v>
      </c>
      <c r="U30" s="1">
        <v>591.0</v>
      </c>
      <c r="V30" s="1">
        <v>257561.0</v>
      </c>
      <c r="W30" s="1">
        <v>802.0</v>
      </c>
      <c r="X30" s="1">
        <v>16588.0</v>
      </c>
      <c r="Y30" s="1">
        <v>151098.0</v>
      </c>
      <c r="Z30" s="1">
        <v>9474.0</v>
      </c>
      <c r="AA30" s="1">
        <v>15532.0</v>
      </c>
      <c r="AB30" s="1">
        <v>64869.0</v>
      </c>
      <c r="AC30" s="1">
        <v>257561.0</v>
      </c>
      <c r="AD30" s="1">
        <v>0.21471398476746</v>
      </c>
      <c r="AE30" s="1">
        <v>0.341921892724031</v>
      </c>
      <c r="AF30" s="1">
        <v>1.03953978285529</v>
      </c>
      <c r="AG30" s="1">
        <v>2.73213417598444</v>
      </c>
      <c r="AH30" s="1">
        <v>7.0239831469778</v>
      </c>
      <c r="AI30" s="1">
        <v>14.8744125749473</v>
      </c>
      <c r="AJ30" s="1">
        <v>31.1878139685626</v>
      </c>
      <c r="AK30" s="1">
        <v>26.4179225409171</v>
      </c>
      <c r="AL30" s="1">
        <v>11.2988170474801</v>
      </c>
      <c r="AM30" s="1">
        <v>4.86874088478366</v>
      </c>
      <c r="AN30" s="1">
        <v>123420.0</v>
      </c>
      <c r="AO30" s="1">
        <v>0.0</v>
      </c>
      <c r="AP30" s="1">
        <v>0.0</v>
      </c>
      <c r="AQ30" s="1">
        <v>1.0</v>
      </c>
      <c r="AR30" s="1">
        <v>0.0</v>
      </c>
      <c r="AS30" s="1">
        <v>1.0</v>
      </c>
      <c r="AT30" s="1">
        <v>1.0</v>
      </c>
      <c r="AU30" s="1">
        <v>0.0</v>
      </c>
      <c r="AV30" s="1">
        <v>0.0</v>
      </c>
      <c r="AW30" s="1">
        <v>0.0</v>
      </c>
      <c r="AX30" s="1">
        <v>0.0</v>
      </c>
      <c r="AY30" s="1">
        <v>0.0</v>
      </c>
      <c r="AZ30" s="1">
        <v>0.0</v>
      </c>
      <c r="BA30" s="1">
        <v>0.0</v>
      </c>
      <c r="BB30" s="1">
        <v>0.0</v>
      </c>
      <c r="BC30" s="1">
        <v>0.0</v>
      </c>
      <c r="BD30" s="1">
        <v>0.0</v>
      </c>
      <c r="BE30" s="1">
        <v>0.0</v>
      </c>
      <c r="BF30" s="1">
        <v>0.0</v>
      </c>
      <c r="BG30" s="1">
        <v>0.0</v>
      </c>
      <c r="BH30" s="1">
        <v>0.0</v>
      </c>
      <c r="BI30" s="1">
        <v>0.0</v>
      </c>
      <c r="BJ30" s="1">
        <v>0.0</v>
      </c>
      <c r="BK30" s="1">
        <v>0.0</v>
      </c>
      <c r="BL30" s="1">
        <v>0.0</v>
      </c>
      <c r="BM30" s="1">
        <v>0.0</v>
      </c>
      <c r="BN30" s="1">
        <v>0.0</v>
      </c>
      <c r="BO30" s="1">
        <v>0.0</v>
      </c>
      <c r="BP30" s="1">
        <v>0.0</v>
      </c>
      <c r="BQ30" s="1">
        <v>0.0</v>
      </c>
      <c r="BR30" s="1">
        <v>0.0</v>
      </c>
      <c r="BS30" s="1">
        <v>0.0</v>
      </c>
      <c r="BT30" s="1">
        <v>0.0</v>
      </c>
      <c r="BU30" s="1">
        <v>0.0</v>
      </c>
      <c r="BV30" s="1">
        <v>0.0</v>
      </c>
      <c r="BW30" s="1">
        <v>0.0</v>
      </c>
      <c r="BX30" s="1">
        <v>0.0</v>
      </c>
    </row>
    <row r="31">
      <c r="A31" s="1">
        <v>29.0</v>
      </c>
      <c r="B31" s="1">
        <v>1.0</v>
      </c>
      <c r="C31" s="1" t="s">
        <v>180</v>
      </c>
      <c r="D31" s="1">
        <v>7.0</v>
      </c>
      <c r="E31" s="1" t="s">
        <v>130</v>
      </c>
      <c r="F31" s="1" t="s">
        <v>88</v>
      </c>
      <c r="G31" s="1" t="s">
        <v>126</v>
      </c>
      <c r="H31" s="1">
        <v>2016.0</v>
      </c>
      <c r="I31" s="1" t="s">
        <v>181</v>
      </c>
      <c r="J31" s="1">
        <v>1.0</v>
      </c>
      <c r="K31" s="1" t="s">
        <v>23</v>
      </c>
      <c r="L31" s="2" t="str">
        <f>HYPERLINK("https://myanimelist.net/anime/33069/Dimension_W__Short_Track_Robot_wa_Sentou_no_Yume_wo_Miruka", "Dimension W: Short Track/Robot wa Sentou no Yume wo Miruka")</f>
        <v>Dimension W: Short Track/Robot wa Sentou no Yume wo Miruka</v>
      </c>
      <c r="M31" s="1" t="s">
        <v>70</v>
      </c>
      <c r="N31" s="1" t="s">
        <v>71</v>
      </c>
      <c r="O31" s="1">
        <v>6.651</v>
      </c>
      <c r="P31" s="1" t="s">
        <v>182</v>
      </c>
      <c r="Q31" s="1" t="s">
        <v>73</v>
      </c>
      <c r="R31" s="1" t="s">
        <v>183</v>
      </c>
      <c r="S31" s="1">
        <v>11.0</v>
      </c>
      <c r="T31" s="1">
        <v>51692.0</v>
      </c>
      <c r="U31" s="1">
        <v>4161.0</v>
      </c>
      <c r="V31" s="1">
        <v>15938.0</v>
      </c>
      <c r="W31" s="1">
        <v>8.0</v>
      </c>
      <c r="X31" s="1">
        <v>298.0</v>
      </c>
      <c r="Y31" s="1">
        <v>10501.0</v>
      </c>
      <c r="Z31" s="1">
        <v>158.0</v>
      </c>
      <c r="AA31" s="1">
        <v>121.0</v>
      </c>
      <c r="AB31" s="1">
        <v>4860.0</v>
      </c>
      <c r="AC31" s="1">
        <v>15938.0</v>
      </c>
      <c r="AD31" s="1">
        <v>0.509313154831199</v>
      </c>
      <c r="AE31" s="1">
        <v>0.49476135040745</v>
      </c>
      <c r="AF31" s="1">
        <v>1.13504074505238</v>
      </c>
      <c r="AG31" s="1">
        <v>3.4196740395809</v>
      </c>
      <c r="AH31" s="1">
        <v>11.91792782305</v>
      </c>
      <c r="AI31" s="1">
        <v>27.1827706635622</v>
      </c>
      <c r="AJ31" s="1">
        <v>32.1594877764842</v>
      </c>
      <c r="AK31" s="1">
        <v>13.7805587892898</v>
      </c>
      <c r="AL31" s="1">
        <v>5.15133876600698</v>
      </c>
      <c r="AM31" s="1">
        <v>4.24912689173457</v>
      </c>
      <c r="AN31" s="1">
        <v>6872.0</v>
      </c>
      <c r="AO31" s="1">
        <v>0.0</v>
      </c>
      <c r="AP31" s="1">
        <v>0.0</v>
      </c>
      <c r="AQ31" s="1">
        <v>1.0</v>
      </c>
      <c r="AR31" s="1">
        <v>0.0</v>
      </c>
      <c r="AS31" s="1">
        <v>0.0</v>
      </c>
      <c r="AT31" s="1">
        <v>1.0</v>
      </c>
      <c r="AU31" s="1">
        <v>0.0</v>
      </c>
      <c r="AV31" s="1">
        <v>0.0</v>
      </c>
      <c r="AW31" s="1">
        <v>0.0</v>
      </c>
      <c r="AX31" s="1">
        <v>0.0</v>
      </c>
      <c r="AY31" s="1">
        <v>0.0</v>
      </c>
      <c r="AZ31" s="1">
        <v>0.0</v>
      </c>
      <c r="BA31" s="1">
        <v>0.0</v>
      </c>
      <c r="BB31" s="1">
        <v>0.0</v>
      </c>
      <c r="BC31" s="1">
        <v>0.0</v>
      </c>
      <c r="BD31" s="1">
        <v>0.0</v>
      </c>
      <c r="BE31" s="1">
        <v>0.0</v>
      </c>
      <c r="BF31" s="1">
        <v>0.0</v>
      </c>
      <c r="BG31" s="1">
        <v>0.0</v>
      </c>
      <c r="BH31" s="1">
        <v>0.0</v>
      </c>
      <c r="BI31" s="1">
        <v>0.0</v>
      </c>
      <c r="BJ31" s="1">
        <v>0.0</v>
      </c>
      <c r="BK31" s="1">
        <v>0.0</v>
      </c>
      <c r="BL31" s="1">
        <v>0.0</v>
      </c>
      <c r="BM31" s="1">
        <v>0.0</v>
      </c>
      <c r="BN31" s="1">
        <v>0.0</v>
      </c>
      <c r="BO31" s="1">
        <v>0.0</v>
      </c>
      <c r="BP31" s="1">
        <v>0.0</v>
      </c>
      <c r="BQ31" s="1">
        <v>0.0</v>
      </c>
      <c r="BR31" s="1">
        <v>0.0</v>
      </c>
      <c r="BS31" s="1">
        <v>0.0</v>
      </c>
      <c r="BT31" s="1">
        <v>0.0</v>
      </c>
      <c r="BU31" s="1">
        <v>0.0</v>
      </c>
      <c r="BV31" s="1">
        <v>0.0</v>
      </c>
      <c r="BW31" s="1">
        <v>0.0</v>
      </c>
      <c r="BX31" s="1">
        <v>0.0</v>
      </c>
    </row>
    <row r="32">
      <c r="A32" s="1">
        <v>30.0</v>
      </c>
      <c r="B32" s="1">
        <v>24.0</v>
      </c>
      <c r="C32" s="1" t="s">
        <v>184</v>
      </c>
      <c r="D32" s="1">
        <v>8.0</v>
      </c>
      <c r="E32" s="1" t="s">
        <v>66</v>
      </c>
      <c r="F32" s="1" t="s">
        <v>88</v>
      </c>
      <c r="G32" s="1" t="s">
        <v>89</v>
      </c>
      <c r="H32" s="1">
        <v>2019.0</v>
      </c>
      <c r="I32" s="1" t="s">
        <v>185</v>
      </c>
      <c r="J32" s="1">
        <v>24.0</v>
      </c>
      <c r="K32" s="1" t="s">
        <v>23</v>
      </c>
      <c r="L32" s="2" t="str">
        <f>HYPERLINK("https://myanimelist.net/anime/37520/Dororo", "Dororo")</f>
        <v>Dororo</v>
      </c>
      <c r="M32" s="1" t="s">
        <v>70</v>
      </c>
      <c r="N32" s="1" t="s">
        <v>71</v>
      </c>
      <c r="O32" s="1">
        <v>8.201</v>
      </c>
      <c r="P32" s="1" t="s">
        <v>186</v>
      </c>
      <c r="Q32" s="1" t="s">
        <v>73</v>
      </c>
      <c r="R32" s="1" t="s">
        <v>187</v>
      </c>
      <c r="S32" s="1">
        <v>24.0</v>
      </c>
      <c r="T32" s="1">
        <v>3032.0</v>
      </c>
      <c r="U32" s="1">
        <v>133.0</v>
      </c>
      <c r="V32" s="1">
        <v>744571.0</v>
      </c>
      <c r="W32" s="1">
        <v>12391.0</v>
      </c>
      <c r="X32" s="1">
        <v>100324.0</v>
      </c>
      <c r="Y32" s="1">
        <v>407625.0</v>
      </c>
      <c r="Z32" s="1">
        <v>34843.0</v>
      </c>
      <c r="AA32" s="1">
        <v>25491.0</v>
      </c>
      <c r="AB32" s="1">
        <v>176288.0</v>
      </c>
      <c r="AC32" s="1">
        <v>744571.0</v>
      </c>
      <c r="AD32" s="1">
        <v>0.120945398746856</v>
      </c>
      <c r="AE32" s="1">
        <v>0.0801862665700524</v>
      </c>
      <c r="AF32" s="1">
        <v>0.213918844039043</v>
      </c>
      <c r="AG32" s="1">
        <v>0.61351817910575</v>
      </c>
      <c r="AH32" s="1">
        <v>1.85254251736925</v>
      </c>
      <c r="AI32" s="1">
        <v>5.17268019266015</v>
      </c>
      <c r="AJ32" s="1">
        <v>17.0184028813776</v>
      </c>
      <c r="AK32" s="1">
        <v>33.1611504198457</v>
      </c>
      <c r="AL32" s="1">
        <v>26.7680938578918</v>
      </c>
      <c r="AM32" s="1">
        <v>14.9985614423937</v>
      </c>
      <c r="AN32" s="1">
        <v>375376.0</v>
      </c>
      <c r="AO32" s="1">
        <v>0.0</v>
      </c>
      <c r="AP32" s="1">
        <v>0.0</v>
      </c>
      <c r="AQ32" s="1">
        <v>0.0</v>
      </c>
      <c r="AR32" s="1">
        <v>0.0</v>
      </c>
      <c r="AS32" s="1">
        <v>1.0</v>
      </c>
      <c r="AT32" s="1">
        <v>0.0</v>
      </c>
      <c r="AU32" s="1">
        <v>0.0</v>
      </c>
      <c r="AV32" s="1">
        <v>0.0</v>
      </c>
      <c r="AW32" s="1">
        <v>0.0</v>
      </c>
      <c r="AX32" s="1">
        <v>0.0</v>
      </c>
      <c r="AY32" s="1">
        <v>1.0</v>
      </c>
      <c r="AZ32" s="1">
        <v>0.0</v>
      </c>
      <c r="BA32" s="1">
        <v>0.0</v>
      </c>
      <c r="BB32" s="1">
        <v>1.0</v>
      </c>
      <c r="BC32" s="1">
        <v>1.0</v>
      </c>
      <c r="BD32" s="1">
        <v>0.0</v>
      </c>
      <c r="BE32" s="1">
        <v>0.0</v>
      </c>
      <c r="BF32" s="1">
        <v>0.0</v>
      </c>
      <c r="BG32" s="1">
        <v>1.0</v>
      </c>
      <c r="BH32" s="1">
        <v>0.0</v>
      </c>
      <c r="BI32" s="1">
        <v>0.0</v>
      </c>
      <c r="BJ32" s="1">
        <v>0.0</v>
      </c>
      <c r="BK32" s="1">
        <v>0.0</v>
      </c>
      <c r="BL32" s="1">
        <v>0.0</v>
      </c>
      <c r="BM32" s="1">
        <v>1.0</v>
      </c>
      <c r="BN32" s="1">
        <v>1.0</v>
      </c>
      <c r="BO32" s="1">
        <v>0.0</v>
      </c>
      <c r="BP32" s="1">
        <v>0.0</v>
      </c>
      <c r="BQ32" s="1">
        <v>0.0</v>
      </c>
      <c r="BR32" s="1">
        <v>0.0</v>
      </c>
      <c r="BS32" s="1">
        <v>0.0</v>
      </c>
      <c r="BT32" s="1">
        <v>0.0</v>
      </c>
      <c r="BU32" s="1">
        <v>0.0</v>
      </c>
      <c r="BV32" s="1">
        <v>0.0</v>
      </c>
      <c r="BW32" s="1">
        <v>0.0</v>
      </c>
      <c r="BX32" s="1">
        <v>0.0</v>
      </c>
    </row>
    <row r="33">
      <c r="A33" s="1">
        <v>31.0</v>
      </c>
      <c r="B33" s="1">
        <v>24.0</v>
      </c>
      <c r="C33" s="1" t="s">
        <v>188</v>
      </c>
      <c r="D33" s="1">
        <v>9.0</v>
      </c>
      <c r="E33" s="1" t="s">
        <v>66</v>
      </c>
      <c r="F33" s="1" t="s">
        <v>67</v>
      </c>
      <c r="G33" s="1" t="s">
        <v>126</v>
      </c>
      <c r="H33" s="1">
        <v>2019.0</v>
      </c>
      <c r="I33" s="1" t="s">
        <v>102</v>
      </c>
      <c r="J33" s="1">
        <v>24.0</v>
      </c>
      <c r="K33" s="1" t="s">
        <v>23</v>
      </c>
      <c r="L33" s="2" t="str">
        <f>HYPERLINK("https://myanimelist.net/anime/38691/Dr_Stone", "Dr. Stone")</f>
        <v>Dr. Stone</v>
      </c>
      <c r="M33" s="1" t="s">
        <v>70</v>
      </c>
      <c r="N33" s="1" t="s">
        <v>71</v>
      </c>
      <c r="O33" s="1">
        <v>8.331</v>
      </c>
      <c r="P33" s="1" t="s">
        <v>189</v>
      </c>
      <c r="Q33" s="1" t="s">
        <v>73</v>
      </c>
      <c r="R33" s="1" t="s">
        <v>190</v>
      </c>
      <c r="S33" s="1">
        <v>24.0</v>
      </c>
      <c r="T33" s="1">
        <v>2002.0</v>
      </c>
      <c r="U33" s="1">
        <v>71.0</v>
      </c>
      <c r="V33" s="1">
        <v>1057317.0</v>
      </c>
      <c r="W33" s="1">
        <v>19423.0</v>
      </c>
      <c r="X33" s="1">
        <v>130333.0</v>
      </c>
      <c r="Y33" s="1">
        <v>707337.0</v>
      </c>
      <c r="Z33" s="1">
        <v>31076.0</v>
      </c>
      <c r="AA33" s="1">
        <v>31687.0</v>
      </c>
      <c r="AB33" s="1">
        <v>156884.0</v>
      </c>
      <c r="AC33" s="1">
        <v>1057317.0</v>
      </c>
      <c r="AD33" s="1">
        <v>0.15817925916448</v>
      </c>
      <c r="AE33" s="1">
        <v>0.134028533043311</v>
      </c>
      <c r="AF33" s="1">
        <v>0.250463821892393</v>
      </c>
      <c r="AG33" s="1">
        <v>0.664384876207536</v>
      </c>
      <c r="AH33" s="1">
        <v>1.61346043119442</v>
      </c>
      <c r="AI33" s="1">
        <v>4.13457232422749</v>
      </c>
      <c r="AJ33" s="1">
        <v>15.2068005885739</v>
      </c>
      <c r="AK33" s="1">
        <v>32.8715373296654</v>
      </c>
      <c r="AL33" s="1">
        <v>28.5728680186808</v>
      </c>
      <c r="AM33" s="1">
        <v>16.3937048173501</v>
      </c>
      <c r="AN33" s="1">
        <v>625240.0</v>
      </c>
      <c r="AO33" s="1">
        <v>0.0</v>
      </c>
      <c r="AP33" s="1">
        <v>0.0</v>
      </c>
      <c r="AQ33" s="1">
        <v>0.0</v>
      </c>
      <c r="AR33" s="1">
        <v>0.0</v>
      </c>
      <c r="AS33" s="1">
        <v>0.0</v>
      </c>
      <c r="AT33" s="1">
        <v>1.0</v>
      </c>
      <c r="AU33" s="1">
        <v>0.0</v>
      </c>
      <c r="AV33" s="1">
        <v>0.0</v>
      </c>
      <c r="AW33" s="1">
        <v>1.0</v>
      </c>
      <c r="AX33" s="1">
        <v>0.0</v>
      </c>
      <c r="AY33" s="1">
        <v>1.0</v>
      </c>
      <c r="AZ33" s="1">
        <v>0.0</v>
      </c>
      <c r="BA33" s="1">
        <v>0.0</v>
      </c>
      <c r="BB33" s="1">
        <v>0.0</v>
      </c>
      <c r="BC33" s="1">
        <v>0.0</v>
      </c>
      <c r="BD33" s="1">
        <v>0.0</v>
      </c>
      <c r="BE33" s="1">
        <v>0.0</v>
      </c>
      <c r="BF33" s="1">
        <v>0.0</v>
      </c>
      <c r="BG33" s="1">
        <v>1.0</v>
      </c>
      <c r="BH33" s="1">
        <v>0.0</v>
      </c>
      <c r="BI33" s="1">
        <v>0.0</v>
      </c>
      <c r="BJ33" s="1">
        <v>0.0</v>
      </c>
      <c r="BK33" s="1">
        <v>0.0</v>
      </c>
      <c r="BL33" s="1">
        <v>0.0</v>
      </c>
      <c r="BM33" s="1">
        <v>0.0</v>
      </c>
      <c r="BN33" s="1">
        <v>0.0</v>
      </c>
      <c r="BO33" s="1">
        <v>0.0</v>
      </c>
      <c r="BP33" s="1">
        <v>0.0</v>
      </c>
      <c r="BQ33" s="1">
        <v>0.0</v>
      </c>
      <c r="BR33" s="1">
        <v>0.0</v>
      </c>
      <c r="BS33" s="1">
        <v>0.0</v>
      </c>
      <c r="BT33" s="1">
        <v>0.0</v>
      </c>
      <c r="BU33" s="1">
        <v>0.0</v>
      </c>
      <c r="BV33" s="1">
        <v>0.0</v>
      </c>
      <c r="BW33" s="1">
        <v>0.0</v>
      </c>
      <c r="BX33" s="1">
        <v>0.0</v>
      </c>
    </row>
    <row r="34">
      <c r="A34" s="1">
        <v>32.0</v>
      </c>
      <c r="B34" s="1">
        <v>11.0</v>
      </c>
      <c r="C34" s="1" t="s">
        <v>191</v>
      </c>
      <c r="D34" s="1">
        <v>8.0</v>
      </c>
      <c r="E34" s="1" t="s">
        <v>66</v>
      </c>
      <c r="F34" s="1" t="s">
        <v>67</v>
      </c>
      <c r="G34" s="1" t="s">
        <v>89</v>
      </c>
      <c r="H34" s="1">
        <v>2021.0</v>
      </c>
      <c r="I34" s="1" t="s">
        <v>102</v>
      </c>
      <c r="J34" s="1">
        <v>11.0</v>
      </c>
      <c r="K34" s="1" t="s">
        <v>23</v>
      </c>
      <c r="L34" s="2" t="str">
        <f>HYPERLINK("https://myanimelist.net/anime/40852/Dr_Stone__Stone_Wars", "Dr. Stone: Stone Wars")</f>
        <v>Dr. Stone: Stone Wars</v>
      </c>
      <c r="M34" s="1" t="s">
        <v>70</v>
      </c>
      <c r="N34" s="1" t="s">
        <v>71</v>
      </c>
      <c r="O34" s="1">
        <v>8.231</v>
      </c>
      <c r="P34" s="1" t="s">
        <v>192</v>
      </c>
      <c r="Q34" s="1" t="s">
        <v>73</v>
      </c>
      <c r="R34" s="1" t="s">
        <v>190</v>
      </c>
      <c r="S34" s="1">
        <v>24.0</v>
      </c>
      <c r="T34" s="1">
        <v>2742.0</v>
      </c>
      <c r="U34" s="1">
        <v>241.0</v>
      </c>
      <c r="V34" s="1">
        <v>522668.0</v>
      </c>
      <c r="W34" s="1">
        <v>6757.0</v>
      </c>
      <c r="X34" s="1">
        <v>138044.0</v>
      </c>
      <c r="Y34" s="1">
        <v>203450.0</v>
      </c>
      <c r="Z34" s="1">
        <v>6992.0</v>
      </c>
      <c r="AA34" s="1">
        <v>2871.0</v>
      </c>
      <c r="AB34" s="1">
        <v>171311.0</v>
      </c>
      <c r="AC34" s="1">
        <v>522668.0</v>
      </c>
      <c r="AD34" s="1">
        <v>0.114735753643922</v>
      </c>
      <c r="AE34" s="1">
        <v>0.0533544862624002</v>
      </c>
      <c r="AF34" s="1">
        <v>0.11426359004868</v>
      </c>
      <c r="AG34" s="1">
        <v>0.326265044312553</v>
      </c>
      <c r="AH34" s="1">
        <v>1.04678669065257</v>
      </c>
      <c r="AI34" s="1">
        <v>3.9647577092511</v>
      </c>
      <c r="AJ34" s="1">
        <v>17.0153594817532</v>
      </c>
      <c r="AK34" s="1">
        <v>36.9113890580808</v>
      </c>
      <c r="AL34" s="1">
        <v>25.7650230651916</v>
      </c>
      <c r="AM34" s="1">
        <v>14.688065120803</v>
      </c>
      <c r="AN34" s="1">
        <v>211791.0</v>
      </c>
      <c r="AO34" s="1">
        <v>0.0</v>
      </c>
      <c r="AP34" s="1">
        <v>0.0</v>
      </c>
      <c r="AQ34" s="1">
        <v>0.0</v>
      </c>
      <c r="AR34" s="1">
        <v>0.0</v>
      </c>
      <c r="AS34" s="1">
        <v>0.0</v>
      </c>
      <c r="AT34" s="1">
        <v>1.0</v>
      </c>
      <c r="AU34" s="1">
        <v>0.0</v>
      </c>
      <c r="AV34" s="1">
        <v>0.0</v>
      </c>
      <c r="AW34" s="1">
        <v>1.0</v>
      </c>
      <c r="AX34" s="1">
        <v>0.0</v>
      </c>
      <c r="AY34" s="1">
        <v>1.0</v>
      </c>
      <c r="AZ34" s="1">
        <v>0.0</v>
      </c>
      <c r="BA34" s="1">
        <v>0.0</v>
      </c>
      <c r="BB34" s="1">
        <v>0.0</v>
      </c>
      <c r="BC34" s="1">
        <v>0.0</v>
      </c>
      <c r="BD34" s="1">
        <v>0.0</v>
      </c>
      <c r="BE34" s="1">
        <v>0.0</v>
      </c>
      <c r="BF34" s="1">
        <v>0.0</v>
      </c>
      <c r="BG34" s="1">
        <v>1.0</v>
      </c>
      <c r="BH34" s="1">
        <v>0.0</v>
      </c>
      <c r="BI34" s="1">
        <v>0.0</v>
      </c>
      <c r="BJ34" s="1">
        <v>0.0</v>
      </c>
      <c r="BK34" s="1">
        <v>0.0</v>
      </c>
      <c r="BL34" s="1">
        <v>0.0</v>
      </c>
      <c r="BM34" s="1">
        <v>0.0</v>
      </c>
      <c r="BN34" s="1">
        <v>0.0</v>
      </c>
      <c r="BO34" s="1">
        <v>0.0</v>
      </c>
      <c r="BP34" s="1">
        <v>0.0</v>
      </c>
      <c r="BQ34" s="1">
        <v>0.0</v>
      </c>
      <c r="BR34" s="1">
        <v>0.0</v>
      </c>
      <c r="BS34" s="1">
        <v>0.0</v>
      </c>
      <c r="BT34" s="1">
        <v>0.0</v>
      </c>
      <c r="BU34" s="1">
        <v>0.0</v>
      </c>
      <c r="BV34" s="1">
        <v>0.0</v>
      </c>
      <c r="BW34" s="1">
        <v>0.0</v>
      </c>
      <c r="BX34" s="1">
        <v>0.0</v>
      </c>
    </row>
    <row r="35">
      <c r="A35" s="1">
        <v>33.0</v>
      </c>
      <c r="B35" s="1">
        <v>97.0</v>
      </c>
      <c r="C35" s="1" t="s">
        <v>193</v>
      </c>
      <c r="D35" s="1">
        <v>10.0</v>
      </c>
      <c r="E35" s="1" t="s">
        <v>66</v>
      </c>
      <c r="F35" s="1" t="s">
        <v>67</v>
      </c>
      <c r="G35" s="1" t="s">
        <v>78</v>
      </c>
      <c r="H35" s="1">
        <v>2009.0</v>
      </c>
      <c r="I35" s="1" t="s">
        <v>194</v>
      </c>
      <c r="J35" s="1">
        <v>97.0</v>
      </c>
      <c r="K35" s="1" t="s">
        <v>23</v>
      </c>
      <c r="L35" s="2" t="str">
        <f>HYPERLINK("https://myanimelist.net/anime/6033/Dragon_Ball_Kai", "Dragon Ball Kai")</f>
        <v>Dragon Ball Kai</v>
      </c>
      <c r="M35" s="1" t="s">
        <v>70</v>
      </c>
      <c r="N35" s="1" t="s">
        <v>71</v>
      </c>
      <c r="O35" s="1">
        <v>7.721</v>
      </c>
      <c r="P35" s="1" t="s">
        <v>195</v>
      </c>
      <c r="Q35" s="1" t="s">
        <v>73</v>
      </c>
      <c r="R35" s="1" t="s">
        <v>196</v>
      </c>
      <c r="S35" s="1">
        <v>23.0</v>
      </c>
      <c r="T35" s="1">
        <v>9772.0</v>
      </c>
      <c r="U35" s="1">
        <v>537.0</v>
      </c>
      <c r="V35" s="1">
        <v>282097.0</v>
      </c>
      <c r="W35" s="1">
        <v>2814.0</v>
      </c>
      <c r="X35" s="1">
        <v>14854.0</v>
      </c>
      <c r="Y35" s="1">
        <v>222939.0</v>
      </c>
      <c r="Z35" s="1">
        <v>9002.0</v>
      </c>
      <c r="AA35" s="1">
        <v>11105.0</v>
      </c>
      <c r="AB35" s="1">
        <v>24197.0</v>
      </c>
      <c r="AC35" s="1">
        <v>282097.0</v>
      </c>
      <c r="AD35" s="1">
        <v>0.462340520884743</v>
      </c>
      <c r="AE35" s="1">
        <v>0.375545306534601</v>
      </c>
      <c r="AF35" s="1">
        <v>0.652382330082767</v>
      </c>
      <c r="AG35" s="1">
        <v>1.63492684808568</v>
      </c>
      <c r="AH35" s="1">
        <v>4.3720961895199</v>
      </c>
      <c r="AI35" s="1">
        <v>9.93606653165188</v>
      </c>
      <c r="AJ35" s="1">
        <v>24.4189542594893</v>
      </c>
      <c r="AK35" s="1">
        <v>28.0456327257668</v>
      </c>
      <c r="AL35" s="1">
        <v>16.4905234375443</v>
      </c>
      <c r="AM35" s="1">
        <v>13.6115318504399</v>
      </c>
      <c r="AN35" s="1">
        <v>176277.0</v>
      </c>
      <c r="AO35" s="1">
        <v>0.0</v>
      </c>
      <c r="AP35" s="1">
        <v>0.0</v>
      </c>
      <c r="AQ35" s="1">
        <v>0.0</v>
      </c>
      <c r="AR35" s="1">
        <v>0.0</v>
      </c>
      <c r="AS35" s="1">
        <v>1.0</v>
      </c>
      <c r="AT35" s="1">
        <v>0.0</v>
      </c>
      <c r="AU35" s="1">
        <v>0.0</v>
      </c>
      <c r="AV35" s="1">
        <v>0.0</v>
      </c>
      <c r="AW35" s="1">
        <v>1.0</v>
      </c>
      <c r="AX35" s="1">
        <v>0.0</v>
      </c>
      <c r="AY35" s="1">
        <v>1.0</v>
      </c>
      <c r="AZ35" s="1">
        <v>0.0</v>
      </c>
      <c r="BA35" s="1">
        <v>0.0</v>
      </c>
      <c r="BB35" s="1">
        <v>0.0</v>
      </c>
      <c r="BC35" s="1">
        <v>0.0</v>
      </c>
      <c r="BD35" s="1">
        <v>1.0</v>
      </c>
      <c r="BE35" s="1">
        <v>0.0</v>
      </c>
      <c r="BF35" s="1">
        <v>1.0</v>
      </c>
      <c r="BG35" s="1">
        <v>1.0</v>
      </c>
      <c r="BH35" s="1">
        <v>0.0</v>
      </c>
      <c r="BI35" s="1">
        <v>0.0</v>
      </c>
      <c r="BJ35" s="1">
        <v>0.0</v>
      </c>
      <c r="BK35" s="1">
        <v>0.0</v>
      </c>
      <c r="BL35" s="1">
        <v>0.0</v>
      </c>
      <c r="BM35" s="1">
        <v>0.0</v>
      </c>
      <c r="BN35" s="1">
        <v>0.0</v>
      </c>
      <c r="BO35" s="1">
        <v>1.0</v>
      </c>
      <c r="BP35" s="1">
        <v>0.0</v>
      </c>
      <c r="BQ35" s="1">
        <v>0.0</v>
      </c>
      <c r="BR35" s="1">
        <v>0.0</v>
      </c>
      <c r="BS35" s="1">
        <v>0.0</v>
      </c>
      <c r="BT35" s="1">
        <v>0.0</v>
      </c>
      <c r="BU35" s="1">
        <v>0.0</v>
      </c>
      <c r="BV35" s="1">
        <v>0.0</v>
      </c>
      <c r="BW35" s="1">
        <v>0.0</v>
      </c>
      <c r="BX35" s="1">
        <v>0.0</v>
      </c>
    </row>
    <row r="36">
      <c r="A36" s="1">
        <v>34.0</v>
      </c>
      <c r="B36" s="1">
        <v>24.0</v>
      </c>
      <c r="C36" s="1" t="s">
        <v>197</v>
      </c>
      <c r="D36" s="1">
        <v>9.0</v>
      </c>
      <c r="E36" s="1" t="s">
        <v>66</v>
      </c>
      <c r="F36" s="1" t="s">
        <v>67</v>
      </c>
      <c r="G36" s="1" t="s">
        <v>126</v>
      </c>
      <c r="H36" s="1">
        <v>2019.0</v>
      </c>
      <c r="I36" s="1" t="s">
        <v>198</v>
      </c>
      <c r="J36" s="1">
        <v>24.0</v>
      </c>
      <c r="K36" s="1" t="s">
        <v>23</v>
      </c>
      <c r="L36" s="2" t="str">
        <f>HYPERLINK("https://myanimelist.net/anime/38671/Enen_no_Shouboutai", "Enen no Shouboutai")</f>
        <v>Enen no Shouboutai</v>
      </c>
      <c r="M36" s="1" t="s">
        <v>70</v>
      </c>
      <c r="N36" s="1" t="s">
        <v>71</v>
      </c>
      <c r="O36" s="1">
        <v>7.671</v>
      </c>
      <c r="P36" s="1" t="s">
        <v>199</v>
      </c>
      <c r="Q36" s="1" t="s">
        <v>73</v>
      </c>
      <c r="R36" s="1" t="s">
        <v>200</v>
      </c>
      <c r="S36" s="1">
        <v>23.0</v>
      </c>
      <c r="T36" s="1">
        <v>11102.0</v>
      </c>
      <c r="U36" s="1">
        <v>121.0</v>
      </c>
      <c r="V36" s="1">
        <v>777442.0</v>
      </c>
      <c r="W36" s="1">
        <v>5602.0</v>
      </c>
      <c r="X36" s="1">
        <v>115053.0</v>
      </c>
      <c r="Y36" s="1">
        <v>443362.0</v>
      </c>
      <c r="Z36" s="1">
        <v>35951.0</v>
      </c>
      <c r="AA36" s="1">
        <v>48052.0</v>
      </c>
      <c r="AB36" s="1">
        <v>135024.0</v>
      </c>
      <c r="AC36" s="1">
        <v>777442.0</v>
      </c>
      <c r="AD36" s="1">
        <v>0.227722577277964</v>
      </c>
      <c r="AE36" s="1">
        <v>0.29813193630661</v>
      </c>
      <c r="AF36" s="1">
        <v>0.682921545263862</v>
      </c>
      <c r="AG36" s="1">
        <v>1.84147554382613</v>
      </c>
      <c r="AH36" s="1">
        <v>4.26296664664349</v>
      </c>
      <c r="AI36" s="1">
        <v>9.32677820559532</v>
      </c>
      <c r="AJ36" s="1">
        <v>26.0270903701661</v>
      </c>
      <c r="AK36" s="1">
        <v>33.1480369082905</v>
      </c>
      <c r="AL36" s="1">
        <v>16.4844065426542</v>
      </c>
      <c r="AM36" s="1">
        <v>7.70046972397561</v>
      </c>
      <c r="AN36" s="1">
        <v>406196.0</v>
      </c>
      <c r="AO36" s="1">
        <v>0.0</v>
      </c>
      <c r="AP36" s="1">
        <v>0.0</v>
      </c>
      <c r="AQ36" s="1">
        <v>0.0</v>
      </c>
      <c r="AR36" s="1">
        <v>0.0</v>
      </c>
      <c r="AS36" s="1">
        <v>1.0</v>
      </c>
      <c r="AT36" s="1">
        <v>0.0</v>
      </c>
      <c r="AU36" s="1">
        <v>0.0</v>
      </c>
      <c r="AV36" s="1">
        <v>0.0</v>
      </c>
      <c r="AW36" s="1">
        <v>0.0</v>
      </c>
      <c r="AX36" s="1">
        <v>0.0</v>
      </c>
      <c r="AY36" s="1">
        <v>1.0</v>
      </c>
      <c r="AZ36" s="1">
        <v>0.0</v>
      </c>
      <c r="BA36" s="1">
        <v>0.0</v>
      </c>
      <c r="BB36" s="1">
        <v>1.0</v>
      </c>
      <c r="BC36" s="1">
        <v>0.0</v>
      </c>
      <c r="BD36" s="1">
        <v>0.0</v>
      </c>
      <c r="BE36" s="1">
        <v>0.0</v>
      </c>
      <c r="BF36" s="1">
        <v>0.0</v>
      </c>
      <c r="BG36" s="1">
        <v>0.0</v>
      </c>
      <c r="BH36" s="1">
        <v>0.0</v>
      </c>
      <c r="BI36" s="1">
        <v>0.0</v>
      </c>
      <c r="BJ36" s="1">
        <v>0.0</v>
      </c>
      <c r="BK36" s="1">
        <v>0.0</v>
      </c>
      <c r="BL36" s="1">
        <v>0.0</v>
      </c>
      <c r="BM36" s="1">
        <v>0.0</v>
      </c>
      <c r="BN36" s="1">
        <v>0.0</v>
      </c>
      <c r="BO36" s="1">
        <v>0.0</v>
      </c>
      <c r="BP36" s="1">
        <v>0.0</v>
      </c>
      <c r="BQ36" s="1">
        <v>0.0</v>
      </c>
      <c r="BR36" s="1">
        <v>0.0</v>
      </c>
      <c r="BS36" s="1">
        <v>0.0</v>
      </c>
      <c r="BT36" s="1">
        <v>0.0</v>
      </c>
      <c r="BU36" s="1">
        <v>0.0</v>
      </c>
      <c r="BV36" s="1">
        <v>0.0</v>
      </c>
      <c r="BW36" s="1">
        <v>0.0</v>
      </c>
      <c r="BX36" s="1">
        <v>0.0</v>
      </c>
    </row>
    <row r="37">
      <c r="A37" s="1">
        <v>35.0</v>
      </c>
      <c r="B37" s="1">
        <v>175.0</v>
      </c>
      <c r="C37" s="1" t="s">
        <v>201</v>
      </c>
      <c r="D37" s="1">
        <v>7.0</v>
      </c>
      <c r="E37" s="1" t="s">
        <v>66</v>
      </c>
      <c r="F37" s="1" t="s">
        <v>67</v>
      </c>
      <c r="G37" s="1" t="s">
        <v>68</v>
      </c>
      <c r="H37" s="1">
        <v>2009.0</v>
      </c>
      <c r="I37" s="1" t="s">
        <v>202</v>
      </c>
      <c r="J37" s="1">
        <v>175.0</v>
      </c>
      <c r="K37" s="1" t="s">
        <v>23</v>
      </c>
      <c r="L37" s="2" t="str">
        <f>HYPERLINK("https://myanimelist.net/anime/6702/Fairy_Tail", "Fairy Tail")</f>
        <v>Fairy Tail</v>
      </c>
      <c r="M37" s="1" t="s">
        <v>70</v>
      </c>
      <c r="N37" s="1" t="s">
        <v>71</v>
      </c>
      <c r="O37" s="1">
        <v>7.641</v>
      </c>
      <c r="P37" s="1" t="s">
        <v>203</v>
      </c>
      <c r="Q37" s="1" t="s">
        <v>73</v>
      </c>
      <c r="R37" s="1" t="s">
        <v>204</v>
      </c>
      <c r="S37" s="1">
        <v>24.0</v>
      </c>
      <c r="T37" s="1">
        <v>11752.0</v>
      </c>
      <c r="U37" s="1">
        <v>32.0</v>
      </c>
      <c r="V37" s="1">
        <v>1370394.0</v>
      </c>
      <c r="W37" s="1">
        <v>47751.0</v>
      </c>
      <c r="X37" s="1">
        <v>189755.0</v>
      </c>
      <c r="Y37" s="1">
        <v>770381.0</v>
      </c>
      <c r="Z37" s="1">
        <v>112771.0</v>
      </c>
      <c r="AA37" s="1">
        <v>156299.0</v>
      </c>
      <c r="AB37" s="1">
        <v>141188.0</v>
      </c>
      <c r="AC37" s="1">
        <v>1370394.0</v>
      </c>
      <c r="AD37" s="1">
        <v>0.91854766316808</v>
      </c>
      <c r="AE37" s="1">
        <v>0.995789171207214</v>
      </c>
      <c r="AF37" s="1">
        <v>1.77422147559524</v>
      </c>
      <c r="AG37" s="1">
        <v>3.63968371505865</v>
      </c>
      <c r="AH37" s="1">
        <v>6.98771626701247</v>
      </c>
      <c r="AI37" s="1">
        <v>11.0893754244291</v>
      </c>
      <c r="AJ37" s="1">
        <v>19.9695700386453</v>
      </c>
      <c r="AK37" s="1">
        <v>21.3360938883424</v>
      </c>
      <c r="AL37" s="1">
        <v>16.6375015503561</v>
      </c>
      <c r="AM37" s="1">
        <v>16.6515008061852</v>
      </c>
      <c r="AN37" s="1">
        <v>814329.0</v>
      </c>
      <c r="AO37" s="1">
        <v>0.0</v>
      </c>
      <c r="AP37" s="1">
        <v>0.0</v>
      </c>
      <c r="AQ37" s="1">
        <v>0.0</v>
      </c>
      <c r="AR37" s="1">
        <v>0.0</v>
      </c>
      <c r="AS37" s="1">
        <v>1.0</v>
      </c>
      <c r="AT37" s="1">
        <v>0.0</v>
      </c>
      <c r="AU37" s="1">
        <v>0.0</v>
      </c>
      <c r="AV37" s="1">
        <v>0.0</v>
      </c>
      <c r="AW37" s="1">
        <v>1.0</v>
      </c>
      <c r="AX37" s="1">
        <v>0.0</v>
      </c>
      <c r="AY37" s="1">
        <v>1.0</v>
      </c>
      <c r="AZ37" s="1">
        <v>0.0</v>
      </c>
      <c r="BA37" s="1">
        <v>0.0</v>
      </c>
      <c r="BB37" s="1">
        <v>0.0</v>
      </c>
      <c r="BC37" s="1">
        <v>0.0</v>
      </c>
      <c r="BD37" s="1">
        <v>1.0</v>
      </c>
      <c r="BE37" s="1">
        <v>0.0</v>
      </c>
      <c r="BF37" s="1">
        <v>0.0</v>
      </c>
      <c r="BG37" s="1">
        <v>1.0</v>
      </c>
      <c r="BH37" s="1">
        <v>0.0</v>
      </c>
      <c r="BI37" s="1">
        <v>0.0</v>
      </c>
      <c r="BJ37" s="1">
        <v>0.0</v>
      </c>
      <c r="BK37" s="1">
        <v>0.0</v>
      </c>
      <c r="BL37" s="1">
        <v>0.0</v>
      </c>
      <c r="BM37" s="1">
        <v>0.0</v>
      </c>
      <c r="BN37" s="1">
        <v>0.0</v>
      </c>
      <c r="BO37" s="1">
        <v>0.0</v>
      </c>
      <c r="BP37" s="1">
        <v>1.0</v>
      </c>
      <c r="BQ37" s="1">
        <v>0.0</v>
      </c>
      <c r="BR37" s="1">
        <v>0.0</v>
      </c>
      <c r="BS37" s="1">
        <v>0.0</v>
      </c>
      <c r="BT37" s="1">
        <v>0.0</v>
      </c>
      <c r="BU37" s="1">
        <v>0.0</v>
      </c>
      <c r="BV37" s="1">
        <v>0.0</v>
      </c>
      <c r="BW37" s="1">
        <v>0.0</v>
      </c>
      <c r="BX37" s="1">
        <v>0.0</v>
      </c>
    </row>
    <row r="38">
      <c r="A38" s="1">
        <v>36.0</v>
      </c>
      <c r="B38" s="1">
        <v>12.0</v>
      </c>
      <c r="C38" s="1" t="s">
        <v>205</v>
      </c>
      <c r="D38" s="1">
        <v>7.0</v>
      </c>
      <c r="E38" s="1" t="s">
        <v>66</v>
      </c>
      <c r="F38" s="1" t="s">
        <v>88</v>
      </c>
      <c r="G38" s="1" t="s">
        <v>68</v>
      </c>
      <c r="H38" s="1">
        <v>2014.0</v>
      </c>
      <c r="I38" s="1" t="s">
        <v>206</v>
      </c>
      <c r="J38" s="1">
        <v>12.0</v>
      </c>
      <c r="K38" s="1" t="s">
        <v>23</v>
      </c>
      <c r="L38" s="2" t="str">
        <f>HYPERLINK("https://myanimelist.net/anime/22297/Fate_stay_night__Unlimited_Blade_Works", "Fate/stay night: Unlimited Blade Works")</f>
        <v>Fate/stay night: Unlimited Blade Works</v>
      </c>
      <c r="M38" s="1" t="s">
        <v>70</v>
      </c>
      <c r="N38" s="1" t="s">
        <v>71</v>
      </c>
      <c r="O38" s="1">
        <v>8.211</v>
      </c>
      <c r="P38" s="1" t="s">
        <v>207</v>
      </c>
      <c r="Q38" s="1" t="s">
        <v>208</v>
      </c>
      <c r="R38" s="1" t="s">
        <v>209</v>
      </c>
      <c r="S38" s="1">
        <v>28.0</v>
      </c>
      <c r="T38" s="1">
        <v>2952.0</v>
      </c>
      <c r="U38" s="1">
        <v>120.0</v>
      </c>
      <c r="V38" s="1">
        <v>774763.0</v>
      </c>
      <c r="W38" s="1">
        <v>13313.0</v>
      </c>
      <c r="X38" s="1">
        <v>26824.0</v>
      </c>
      <c r="Y38" s="1">
        <v>618959.0</v>
      </c>
      <c r="Z38" s="1">
        <v>10297.0</v>
      </c>
      <c r="AA38" s="1">
        <v>6744.0</v>
      </c>
      <c r="AB38" s="1">
        <v>111939.0</v>
      </c>
      <c r="AC38" s="1">
        <v>774763.0</v>
      </c>
      <c r="AD38" s="1">
        <v>0.13696473873465</v>
      </c>
      <c r="AE38" s="1">
        <v>0.114069140617813</v>
      </c>
      <c r="AF38" s="1">
        <v>0.275156027368416</v>
      </c>
      <c r="AG38" s="1">
        <v>0.712829916369739</v>
      </c>
      <c r="AH38" s="1">
        <v>1.73331943243447</v>
      </c>
      <c r="AI38" s="1">
        <v>4.7812959317384</v>
      </c>
      <c r="AJ38" s="1">
        <v>16.0810913023302</v>
      </c>
      <c r="AK38" s="1">
        <v>33.4966688948989</v>
      </c>
      <c r="AL38" s="1">
        <v>27.7419011932286</v>
      </c>
      <c r="AM38" s="1">
        <v>14.9267034222786</v>
      </c>
      <c r="AN38" s="1">
        <v>489177.0</v>
      </c>
      <c r="AO38" s="1">
        <v>0.0</v>
      </c>
      <c r="AP38" s="1">
        <v>0.0</v>
      </c>
      <c r="AQ38" s="1">
        <v>0.0</v>
      </c>
      <c r="AR38" s="1">
        <v>0.0</v>
      </c>
      <c r="AS38" s="1">
        <v>1.0</v>
      </c>
      <c r="AT38" s="1">
        <v>0.0</v>
      </c>
      <c r="AU38" s="1">
        <v>0.0</v>
      </c>
      <c r="AV38" s="1">
        <v>0.0</v>
      </c>
      <c r="AW38" s="1">
        <v>0.0</v>
      </c>
      <c r="AX38" s="1">
        <v>0.0</v>
      </c>
      <c r="AY38" s="1">
        <v>0.0</v>
      </c>
      <c r="AZ38" s="1">
        <v>0.0</v>
      </c>
      <c r="BA38" s="1">
        <v>0.0</v>
      </c>
      <c r="BB38" s="1">
        <v>1.0</v>
      </c>
      <c r="BC38" s="1">
        <v>0.0</v>
      </c>
      <c r="BD38" s="1">
        <v>1.0</v>
      </c>
      <c r="BE38" s="1">
        <v>0.0</v>
      </c>
      <c r="BF38" s="1">
        <v>0.0</v>
      </c>
      <c r="BG38" s="1">
        <v>0.0</v>
      </c>
      <c r="BH38" s="1">
        <v>0.0</v>
      </c>
      <c r="BI38" s="1">
        <v>0.0</v>
      </c>
      <c r="BJ38" s="1">
        <v>0.0</v>
      </c>
      <c r="BK38" s="1">
        <v>0.0</v>
      </c>
      <c r="BL38" s="1">
        <v>0.0</v>
      </c>
      <c r="BM38" s="1">
        <v>0.0</v>
      </c>
      <c r="BN38" s="1">
        <v>0.0</v>
      </c>
      <c r="BO38" s="1">
        <v>0.0</v>
      </c>
      <c r="BP38" s="1">
        <v>1.0</v>
      </c>
      <c r="BQ38" s="1">
        <v>0.0</v>
      </c>
      <c r="BR38" s="1">
        <v>0.0</v>
      </c>
      <c r="BS38" s="1">
        <v>0.0</v>
      </c>
      <c r="BT38" s="1">
        <v>0.0</v>
      </c>
      <c r="BU38" s="1">
        <v>0.0</v>
      </c>
      <c r="BV38" s="1">
        <v>0.0</v>
      </c>
      <c r="BW38" s="1">
        <v>0.0</v>
      </c>
      <c r="BX38" s="1">
        <v>0.0</v>
      </c>
    </row>
    <row r="39">
      <c r="A39" s="1">
        <v>37.0</v>
      </c>
      <c r="B39" s="1">
        <v>13.0</v>
      </c>
      <c r="C39" s="1" t="s">
        <v>210</v>
      </c>
      <c r="D39" s="1">
        <v>8.0</v>
      </c>
      <c r="E39" s="1" t="s">
        <v>66</v>
      </c>
      <c r="F39" s="1" t="s">
        <v>88</v>
      </c>
      <c r="G39" s="1" t="s">
        <v>78</v>
      </c>
      <c r="H39" s="1">
        <v>2015.0</v>
      </c>
      <c r="I39" s="1" t="s">
        <v>206</v>
      </c>
      <c r="J39" s="1">
        <v>13.0</v>
      </c>
      <c r="K39" s="1" t="s">
        <v>23</v>
      </c>
      <c r="L39" s="2" t="str">
        <f>HYPERLINK("https://myanimelist.net/anime/28701/Fate_stay_night__Unlimited_Blade_Works_2nd_Season", "Fate/stay night: Unlimited Blade Works 2nd Season")</f>
        <v>Fate/stay night: Unlimited Blade Works 2nd Season</v>
      </c>
      <c r="M39" s="1" t="s">
        <v>70</v>
      </c>
      <c r="N39" s="1" t="s">
        <v>71</v>
      </c>
      <c r="O39" s="1">
        <v>8.331</v>
      </c>
      <c r="P39" s="1" t="s">
        <v>211</v>
      </c>
      <c r="Q39" s="1" t="s">
        <v>208</v>
      </c>
      <c r="R39" s="1" t="s">
        <v>212</v>
      </c>
      <c r="S39" s="1">
        <v>23.0</v>
      </c>
      <c r="T39" s="1">
        <v>2012.0</v>
      </c>
      <c r="U39" s="1">
        <v>176.0</v>
      </c>
      <c r="V39" s="1">
        <v>633084.0</v>
      </c>
      <c r="W39" s="1">
        <v>7491.0</v>
      </c>
      <c r="X39" s="1">
        <v>17620.0</v>
      </c>
      <c r="Y39" s="1">
        <v>529453.0</v>
      </c>
      <c r="Z39" s="1">
        <v>5338.0</v>
      </c>
      <c r="AA39" s="1">
        <v>3631.0</v>
      </c>
      <c r="AB39" s="1">
        <v>77042.0</v>
      </c>
      <c r="AC39" s="1">
        <v>633084.0</v>
      </c>
      <c r="AD39" s="1">
        <v>0.163280247184138</v>
      </c>
      <c r="AE39" s="1">
        <v>0.135585220006887</v>
      </c>
      <c r="AF39" s="1">
        <v>0.322707273195789</v>
      </c>
      <c r="AG39" s="1">
        <v>0.763178618475713</v>
      </c>
      <c r="AH39" s="1">
        <v>1.61859371876783</v>
      </c>
      <c r="AI39" s="1">
        <v>4.26286674838706</v>
      </c>
      <c r="AJ39" s="1">
        <v>13.7523871909295</v>
      </c>
      <c r="AK39" s="1">
        <v>30.8934415767381</v>
      </c>
      <c r="AL39" s="1">
        <v>30.1863754915867</v>
      </c>
      <c r="AM39" s="1">
        <v>17.9015839147282</v>
      </c>
      <c r="AN39" s="1">
        <v>415237.0</v>
      </c>
      <c r="AO39" s="1">
        <v>0.0</v>
      </c>
      <c r="AP39" s="1">
        <v>0.0</v>
      </c>
      <c r="AQ39" s="1">
        <v>0.0</v>
      </c>
      <c r="AR39" s="1">
        <v>0.0</v>
      </c>
      <c r="AS39" s="1">
        <v>1.0</v>
      </c>
      <c r="AT39" s="1">
        <v>0.0</v>
      </c>
      <c r="AU39" s="1">
        <v>0.0</v>
      </c>
      <c r="AV39" s="1">
        <v>0.0</v>
      </c>
      <c r="AW39" s="1">
        <v>0.0</v>
      </c>
      <c r="AX39" s="1">
        <v>0.0</v>
      </c>
      <c r="AY39" s="1">
        <v>0.0</v>
      </c>
      <c r="AZ39" s="1">
        <v>0.0</v>
      </c>
      <c r="BA39" s="1">
        <v>0.0</v>
      </c>
      <c r="BB39" s="1">
        <v>1.0</v>
      </c>
      <c r="BC39" s="1">
        <v>0.0</v>
      </c>
      <c r="BD39" s="1">
        <v>1.0</v>
      </c>
      <c r="BE39" s="1">
        <v>0.0</v>
      </c>
      <c r="BF39" s="1">
        <v>0.0</v>
      </c>
      <c r="BG39" s="1">
        <v>0.0</v>
      </c>
      <c r="BH39" s="1">
        <v>0.0</v>
      </c>
      <c r="BI39" s="1">
        <v>0.0</v>
      </c>
      <c r="BJ39" s="1">
        <v>0.0</v>
      </c>
      <c r="BK39" s="1">
        <v>0.0</v>
      </c>
      <c r="BL39" s="1">
        <v>0.0</v>
      </c>
      <c r="BM39" s="1">
        <v>0.0</v>
      </c>
      <c r="BN39" s="1">
        <v>0.0</v>
      </c>
      <c r="BO39" s="1">
        <v>0.0</v>
      </c>
      <c r="BP39" s="1">
        <v>1.0</v>
      </c>
      <c r="BQ39" s="1">
        <v>0.0</v>
      </c>
      <c r="BR39" s="1">
        <v>0.0</v>
      </c>
      <c r="BS39" s="1">
        <v>0.0</v>
      </c>
      <c r="BT39" s="1">
        <v>0.0</v>
      </c>
      <c r="BU39" s="1">
        <v>0.0</v>
      </c>
      <c r="BV39" s="1">
        <v>0.0</v>
      </c>
      <c r="BW39" s="1">
        <v>0.0</v>
      </c>
      <c r="BX39" s="1">
        <v>0.0</v>
      </c>
    </row>
    <row r="40">
      <c r="A40" s="1">
        <v>38.0</v>
      </c>
      <c r="B40" s="1">
        <v>13.0</v>
      </c>
      <c r="C40" s="1" t="s">
        <v>213</v>
      </c>
      <c r="D40" s="1">
        <v>7.0</v>
      </c>
      <c r="E40" s="1" t="s">
        <v>66</v>
      </c>
      <c r="F40" s="1" t="s">
        <v>88</v>
      </c>
      <c r="G40" s="1" t="s">
        <v>68</v>
      </c>
      <c r="H40" s="1">
        <v>2011.0</v>
      </c>
      <c r="I40" s="1" t="s">
        <v>206</v>
      </c>
      <c r="J40" s="1">
        <v>13.0</v>
      </c>
      <c r="K40" s="1" t="s">
        <v>23</v>
      </c>
      <c r="L40" s="2" t="str">
        <f>HYPERLINK("https://myanimelist.net/anime/10087/Fate_Zero", "Fate/Zero")</f>
        <v>Fate/Zero</v>
      </c>
      <c r="M40" s="1" t="s">
        <v>70</v>
      </c>
      <c r="N40" s="1" t="s">
        <v>71</v>
      </c>
      <c r="O40" s="1">
        <v>8.331</v>
      </c>
      <c r="P40" s="1" t="s">
        <v>214</v>
      </c>
      <c r="Q40" s="1" t="s">
        <v>81</v>
      </c>
      <c r="R40" s="1" t="s">
        <v>209</v>
      </c>
      <c r="S40" s="1">
        <v>28.0</v>
      </c>
      <c r="T40" s="1">
        <v>2022.0</v>
      </c>
      <c r="U40" s="1">
        <v>59.0</v>
      </c>
      <c r="V40" s="1">
        <v>1138708.0</v>
      </c>
      <c r="W40" s="1">
        <v>31146.0</v>
      </c>
      <c r="X40" s="1">
        <v>50276.0</v>
      </c>
      <c r="Y40" s="1">
        <v>805738.0</v>
      </c>
      <c r="Z40" s="1">
        <v>25296.0</v>
      </c>
      <c r="AA40" s="1">
        <v>17323.0</v>
      </c>
      <c r="AB40" s="1">
        <v>240075.0</v>
      </c>
      <c r="AC40" s="1">
        <v>1138708.0</v>
      </c>
      <c r="AD40" s="1">
        <v>0.215310232691808</v>
      </c>
      <c r="AE40" s="1">
        <v>0.116799269697197</v>
      </c>
      <c r="AF40" s="1">
        <v>0.225453327165512</v>
      </c>
      <c r="AG40" s="1">
        <v>0.629179223868852</v>
      </c>
      <c r="AH40" s="1">
        <v>1.68897891312132</v>
      </c>
      <c r="AI40" s="1">
        <v>4.46772574916742</v>
      </c>
      <c r="AJ40" s="1">
        <v>14.7446783332744</v>
      </c>
      <c r="AK40" s="1">
        <v>30.4211382088831</v>
      </c>
      <c r="AL40" s="1">
        <v>29.5963202082715</v>
      </c>
      <c r="AM40" s="1">
        <v>17.8944165338587</v>
      </c>
      <c r="AN40" s="1">
        <v>650689.0</v>
      </c>
      <c r="AO40" s="1">
        <v>0.0</v>
      </c>
      <c r="AP40" s="1">
        <v>0.0</v>
      </c>
      <c r="AQ40" s="1">
        <v>0.0</v>
      </c>
      <c r="AR40" s="1">
        <v>0.0</v>
      </c>
      <c r="AS40" s="1">
        <v>1.0</v>
      </c>
      <c r="AT40" s="1">
        <v>0.0</v>
      </c>
      <c r="AU40" s="1">
        <v>0.0</v>
      </c>
      <c r="AV40" s="1">
        <v>0.0</v>
      </c>
      <c r="AW40" s="1">
        <v>0.0</v>
      </c>
      <c r="AX40" s="1">
        <v>0.0</v>
      </c>
      <c r="AY40" s="1">
        <v>0.0</v>
      </c>
      <c r="AZ40" s="1">
        <v>0.0</v>
      </c>
      <c r="BA40" s="1">
        <v>0.0</v>
      </c>
      <c r="BB40" s="1">
        <v>1.0</v>
      </c>
      <c r="BC40" s="1">
        <v>0.0</v>
      </c>
      <c r="BD40" s="1">
        <v>1.0</v>
      </c>
      <c r="BE40" s="1">
        <v>0.0</v>
      </c>
      <c r="BF40" s="1">
        <v>0.0</v>
      </c>
      <c r="BG40" s="1">
        <v>0.0</v>
      </c>
      <c r="BH40" s="1">
        <v>0.0</v>
      </c>
      <c r="BI40" s="1">
        <v>0.0</v>
      </c>
      <c r="BJ40" s="1">
        <v>0.0</v>
      </c>
      <c r="BK40" s="1">
        <v>0.0</v>
      </c>
      <c r="BL40" s="1">
        <v>0.0</v>
      </c>
      <c r="BM40" s="1">
        <v>0.0</v>
      </c>
      <c r="BN40" s="1">
        <v>0.0</v>
      </c>
      <c r="BO40" s="1">
        <v>0.0</v>
      </c>
      <c r="BP40" s="1">
        <v>1.0</v>
      </c>
      <c r="BQ40" s="1">
        <v>0.0</v>
      </c>
      <c r="BR40" s="1">
        <v>0.0</v>
      </c>
      <c r="BS40" s="1">
        <v>0.0</v>
      </c>
      <c r="BT40" s="1">
        <v>0.0</v>
      </c>
      <c r="BU40" s="1">
        <v>0.0</v>
      </c>
      <c r="BV40" s="1">
        <v>0.0</v>
      </c>
      <c r="BW40" s="1">
        <v>0.0</v>
      </c>
      <c r="BX40" s="1">
        <v>0.0</v>
      </c>
    </row>
    <row r="41">
      <c r="A41" s="1">
        <v>39.0</v>
      </c>
      <c r="B41" s="1">
        <v>12.0</v>
      </c>
      <c r="C41" s="1" t="s">
        <v>215</v>
      </c>
      <c r="D41" s="1">
        <v>7.0</v>
      </c>
      <c r="E41" s="1" t="s">
        <v>66</v>
      </c>
      <c r="F41" s="1" t="s">
        <v>88</v>
      </c>
      <c r="G41" s="1" t="s">
        <v>78</v>
      </c>
      <c r="H41" s="1">
        <v>2012.0</v>
      </c>
      <c r="I41" s="1" t="s">
        <v>206</v>
      </c>
      <c r="J41" s="1">
        <v>12.0</v>
      </c>
      <c r="K41" s="1" t="s">
        <v>23</v>
      </c>
      <c r="L41" s="2" t="str">
        <f>HYPERLINK("https://myanimelist.net/anime/11741/Fate_Zero_2nd_Season", "Fate/Zero 2nd Season")</f>
        <v>Fate/Zero 2nd Season</v>
      </c>
      <c r="M41" s="1" t="s">
        <v>70</v>
      </c>
      <c r="N41" s="1" t="s">
        <v>71</v>
      </c>
      <c r="O41" s="1">
        <v>8.591</v>
      </c>
      <c r="P41" s="1" t="s">
        <v>216</v>
      </c>
      <c r="Q41" s="1" t="s">
        <v>81</v>
      </c>
      <c r="R41" s="1" t="s">
        <v>209</v>
      </c>
      <c r="S41" s="1">
        <v>24.0</v>
      </c>
      <c r="T41" s="1">
        <v>732.0</v>
      </c>
      <c r="U41" s="1">
        <v>109.0</v>
      </c>
      <c r="V41" s="1">
        <v>842978.0</v>
      </c>
      <c r="W41" s="1">
        <v>17929.0</v>
      </c>
      <c r="X41" s="1">
        <v>22385.0</v>
      </c>
      <c r="Y41" s="1">
        <v>676461.0</v>
      </c>
      <c r="Z41" s="1">
        <v>8608.0</v>
      </c>
      <c r="AA41" s="1">
        <v>4928.0</v>
      </c>
      <c r="AB41" s="1">
        <v>130596.0</v>
      </c>
      <c r="AC41" s="1">
        <v>842978.0</v>
      </c>
      <c r="AD41" s="1">
        <v>0.189487374983181</v>
      </c>
      <c r="AE41" s="1">
        <v>0.0807283491052607</v>
      </c>
      <c r="AF41" s="1">
        <v>0.143517065076019</v>
      </c>
      <c r="AG41" s="1">
        <v>0.389813278318458</v>
      </c>
      <c r="AH41" s="1">
        <v>1.03676129823145</v>
      </c>
      <c r="AI41" s="1">
        <v>3.04207591454754</v>
      </c>
      <c r="AJ41" s="1">
        <v>11.0810871417679</v>
      </c>
      <c r="AK41" s="1">
        <v>26.6095214602861</v>
      </c>
      <c r="AL41" s="1">
        <v>33.253352468942</v>
      </c>
      <c r="AM41" s="1">
        <v>24.1736556487419</v>
      </c>
      <c r="AN41" s="1">
        <v>535128.0</v>
      </c>
      <c r="AO41" s="1">
        <v>0.0</v>
      </c>
      <c r="AP41" s="1">
        <v>0.0</v>
      </c>
      <c r="AQ41" s="1">
        <v>0.0</v>
      </c>
      <c r="AR41" s="1">
        <v>0.0</v>
      </c>
      <c r="AS41" s="1">
        <v>1.0</v>
      </c>
      <c r="AT41" s="1">
        <v>0.0</v>
      </c>
      <c r="AU41" s="1">
        <v>0.0</v>
      </c>
      <c r="AV41" s="1">
        <v>0.0</v>
      </c>
      <c r="AW41" s="1">
        <v>0.0</v>
      </c>
      <c r="AX41" s="1">
        <v>0.0</v>
      </c>
      <c r="AY41" s="1">
        <v>0.0</v>
      </c>
      <c r="AZ41" s="1">
        <v>0.0</v>
      </c>
      <c r="BA41" s="1">
        <v>0.0</v>
      </c>
      <c r="BB41" s="1">
        <v>1.0</v>
      </c>
      <c r="BC41" s="1">
        <v>0.0</v>
      </c>
      <c r="BD41" s="1">
        <v>1.0</v>
      </c>
      <c r="BE41" s="1">
        <v>0.0</v>
      </c>
      <c r="BF41" s="1">
        <v>0.0</v>
      </c>
      <c r="BG41" s="1">
        <v>0.0</v>
      </c>
      <c r="BH41" s="1">
        <v>0.0</v>
      </c>
      <c r="BI41" s="1">
        <v>0.0</v>
      </c>
      <c r="BJ41" s="1">
        <v>0.0</v>
      </c>
      <c r="BK41" s="1">
        <v>0.0</v>
      </c>
      <c r="BL41" s="1">
        <v>0.0</v>
      </c>
      <c r="BM41" s="1">
        <v>0.0</v>
      </c>
      <c r="BN41" s="1">
        <v>0.0</v>
      </c>
      <c r="BO41" s="1">
        <v>0.0</v>
      </c>
      <c r="BP41" s="1">
        <v>1.0</v>
      </c>
      <c r="BQ41" s="1">
        <v>0.0</v>
      </c>
      <c r="BR41" s="1">
        <v>0.0</v>
      </c>
      <c r="BS41" s="1">
        <v>0.0</v>
      </c>
      <c r="BT41" s="1">
        <v>0.0</v>
      </c>
      <c r="BU41" s="1">
        <v>0.0</v>
      </c>
      <c r="BV41" s="1">
        <v>0.0</v>
      </c>
      <c r="BW41" s="1">
        <v>0.0</v>
      </c>
      <c r="BX41" s="1">
        <v>0.0</v>
      </c>
    </row>
    <row r="42">
      <c r="A42" s="1">
        <v>40.0</v>
      </c>
      <c r="B42" s="1">
        <v>64.0</v>
      </c>
      <c r="C42" s="1" t="s">
        <v>217</v>
      </c>
      <c r="D42" s="1">
        <v>10.0</v>
      </c>
      <c r="E42" s="1" t="s">
        <v>66</v>
      </c>
      <c r="F42" s="1" t="s">
        <v>88</v>
      </c>
      <c r="G42" s="1" t="s">
        <v>78</v>
      </c>
      <c r="H42" s="1">
        <v>2009.0</v>
      </c>
      <c r="I42" s="1" t="s">
        <v>110</v>
      </c>
      <c r="J42" s="1">
        <v>64.0</v>
      </c>
      <c r="K42" s="1" t="s">
        <v>23</v>
      </c>
      <c r="L42" s="2" t="str">
        <f>HYPERLINK("https://myanimelist.net/anime/5114/Fullmetal_Alchemist__Brotherhood", "Fullmetal Alchemist: Brotherhood")</f>
        <v>Fullmetal Alchemist: Brotherhood</v>
      </c>
      <c r="M42" s="1" t="s">
        <v>70</v>
      </c>
      <c r="N42" s="1" t="s">
        <v>71</v>
      </c>
      <c r="O42" s="1">
        <v>9.181</v>
      </c>
      <c r="P42" s="1" t="s">
        <v>218</v>
      </c>
      <c r="Q42" s="1" t="s">
        <v>73</v>
      </c>
      <c r="R42" s="1" t="s">
        <v>219</v>
      </c>
      <c r="S42" s="1">
        <v>24.0</v>
      </c>
      <c r="T42" s="1">
        <v>12.0</v>
      </c>
      <c r="U42" s="1">
        <v>3.0</v>
      </c>
      <c r="V42" s="1">
        <v>2364119.0</v>
      </c>
      <c r="W42" s="1">
        <v>191565.0</v>
      </c>
      <c r="X42" s="1">
        <v>181526.0</v>
      </c>
      <c r="Y42" s="1">
        <v>1723161.0</v>
      </c>
      <c r="Z42" s="1">
        <v>79783.0</v>
      </c>
      <c r="AA42" s="1">
        <v>34556.0</v>
      </c>
      <c r="AB42" s="1">
        <v>345093.0</v>
      </c>
      <c r="AC42" s="1">
        <v>2364119.0</v>
      </c>
      <c r="AD42" s="1">
        <v>1.20403303413412</v>
      </c>
      <c r="AE42" s="1">
        <v>0.14970991222578</v>
      </c>
      <c r="AF42" s="1">
        <v>0.108145887080868</v>
      </c>
      <c r="AG42" s="1">
        <v>0.227874106009443</v>
      </c>
      <c r="AH42" s="1">
        <v>0.654170102758448</v>
      </c>
      <c r="AI42" s="1">
        <v>1.42257508991198</v>
      </c>
      <c r="AJ42" s="1">
        <v>4.9287124020962</v>
      </c>
      <c r="AK42" s="1">
        <v>13.9442671428439</v>
      </c>
      <c r="AL42" s="1">
        <v>27.9537924525554</v>
      </c>
      <c r="AM42" s="1">
        <v>49.4067198703837</v>
      </c>
      <c r="AN42" s="1">
        <v>1510922.0</v>
      </c>
      <c r="AO42" s="1">
        <v>1.0</v>
      </c>
      <c r="AP42" s="1">
        <v>0.0</v>
      </c>
      <c r="AQ42" s="1">
        <v>0.0</v>
      </c>
      <c r="AR42" s="1">
        <v>0.0</v>
      </c>
      <c r="AS42" s="1">
        <v>1.0</v>
      </c>
      <c r="AT42" s="1">
        <v>0.0</v>
      </c>
      <c r="AU42" s="1">
        <v>0.0</v>
      </c>
      <c r="AV42" s="1">
        <v>0.0</v>
      </c>
      <c r="AW42" s="1">
        <v>1.0</v>
      </c>
      <c r="AX42" s="1">
        <v>0.0</v>
      </c>
      <c r="AY42" s="1">
        <v>1.0</v>
      </c>
      <c r="AZ42" s="1">
        <v>0.0</v>
      </c>
      <c r="BA42" s="1">
        <v>0.0</v>
      </c>
      <c r="BB42" s="1">
        <v>0.0</v>
      </c>
      <c r="BC42" s="1">
        <v>0.0</v>
      </c>
      <c r="BD42" s="1">
        <v>1.0</v>
      </c>
      <c r="BE42" s="1">
        <v>0.0</v>
      </c>
      <c r="BF42" s="1">
        <v>0.0</v>
      </c>
      <c r="BG42" s="1">
        <v>1.0</v>
      </c>
      <c r="BH42" s="1">
        <v>0.0</v>
      </c>
      <c r="BI42" s="1">
        <v>0.0</v>
      </c>
      <c r="BJ42" s="1">
        <v>0.0</v>
      </c>
      <c r="BK42" s="1">
        <v>0.0</v>
      </c>
      <c r="BL42" s="1">
        <v>0.0</v>
      </c>
      <c r="BM42" s="1">
        <v>0.0</v>
      </c>
      <c r="BN42" s="1">
        <v>0.0</v>
      </c>
      <c r="BO42" s="1">
        <v>0.0</v>
      </c>
      <c r="BP42" s="1">
        <v>1.0</v>
      </c>
      <c r="BQ42" s="1">
        <v>1.0</v>
      </c>
      <c r="BR42" s="1">
        <v>0.0</v>
      </c>
      <c r="BS42" s="1">
        <v>0.0</v>
      </c>
      <c r="BT42" s="1">
        <v>0.0</v>
      </c>
      <c r="BU42" s="1">
        <v>0.0</v>
      </c>
      <c r="BV42" s="1">
        <v>0.0</v>
      </c>
      <c r="BW42" s="1">
        <v>0.0</v>
      </c>
      <c r="BX42" s="1">
        <v>0.0</v>
      </c>
    </row>
    <row r="43">
      <c r="A43" s="1">
        <v>41.0</v>
      </c>
      <c r="B43" s="1">
        <v>1.0</v>
      </c>
      <c r="C43" s="1" t="s">
        <v>220</v>
      </c>
      <c r="D43" s="1">
        <v>10.0</v>
      </c>
      <c r="E43" s="1" t="s">
        <v>121</v>
      </c>
      <c r="F43" s="1" t="s">
        <v>157</v>
      </c>
      <c r="G43" s="1" t="s">
        <v>126</v>
      </c>
      <c r="H43" s="1">
        <v>2008.0</v>
      </c>
      <c r="I43" s="1" t="s">
        <v>221</v>
      </c>
      <c r="J43" s="1">
        <v>1.0</v>
      </c>
      <c r="K43" s="1" t="s">
        <v>23</v>
      </c>
      <c r="L43" s="2" t="str">
        <f>HYPERLINK("https://myanimelist.net/anime/2890/Gake_no_Ue_no_Ponyo", "Gake no Ue no Ponyo")</f>
        <v>Gake no Ue no Ponyo</v>
      </c>
      <c r="M43" s="1" t="s">
        <v>70</v>
      </c>
      <c r="N43" s="1" t="s">
        <v>71</v>
      </c>
      <c r="O43" s="1">
        <v>7.891</v>
      </c>
      <c r="P43" s="1" t="s">
        <v>222</v>
      </c>
      <c r="Q43" s="1" t="s">
        <v>104</v>
      </c>
      <c r="R43" s="1" t="s">
        <v>223</v>
      </c>
      <c r="S43" s="1">
        <v>100.0</v>
      </c>
      <c r="T43" s="1">
        <v>6952.0</v>
      </c>
      <c r="U43" s="1">
        <v>370.0</v>
      </c>
      <c r="V43" s="1">
        <v>384643.0</v>
      </c>
      <c r="W43" s="1">
        <v>2446.0</v>
      </c>
      <c r="X43" s="1">
        <v>3524.0</v>
      </c>
      <c r="Y43" s="1">
        <v>340148.0</v>
      </c>
      <c r="Z43" s="1">
        <v>1270.0</v>
      </c>
      <c r="AA43" s="1">
        <v>618.0</v>
      </c>
      <c r="AB43" s="1">
        <v>39083.0</v>
      </c>
      <c r="AC43" s="1">
        <v>384643.0</v>
      </c>
      <c r="AD43" s="1">
        <v>0.126297292844983</v>
      </c>
      <c r="AE43" s="1">
        <v>0.149830949896844</v>
      </c>
      <c r="AF43" s="1">
        <v>0.302799720733936</v>
      </c>
      <c r="AG43" s="1">
        <v>0.955074248687998</v>
      </c>
      <c r="AH43" s="1">
        <v>3.1943017171725</v>
      </c>
      <c r="AI43" s="1">
        <v>8.60037496960236</v>
      </c>
      <c r="AJ43" s="1">
        <v>23.441875789358</v>
      </c>
      <c r="AK43" s="1">
        <v>29.31783772759</v>
      </c>
      <c r="AL43" s="1">
        <v>19.2705350769158</v>
      </c>
      <c r="AM43" s="1">
        <v>14.6410725071973</v>
      </c>
      <c r="AN43" s="1">
        <v>254954.0</v>
      </c>
      <c r="AO43" s="1">
        <v>0.0</v>
      </c>
      <c r="AP43" s="1">
        <v>0.0</v>
      </c>
      <c r="AQ43" s="1">
        <v>0.0</v>
      </c>
      <c r="AR43" s="1">
        <v>0.0</v>
      </c>
      <c r="AS43" s="1">
        <v>0.0</v>
      </c>
      <c r="AT43" s="1">
        <v>0.0</v>
      </c>
      <c r="AU43" s="1">
        <v>0.0</v>
      </c>
      <c r="AV43" s="1">
        <v>0.0</v>
      </c>
      <c r="AW43" s="1">
        <v>0.0</v>
      </c>
      <c r="AX43" s="1">
        <v>0.0</v>
      </c>
      <c r="AY43" s="1">
        <v>0.0</v>
      </c>
      <c r="AZ43" s="1">
        <v>0.0</v>
      </c>
      <c r="BA43" s="1">
        <v>0.0</v>
      </c>
      <c r="BB43" s="1">
        <v>0.0</v>
      </c>
      <c r="BC43" s="1">
        <v>0.0</v>
      </c>
      <c r="BD43" s="1">
        <v>1.0</v>
      </c>
      <c r="BE43" s="1">
        <v>0.0</v>
      </c>
      <c r="BF43" s="1">
        <v>0.0</v>
      </c>
      <c r="BG43" s="1">
        <v>1.0</v>
      </c>
      <c r="BH43" s="1">
        <v>0.0</v>
      </c>
      <c r="BI43" s="1">
        <v>0.0</v>
      </c>
      <c r="BJ43" s="1">
        <v>0.0</v>
      </c>
      <c r="BK43" s="1">
        <v>0.0</v>
      </c>
      <c r="BL43" s="1">
        <v>0.0</v>
      </c>
      <c r="BM43" s="1">
        <v>0.0</v>
      </c>
      <c r="BN43" s="1">
        <v>0.0</v>
      </c>
      <c r="BO43" s="1">
        <v>0.0</v>
      </c>
      <c r="BP43" s="1">
        <v>0.0</v>
      </c>
      <c r="BQ43" s="1">
        <v>0.0</v>
      </c>
      <c r="BR43" s="1">
        <v>0.0</v>
      </c>
      <c r="BS43" s="1">
        <v>0.0</v>
      </c>
      <c r="BT43" s="1">
        <v>0.0</v>
      </c>
      <c r="BU43" s="1">
        <v>0.0</v>
      </c>
      <c r="BV43" s="1">
        <v>0.0</v>
      </c>
      <c r="BW43" s="1">
        <v>0.0</v>
      </c>
      <c r="BX43" s="1">
        <v>0.0</v>
      </c>
    </row>
    <row r="44">
      <c r="A44" s="1">
        <v>42.0</v>
      </c>
      <c r="B44" s="1">
        <v>12.0</v>
      </c>
      <c r="C44" s="1" t="s">
        <v>224</v>
      </c>
      <c r="D44" s="1">
        <v>10.0</v>
      </c>
      <c r="E44" s="1" t="s">
        <v>66</v>
      </c>
      <c r="F44" s="1" t="s">
        <v>88</v>
      </c>
      <c r="G44" s="1" t="s">
        <v>126</v>
      </c>
      <c r="H44" s="1">
        <v>2015.0</v>
      </c>
      <c r="I44" s="1" t="s">
        <v>225</v>
      </c>
      <c r="J44" s="1">
        <v>12.0</v>
      </c>
      <c r="K44" s="1" t="s">
        <v>23</v>
      </c>
      <c r="L44" s="2" t="str">
        <f>HYPERLINK("https://myanimelist.net/anime/24765/Gakkougurashi", "Gakkougurashi!")</f>
        <v>Gakkougurashi!</v>
      </c>
      <c r="M44" s="1" t="s">
        <v>70</v>
      </c>
      <c r="N44" s="1" t="s">
        <v>71</v>
      </c>
      <c r="O44" s="1">
        <v>7.621</v>
      </c>
      <c r="P44" s="1" t="s">
        <v>226</v>
      </c>
      <c r="Q44" s="1" t="s">
        <v>73</v>
      </c>
      <c r="R44" s="1" t="s">
        <v>227</v>
      </c>
      <c r="S44" s="1">
        <v>24.0</v>
      </c>
      <c r="T44" s="1">
        <v>12182.0</v>
      </c>
      <c r="U44" s="1">
        <v>414.0</v>
      </c>
      <c r="V44" s="1">
        <v>349888.0</v>
      </c>
      <c r="W44" s="1">
        <v>4585.0</v>
      </c>
      <c r="X44" s="1">
        <v>20816.0</v>
      </c>
      <c r="Y44" s="1">
        <v>205264.0</v>
      </c>
      <c r="Z44" s="1">
        <v>13751.0</v>
      </c>
      <c r="AA44" s="1">
        <v>14964.0</v>
      </c>
      <c r="AB44" s="1">
        <v>95093.0</v>
      </c>
      <c r="AC44" s="1">
        <v>349888.0</v>
      </c>
      <c r="AD44" s="1">
        <v>0.319068527611255</v>
      </c>
      <c r="AE44" s="1">
        <v>0.395806527922823</v>
      </c>
      <c r="AF44" s="1">
        <v>0.767956980561629</v>
      </c>
      <c r="AG44" s="1">
        <v>1.84690480449119</v>
      </c>
      <c r="AH44" s="1">
        <v>4.46349752188186</v>
      </c>
      <c r="AI44" s="1">
        <v>10.4877190350629</v>
      </c>
      <c r="AJ44" s="1">
        <v>25.4297039528724</v>
      </c>
      <c r="AK44" s="1">
        <v>30.1499564382028</v>
      </c>
      <c r="AL44" s="1">
        <v>16.5881015711095</v>
      </c>
      <c r="AM44" s="1">
        <v>9.55128464028341</v>
      </c>
      <c r="AN44" s="1">
        <v>173317.0</v>
      </c>
      <c r="AO44" s="1">
        <v>0.0</v>
      </c>
      <c r="AP44" s="1">
        <v>0.0</v>
      </c>
      <c r="AQ44" s="1">
        <v>0.0</v>
      </c>
      <c r="AR44" s="1">
        <v>1.0</v>
      </c>
      <c r="AS44" s="1">
        <v>0.0</v>
      </c>
      <c r="AT44" s="1">
        <v>0.0</v>
      </c>
      <c r="AU44" s="1">
        <v>0.0</v>
      </c>
      <c r="AV44" s="1">
        <v>1.0</v>
      </c>
      <c r="AW44" s="1">
        <v>0.0</v>
      </c>
      <c r="AX44" s="1">
        <v>0.0</v>
      </c>
      <c r="AY44" s="1">
        <v>0.0</v>
      </c>
      <c r="AZ44" s="1">
        <v>1.0</v>
      </c>
      <c r="BA44" s="1">
        <v>1.0</v>
      </c>
      <c r="BB44" s="1">
        <v>0.0</v>
      </c>
      <c r="BC44" s="1">
        <v>0.0</v>
      </c>
      <c r="BD44" s="1">
        <v>0.0</v>
      </c>
      <c r="BE44" s="1">
        <v>1.0</v>
      </c>
      <c r="BF44" s="1">
        <v>0.0</v>
      </c>
      <c r="BG44" s="1">
        <v>0.0</v>
      </c>
      <c r="BH44" s="1">
        <v>0.0</v>
      </c>
      <c r="BI44" s="1">
        <v>0.0</v>
      </c>
      <c r="BJ44" s="1">
        <v>0.0</v>
      </c>
      <c r="BK44" s="1">
        <v>0.0</v>
      </c>
      <c r="BL44" s="1">
        <v>0.0</v>
      </c>
      <c r="BM44" s="1">
        <v>0.0</v>
      </c>
      <c r="BN44" s="1">
        <v>0.0</v>
      </c>
      <c r="BO44" s="1">
        <v>0.0</v>
      </c>
      <c r="BP44" s="1">
        <v>0.0</v>
      </c>
      <c r="BQ44" s="1">
        <v>0.0</v>
      </c>
      <c r="BR44" s="1">
        <v>0.0</v>
      </c>
      <c r="BS44" s="1">
        <v>0.0</v>
      </c>
      <c r="BT44" s="1">
        <v>0.0</v>
      </c>
      <c r="BU44" s="1">
        <v>0.0</v>
      </c>
      <c r="BV44" s="1">
        <v>0.0</v>
      </c>
      <c r="BW44" s="1">
        <v>0.0</v>
      </c>
      <c r="BX44" s="1">
        <v>0.0</v>
      </c>
    </row>
    <row r="45">
      <c r="A45" s="1">
        <v>43.0</v>
      </c>
      <c r="B45" s="1">
        <v>12.0</v>
      </c>
      <c r="C45" s="1" t="s">
        <v>228</v>
      </c>
      <c r="D45" s="1">
        <v>8.0</v>
      </c>
      <c r="E45" s="1" t="s">
        <v>66</v>
      </c>
      <c r="F45" s="1" t="s">
        <v>67</v>
      </c>
      <c r="G45" s="1" t="s">
        <v>89</v>
      </c>
      <c r="H45" s="1">
        <v>2016.0</v>
      </c>
      <c r="I45" s="1" t="s">
        <v>97</v>
      </c>
      <c r="J45" s="1">
        <v>12.0</v>
      </c>
      <c r="K45" s="1" t="s">
        <v>23</v>
      </c>
      <c r="L45" s="2" t="str">
        <f>HYPERLINK("https://myanimelist.net/anime/31859/Hai_to_Gensou_no_Grimgar", "Hai to Gensou no Grimgar")</f>
        <v>Hai to Gensou no Grimgar</v>
      </c>
      <c r="M45" s="1" t="s">
        <v>70</v>
      </c>
      <c r="N45" s="1" t="s">
        <v>71</v>
      </c>
      <c r="O45" s="1">
        <v>7.681</v>
      </c>
      <c r="P45" s="1" t="s">
        <v>229</v>
      </c>
      <c r="Q45" s="1" t="s">
        <v>81</v>
      </c>
      <c r="R45" s="1" t="s">
        <v>230</v>
      </c>
      <c r="S45" s="1">
        <v>24.0</v>
      </c>
      <c r="T45" s="1">
        <v>10852.0</v>
      </c>
      <c r="U45" s="1">
        <v>217.0</v>
      </c>
      <c r="V45" s="1">
        <v>561770.0</v>
      </c>
      <c r="W45" s="1">
        <v>5089.0</v>
      </c>
      <c r="X45" s="1">
        <v>33015.0</v>
      </c>
      <c r="Y45" s="1">
        <v>368130.0</v>
      </c>
      <c r="Z45" s="1">
        <v>13792.0</v>
      </c>
      <c r="AA45" s="1">
        <v>21077.0</v>
      </c>
      <c r="AB45" s="1">
        <v>125756.0</v>
      </c>
      <c r="AC45" s="1">
        <v>561770.0</v>
      </c>
      <c r="AD45" s="1">
        <v>0.295236492173034</v>
      </c>
      <c r="AE45" s="1">
        <v>0.421141222016495</v>
      </c>
      <c r="AF45" s="1">
        <v>0.855748190540313</v>
      </c>
      <c r="AG45" s="1">
        <v>2.01144588453122</v>
      </c>
      <c r="AH45" s="1">
        <v>4.39420972900185</v>
      </c>
      <c r="AI45" s="1">
        <v>9.58424507658643</v>
      </c>
      <c r="AJ45" s="1">
        <v>23.6263255344218</v>
      </c>
      <c r="AK45" s="1">
        <v>31.1176569601077</v>
      </c>
      <c r="AL45" s="1">
        <v>17.9902373337821</v>
      </c>
      <c r="AM45" s="1">
        <v>9.70375357683891</v>
      </c>
      <c r="AN45" s="1">
        <v>297050.0</v>
      </c>
      <c r="AO45" s="1">
        <v>1.0</v>
      </c>
      <c r="AP45" s="1">
        <v>0.0</v>
      </c>
      <c r="AQ45" s="1">
        <v>0.0</v>
      </c>
      <c r="AR45" s="1">
        <v>0.0</v>
      </c>
      <c r="AS45" s="1">
        <v>1.0</v>
      </c>
      <c r="AT45" s="1">
        <v>0.0</v>
      </c>
      <c r="AU45" s="1">
        <v>0.0</v>
      </c>
      <c r="AV45" s="1">
        <v>0.0</v>
      </c>
      <c r="AW45" s="1">
        <v>0.0</v>
      </c>
      <c r="AX45" s="1">
        <v>0.0</v>
      </c>
      <c r="AY45" s="1">
        <v>0.0</v>
      </c>
      <c r="AZ45" s="1">
        <v>0.0</v>
      </c>
      <c r="BA45" s="1">
        <v>0.0</v>
      </c>
      <c r="BB45" s="1">
        <v>0.0</v>
      </c>
      <c r="BC45" s="1">
        <v>0.0</v>
      </c>
      <c r="BD45" s="1">
        <v>1.0</v>
      </c>
      <c r="BE45" s="1">
        <v>0.0</v>
      </c>
      <c r="BF45" s="1">
        <v>0.0</v>
      </c>
      <c r="BG45" s="1">
        <v>1.0</v>
      </c>
      <c r="BH45" s="1">
        <v>0.0</v>
      </c>
      <c r="BI45" s="1">
        <v>0.0</v>
      </c>
      <c r="BJ45" s="1">
        <v>0.0</v>
      </c>
      <c r="BK45" s="1">
        <v>0.0</v>
      </c>
      <c r="BL45" s="1">
        <v>0.0</v>
      </c>
      <c r="BM45" s="1">
        <v>0.0</v>
      </c>
      <c r="BN45" s="1">
        <v>0.0</v>
      </c>
      <c r="BO45" s="1">
        <v>0.0</v>
      </c>
      <c r="BP45" s="1">
        <v>0.0</v>
      </c>
      <c r="BQ45" s="1">
        <v>0.0</v>
      </c>
      <c r="BR45" s="1">
        <v>0.0</v>
      </c>
      <c r="BS45" s="1">
        <v>0.0</v>
      </c>
      <c r="BT45" s="1">
        <v>0.0</v>
      </c>
      <c r="BU45" s="1">
        <v>0.0</v>
      </c>
      <c r="BV45" s="1">
        <v>0.0</v>
      </c>
      <c r="BW45" s="1">
        <v>0.0</v>
      </c>
      <c r="BX45" s="1">
        <v>0.0</v>
      </c>
    </row>
    <row r="46">
      <c r="A46" s="1">
        <v>44.0</v>
      </c>
      <c r="B46" s="1">
        <v>25.0</v>
      </c>
      <c r="C46" s="1" t="s">
        <v>231</v>
      </c>
      <c r="D46" s="1">
        <v>8.0</v>
      </c>
      <c r="E46" s="1" t="s">
        <v>66</v>
      </c>
      <c r="F46" s="1" t="s">
        <v>67</v>
      </c>
      <c r="G46" s="1" t="s">
        <v>78</v>
      </c>
      <c r="H46" s="1">
        <v>2014.0</v>
      </c>
      <c r="I46" s="1" t="s">
        <v>232</v>
      </c>
      <c r="J46" s="1">
        <v>25.0</v>
      </c>
      <c r="K46" s="1" t="s">
        <v>23</v>
      </c>
      <c r="L46" s="2" t="str">
        <f>HYPERLINK("https://myanimelist.net/anime/20583/Haikyuu", "Haikyuu!!")</f>
        <v>Haikyuu!!</v>
      </c>
      <c r="M46" s="1" t="s">
        <v>70</v>
      </c>
      <c r="N46" s="1" t="s">
        <v>71</v>
      </c>
      <c r="O46" s="1">
        <v>8.501</v>
      </c>
      <c r="P46" s="1" t="s">
        <v>233</v>
      </c>
      <c r="Q46" s="1" t="s">
        <v>73</v>
      </c>
      <c r="R46" s="1" t="s">
        <v>86</v>
      </c>
      <c r="S46" s="1">
        <v>24.0</v>
      </c>
      <c r="T46" s="1">
        <v>1052.0</v>
      </c>
      <c r="U46" s="1">
        <v>44.0</v>
      </c>
      <c r="V46" s="1">
        <v>1291877.0</v>
      </c>
      <c r="W46" s="1">
        <v>58991.0</v>
      </c>
      <c r="X46" s="1">
        <v>88857.0</v>
      </c>
      <c r="Y46" s="1">
        <v>980699.0</v>
      </c>
      <c r="Z46" s="1">
        <v>34401.0</v>
      </c>
      <c r="AA46" s="1">
        <v>23909.0</v>
      </c>
      <c r="AB46" s="1">
        <v>164011.0</v>
      </c>
      <c r="AC46" s="1">
        <v>1291877.0</v>
      </c>
      <c r="AD46" s="1">
        <v>0.205812772895733</v>
      </c>
      <c r="AE46" s="1">
        <v>0.0866514286857491</v>
      </c>
      <c r="AF46" s="1">
        <v>0.144669124082845</v>
      </c>
      <c r="AG46" s="1">
        <v>0.361485253002165</v>
      </c>
      <c r="AH46" s="1">
        <v>1.2447546501683</v>
      </c>
      <c r="AI46" s="1">
        <v>3.22473354373083</v>
      </c>
      <c r="AJ46" s="1">
        <v>12.6976227749463</v>
      </c>
      <c r="AK46" s="1">
        <v>29.987896308374</v>
      </c>
      <c r="AL46" s="1">
        <v>30.1248130679857</v>
      </c>
      <c r="AM46" s="1">
        <v>21.9215610761282</v>
      </c>
      <c r="AN46" s="1">
        <v>799756.0</v>
      </c>
      <c r="AO46" s="1">
        <v>1.0</v>
      </c>
      <c r="AP46" s="1">
        <v>0.0</v>
      </c>
      <c r="AQ46" s="1">
        <v>0.0</v>
      </c>
      <c r="AR46" s="1">
        <v>0.0</v>
      </c>
      <c r="AS46" s="1">
        <v>0.0</v>
      </c>
      <c r="AT46" s="1">
        <v>0.0</v>
      </c>
      <c r="AU46" s="1">
        <v>0.0</v>
      </c>
      <c r="AV46" s="1">
        <v>1.0</v>
      </c>
      <c r="AW46" s="1">
        <v>1.0</v>
      </c>
      <c r="AX46" s="1">
        <v>1.0</v>
      </c>
      <c r="AY46" s="1">
        <v>1.0</v>
      </c>
      <c r="AZ46" s="1">
        <v>0.0</v>
      </c>
      <c r="BA46" s="1">
        <v>0.0</v>
      </c>
      <c r="BB46" s="1">
        <v>0.0</v>
      </c>
      <c r="BC46" s="1">
        <v>0.0</v>
      </c>
      <c r="BD46" s="1">
        <v>0.0</v>
      </c>
      <c r="BE46" s="1">
        <v>0.0</v>
      </c>
      <c r="BF46" s="1">
        <v>0.0</v>
      </c>
      <c r="BG46" s="1">
        <v>0.0</v>
      </c>
      <c r="BH46" s="1">
        <v>0.0</v>
      </c>
      <c r="BI46" s="1">
        <v>0.0</v>
      </c>
      <c r="BJ46" s="1">
        <v>0.0</v>
      </c>
      <c r="BK46" s="1">
        <v>0.0</v>
      </c>
      <c r="BL46" s="1">
        <v>0.0</v>
      </c>
      <c r="BM46" s="1">
        <v>0.0</v>
      </c>
      <c r="BN46" s="1">
        <v>0.0</v>
      </c>
      <c r="BO46" s="1">
        <v>0.0</v>
      </c>
      <c r="BP46" s="1">
        <v>0.0</v>
      </c>
      <c r="BQ46" s="1">
        <v>0.0</v>
      </c>
      <c r="BR46" s="1">
        <v>0.0</v>
      </c>
      <c r="BS46" s="1">
        <v>0.0</v>
      </c>
      <c r="BT46" s="1">
        <v>0.0</v>
      </c>
      <c r="BU46" s="1">
        <v>0.0</v>
      </c>
      <c r="BV46" s="1">
        <v>0.0</v>
      </c>
      <c r="BW46" s="1">
        <v>0.0</v>
      </c>
      <c r="BX46" s="1">
        <v>0.0</v>
      </c>
    </row>
    <row r="47">
      <c r="A47" s="1">
        <v>45.0</v>
      </c>
      <c r="B47" s="1">
        <v>25.0</v>
      </c>
      <c r="C47" s="1" t="s">
        <v>234</v>
      </c>
      <c r="D47" s="1">
        <v>8.0</v>
      </c>
      <c r="E47" s="1" t="s">
        <v>66</v>
      </c>
      <c r="F47" s="1" t="s">
        <v>67</v>
      </c>
      <c r="G47" s="1" t="s">
        <v>68</v>
      </c>
      <c r="H47" s="1">
        <v>2015.0</v>
      </c>
      <c r="I47" s="1" t="s">
        <v>232</v>
      </c>
      <c r="J47" s="1">
        <v>25.0</v>
      </c>
      <c r="K47" s="1" t="s">
        <v>23</v>
      </c>
      <c r="L47" s="2" t="str">
        <f>HYPERLINK("https://myanimelist.net/anime/28891/Haikyuu_Second_Season", "Haikyuu!! Second Season")</f>
        <v>Haikyuu!! Second Season</v>
      </c>
      <c r="M47" s="1" t="s">
        <v>70</v>
      </c>
      <c r="N47" s="1" t="s">
        <v>71</v>
      </c>
      <c r="O47" s="1">
        <v>8.711</v>
      </c>
      <c r="P47" s="1" t="s">
        <v>235</v>
      </c>
      <c r="Q47" s="1" t="s">
        <v>73</v>
      </c>
      <c r="R47" s="1" t="s">
        <v>86</v>
      </c>
      <c r="S47" s="1">
        <v>24.0</v>
      </c>
      <c r="T47" s="1">
        <v>442.0</v>
      </c>
      <c r="U47" s="1">
        <v>88.0</v>
      </c>
      <c r="V47" s="1">
        <v>946623.0</v>
      </c>
      <c r="W47" s="1">
        <v>14526.0</v>
      </c>
      <c r="X47" s="1">
        <v>47423.0</v>
      </c>
      <c r="Y47" s="1">
        <v>800708.0</v>
      </c>
      <c r="Z47" s="1">
        <v>11931.0</v>
      </c>
      <c r="AA47" s="1">
        <v>5544.0</v>
      </c>
      <c r="AB47" s="1">
        <v>81017.0</v>
      </c>
      <c r="AC47" s="1">
        <v>946623.0</v>
      </c>
      <c r="AD47" s="1">
        <v>0.155852152106569</v>
      </c>
      <c r="AE47" s="1">
        <v>0.0307856102926557</v>
      </c>
      <c r="AF47" s="1">
        <v>0.0590057530609234</v>
      </c>
      <c r="AG47" s="1">
        <v>0.150881558778067</v>
      </c>
      <c r="AH47" s="1">
        <v>0.60913819532187</v>
      </c>
      <c r="AI47" s="1">
        <v>1.97476862689764</v>
      </c>
      <c r="AJ47" s="1">
        <v>9.34679989994676</v>
      </c>
      <c r="AK47" s="1">
        <v>27.3695299422128</v>
      </c>
      <c r="AL47" s="1">
        <v>34.3920162650641</v>
      </c>
      <c r="AM47" s="1">
        <v>25.9112219963185</v>
      </c>
      <c r="AN47" s="1">
        <v>623668.0</v>
      </c>
      <c r="AO47" s="1">
        <v>1.0</v>
      </c>
      <c r="AP47" s="1">
        <v>0.0</v>
      </c>
      <c r="AQ47" s="1">
        <v>0.0</v>
      </c>
      <c r="AR47" s="1">
        <v>0.0</v>
      </c>
      <c r="AS47" s="1">
        <v>0.0</v>
      </c>
      <c r="AT47" s="1">
        <v>0.0</v>
      </c>
      <c r="AU47" s="1">
        <v>0.0</v>
      </c>
      <c r="AV47" s="1">
        <v>1.0</v>
      </c>
      <c r="AW47" s="1">
        <v>1.0</v>
      </c>
      <c r="AX47" s="1">
        <v>1.0</v>
      </c>
      <c r="AY47" s="1">
        <v>1.0</v>
      </c>
      <c r="AZ47" s="1">
        <v>0.0</v>
      </c>
      <c r="BA47" s="1">
        <v>0.0</v>
      </c>
      <c r="BB47" s="1">
        <v>0.0</v>
      </c>
      <c r="BC47" s="1">
        <v>0.0</v>
      </c>
      <c r="BD47" s="1">
        <v>0.0</v>
      </c>
      <c r="BE47" s="1">
        <v>0.0</v>
      </c>
      <c r="BF47" s="1">
        <v>0.0</v>
      </c>
      <c r="BG47" s="1">
        <v>0.0</v>
      </c>
      <c r="BH47" s="1">
        <v>0.0</v>
      </c>
      <c r="BI47" s="1">
        <v>0.0</v>
      </c>
      <c r="BJ47" s="1">
        <v>0.0</v>
      </c>
      <c r="BK47" s="1">
        <v>0.0</v>
      </c>
      <c r="BL47" s="1">
        <v>0.0</v>
      </c>
      <c r="BM47" s="1">
        <v>0.0</v>
      </c>
      <c r="BN47" s="1">
        <v>0.0</v>
      </c>
      <c r="BO47" s="1">
        <v>0.0</v>
      </c>
      <c r="BP47" s="1">
        <v>0.0</v>
      </c>
      <c r="BQ47" s="1">
        <v>0.0</v>
      </c>
      <c r="BR47" s="1">
        <v>0.0</v>
      </c>
      <c r="BS47" s="1">
        <v>0.0</v>
      </c>
      <c r="BT47" s="1">
        <v>0.0</v>
      </c>
      <c r="BU47" s="1">
        <v>0.0</v>
      </c>
      <c r="BV47" s="1">
        <v>0.0</v>
      </c>
      <c r="BW47" s="1">
        <v>0.0</v>
      </c>
      <c r="BX47" s="1">
        <v>0.0</v>
      </c>
    </row>
    <row r="48">
      <c r="A48" s="1">
        <v>46.0</v>
      </c>
      <c r="B48" s="1">
        <v>10.0</v>
      </c>
      <c r="C48" s="1" t="s">
        <v>236</v>
      </c>
      <c r="D48" s="1">
        <v>9.0</v>
      </c>
      <c r="E48" s="1" t="s">
        <v>66</v>
      </c>
      <c r="F48" s="1" t="s">
        <v>67</v>
      </c>
      <c r="G48" s="1" t="s">
        <v>68</v>
      </c>
      <c r="H48" s="1">
        <v>2016.0</v>
      </c>
      <c r="I48" s="1" t="s">
        <v>232</v>
      </c>
      <c r="J48" s="1">
        <v>10.0</v>
      </c>
      <c r="K48" s="1" t="s">
        <v>23</v>
      </c>
      <c r="L48" s="2" t="str">
        <f>HYPERLINK("https://myanimelist.net/anime/32935/Haikyuu__Karasuno_Koukou_vs_Shiratorizawa_Gakuen_Koukou", "Haikyuu!!: Karasuno Koukou vs. Shiratorizawa Gakuen Koukou")</f>
        <v>Haikyuu!!: Karasuno Koukou vs. Shiratorizawa Gakuen Koukou</v>
      </c>
      <c r="M48" s="1" t="s">
        <v>70</v>
      </c>
      <c r="N48" s="1" t="s">
        <v>71</v>
      </c>
      <c r="O48" s="1">
        <v>8.851</v>
      </c>
      <c r="P48" s="1" t="s">
        <v>237</v>
      </c>
      <c r="Q48" s="1" t="s">
        <v>73</v>
      </c>
      <c r="R48" s="1" t="s">
        <v>86</v>
      </c>
      <c r="S48" s="1">
        <v>24.0</v>
      </c>
      <c r="T48" s="1">
        <v>212.0</v>
      </c>
      <c r="U48" s="1">
        <v>118.0</v>
      </c>
      <c r="V48" s="1">
        <v>787347.0</v>
      </c>
      <c r="W48" s="1">
        <v>13517.0</v>
      </c>
      <c r="X48" s="1">
        <v>29465.0</v>
      </c>
      <c r="Y48" s="1">
        <v>673503.0</v>
      </c>
      <c r="Z48" s="1">
        <v>5775.0</v>
      </c>
      <c r="AA48" s="1">
        <v>3449.0</v>
      </c>
      <c r="AB48" s="1">
        <v>75155.0</v>
      </c>
      <c r="AC48" s="1">
        <v>787347.0</v>
      </c>
      <c r="AD48" s="1">
        <v>0.247641079646051</v>
      </c>
      <c r="AE48" s="1">
        <v>0.0347196246444115</v>
      </c>
      <c r="AF48" s="1">
        <v>0.0625336885860672</v>
      </c>
      <c r="AG48" s="1">
        <v>0.168610773825623</v>
      </c>
      <c r="AH48" s="1">
        <v>0.616513113851595</v>
      </c>
      <c r="AI48" s="1">
        <v>1.87601065758201</v>
      </c>
      <c r="AJ48" s="1">
        <v>8.00105117979586</v>
      </c>
      <c r="AK48" s="1">
        <v>22.587321774192</v>
      </c>
      <c r="AL48" s="1">
        <v>34.5210897742073</v>
      </c>
      <c r="AM48" s="1">
        <v>31.884508333669</v>
      </c>
      <c r="AN48" s="1">
        <v>521319.0</v>
      </c>
      <c r="AO48" s="1">
        <v>1.0</v>
      </c>
      <c r="AP48" s="1">
        <v>0.0</v>
      </c>
      <c r="AQ48" s="1">
        <v>0.0</v>
      </c>
      <c r="AR48" s="1">
        <v>0.0</v>
      </c>
      <c r="AS48" s="1">
        <v>0.0</v>
      </c>
      <c r="AT48" s="1">
        <v>0.0</v>
      </c>
      <c r="AU48" s="1">
        <v>0.0</v>
      </c>
      <c r="AV48" s="1">
        <v>1.0</v>
      </c>
      <c r="AW48" s="1">
        <v>1.0</v>
      </c>
      <c r="AX48" s="1">
        <v>1.0</v>
      </c>
      <c r="AY48" s="1">
        <v>1.0</v>
      </c>
      <c r="AZ48" s="1">
        <v>0.0</v>
      </c>
      <c r="BA48" s="1">
        <v>0.0</v>
      </c>
      <c r="BB48" s="1">
        <v>0.0</v>
      </c>
      <c r="BC48" s="1">
        <v>0.0</v>
      </c>
      <c r="BD48" s="1">
        <v>0.0</v>
      </c>
      <c r="BE48" s="1">
        <v>0.0</v>
      </c>
      <c r="BF48" s="1">
        <v>0.0</v>
      </c>
      <c r="BG48" s="1">
        <v>0.0</v>
      </c>
      <c r="BH48" s="1">
        <v>0.0</v>
      </c>
      <c r="BI48" s="1">
        <v>0.0</v>
      </c>
      <c r="BJ48" s="1">
        <v>0.0</v>
      </c>
      <c r="BK48" s="1">
        <v>0.0</v>
      </c>
      <c r="BL48" s="1">
        <v>0.0</v>
      </c>
      <c r="BM48" s="1">
        <v>0.0</v>
      </c>
      <c r="BN48" s="1">
        <v>0.0</v>
      </c>
      <c r="BO48" s="1">
        <v>0.0</v>
      </c>
      <c r="BP48" s="1">
        <v>0.0</v>
      </c>
      <c r="BQ48" s="1">
        <v>0.0</v>
      </c>
      <c r="BR48" s="1">
        <v>0.0</v>
      </c>
      <c r="BS48" s="1">
        <v>0.0</v>
      </c>
      <c r="BT48" s="1">
        <v>0.0</v>
      </c>
      <c r="BU48" s="1">
        <v>0.0</v>
      </c>
      <c r="BV48" s="1">
        <v>0.0</v>
      </c>
      <c r="BW48" s="1">
        <v>0.0</v>
      </c>
      <c r="BX48" s="1">
        <v>0.0</v>
      </c>
    </row>
    <row r="49">
      <c r="A49" s="1">
        <v>47.0</v>
      </c>
      <c r="B49" s="1">
        <v>13.0</v>
      </c>
      <c r="C49" s="1" t="s">
        <v>238</v>
      </c>
      <c r="D49" s="1">
        <v>8.0</v>
      </c>
      <c r="E49" s="1" t="s">
        <v>66</v>
      </c>
      <c r="F49" s="1" t="s">
        <v>67</v>
      </c>
      <c r="G49" s="1" t="s">
        <v>89</v>
      </c>
      <c r="H49" s="1">
        <v>2020.0</v>
      </c>
      <c r="I49" s="1" t="s">
        <v>232</v>
      </c>
      <c r="J49" s="1">
        <v>13.0</v>
      </c>
      <c r="K49" s="1" t="s">
        <v>23</v>
      </c>
      <c r="L49" s="2" t="str">
        <f>HYPERLINK("https://myanimelist.net/anime/38883/Haikyuu__To_the_Top", "Haikyuu!!: To the Top")</f>
        <v>Haikyuu!!: To the Top</v>
      </c>
      <c r="M49" s="1" t="s">
        <v>70</v>
      </c>
      <c r="N49" s="1" t="s">
        <v>71</v>
      </c>
      <c r="O49" s="1">
        <v>8.371</v>
      </c>
      <c r="P49" s="1" t="s">
        <v>239</v>
      </c>
      <c r="Q49" s="1" t="s">
        <v>73</v>
      </c>
      <c r="R49" s="1" t="s">
        <v>86</v>
      </c>
      <c r="S49" s="1">
        <v>24.0</v>
      </c>
      <c r="T49" s="1">
        <v>1692.0</v>
      </c>
      <c r="U49" s="1">
        <v>237.0</v>
      </c>
      <c r="V49" s="1">
        <v>532132.0</v>
      </c>
      <c r="W49" s="1">
        <v>4521.0</v>
      </c>
      <c r="X49" s="1">
        <v>49651.0</v>
      </c>
      <c r="Y49" s="1">
        <v>389805.0</v>
      </c>
      <c r="Z49" s="1">
        <v>7659.0</v>
      </c>
      <c r="AA49" s="1">
        <v>2479.0</v>
      </c>
      <c r="AB49" s="1">
        <v>82538.0</v>
      </c>
      <c r="AC49" s="1">
        <v>532132.0</v>
      </c>
      <c r="AD49" s="1">
        <v>0.14151743834226</v>
      </c>
      <c r="AE49" s="1">
        <v>0.0457850535813197</v>
      </c>
      <c r="AF49" s="1">
        <v>0.0870876543644682</v>
      </c>
      <c r="AG49" s="1">
        <v>0.283355051884391</v>
      </c>
      <c r="AH49" s="1">
        <v>1.00695100358916</v>
      </c>
      <c r="AI49" s="1">
        <v>3.57859820893993</v>
      </c>
      <c r="AJ49" s="1">
        <v>14.9528221842992</v>
      </c>
      <c r="AK49" s="1">
        <v>32.8317255202046</v>
      </c>
      <c r="AL49" s="1">
        <v>27.7803213918656</v>
      </c>
      <c r="AM49" s="1">
        <v>19.2918364929289</v>
      </c>
      <c r="AN49" s="1">
        <v>312329.0</v>
      </c>
      <c r="AO49" s="1">
        <v>1.0</v>
      </c>
      <c r="AP49" s="1">
        <v>0.0</v>
      </c>
      <c r="AQ49" s="1">
        <v>0.0</v>
      </c>
      <c r="AR49" s="1">
        <v>0.0</v>
      </c>
      <c r="AS49" s="1">
        <v>0.0</v>
      </c>
      <c r="AT49" s="1">
        <v>0.0</v>
      </c>
      <c r="AU49" s="1">
        <v>0.0</v>
      </c>
      <c r="AV49" s="1">
        <v>1.0</v>
      </c>
      <c r="AW49" s="1">
        <v>1.0</v>
      </c>
      <c r="AX49" s="1">
        <v>1.0</v>
      </c>
      <c r="AY49" s="1">
        <v>1.0</v>
      </c>
      <c r="AZ49" s="1">
        <v>0.0</v>
      </c>
      <c r="BA49" s="1">
        <v>0.0</v>
      </c>
      <c r="BB49" s="1">
        <v>0.0</v>
      </c>
      <c r="BC49" s="1">
        <v>0.0</v>
      </c>
      <c r="BD49" s="1">
        <v>0.0</v>
      </c>
      <c r="BE49" s="1">
        <v>0.0</v>
      </c>
      <c r="BF49" s="1">
        <v>0.0</v>
      </c>
      <c r="BG49" s="1">
        <v>0.0</v>
      </c>
      <c r="BH49" s="1">
        <v>0.0</v>
      </c>
      <c r="BI49" s="1">
        <v>0.0</v>
      </c>
      <c r="BJ49" s="1">
        <v>0.0</v>
      </c>
      <c r="BK49" s="1">
        <v>0.0</v>
      </c>
      <c r="BL49" s="1">
        <v>0.0</v>
      </c>
      <c r="BM49" s="1">
        <v>0.0</v>
      </c>
      <c r="BN49" s="1">
        <v>0.0</v>
      </c>
      <c r="BO49" s="1">
        <v>0.0</v>
      </c>
      <c r="BP49" s="1">
        <v>0.0</v>
      </c>
      <c r="BQ49" s="1">
        <v>0.0</v>
      </c>
      <c r="BR49" s="1">
        <v>0.0</v>
      </c>
      <c r="BS49" s="1">
        <v>0.0</v>
      </c>
      <c r="BT49" s="1">
        <v>0.0</v>
      </c>
      <c r="BU49" s="1">
        <v>0.0</v>
      </c>
      <c r="BV49" s="1">
        <v>0.0</v>
      </c>
      <c r="BW49" s="1">
        <v>0.0</v>
      </c>
      <c r="BX49" s="1">
        <v>0.0</v>
      </c>
    </row>
    <row r="50">
      <c r="A50" s="1">
        <v>48.0</v>
      </c>
      <c r="B50" s="1">
        <v>12.0</v>
      </c>
      <c r="C50" s="1" t="s">
        <v>240</v>
      </c>
      <c r="D50" s="1">
        <v>8.0</v>
      </c>
      <c r="E50" s="1" t="s">
        <v>66</v>
      </c>
      <c r="F50" s="1" t="s">
        <v>67</v>
      </c>
      <c r="G50" s="1" t="s">
        <v>68</v>
      </c>
      <c r="H50" s="1">
        <v>2020.0</v>
      </c>
      <c r="I50" s="1" t="s">
        <v>232</v>
      </c>
      <c r="J50" s="1">
        <v>12.0</v>
      </c>
      <c r="K50" s="1" t="s">
        <v>23</v>
      </c>
      <c r="L50" s="2" t="str">
        <f>HYPERLINK("https://myanimelist.net/anime/40776/Haikyuu__To_the_Top_2nd_Season", "Haikyuu!!: To the Top 2nd Season")</f>
        <v>Haikyuu!!: To the Top 2nd Season</v>
      </c>
      <c r="M50" s="1" t="s">
        <v>70</v>
      </c>
      <c r="N50" s="1" t="s">
        <v>71</v>
      </c>
      <c r="O50" s="1">
        <v>8.561</v>
      </c>
      <c r="P50" s="1" t="s">
        <v>241</v>
      </c>
      <c r="Q50" s="1" t="s">
        <v>73</v>
      </c>
      <c r="R50" s="1" t="s">
        <v>86</v>
      </c>
      <c r="S50" s="1">
        <v>23.0</v>
      </c>
      <c r="T50" s="1">
        <v>822.0</v>
      </c>
      <c r="U50" s="1">
        <v>344.0</v>
      </c>
      <c r="V50" s="1">
        <v>416833.0</v>
      </c>
      <c r="W50" s="1">
        <v>4961.0</v>
      </c>
      <c r="X50" s="1">
        <v>60581.0</v>
      </c>
      <c r="Y50" s="1">
        <v>255982.0</v>
      </c>
      <c r="Z50" s="1">
        <v>6471.0</v>
      </c>
      <c r="AA50" s="1">
        <v>2525.0</v>
      </c>
      <c r="AB50" s="1">
        <v>91274.0</v>
      </c>
      <c r="AC50" s="1">
        <v>416833.0</v>
      </c>
      <c r="AD50" s="1">
        <v>0.200995449245246</v>
      </c>
      <c r="AE50" s="1">
        <v>0.0490011478972609</v>
      </c>
      <c r="AF50" s="1">
        <v>0.114789726092657</v>
      </c>
      <c r="AG50" s="1">
        <v>0.321229747326488</v>
      </c>
      <c r="AH50" s="1">
        <v>0.965050384976611</v>
      </c>
      <c r="AI50" s="1">
        <v>2.9691065911081</v>
      </c>
      <c r="AJ50" s="1">
        <v>11.4871394672486</v>
      </c>
      <c r="AK50" s="1">
        <v>28.6098646570146</v>
      </c>
      <c r="AL50" s="1">
        <v>31.724159834485</v>
      </c>
      <c r="AM50" s="1">
        <v>23.5586629946053</v>
      </c>
      <c r="AN50" s="1">
        <v>220403.0</v>
      </c>
      <c r="AO50" s="1">
        <v>1.0</v>
      </c>
      <c r="AP50" s="1">
        <v>0.0</v>
      </c>
      <c r="AQ50" s="1">
        <v>0.0</v>
      </c>
      <c r="AR50" s="1">
        <v>0.0</v>
      </c>
      <c r="AS50" s="1">
        <v>0.0</v>
      </c>
      <c r="AT50" s="1">
        <v>0.0</v>
      </c>
      <c r="AU50" s="1">
        <v>0.0</v>
      </c>
      <c r="AV50" s="1">
        <v>1.0</v>
      </c>
      <c r="AW50" s="1">
        <v>1.0</v>
      </c>
      <c r="AX50" s="1">
        <v>1.0</v>
      </c>
      <c r="AY50" s="1">
        <v>1.0</v>
      </c>
      <c r="AZ50" s="1">
        <v>0.0</v>
      </c>
      <c r="BA50" s="1">
        <v>0.0</v>
      </c>
      <c r="BB50" s="1">
        <v>0.0</v>
      </c>
      <c r="BC50" s="1">
        <v>0.0</v>
      </c>
      <c r="BD50" s="1">
        <v>0.0</v>
      </c>
      <c r="BE50" s="1">
        <v>0.0</v>
      </c>
      <c r="BF50" s="1">
        <v>0.0</v>
      </c>
      <c r="BG50" s="1">
        <v>0.0</v>
      </c>
      <c r="BH50" s="1">
        <v>0.0</v>
      </c>
      <c r="BI50" s="1">
        <v>0.0</v>
      </c>
      <c r="BJ50" s="1">
        <v>0.0</v>
      </c>
      <c r="BK50" s="1">
        <v>0.0</v>
      </c>
      <c r="BL50" s="1">
        <v>0.0</v>
      </c>
      <c r="BM50" s="1">
        <v>0.0</v>
      </c>
      <c r="BN50" s="1">
        <v>0.0</v>
      </c>
      <c r="BO50" s="1">
        <v>0.0</v>
      </c>
      <c r="BP50" s="1">
        <v>0.0</v>
      </c>
      <c r="BQ50" s="1">
        <v>0.0</v>
      </c>
      <c r="BR50" s="1">
        <v>0.0</v>
      </c>
      <c r="BS50" s="1">
        <v>0.0</v>
      </c>
      <c r="BT50" s="1">
        <v>0.0</v>
      </c>
      <c r="BU50" s="1">
        <v>0.0</v>
      </c>
      <c r="BV50" s="1">
        <v>0.0</v>
      </c>
      <c r="BW50" s="1">
        <v>0.0</v>
      </c>
      <c r="BX50" s="1">
        <v>0.0</v>
      </c>
    </row>
    <row r="51">
      <c r="A51" s="1">
        <v>49.0</v>
      </c>
      <c r="B51" s="1">
        <v>13.0</v>
      </c>
      <c r="C51" s="1" t="s">
        <v>242</v>
      </c>
      <c r="D51" s="1">
        <v>6.0</v>
      </c>
      <c r="E51" s="1" t="s">
        <v>66</v>
      </c>
      <c r="F51" s="1" t="s">
        <v>67</v>
      </c>
      <c r="G51" s="1" t="s">
        <v>126</v>
      </c>
      <c r="H51" s="1">
        <v>2018.0</v>
      </c>
      <c r="I51" s="1" t="s">
        <v>243</v>
      </c>
      <c r="J51" s="1">
        <v>13.0</v>
      </c>
      <c r="K51" s="1" t="s">
        <v>23</v>
      </c>
      <c r="L51" s="2" t="str">
        <f>HYPERLINK("https://myanimelist.net/anime/37259/Hanebado", "Hanebado!")</f>
        <v>Hanebado!</v>
      </c>
      <c r="M51" s="1" t="s">
        <v>70</v>
      </c>
      <c r="N51" s="1" t="s">
        <v>71</v>
      </c>
      <c r="O51" s="1">
        <v>6.911</v>
      </c>
      <c r="P51" s="1" t="s">
        <v>244</v>
      </c>
      <c r="Q51" s="1" t="s">
        <v>73</v>
      </c>
      <c r="R51" s="1" t="s">
        <v>245</v>
      </c>
      <c r="S51" s="1">
        <v>24.0</v>
      </c>
      <c r="T51" s="1">
        <v>40132.0</v>
      </c>
      <c r="U51" s="1">
        <v>1189.0</v>
      </c>
      <c r="V51" s="1">
        <v>129786.0</v>
      </c>
      <c r="W51" s="1">
        <v>317.0</v>
      </c>
      <c r="X51" s="1">
        <v>11387.0</v>
      </c>
      <c r="Y51" s="1">
        <v>70363.0</v>
      </c>
      <c r="Z51" s="1">
        <v>4898.0</v>
      </c>
      <c r="AA51" s="1">
        <v>10525.0</v>
      </c>
      <c r="AB51" s="1">
        <v>32613.0</v>
      </c>
      <c r="AC51" s="1">
        <v>129786.0</v>
      </c>
      <c r="AD51" s="1">
        <v>0.541626486660237</v>
      </c>
      <c r="AE51" s="1">
        <v>0.623593699774991</v>
      </c>
      <c r="AF51" s="1">
        <v>1.54773384763741</v>
      </c>
      <c r="AG51" s="1">
        <v>4.18514946962391</v>
      </c>
      <c r="AH51" s="1">
        <v>8.83477981356477</v>
      </c>
      <c r="AI51" s="1">
        <v>18.4860173577627</v>
      </c>
      <c r="AJ51" s="1">
        <v>32.0073931211829</v>
      </c>
      <c r="AK51" s="1">
        <v>21.7984570877531</v>
      </c>
      <c r="AL51" s="1">
        <v>8.21118611378977</v>
      </c>
      <c r="AM51" s="1">
        <v>3.76406300225008</v>
      </c>
      <c r="AN51" s="1">
        <v>62220.0</v>
      </c>
      <c r="AO51" s="1">
        <v>0.0</v>
      </c>
      <c r="AP51" s="1">
        <v>0.0</v>
      </c>
      <c r="AQ51" s="1">
        <v>1.0</v>
      </c>
      <c r="AR51" s="1">
        <v>0.0</v>
      </c>
      <c r="AS51" s="1">
        <v>0.0</v>
      </c>
      <c r="AT51" s="1">
        <v>0.0</v>
      </c>
      <c r="AU51" s="1">
        <v>0.0</v>
      </c>
      <c r="AV51" s="1">
        <v>0.0</v>
      </c>
      <c r="AW51" s="1">
        <v>0.0</v>
      </c>
      <c r="AX51" s="1">
        <v>1.0</v>
      </c>
      <c r="AY51" s="1">
        <v>0.0</v>
      </c>
      <c r="AZ51" s="1">
        <v>0.0</v>
      </c>
      <c r="BA51" s="1">
        <v>0.0</v>
      </c>
      <c r="BB51" s="1">
        <v>0.0</v>
      </c>
      <c r="BC51" s="1">
        <v>0.0</v>
      </c>
      <c r="BD51" s="1">
        <v>0.0</v>
      </c>
      <c r="BE51" s="1">
        <v>0.0</v>
      </c>
      <c r="BF51" s="1">
        <v>0.0</v>
      </c>
      <c r="BG51" s="1">
        <v>0.0</v>
      </c>
      <c r="BH51" s="1">
        <v>0.0</v>
      </c>
      <c r="BI51" s="1">
        <v>0.0</v>
      </c>
      <c r="BJ51" s="1">
        <v>0.0</v>
      </c>
      <c r="BK51" s="1">
        <v>0.0</v>
      </c>
      <c r="BL51" s="1">
        <v>0.0</v>
      </c>
      <c r="BM51" s="1">
        <v>0.0</v>
      </c>
      <c r="BN51" s="1">
        <v>0.0</v>
      </c>
      <c r="BO51" s="1">
        <v>0.0</v>
      </c>
      <c r="BP51" s="1">
        <v>0.0</v>
      </c>
      <c r="BQ51" s="1">
        <v>0.0</v>
      </c>
      <c r="BR51" s="1">
        <v>0.0</v>
      </c>
      <c r="BS51" s="1">
        <v>0.0</v>
      </c>
      <c r="BT51" s="1">
        <v>0.0</v>
      </c>
      <c r="BU51" s="1">
        <v>0.0</v>
      </c>
      <c r="BV51" s="1">
        <v>0.0</v>
      </c>
      <c r="BW51" s="1">
        <v>0.0</v>
      </c>
      <c r="BX51" s="1">
        <v>0.0</v>
      </c>
    </row>
    <row r="52">
      <c r="A52" s="1">
        <v>50.0</v>
      </c>
      <c r="B52" s="1">
        <v>12.0</v>
      </c>
      <c r="C52" s="1" t="s">
        <v>246</v>
      </c>
      <c r="D52" s="1">
        <v>8.0</v>
      </c>
      <c r="E52" s="1" t="s">
        <v>66</v>
      </c>
      <c r="F52" s="1" t="s">
        <v>67</v>
      </c>
      <c r="G52" s="1" t="s">
        <v>78</v>
      </c>
      <c r="H52" s="1">
        <v>2018.0</v>
      </c>
      <c r="I52" s="1" t="s">
        <v>247</v>
      </c>
      <c r="J52" s="1">
        <v>12.0</v>
      </c>
      <c r="K52" s="1" t="s">
        <v>23</v>
      </c>
      <c r="L52" s="2" t="str">
        <f>HYPERLINK("https://myanimelist.net/anime/36296/Hinamatsuri_TV", "Hinamatsuri (TV)")</f>
        <v>Hinamatsuri (TV)</v>
      </c>
      <c r="M52" s="1" t="s">
        <v>70</v>
      </c>
      <c r="N52" s="1" t="s">
        <v>71</v>
      </c>
      <c r="O52" s="1">
        <v>8.201</v>
      </c>
      <c r="P52" s="1" t="s">
        <v>248</v>
      </c>
      <c r="Q52" s="1" t="s">
        <v>73</v>
      </c>
      <c r="R52" s="1" t="s">
        <v>249</v>
      </c>
      <c r="S52" s="1">
        <v>23.0</v>
      </c>
      <c r="T52" s="1">
        <v>3042.0</v>
      </c>
      <c r="U52" s="1">
        <v>398.0</v>
      </c>
      <c r="V52" s="1">
        <v>361861.0</v>
      </c>
      <c r="W52" s="1">
        <v>3429.0</v>
      </c>
      <c r="X52" s="1">
        <v>28278.0</v>
      </c>
      <c r="Y52" s="1">
        <v>217813.0</v>
      </c>
      <c r="Z52" s="1">
        <v>9887.0</v>
      </c>
      <c r="AA52" s="1">
        <v>8125.0</v>
      </c>
      <c r="AB52" s="1">
        <v>97758.0</v>
      </c>
      <c r="AC52" s="1">
        <v>361861.0</v>
      </c>
      <c r="AD52" s="1">
        <v>0.0939426026988135</v>
      </c>
      <c r="AE52" s="1">
        <v>0.0722217697048681</v>
      </c>
      <c r="AF52" s="1">
        <v>0.152045830957617</v>
      </c>
      <c r="AG52" s="1">
        <v>0.468083951019521</v>
      </c>
      <c r="AH52" s="1">
        <v>1.65241237001439</v>
      </c>
      <c r="AI52" s="1">
        <v>4.78998669598979</v>
      </c>
      <c r="AJ52" s="1">
        <v>16.8189840080367</v>
      </c>
      <c r="AK52" s="1">
        <v>35.9191985012625</v>
      </c>
      <c r="AL52" s="1">
        <v>28.0101001873421</v>
      </c>
      <c r="AM52" s="1">
        <v>12.0230240829735</v>
      </c>
      <c r="AN52" s="1">
        <v>184155.0</v>
      </c>
      <c r="AO52" s="1">
        <v>0.0</v>
      </c>
      <c r="AP52" s="1">
        <v>0.0</v>
      </c>
      <c r="AQ52" s="1">
        <v>1.0</v>
      </c>
      <c r="AR52" s="1">
        <v>1.0</v>
      </c>
      <c r="AS52" s="1">
        <v>0.0</v>
      </c>
      <c r="AT52" s="1">
        <v>1.0</v>
      </c>
      <c r="AU52" s="1">
        <v>0.0</v>
      </c>
      <c r="AV52" s="1">
        <v>0.0</v>
      </c>
      <c r="AW52" s="1">
        <v>1.0</v>
      </c>
      <c r="AX52" s="1">
        <v>0.0</v>
      </c>
      <c r="AY52" s="1">
        <v>0.0</v>
      </c>
      <c r="AZ52" s="1">
        <v>0.0</v>
      </c>
      <c r="BA52" s="1">
        <v>0.0</v>
      </c>
      <c r="BB52" s="1">
        <v>1.0</v>
      </c>
      <c r="BC52" s="1">
        <v>0.0</v>
      </c>
      <c r="BD52" s="1">
        <v>0.0</v>
      </c>
      <c r="BE52" s="1">
        <v>0.0</v>
      </c>
      <c r="BF52" s="1">
        <v>0.0</v>
      </c>
      <c r="BG52" s="1">
        <v>0.0</v>
      </c>
      <c r="BH52" s="1">
        <v>0.0</v>
      </c>
      <c r="BI52" s="1">
        <v>0.0</v>
      </c>
      <c r="BJ52" s="1">
        <v>0.0</v>
      </c>
      <c r="BK52" s="1">
        <v>0.0</v>
      </c>
      <c r="BL52" s="1">
        <v>0.0</v>
      </c>
      <c r="BM52" s="1">
        <v>0.0</v>
      </c>
      <c r="BN52" s="1">
        <v>0.0</v>
      </c>
      <c r="BO52" s="1">
        <v>0.0</v>
      </c>
      <c r="BP52" s="1">
        <v>0.0</v>
      </c>
      <c r="BQ52" s="1">
        <v>0.0</v>
      </c>
      <c r="BR52" s="1">
        <v>0.0</v>
      </c>
      <c r="BS52" s="1">
        <v>0.0</v>
      </c>
      <c r="BT52" s="1">
        <v>0.0</v>
      </c>
      <c r="BU52" s="1">
        <v>0.0</v>
      </c>
      <c r="BV52" s="1">
        <v>0.0</v>
      </c>
      <c r="BW52" s="1">
        <v>0.0</v>
      </c>
      <c r="BX52" s="1">
        <v>0.0</v>
      </c>
    </row>
    <row r="53">
      <c r="A53" s="1">
        <v>51.0</v>
      </c>
      <c r="B53" s="1">
        <v>1.0</v>
      </c>
      <c r="C53" s="1" t="s">
        <v>250</v>
      </c>
      <c r="D53" s="1">
        <v>8.0</v>
      </c>
      <c r="E53" s="1" t="s">
        <v>121</v>
      </c>
      <c r="F53" s="1" t="s">
        <v>67</v>
      </c>
      <c r="G53" s="1" t="s">
        <v>78</v>
      </c>
      <c r="H53" s="1">
        <v>1988.0</v>
      </c>
      <c r="I53" s="1" t="s">
        <v>221</v>
      </c>
      <c r="J53" s="1">
        <v>1.0</v>
      </c>
      <c r="K53" s="1" t="s">
        <v>23</v>
      </c>
      <c r="L53" s="2" t="str">
        <f>HYPERLINK("https://myanimelist.net/anime/578/Hotaru_no_Haka", "Hotaru no Haka")</f>
        <v>Hotaru no Haka</v>
      </c>
      <c r="M53" s="1" t="s">
        <v>70</v>
      </c>
      <c r="N53" s="1" t="s">
        <v>71</v>
      </c>
      <c r="O53" s="1">
        <v>8.511</v>
      </c>
      <c r="P53" s="1" t="s">
        <v>251</v>
      </c>
      <c r="Q53" s="1" t="s">
        <v>132</v>
      </c>
      <c r="R53" s="1" t="s">
        <v>252</v>
      </c>
      <c r="S53" s="1">
        <v>88.0</v>
      </c>
      <c r="T53" s="1">
        <v>992.0</v>
      </c>
      <c r="U53" s="1">
        <v>303.0</v>
      </c>
      <c r="V53" s="1">
        <v>462599.0</v>
      </c>
      <c r="W53" s="1">
        <v>5735.0</v>
      </c>
      <c r="X53" s="1">
        <v>6246.0</v>
      </c>
      <c r="Y53" s="1">
        <v>346111.0</v>
      </c>
      <c r="Z53" s="1">
        <v>2851.0</v>
      </c>
      <c r="AA53" s="1">
        <v>1294.0</v>
      </c>
      <c r="AB53" s="1">
        <v>106097.0</v>
      </c>
      <c r="AC53" s="1">
        <v>462599.0</v>
      </c>
      <c r="AD53" s="1">
        <v>0.314895305426803</v>
      </c>
      <c r="AE53" s="1">
        <v>0.20632315544574</v>
      </c>
      <c r="AF53" s="1">
        <v>0.357097769040705</v>
      </c>
      <c r="AG53" s="1">
        <v>0.892383717784551</v>
      </c>
      <c r="AH53" s="1">
        <v>1.89658592890508</v>
      </c>
      <c r="AI53" s="1">
        <v>4.43486572763179</v>
      </c>
      <c r="AJ53" s="1">
        <v>11.4664454343787</v>
      </c>
      <c r="AK53" s="1">
        <v>23.6719750392266</v>
      </c>
      <c r="AL53" s="1">
        <v>26.5529244143055</v>
      </c>
      <c r="AM53" s="1">
        <v>30.2065035078543</v>
      </c>
      <c r="AN53" s="1">
        <v>277235.0</v>
      </c>
      <c r="AO53" s="1">
        <v>1.0</v>
      </c>
      <c r="AP53" s="1">
        <v>0.0</v>
      </c>
      <c r="AQ53" s="1">
        <v>0.0</v>
      </c>
      <c r="AR53" s="1">
        <v>0.0</v>
      </c>
      <c r="AS53" s="1">
        <v>0.0</v>
      </c>
      <c r="AT53" s="1">
        <v>0.0</v>
      </c>
      <c r="AU53" s="1">
        <v>0.0</v>
      </c>
      <c r="AV53" s="1">
        <v>0.0</v>
      </c>
      <c r="AW53" s="1">
        <v>0.0</v>
      </c>
      <c r="AX53" s="1">
        <v>0.0</v>
      </c>
      <c r="AY53" s="1">
        <v>0.0</v>
      </c>
      <c r="AZ53" s="1">
        <v>0.0</v>
      </c>
      <c r="BA53" s="1">
        <v>0.0</v>
      </c>
      <c r="BB53" s="1">
        <v>0.0</v>
      </c>
      <c r="BC53" s="1">
        <v>0.0</v>
      </c>
      <c r="BD53" s="1">
        <v>0.0</v>
      </c>
      <c r="BE53" s="1">
        <v>0.0</v>
      </c>
      <c r="BF53" s="1">
        <v>0.0</v>
      </c>
      <c r="BG53" s="1">
        <v>0.0</v>
      </c>
      <c r="BH53" s="1">
        <v>0.0</v>
      </c>
      <c r="BI53" s="1">
        <v>0.0</v>
      </c>
      <c r="BJ53" s="1">
        <v>0.0</v>
      </c>
      <c r="BK53" s="1">
        <v>0.0</v>
      </c>
      <c r="BL53" s="1">
        <v>0.0</v>
      </c>
      <c r="BM53" s="1">
        <v>1.0</v>
      </c>
      <c r="BN53" s="1">
        <v>0.0</v>
      </c>
      <c r="BO53" s="1">
        <v>0.0</v>
      </c>
      <c r="BP53" s="1">
        <v>0.0</v>
      </c>
      <c r="BQ53" s="1">
        <v>0.0</v>
      </c>
      <c r="BR53" s="1">
        <v>0.0</v>
      </c>
      <c r="BS53" s="1">
        <v>0.0</v>
      </c>
      <c r="BT53" s="1">
        <v>0.0</v>
      </c>
      <c r="BU53" s="1">
        <v>0.0</v>
      </c>
      <c r="BV53" s="1">
        <v>0.0</v>
      </c>
      <c r="BW53" s="1">
        <v>0.0</v>
      </c>
      <c r="BX53" s="1">
        <v>0.0</v>
      </c>
    </row>
    <row r="54">
      <c r="A54" s="1">
        <v>52.0</v>
      </c>
      <c r="B54" s="1">
        <v>1.0</v>
      </c>
      <c r="C54" s="1" t="s">
        <v>253</v>
      </c>
      <c r="D54" s="1">
        <v>8.0</v>
      </c>
      <c r="E54" s="1" t="s">
        <v>121</v>
      </c>
      <c r="F54" s="1" t="s">
        <v>157</v>
      </c>
      <c r="G54" s="1" t="s">
        <v>126</v>
      </c>
      <c r="H54" s="1">
        <v>2011.0</v>
      </c>
      <c r="I54" s="1" t="s">
        <v>254</v>
      </c>
      <c r="J54" s="1">
        <v>1.0</v>
      </c>
      <c r="K54" s="1" t="s">
        <v>23</v>
      </c>
      <c r="L54" s="2" t="str">
        <f>HYPERLINK("https://myanimelist.net/anime/10408/Hotarubi_no_Mori_e", "Hotarubi no Mori e")</f>
        <v>Hotarubi no Mori e</v>
      </c>
      <c r="M54" s="1" t="s">
        <v>70</v>
      </c>
      <c r="N54" s="1" t="s">
        <v>71</v>
      </c>
      <c r="O54" s="1">
        <v>8.371</v>
      </c>
      <c r="P54" s="1" t="s">
        <v>255</v>
      </c>
      <c r="Q54" s="1" t="s">
        <v>73</v>
      </c>
      <c r="R54" s="1" t="s">
        <v>256</v>
      </c>
      <c r="S54" s="1">
        <v>45.0</v>
      </c>
      <c r="T54" s="1">
        <v>1702.0</v>
      </c>
      <c r="U54" s="1">
        <v>195.0</v>
      </c>
      <c r="V54" s="1">
        <v>596289.0</v>
      </c>
      <c r="W54" s="1">
        <v>9088.0</v>
      </c>
      <c r="X54" s="1">
        <v>12146.0</v>
      </c>
      <c r="Y54" s="1">
        <v>426709.0</v>
      </c>
      <c r="Z54" s="1">
        <v>3212.0</v>
      </c>
      <c r="AA54" s="1">
        <v>863.0</v>
      </c>
      <c r="AB54" s="1">
        <v>153359.0</v>
      </c>
      <c r="AC54" s="1">
        <v>596289.0</v>
      </c>
      <c r="AD54" s="1">
        <v>0.192770507309713</v>
      </c>
      <c r="AE54" s="1">
        <v>0.108657910176127</v>
      </c>
      <c r="AF54" s="1">
        <v>0.200553167542714</v>
      </c>
      <c r="AG54" s="1">
        <v>0.609442162861145</v>
      </c>
      <c r="AH54" s="1">
        <v>1.74750655539458</v>
      </c>
      <c r="AI54" s="1">
        <v>4.8435086626995</v>
      </c>
      <c r="AJ54" s="1">
        <v>14.9034950131107</v>
      </c>
      <c r="AK54" s="1">
        <v>27.4117266729726</v>
      </c>
      <c r="AL54" s="1">
        <v>26.5891593529616</v>
      </c>
      <c r="AM54" s="1">
        <v>23.3931799949712</v>
      </c>
      <c r="AN54" s="1">
        <v>334076.0</v>
      </c>
      <c r="AO54" s="1">
        <v>1.0</v>
      </c>
      <c r="AP54" s="1">
        <v>0.0</v>
      </c>
      <c r="AQ54" s="1">
        <v>0.0</v>
      </c>
      <c r="AR54" s="1">
        <v>0.0</v>
      </c>
      <c r="AS54" s="1">
        <v>0.0</v>
      </c>
      <c r="AT54" s="1">
        <v>0.0</v>
      </c>
      <c r="AU54" s="1">
        <v>1.0</v>
      </c>
      <c r="AV54" s="1">
        <v>0.0</v>
      </c>
      <c r="AW54" s="1">
        <v>0.0</v>
      </c>
      <c r="AX54" s="1">
        <v>0.0</v>
      </c>
      <c r="AY54" s="1">
        <v>0.0</v>
      </c>
      <c r="AZ54" s="1">
        <v>0.0</v>
      </c>
      <c r="BA54" s="1">
        <v>0.0</v>
      </c>
      <c r="BB54" s="1">
        <v>1.0</v>
      </c>
      <c r="BC54" s="1">
        <v>0.0</v>
      </c>
      <c r="BD54" s="1">
        <v>0.0</v>
      </c>
      <c r="BE54" s="1">
        <v>0.0</v>
      </c>
      <c r="BF54" s="1">
        <v>0.0</v>
      </c>
      <c r="BG54" s="1">
        <v>0.0</v>
      </c>
      <c r="BH54" s="1">
        <v>0.0</v>
      </c>
      <c r="BI54" s="1">
        <v>0.0</v>
      </c>
      <c r="BJ54" s="1">
        <v>0.0</v>
      </c>
      <c r="BK54" s="1">
        <v>0.0</v>
      </c>
      <c r="BL54" s="1">
        <v>0.0</v>
      </c>
      <c r="BM54" s="1">
        <v>0.0</v>
      </c>
      <c r="BN54" s="1">
        <v>0.0</v>
      </c>
      <c r="BO54" s="1">
        <v>0.0</v>
      </c>
      <c r="BP54" s="1">
        <v>0.0</v>
      </c>
      <c r="BQ54" s="1">
        <v>0.0</v>
      </c>
      <c r="BR54" s="1">
        <v>1.0</v>
      </c>
      <c r="BS54" s="1">
        <v>0.0</v>
      </c>
      <c r="BT54" s="1">
        <v>0.0</v>
      </c>
      <c r="BU54" s="1">
        <v>0.0</v>
      </c>
      <c r="BV54" s="1">
        <v>0.0</v>
      </c>
      <c r="BW54" s="1">
        <v>0.0</v>
      </c>
      <c r="BX54" s="1">
        <v>0.0</v>
      </c>
    </row>
    <row r="55">
      <c r="A55" s="1">
        <v>53.0</v>
      </c>
      <c r="B55" s="1">
        <v>12.0</v>
      </c>
      <c r="C55" s="1" t="s">
        <v>257</v>
      </c>
      <c r="D55" s="1">
        <v>9.0</v>
      </c>
      <c r="E55" s="1" t="s">
        <v>66</v>
      </c>
      <c r="F55" s="1" t="s">
        <v>67</v>
      </c>
      <c r="G55" s="1" t="s">
        <v>68</v>
      </c>
      <c r="H55" s="1">
        <v>2017.0</v>
      </c>
      <c r="I55" s="1" t="s">
        <v>258</v>
      </c>
      <c r="J55" s="1">
        <v>12.0</v>
      </c>
      <c r="K55" s="1" t="s">
        <v>23</v>
      </c>
      <c r="L55" s="2" t="str">
        <f>HYPERLINK("https://myanimelist.net/anime/35557/Houseki_no_Kuni_TV", "Houseki no Kuni (TV)")</f>
        <v>Houseki no Kuni (TV)</v>
      </c>
      <c r="M55" s="1" t="s">
        <v>70</v>
      </c>
      <c r="N55" s="1" t="s">
        <v>71</v>
      </c>
      <c r="O55" s="1">
        <v>8.411</v>
      </c>
      <c r="P55" s="1" t="s">
        <v>259</v>
      </c>
      <c r="Q55" s="1" t="s">
        <v>73</v>
      </c>
      <c r="R55" s="1" t="s">
        <v>260</v>
      </c>
      <c r="S55" s="1">
        <v>24.0</v>
      </c>
      <c r="T55" s="1">
        <v>1502.0</v>
      </c>
      <c r="U55" s="1">
        <v>468.0</v>
      </c>
      <c r="V55" s="1">
        <v>318444.0</v>
      </c>
      <c r="W55" s="1">
        <v>9218.0</v>
      </c>
      <c r="X55" s="1">
        <v>18778.0</v>
      </c>
      <c r="Y55" s="1">
        <v>163054.0</v>
      </c>
      <c r="Z55" s="1">
        <v>7734.0</v>
      </c>
      <c r="AA55" s="1">
        <v>7100.0</v>
      </c>
      <c r="AB55" s="1">
        <v>121778.0</v>
      </c>
      <c r="AC55" s="1">
        <v>318444.0</v>
      </c>
      <c r="AD55" s="1">
        <v>0.403001567228317</v>
      </c>
      <c r="AE55" s="1">
        <v>0.145889456236774</v>
      </c>
      <c r="AF55" s="1">
        <v>0.278056636886921</v>
      </c>
      <c r="AG55" s="1">
        <v>0.668058153559486</v>
      </c>
      <c r="AH55" s="1">
        <v>1.62933966965427</v>
      </c>
      <c r="AI55" s="1">
        <v>4.04373794786979</v>
      </c>
      <c r="AJ55" s="1">
        <v>12.8657167000093</v>
      </c>
      <c r="AK55" s="1">
        <v>29.3981698817717</v>
      </c>
      <c r="AL55" s="1">
        <v>31.7533457074555</v>
      </c>
      <c r="AM55" s="1">
        <v>18.8146842793277</v>
      </c>
      <c r="AN55" s="1">
        <v>138461.0</v>
      </c>
      <c r="AO55" s="1">
        <v>1.0</v>
      </c>
      <c r="AP55" s="1">
        <v>0.0</v>
      </c>
      <c r="AQ55" s="1">
        <v>1.0</v>
      </c>
      <c r="AR55" s="1">
        <v>0.0</v>
      </c>
      <c r="AS55" s="1">
        <v>1.0</v>
      </c>
      <c r="AT55" s="1">
        <v>0.0</v>
      </c>
      <c r="AU55" s="1">
        <v>0.0</v>
      </c>
      <c r="AV55" s="1">
        <v>0.0</v>
      </c>
      <c r="AW55" s="1">
        <v>0.0</v>
      </c>
      <c r="AX55" s="1">
        <v>0.0</v>
      </c>
      <c r="AY55" s="1">
        <v>0.0</v>
      </c>
      <c r="AZ55" s="1">
        <v>1.0</v>
      </c>
      <c r="BA55" s="1">
        <v>0.0</v>
      </c>
      <c r="BB55" s="1">
        <v>0.0</v>
      </c>
      <c r="BC55" s="1">
        <v>0.0</v>
      </c>
      <c r="BD55" s="1">
        <v>1.0</v>
      </c>
      <c r="BE55" s="1">
        <v>0.0</v>
      </c>
      <c r="BF55" s="1">
        <v>0.0</v>
      </c>
      <c r="BG55" s="1">
        <v>0.0</v>
      </c>
      <c r="BH55" s="1">
        <v>0.0</v>
      </c>
      <c r="BI55" s="1">
        <v>0.0</v>
      </c>
      <c r="BJ55" s="1">
        <v>0.0</v>
      </c>
      <c r="BK55" s="1">
        <v>0.0</v>
      </c>
      <c r="BL55" s="1">
        <v>0.0</v>
      </c>
      <c r="BM55" s="1">
        <v>0.0</v>
      </c>
      <c r="BN55" s="1">
        <v>0.0</v>
      </c>
      <c r="BO55" s="1">
        <v>0.0</v>
      </c>
      <c r="BP55" s="1">
        <v>0.0</v>
      </c>
      <c r="BQ55" s="1">
        <v>0.0</v>
      </c>
      <c r="BR55" s="1">
        <v>0.0</v>
      </c>
      <c r="BS55" s="1">
        <v>0.0</v>
      </c>
      <c r="BT55" s="1">
        <v>0.0</v>
      </c>
      <c r="BU55" s="1">
        <v>0.0</v>
      </c>
      <c r="BV55" s="1">
        <v>0.0</v>
      </c>
      <c r="BW55" s="1">
        <v>0.0</v>
      </c>
      <c r="BX55" s="1">
        <v>0.0</v>
      </c>
    </row>
    <row r="56">
      <c r="A56" s="1">
        <v>54.0</v>
      </c>
      <c r="B56" s="1">
        <v>148.0</v>
      </c>
      <c r="C56" s="1" t="s">
        <v>261</v>
      </c>
      <c r="D56" s="1">
        <v>10.0</v>
      </c>
      <c r="E56" s="1" t="s">
        <v>66</v>
      </c>
      <c r="F56" s="1" t="s">
        <v>67</v>
      </c>
      <c r="G56" s="1" t="s">
        <v>68</v>
      </c>
      <c r="H56" s="1">
        <v>2011.0</v>
      </c>
      <c r="I56" s="1" t="s">
        <v>170</v>
      </c>
      <c r="J56" s="1">
        <v>148.0</v>
      </c>
      <c r="K56" s="1" t="s">
        <v>23</v>
      </c>
      <c r="L56" s="2" t="str">
        <f>HYPERLINK("https://myanimelist.net/anime/11061/Hunter_x_Hunter_2011", "Hunter x Hunter (2011)")</f>
        <v>Hunter x Hunter (2011)</v>
      </c>
      <c r="M56" s="1" t="s">
        <v>70</v>
      </c>
      <c r="N56" s="1" t="s">
        <v>71</v>
      </c>
      <c r="O56" s="1">
        <v>9.081</v>
      </c>
      <c r="P56" s="1" t="s">
        <v>262</v>
      </c>
      <c r="Q56" s="1" t="s">
        <v>73</v>
      </c>
      <c r="R56" s="1" t="s">
        <v>263</v>
      </c>
      <c r="S56" s="1">
        <v>23.0</v>
      </c>
      <c r="T56" s="1">
        <v>52.0</v>
      </c>
      <c r="U56" s="1">
        <v>12.0</v>
      </c>
      <c r="V56" s="1">
        <v>1817372.0</v>
      </c>
      <c r="W56" s="1">
        <v>158607.0</v>
      </c>
      <c r="X56" s="1">
        <v>247205.0</v>
      </c>
      <c r="Y56" s="1">
        <v>1187154.0</v>
      </c>
      <c r="Z56" s="1">
        <v>88248.0</v>
      </c>
      <c r="AA56" s="1">
        <v>34725.0</v>
      </c>
      <c r="AB56" s="1">
        <v>260040.0</v>
      </c>
      <c r="AC56" s="1">
        <v>1817372.0</v>
      </c>
      <c r="AD56" s="1">
        <v>0.435103277801865</v>
      </c>
      <c r="AE56" s="1">
        <v>0.100573492403348</v>
      </c>
      <c r="AF56" s="1">
        <v>0.12292315738187</v>
      </c>
      <c r="AG56" s="1">
        <v>0.277761636353071</v>
      </c>
      <c r="AH56" s="1">
        <v>0.778572929191791</v>
      </c>
      <c r="AI56" s="1">
        <v>1.8225704796685</v>
      </c>
      <c r="AJ56" s="1">
        <v>6.46969161932262</v>
      </c>
      <c r="AK56" s="1">
        <v>16.4718818864905</v>
      </c>
      <c r="AL56" s="1">
        <v>29.8083739724741</v>
      </c>
      <c r="AM56" s="1">
        <v>43.7125475489122</v>
      </c>
      <c r="AN56" s="1">
        <v>1118585.0</v>
      </c>
      <c r="AO56" s="1">
        <v>0.0</v>
      </c>
      <c r="AP56" s="1">
        <v>0.0</v>
      </c>
      <c r="AQ56" s="1">
        <v>0.0</v>
      </c>
      <c r="AR56" s="1">
        <v>0.0</v>
      </c>
      <c r="AS56" s="1">
        <v>1.0</v>
      </c>
      <c r="AT56" s="1">
        <v>0.0</v>
      </c>
      <c r="AU56" s="1">
        <v>0.0</v>
      </c>
      <c r="AV56" s="1">
        <v>0.0</v>
      </c>
      <c r="AW56" s="1">
        <v>0.0</v>
      </c>
      <c r="AX56" s="1">
        <v>0.0</v>
      </c>
      <c r="AY56" s="1">
        <v>1.0</v>
      </c>
      <c r="AZ56" s="1">
        <v>0.0</v>
      </c>
      <c r="BA56" s="1">
        <v>0.0</v>
      </c>
      <c r="BB56" s="1">
        <v>0.0</v>
      </c>
      <c r="BC56" s="1">
        <v>0.0</v>
      </c>
      <c r="BD56" s="1">
        <v>1.0</v>
      </c>
      <c r="BE56" s="1">
        <v>0.0</v>
      </c>
      <c r="BF56" s="1">
        <v>1.0</v>
      </c>
      <c r="BG56" s="1">
        <v>1.0</v>
      </c>
      <c r="BH56" s="1">
        <v>0.0</v>
      </c>
      <c r="BI56" s="1">
        <v>0.0</v>
      </c>
      <c r="BJ56" s="1">
        <v>0.0</v>
      </c>
      <c r="BK56" s="1">
        <v>0.0</v>
      </c>
      <c r="BL56" s="1">
        <v>0.0</v>
      </c>
      <c r="BM56" s="1">
        <v>0.0</v>
      </c>
      <c r="BN56" s="1">
        <v>0.0</v>
      </c>
      <c r="BO56" s="1">
        <v>0.0</v>
      </c>
      <c r="BP56" s="1">
        <v>0.0</v>
      </c>
      <c r="BQ56" s="1">
        <v>0.0</v>
      </c>
      <c r="BR56" s="1">
        <v>0.0</v>
      </c>
      <c r="BS56" s="1">
        <v>0.0</v>
      </c>
      <c r="BT56" s="1">
        <v>0.0</v>
      </c>
      <c r="BU56" s="1">
        <v>0.0</v>
      </c>
      <c r="BV56" s="1">
        <v>0.0</v>
      </c>
      <c r="BW56" s="1">
        <v>0.0</v>
      </c>
      <c r="BX56" s="1">
        <v>0.0</v>
      </c>
    </row>
    <row r="57">
      <c r="A57" s="1">
        <v>55.0</v>
      </c>
      <c r="B57" s="1">
        <v>22.0</v>
      </c>
      <c r="C57" s="1" t="s">
        <v>264</v>
      </c>
      <c r="D57" s="1">
        <v>10.0</v>
      </c>
      <c r="E57" s="1" t="s">
        <v>66</v>
      </c>
      <c r="F57" s="1" t="s">
        <v>67</v>
      </c>
      <c r="G57" s="1" t="s">
        <v>78</v>
      </c>
      <c r="H57" s="1">
        <v>2012.0</v>
      </c>
      <c r="I57" s="1" t="s">
        <v>143</v>
      </c>
      <c r="J57" s="1">
        <v>22.0</v>
      </c>
      <c r="K57" s="1" t="s">
        <v>23</v>
      </c>
      <c r="L57" s="2" t="str">
        <f>HYPERLINK("https://myanimelist.net/anime/12189/Hyouka", "Hyouka")</f>
        <v>Hyouka</v>
      </c>
      <c r="M57" s="1" t="s">
        <v>70</v>
      </c>
      <c r="N57" s="1" t="s">
        <v>71</v>
      </c>
      <c r="O57" s="1">
        <v>8.131</v>
      </c>
      <c r="P57" s="1" t="s">
        <v>265</v>
      </c>
      <c r="Q57" s="1" t="s">
        <v>132</v>
      </c>
      <c r="R57" s="1" t="s">
        <v>266</v>
      </c>
      <c r="S57" s="1">
        <v>25.0</v>
      </c>
      <c r="T57" s="1">
        <v>3812.0</v>
      </c>
      <c r="U57" s="1">
        <v>80.0</v>
      </c>
      <c r="V57" s="1">
        <v>988927.0</v>
      </c>
      <c r="W57" s="1">
        <v>22194.0</v>
      </c>
      <c r="X57" s="1">
        <v>75477.0</v>
      </c>
      <c r="Y57" s="1">
        <v>537525.0</v>
      </c>
      <c r="Z57" s="1">
        <v>52832.0</v>
      </c>
      <c r="AA57" s="1">
        <v>38557.0</v>
      </c>
      <c r="AB57" s="1">
        <v>284536.0</v>
      </c>
      <c r="AC57" s="1">
        <v>988927.0</v>
      </c>
      <c r="AD57" s="1">
        <v>0.184406278410495</v>
      </c>
      <c r="AE57" s="1">
        <v>0.178388357902926</v>
      </c>
      <c r="AF57" s="1">
        <v>0.331630405113513</v>
      </c>
      <c r="AG57" s="1">
        <v>0.988228517635731</v>
      </c>
      <c r="AH57" s="1">
        <v>2.77232702239741</v>
      </c>
      <c r="AI57" s="1">
        <v>6.45765855608594</v>
      </c>
      <c r="AJ57" s="1">
        <v>18.03097939507</v>
      </c>
      <c r="AK57" s="1">
        <v>31.6529723154164</v>
      </c>
      <c r="AL57" s="1">
        <v>25.0283164652454</v>
      </c>
      <c r="AM57" s="1">
        <v>14.3750926867221</v>
      </c>
      <c r="AN57" s="1">
        <v>465277.0</v>
      </c>
      <c r="AO57" s="1">
        <v>0.0</v>
      </c>
      <c r="AP57" s="1">
        <v>0.0</v>
      </c>
      <c r="AQ57" s="1">
        <v>0.0</v>
      </c>
      <c r="AR57" s="1">
        <v>1.0</v>
      </c>
      <c r="AS57" s="1">
        <v>0.0</v>
      </c>
      <c r="AT57" s="1">
        <v>0.0</v>
      </c>
      <c r="AU57" s="1">
        <v>0.0</v>
      </c>
      <c r="AV57" s="1">
        <v>1.0</v>
      </c>
      <c r="AW57" s="1">
        <v>0.0</v>
      </c>
      <c r="AX57" s="1">
        <v>0.0</v>
      </c>
      <c r="AY57" s="1">
        <v>0.0</v>
      </c>
      <c r="AZ57" s="1">
        <v>1.0</v>
      </c>
      <c r="BA57" s="1">
        <v>0.0</v>
      </c>
      <c r="BB57" s="1">
        <v>0.0</v>
      </c>
      <c r="BC57" s="1">
        <v>0.0</v>
      </c>
      <c r="BD57" s="1">
        <v>0.0</v>
      </c>
      <c r="BE57" s="1">
        <v>0.0</v>
      </c>
      <c r="BF57" s="1">
        <v>0.0</v>
      </c>
      <c r="BG57" s="1">
        <v>0.0</v>
      </c>
      <c r="BH57" s="1">
        <v>0.0</v>
      </c>
      <c r="BI57" s="1">
        <v>0.0</v>
      </c>
      <c r="BJ57" s="1">
        <v>0.0</v>
      </c>
      <c r="BK57" s="1">
        <v>0.0</v>
      </c>
      <c r="BL57" s="1">
        <v>0.0</v>
      </c>
      <c r="BM57" s="1">
        <v>0.0</v>
      </c>
      <c r="BN57" s="1">
        <v>0.0</v>
      </c>
      <c r="BO57" s="1">
        <v>0.0</v>
      </c>
      <c r="BP57" s="1">
        <v>0.0</v>
      </c>
      <c r="BQ57" s="1">
        <v>0.0</v>
      </c>
      <c r="BR57" s="1">
        <v>0.0</v>
      </c>
      <c r="BS57" s="1">
        <v>0.0</v>
      </c>
      <c r="BT57" s="1">
        <v>0.0</v>
      </c>
      <c r="BU57" s="1">
        <v>0.0</v>
      </c>
      <c r="BV57" s="1">
        <v>0.0</v>
      </c>
      <c r="BW57" s="1">
        <v>0.0</v>
      </c>
      <c r="BX57" s="1">
        <v>0.0</v>
      </c>
    </row>
    <row r="58">
      <c r="A58" s="1">
        <v>56.0</v>
      </c>
      <c r="B58" s="1">
        <v>1.0</v>
      </c>
      <c r="C58" s="1" t="s">
        <v>267</v>
      </c>
      <c r="D58" s="1">
        <v>6.0</v>
      </c>
      <c r="E58" s="1" t="s">
        <v>268</v>
      </c>
      <c r="F58" s="1" t="s">
        <v>67</v>
      </c>
      <c r="G58" s="1" t="s">
        <v>126</v>
      </c>
      <c r="H58" s="1">
        <v>2012.0</v>
      </c>
      <c r="I58" s="1" t="s">
        <v>143</v>
      </c>
      <c r="J58" s="1">
        <v>1.0</v>
      </c>
      <c r="K58" s="1" t="s">
        <v>23</v>
      </c>
      <c r="L58" s="2" t="str">
        <f>HYPERLINK("https://myanimelist.net/anime/13469/Hyouka__Motsubeki_Mono_wa", "Hyouka: Motsubeki Mono wa")</f>
        <v>Hyouka: Motsubeki Mono wa</v>
      </c>
      <c r="M58" s="1" t="s">
        <v>70</v>
      </c>
      <c r="N58" s="1" t="s">
        <v>71</v>
      </c>
      <c r="O58" s="1">
        <v>7.371</v>
      </c>
      <c r="P58" s="1" t="s">
        <v>269</v>
      </c>
      <c r="Q58" s="1" t="s">
        <v>81</v>
      </c>
      <c r="R58" s="1" t="s">
        <v>266</v>
      </c>
      <c r="S58" s="1">
        <v>25.0</v>
      </c>
      <c r="T58" s="1">
        <v>20482.0</v>
      </c>
      <c r="U58" s="1">
        <v>1088.0</v>
      </c>
      <c r="V58" s="1">
        <v>142294.0</v>
      </c>
      <c r="W58" s="1">
        <v>166.0</v>
      </c>
      <c r="X58" s="1">
        <v>1421.0</v>
      </c>
      <c r="Y58" s="1">
        <v>121530.0</v>
      </c>
      <c r="Z58" s="1">
        <v>710.0</v>
      </c>
      <c r="AA58" s="1">
        <v>303.0</v>
      </c>
      <c r="AB58" s="1">
        <v>18330.0</v>
      </c>
      <c r="AC58" s="1">
        <v>142294.0</v>
      </c>
      <c r="AD58" s="1">
        <v>0.185822118602987</v>
      </c>
      <c r="AE58" s="1">
        <v>0.173126197456199</v>
      </c>
      <c r="AF58" s="1">
        <v>0.523995290967429</v>
      </c>
      <c r="AG58" s="1">
        <v>1.40232219939521</v>
      </c>
      <c r="AH58" s="1">
        <v>5.19147757438655</v>
      </c>
      <c r="AI58" s="1">
        <v>13.4438263197987</v>
      </c>
      <c r="AJ58" s="1">
        <v>34.2374368089379</v>
      </c>
      <c r="AK58" s="1">
        <v>26.5033124812446</v>
      </c>
      <c r="AL58" s="1">
        <v>11.2589737079014</v>
      </c>
      <c r="AM58" s="1">
        <v>7.07970730130883</v>
      </c>
      <c r="AN58" s="1">
        <v>86642.0</v>
      </c>
      <c r="AO58" s="1">
        <v>0.0</v>
      </c>
      <c r="AP58" s="1">
        <v>0.0</v>
      </c>
      <c r="AQ58" s="1">
        <v>0.0</v>
      </c>
      <c r="AR58" s="1">
        <v>1.0</v>
      </c>
      <c r="AS58" s="1">
        <v>0.0</v>
      </c>
      <c r="AT58" s="1">
        <v>0.0</v>
      </c>
      <c r="AU58" s="1">
        <v>0.0</v>
      </c>
      <c r="AV58" s="1">
        <v>1.0</v>
      </c>
      <c r="AW58" s="1">
        <v>0.0</v>
      </c>
      <c r="AX58" s="1">
        <v>0.0</v>
      </c>
      <c r="AY58" s="1">
        <v>0.0</v>
      </c>
      <c r="AZ58" s="1">
        <v>1.0</v>
      </c>
      <c r="BA58" s="1">
        <v>0.0</v>
      </c>
      <c r="BB58" s="1">
        <v>0.0</v>
      </c>
      <c r="BC58" s="1">
        <v>0.0</v>
      </c>
      <c r="BD58" s="1">
        <v>0.0</v>
      </c>
      <c r="BE58" s="1">
        <v>0.0</v>
      </c>
      <c r="BF58" s="1">
        <v>0.0</v>
      </c>
      <c r="BG58" s="1">
        <v>0.0</v>
      </c>
      <c r="BH58" s="1">
        <v>0.0</v>
      </c>
      <c r="BI58" s="1">
        <v>0.0</v>
      </c>
      <c r="BJ58" s="1">
        <v>0.0</v>
      </c>
      <c r="BK58" s="1">
        <v>0.0</v>
      </c>
      <c r="BL58" s="1">
        <v>0.0</v>
      </c>
      <c r="BM58" s="1">
        <v>0.0</v>
      </c>
      <c r="BN58" s="1">
        <v>0.0</v>
      </c>
      <c r="BO58" s="1">
        <v>0.0</v>
      </c>
      <c r="BP58" s="1">
        <v>0.0</v>
      </c>
      <c r="BQ58" s="1">
        <v>0.0</v>
      </c>
      <c r="BR58" s="1">
        <v>0.0</v>
      </c>
      <c r="BS58" s="1">
        <v>0.0</v>
      </c>
      <c r="BT58" s="1">
        <v>0.0</v>
      </c>
      <c r="BU58" s="1">
        <v>0.0</v>
      </c>
      <c r="BV58" s="1">
        <v>0.0</v>
      </c>
      <c r="BW58" s="1">
        <v>0.0</v>
      </c>
      <c r="BX58" s="1">
        <v>0.0</v>
      </c>
    </row>
    <row r="59">
      <c r="A59" s="1">
        <v>57.0</v>
      </c>
      <c r="B59" s="1">
        <v>13.0</v>
      </c>
      <c r="C59" s="1" t="s">
        <v>270</v>
      </c>
      <c r="D59" s="1">
        <v>10.0</v>
      </c>
      <c r="E59" s="1" t="s">
        <v>66</v>
      </c>
      <c r="F59" s="1" t="s">
        <v>88</v>
      </c>
      <c r="G59" s="1" t="s">
        <v>68</v>
      </c>
      <c r="H59" s="1">
        <v>1999.0</v>
      </c>
      <c r="I59" s="1" t="s">
        <v>271</v>
      </c>
      <c r="J59" s="1">
        <v>13.0</v>
      </c>
      <c r="K59" s="1" t="s">
        <v>23</v>
      </c>
      <c r="L59" s="2" t="str">
        <f>HYPERLINK("https://myanimelist.net/anime/160/Ima_Soko_ni_Iru_Boku", "Ima, Soko ni Iru Boku")</f>
        <v>Ima, Soko ni Iru Boku</v>
      </c>
      <c r="M59" s="1" t="s">
        <v>70</v>
      </c>
      <c r="N59" s="1" t="s">
        <v>71</v>
      </c>
      <c r="O59" s="1">
        <v>7.661</v>
      </c>
      <c r="P59" s="1" t="s">
        <v>272</v>
      </c>
      <c r="Q59" s="1" t="s">
        <v>104</v>
      </c>
      <c r="R59" s="1" t="s">
        <v>273</v>
      </c>
      <c r="S59" s="1">
        <v>25.0</v>
      </c>
      <c r="T59" s="1">
        <v>11312.0</v>
      </c>
      <c r="U59" s="1">
        <v>1341.0</v>
      </c>
      <c r="V59" s="1">
        <v>110740.0</v>
      </c>
      <c r="W59" s="1">
        <v>1053.0</v>
      </c>
      <c r="X59" s="1">
        <v>4543.0</v>
      </c>
      <c r="Y59" s="1">
        <v>40502.0</v>
      </c>
      <c r="Z59" s="1">
        <v>3331.0</v>
      </c>
      <c r="AA59" s="1">
        <v>2486.0</v>
      </c>
      <c r="AB59" s="1">
        <v>59878.0</v>
      </c>
      <c r="AC59" s="1">
        <v>110740.0</v>
      </c>
      <c r="AD59" s="1">
        <v>0.645883568722011</v>
      </c>
      <c r="AE59" s="1">
        <v>0.502353886783786</v>
      </c>
      <c r="AF59" s="1">
        <v>1.10230795728556</v>
      </c>
      <c r="AG59" s="1">
        <v>2.34814559650935</v>
      </c>
      <c r="AH59" s="1">
        <v>4.79389137673671</v>
      </c>
      <c r="AI59" s="1">
        <v>10.2394075094729</v>
      </c>
      <c r="AJ59" s="1">
        <v>21.4203697324606</v>
      </c>
      <c r="AK59" s="1">
        <v>28.3069238718567</v>
      </c>
      <c r="AL59" s="1">
        <v>18.9545297967619</v>
      </c>
      <c r="AM59" s="1">
        <v>11.6861867034102</v>
      </c>
      <c r="AN59" s="1">
        <v>34836.0</v>
      </c>
      <c r="AO59" s="1">
        <v>1.0</v>
      </c>
      <c r="AP59" s="1">
        <v>0.0</v>
      </c>
      <c r="AQ59" s="1">
        <v>0.0</v>
      </c>
      <c r="AR59" s="1">
        <v>0.0</v>
      </c>
      <c r="AS59" s="1">
        <v>0.0</v>
      </c>
      <c r="AT59" s="1">
        <v>1.0</v>
      </c>
      <c r="AU59" s="1">
        <v>0.0</v>
      </c>
      <c r="AV59" s="1">
        <v>0.0</v>
      </c>
      <c r="AW59" s="1">
        <v>0.0</v>
      </c>
      <c r="AX59" s="1">
        <v>0.0</v>
      </c>
      <c r="AY59" s="1">
        <v>0.0</v>
      </c>
      <c r="AZ59" s="1">
        <v>0.0</v>
      </c>
      <c r="BA59" s="1">
        <v>0.0</v>
      </c>
      <c r="BB59" s="1">
        <v>0.0</v>
      </c>
      <c r="BC59" s="1">
        <v>0.0</v>
      </c>
      <c r="BD59" s="1">
        <v>1.0</v>
      </c>
      <c r="BE59" s="1">
        <v>0.0</v>
      </c>
      <c r="BF59" s="1">
        <v>0.0</v>
      </c>
      <c r="BG59" s="1">
        <v>1.0</v>
      </c>
      <c r="BH59" s="1">
        <v>0.0</v>
      </c>
      <c r="BI59" s="1">
        <v>0.0</v>
      </c>
      <c r="BJ59" s="1">
        <v>0.0</v>
      </c>
      <c r="BK59" s="1">
        <v>0.0</v>
      </c>
      <c r="BL59" s="1">
        <v>0.0</v>
      </c>
      <c r="BM59" s="1">
        <v>0.0</v>
      </c>
      <c r="BN59" s="1">
        <v>0.0</v>
      </c>
      <c r="BO59" s="1">
        <v>0.0</v>
      </c>
      <c r="BP59" s="1">
        <v>0.0</v>
      </c>
      <c r="BQ59" s="1">
        <v>1.0</v>
      </c>
      <c r="BR59" s="1">
        <v>0.0</v>
      </c>
      <c r="BS59" s="1">
        <v>0.0</v>
      </c>
      <c r="BT59" s="1">
        <v>0.0</v>
      </c>
      <c r="BU59" s="1">
        <v>0.0</v>
      </c>
      <c r="BV59" s="1">
        <v>0.0</v>
      </c>
      <c r="BW59" s="1">
        <v>0.0</v>
      </c>
      <c r="BX59" s="1">
        <v>0.0</v>
      </c>
    </row>
    <row r="60">
      <c r="A60" s="1">
        <v>58.0</v>
      </c>
      <c r="B60" s="1">
        <v>26.0</v>
      </c>
      <c r="C60" s="1" t="s">
        <v>274</v>
      </c>
      <c r="D60" s="1">
        <v>10.0</v>
      </c>
      <c r="E60" s="1" t="s">
        <v>66</v>
      </c>
      <c r="F60" s="1" t="s">
        <v>67</v>
      </c>
      <c r="G60" s="1" t="s">
        <v>78</v>
      </c>
      <c r="H60" s="1">
        <v>1998.0</v>
      </c>
      <c r="I60" s="1" t="s">
        <v>275</v>
      </c>
      <c r="J60" s="1">
        <v>26.0</v>
      </c>
      <c r="K60" s="1" t="s">
        <v>23</v>
      </c>
      <c r="L60" s="2" t="str">
        <f>HYPERLINK("https://myanimelist.net/anime/185/Initial_D_First_Stage", "Initial D First Stage")</f>
        <v>Initial D First Stage</v>
      </c>
      <c r="M60" s="1" t="s">
        <v>70</v>
      </c>
      <c r="N60" s="1" t="s">
        <v>71</v>
      </c>
      <c r="O60" s="1">
        <v>8.281</v>
      </c>
      <c r="P60" s="1" t="s">
        <v>276</v>
      </c>
      <c r="Q60" s="1" t="s">
        <v>73</v>
      </c>
      <c r="R60" s="1" t="s">
        <v>277</v>
      </c>
      <c r="S60" s="1">
        <v>25.0</v>
      </c>
      <c r="T60" s="1">
        <v>2382.0</v>
      </c>
      <c r="U60" s="1">
        <v>629.0</v>
      </c>
      <c r="V60" s="1">
        <v>241905.0</v>
      </c>
      <c r="W60" s="1">
        <v>7406.0</v>
      </c>
      <c r="X60" s="1">
        <v>15144.0</v>
      </c>
      <c r="Y60" s="1">
        <v>155887.0</v>
      </c>
      <c r="Z60" s="1">
        <v>8447.0</v>
      </c>
      <c r="AA60" s="1">
        <v>5135.0</v>
      </c>
      <c r="AB60" s="1">
        <v>57292.0</v>
      </c>
      <c r="AC60" s="1">
        <v>241905.0</v>
      </c>
      <c r="AD60" s="1">
        <v>0.183259118748693</v>
      </c>
      <c r="AE60" s="1">
        <v>0.125387818091211</v>
      </c>
      <c r="AF60" s="1">
        <v>0.175221438101821</v>
      </c>
      <c r="AG60" s="1">
        <v>0.536113299146398</v>
      </c>
      <c r="AH60" s="1">
        <v>1.75060684488883</v>
      </c>
      <c r="AI60" s="1">
        <v>4.8113556352179</v>
      </c>
      <c r="AJ60" s="1">
        <v>17.0447055797579</v>
      </c>
      <c r="AK60" s="1">
        <v>31.5382513221984</v>
      </c>
      <c r="AL60" s="1">
        <v>24.8645650811002</v>
      </c>
      <c r="AM60" s="1">
        <v>18.9705338627485</v>
      </c>
      <c r="AN60" s="1">
        <v>124414.0</v>
      </c>
      <c r="AO60" s="1">
        <v>1.0</v>
      </c>
      <c r="AP60" s="1">
        <v>0.0</v>
      </c>
      <c r="AQ60" s="1">
        <v>1.0</v>
      </c>
      <c r="AR60" s="1">
        <v>0.0</v>
      </c>
      <c r="AS60" s="1">
        <v>1.0</v>
      </c>
      <c r="AT60" s="1">
        <v>0.0</v>
      </c>
      <c r="AU60" s="1">
        <v>0.0</v>
      </c>
      <c r="AV60" s="1">
        <v>0.0</v>
      </c>
      <c r="AW60" s="1">
        <v>0.0</v>
      </c>
      <c r="AX60" s="1">
        <v>1.0</v>
      </c>
      <c r="AY60" s="1">
        <v>0.0</v>
      </c>
      <c r="AZ60" s="1">
        <v>0.0</v>
      </c>
      <c r="BA60" s="1">
        <v>0.0</v>
      </c>
      <c r="BB60" s="1">
        <v>0.0</v>
      </c>
      <c r="BC60" s="1">
        <v>0.0</v>
      </c>
      <c r="BD60" s="1">
        <v>0.0</v>
      </c>
      <c r="BE60" s="1">
        <v>0.0</v>
      </c>
      <c r="BF60" s="1">
        <v>0.0</v>
      </c>
      <c r="BG60" s="1">
        <v>0.0</v>
      </c>
      <c r="BH60" s="1">
        <v>0.0</v>
      </c>
      <c r="BI60" s="1">
        <v>0.0</v>
      </c>
      <c r="BJ60" s="1">
        <v>0.0</v>
      </c>
      <c r="BK60" s="1">
        <v>0.0</v>
      </c>
      <c r="BL60" s="1">
        <v>0.0</v>
      </c>
      <c r="BM60" s="1">
        <v>0.0</v>
      </c>
      <c r="BN60" s="1">
        <v>0.0</v>
      </c>
      <c r="BO60" s="1">
        <v>0.0</v>
      </c>
      <c r="BP60" s="1">
        <v>0.0</v>
      </c>
      <c r="BQ60" s="1">
        <v>0.0</v>
      </c>
      <c r="BR60" s="1">
        <v>0.0</v>
      </c>
      <c r="BS60" s="1">
        <v>1.0</v>
      </c>
      <c r="BT60" s="1">
        <v>0.0</v>
      </c>
      <c r="BU60" s="1">
        <v>0.0</v>
      </c>
      <c r="BV60" s="1">
        <v>0.0</v>
      </c>
      <c r="BW60" s="1">
        <v>0.0</v>
      </c>
      <c r="BX60" s="1">
        <v>0.0</v>
      </c>
    </row>
    <row r="61">
      <c r="A61" s="1">
        <v>59.0</v>
      </c>
      <c r="B61" s="1">
        <v>13.0</v>
      </c>
      <c r="C61" s="1" t="s">
        <v>278</v>
      </c>
      <c r="D61" s="1">
        <v>7.0</v>
      </c>
      <c r="E61" s="1" t="s">
        <v>66</v>
      </c>
      <c r="F61" s="1" t="s">
        <v>67</v>
      </c>
      <c r="G61" s="1" t="s">
        <v>68</v>
      </c>
      <c r="H61" s="1">
        <v>1999.0</v>
      </c>
      <c r="I61" s="1" t="s">
        <v>279</v>
      </c>
      <c r="J61" s="1">
        <v>13.0</v>
      </c>
      <c r="K61" s="1" t="s">
        <v>23</v>
      </c>
      <c r="L61" s="2" t="str">
        <f>HYPERLINK("https://myanimelist.net/anime/186/Initial_D_Second_Stage", "Initial D Second Stage")</f>
        <v>Initial D Second Stage</v>
      </c>
      <c r="M61" s="1" t="s">
        <v>70</v>
      </c>
      <c r="N61" s="1" t="s">
        <v>71</v>
      </c>
      <c r="O61" s="1">
        <v>8.121</v>
      </c>
      <c r="P61" s="1" t="s">
        <v>280</v>
      </c>
      <c r="Q61" s="1" t="s">
        <v>73</v>
      </c>
      <c r="R61" s="1" t="s">
        <v>277</v>
      </c>
      <c r="S61" s="1">
        <v>23.0</v>
      </c>
      <c r="T61" s="1">
        <v>3912.0</v>
      </c>
      <c r="U61" s="1">
        <v>1093.0</v>
      </c>
      <c r="V61" s="1">
        <v>142205.0</v>
      </c>
      <c r="W61" s="1">
        <v>734.0</v>
      </c>
      <c r="X61" s="1">
        <v>3292.0</v>
      </c>
      <c r="Y61" s="1">
        <v>120802.0</v>
      </c>
      <c r="Z61" s="1">
        <v>1356.0</v>
      </c>
      <c r="AA61" s="1">
        <v>789.0</v>
      </c>
      <c r="AB61" s="1">
        <v>15966.0</v>
      </c>
      <c r="AC61" s="1">
        <v>142205.0</v>
      </c>
      <c r="AD61" s="1">
        <v>0.0751770025694826</v>
      </c>
      <c r="AE61" s="1">
        <v>0.0415156581353859</v>
      </c>
      <c r="AF61" s="1">
        <v>0.112204481446989</v>
      </c>
      <c r="AG61" s="1">
        <v>0.346711847671196</v>
      </c>
      <c r="AH61" s="1">
        <v>1.45753621399638</v>
      </c>
      <c r="AI61" s="1">
        <v>5.24107132838885</v>
      </c>
      <c r="AJ61" s="1">
        <v>20.3853101892889</v>
      </c>
      <c r="AK61" s="1">
        <v>35.4700806750221</v>
      </c>
      <c r="AL61" s="1">
        <v>22.3298138527652</v>
      </c>
      <c r="AM61" s="1">
        <v>14.5405787507153</v>
      </c>
      <c r="AN61" s="1">
        <v>89123.0</v>
      </c>
      <c r="AO61" s="1">
        <v>1.0</v>
      </c>
      <c r="AP61" s="1">
        <v>0.0</v>
      </c>
      <c r="AQ61" s="1">
        <v>1.0</v>
      </c>
      <c r="AR61" s="1">
        <v>0.0</v>
      </c>
      <c r="AS61" s="1">
        <v>1.0</v>
      </c>
      <c r="AT61" s="1">
        <v>0.0</v>
      </c>
      <c r="AU61" s="1">
        <v>0.0</v>
      </c>
      <c r="AV61" s="1">
        <v>0.0</v>
      </c>
      <c r="AW61" s="1">
        <v>0.0</v>
      </c>
      <c r="AX61" s="1">
        <v>1.0</v>
      </c>
      <c r="AY61" s="1">
        <v>0.0</v>
      </c>
      <c r="AZ61" s="1">
        <v>0.0</v>
      </c>
      <c r="BA61" s="1">
        <v>0.0</v>
      </c>
      <c r="BB61" s="1">
        <v>0.0</v>
      </c>
      <c r="BC61" s="1">
        <v>0.0</v>
      </c>
      <c r="BD61" s="1">
        <v>0.0</v>
      </c>
      <c r="BE61" s="1">
        <v>0.0</v>
      </c>
      <c r="BF61" s="1">
        <v>0.0</v>
      </c>
      <c r="BG61" s="1">
        <v>0.0</v>
      </c>
      <c r="BH61" s="1">
        <v>0.0</v>
      </c>
      <c r="BI61" s="1">
        <v>0.0</v>
      </c>
      <c r="BJ61" s="1">
        <v>0.0</v>
      </c>
      <c r="BK61" s="1">
        <v>0.0</v>
      </c>
      <c r="BL61" s="1">
        <v>0.0</v>
      </c>
      <c r="BM61" s="1">
        <v>0.0</v>
      </c>
      <c r="BN61" s="1">
        <v>0.0</v>
      </c>
      <c r="BO61" s="1">
        <v>0.0</v>
      </c>
      <c r="BP61" s="1">
        <v>0.0</v>
      </c>
      <c r="BQ61" s="1">
        <v>0.0</v>
      </c>
      <c r="BR61" s="1">
        <v>0.0</v>
      </c>
      <c r="BS61" s="1">
        <v>1.0</v>
      </c>
      <c r="BT61" s="1">
        <v>0.0</v>
      </c>
      <c r="BU61" s="1">
        <v>0.0</v>
      </c>
      <c r="BV61" s="1">
        <v>0.0</v>
      </c>
      <c r="BW61" s="1">
        <v>0.0</v>
      </c>
      <c r="BX61" s="1">
        <v>0.0</v>
      </c>
    </row>
    <row r="62">
      <c r="A62" s="1">
        <v>60.0</v>
      </c>
      <c r="B62" s="1">
        <v>1.0</v>
      </c>
      <c r="C62" s="1" t="s">
        <v>281</v>
      </c>
      <c r="D62" s="1">
        <v>7.0</v>
      </c>
      <c r="E62" s="1" t="s">
        <v>121</v>
      </c>
      <c r="F62" s="1" t="s">
        <v>67</v>
      </c>
      <c r="G62" s="1" t="s">
        <v>89</v>
      </c>
      <c r="H62" s="1">
        <v>2001.0</v>
      </c>
      <c r="I62" s="1" t="s">
        <v>282</v>
      </c>
      <c r="J62" s="1">
        <v>1.0</v>
      </c>
      <c r="K62" s="1" t="s">
        <v>23</v>
      </c>
      <c r="L62" s="2" t="str">
        <f>HYPERLINK("https://myanimelist.net/anime/187/Initial_D_Third_Stage", "Initial D Third Stage")</f>
        <v>Initial D Third Stage</v>
      </c>
      <c r="M62" s="1" t="s">
        <v>70</v>
      </c>
      <c r="N62" s="1" t="s">
        <v>71</v>
      </c>
      <c r="O62" s="1">
        <v>7.891</v>
      </c>
      <c r="P62" s="1" t="s">
        <v>283</v>
      </c>
      <c r="Q62" s="1" t="s">
        <v>73</v>
      </c>
      <c r="R62" s="1" t="s">
        <v>284</v>
      </c>
      <c r="S62" s="1">
        <v>105.0</v>
      </c>
      <c r="T62" s="1">
        <v>6972.0</v>
      </c>
      <c r="U62" s="1">
        <v>1273.0</v>
      </c>
      <c r="V62" s="1">
        <v>118900.0</v>
      </c>
      <c r="W62" s="1">
        <v>503.0</v>
      </c>
      <c r="X62" s="1">
        <v>1423.0</v>
      </c>
      <c r="Y62" s="1">
        <v>102444.0</v>
      </c>
      <c r="Z62" s="1">
        <v>538.0</v>
      </c>
      <c r="AA62" s="1">
        <v>362.0</v>
      </c>
      <c r="AB62" s="1">
        <v>14133.0</v>
      </c>
      <c r="AC62" s="1">
        <v>118900.0</v>
      </c>
      <c r="AD62" s="1">
        <v>0.0909370528371023</v>
      </c>
      <c r="AE62" s="1">
        <v>0.060178932024553</v>
      </c>
      <c r="AF62" s="1">
        <v>0.199259130481297</v>
      </c>
      <c r="AG62" s="1">
        <v>0.573705818634072</v>
      </c>
      <c r="AH62" s="1">
        <v>2.32290677614774</v>
      </c>
      <c r="AI62" s="1">
        <v>7.84733273600171</v>
      </c>
      <c r="AJ62" s="1">
        <v>25.884964628161</v>
      </c>
      <c r="AK62" s="1">
        <v>32.8175775973895</v>
      </c>
      <c r="AL62" s="1">
        <v>17.4171202375061</v>
      </c>
      <c r="AM62" s="1">
        <v>12.7860170908166</v>
      </c>
      <c r="AN62" s="1">
        <v>74777.0</v>
      </c>
      <c r="AO62" s="1">
        <v>1.0</v>
      </c>
      <c r="AP62" s="1">
        <v>0.0</v>
      </c>
      <c r="AQ62" s="1">
        <v>1.0</v>
      </c>
      <c r="AR62" s="1">
        <v>0.0</v>
      </c>
      <c r="AS62" s="1">
        <v>1.0</v>
      </c>
      <c r="AT62" s="1">
        <v>0.0</v>
      </c>
      <c r="AU62" s="1">
        <v>1.0</v>
      </c>
      <c r="AV62" s="1">
        <v>0.0</v>
      </c>
      <c r="AW62" s="1">
        <v>0.0</v>
      </c>
      <c r="AX62" s="1">
        <v>1.0</v>
      </c>
      <c r="AY62" s="1">
        <v>0.0</v>
      </c>
      <c r="AZ62" s="1">
        <v>0.0</v>
      </c>
      <c r="BA62" s="1">
        <v>0.0</v>
      </c>
      <c r="BB62" s="1">
        <v>0.0</v>
      </c>
      <c r="BC62" s="1">
        <v>0.0</v>
      </c>
      <c r="BD62" s="1">
        <v>0.0</v>
      </c>
      <c r="BE62" s="1">
        <v>0.0</v>
      </c>
      <c r="BF62" s="1">
        <v>0.0</v>
      </c>
      <c r="BG62" s="1">
        <v>0.0</v>
      </c>
      <c r="BH62" s="1">
        <v>0.0</v>
      </c>
      <c r="BI62" s="1">
        <v>0.0</v>
      </c>
      <c r="BJ62" s="1">
        <v>0.0</v>
      </c>
      <c r="BK62" s="1">
        <v>0.0</v>
      </c>
      <c r="BL62" s="1">
        <v>0.0</v>
      </c>
      <c r="BM62" s="1">
        <v>0.0</v>
      </c>
      <c r="BN62" s="1">
        <v>0.0</v>
      </c>
      <c r="BO62" s="1">
        <v>0.0</v>
      </c>
      <c r="BP62" s="1">
        <v>0.0</v>
      </c>
      <c r="BQ62" s="1">
        <v>0.0</v>
      </c>
      <c r="BR62" s="1">
        <v>0.0</v>
      </c>
      <c r="BS62" s="1">
        <v>1.0</v>
      </c>
      <c r="BT62" s="1">
        <v>0.0</v>
      </c>
      <c r="BU62" s="1">
        <v>0.0</v>
      </c>
      <c r="BV62" s="1">
        <v>0.0</v>
      </c>
      <c r="BW62" s="1">
        <v>0.0</v>
      </c>
      <c r="BX62" s="1">
        <v>0.0</v>
      </c>
    </row>
    <row r="63">
      <c r="A63" s="1">
        <v>61.0</v>
      </c>
      <c r="B63" s="1">
        <v>12.0</v>
      </c>
      <c r="C63" s="1" t="s">
        <v>285</v>
      </c>
      <c r="D63" s="1">
        <v>8.0</v>
      </c>
      <c r="E63" s="1" t="s">
        <v>66</v>
      </c>
      <c r="F63" s="1" t="s">
        <v>67</v>
      </c>
      <c r="G63" s="1" t="s">
        <v>89</v>
      </c>
      <c r="H63" s="1">
        <v>2020.0</v>
      </c>
      <c r="I63" s="1" t="s">
        <v>286</v>
      </c>
      <c r="J63" s="1">
        <v>12.0</v>
      </c>
      <c r="K63" s="1" t="s">
        <v>23</v>
      </c>
      <c r="L63" s="2" t="str">
        <f>HYPERLINK("https://myanimelist.net/anime/38790/Itai_no_wa_Iya_nano_de_Bougyoryoku_ni_Kyokufuri_Shitai_to_Omoimasu", "Itai no wa Iya nano de Bougyoryoku ni Kyokufuri Shitai to Omoimasu.")</f>
        <v>Itai no wa Iya nano de Bougyoryoku ni Kyokufuri Shitai to Omoimasu.</v>
      </c>
      <c r="M63" s="1" t="s">
        <v>70</v>
      </c>
      <c r="N63" s="1" t="s">
        <v>71</v>
      </c>
      <c r="O63" s="1">
        <v>7.581</v>
      </c>
      <c r="P63" s="1" t="s">
        <v>287</v>
      </c>
      <c r="Q63" s="1" t="s">
        <v>81</v>
      </c>
      <c r="R63" s="1" t="s">
        <v>288</v>
      </c>
      <c r="S63" s="1">
        <v>23.0</v>
      </c>
      <c r="T63" s="1">
        <v>13412.0</v>
      </c>
      <c r="U63" s="1">
        <v>493.0</v>
      </c>
      <c r="V63" s="1">
        <v>301921.0</v>
      </c>
      <c r="W63" s="1">
        <v>2199.0</v>
      </c>
      <c r="X63" s="1">
        <v>29697.0</v>
      </c>
      <c r="Y63" s="1">
        <v>200694.0</v>
      </c>
      <c r="Z63" s="1">
        <v>7246.0</v>
      </c>
      <c r="AA63" s="1">
        <v>12299.0</v>
      </c>
      <c r="AB63" s="1">
        <v>51985.0</v>
      </c>
      <c r="AC63" s="1">
        <v>301921.0</v>
      </c>
      <c r="AD63" s="1">
        <v>0.234648568643731</v>
      </c>
      <c r="AE63" s="1">
        <v>0.317076399167298</v>
      </c>
      <c r="AF63" s="1">
        <v>0.715377302865119</v>
      </c>
      <c r="AG63" s="1">
        <v>1.81341227151847</v>
      </c>
      <c r="AH63" s="1">
        <v>4.81029565719649</v>
      </c>
      <c r="AI63" s="1">
        <v>11.249293045979</v>
      </c>
      <c r="AJ63" s="1">
        <v>27.5296920688783</v>
      </c>
      <c r="AK63" s="1">
        <v>29.7275669951746</v>
      </c>
      <c r="AL63" s="1">
        <v>14.5464062669217</v>
      </c>
      <c r="AM63" s="1">
        <v>9.05623142365498</v>
      </c>
      <c r="AN63" s="1">
        <v>166206.0</v>
      </c>
      <c r="AO63" s="1">
        <v>0.0</v>
      </c>
      <c r="AP63" s="1">
        <v>1.0</v>
      </c>
      <c r="AQ63" s="1">
        <v>0.0</v>
      </c>
      <c r="AR63" s="1">
        <v>0.0</v>
      </c>
      <c r="AS63" s="1">
        <v>1.0</v>
      </c>
      <c r="AT63" s="1">
        <v>1.0</v>
      </c>
      <c r="AU63" s="1">
        <v>0.0</v>
      </c>
      <c r="AV63" s="1">
        <v>0.0</v>
      </c>
      <c r="AW63" s="1">
        <v>1.0</v>
      </c>
      <c r="AX63" s="1">
        <v>0.0</v>
      </c>
      <c r="AY63" s="1">
        <v>0.0</v>
      </c>
      <c r="AZ63" s="1">
        <v>0.0</v>
      </c>
      <c r="BA63" s="1">
        <v>0.0</v>
      </c>
      <c r="BB63" s="1">
        <v>0.0</v>
      </c>
      <c r="BC63" s="1">
        <v>0.0</v>
      </c>
      <c r="BD63" s="1">
        <v>1.0</v>
      </c>
      <c r="BE63" s="1">
        <v>0.0</v>
      </c>
      <c r="BF63" s="1">
        <v>0.0</v>
      </c>
      <c r="BG63" s="1">
        <v>1.0</v>
      </c>
      <c r="BH63" s="1">
        <v>0.0</v>
      </c>
      <c r="BI63" s="1">
        <v>0.0</v>
      </c>
      <c r="BJ63" s="1">
        <v>0.0</v>
      </c>
      <c r="BK63" s="1">
        <v>0.0</v>
      </c>
      <c r="BL63" s="1">
        <v>0.0</v>
      </c>
      <c r="BM63" s="1">
        <v>0.0</v>
      </c>
      <c r="BN63" s="1">
        <v>0.0</v>
      </c>
      <c r="BO63" s="1">
        <v>0.0</v>
      </c>
      <c r="BP63" s="1">
        <v>0.0</v>
      </c>
      <c r="BQ63" s="1">
        <v>0.0</v>
      </c>
      <c r="BR63" s="1">
        <v>0.0</v>
      </c>
      <c r="BS63" s="1">
        <v>0.0</v>
      </c>
      <c r="BT63" s="1">
        <v>0.0</v>
      </c>
      <c r="BU63" s="1">
        <v>0.0</v>
      </c>
      <c r="BV63" s="1">
        <v>0.0</v>
      </c>
      <c r="BW63" s="1">
        <v>0.0</v>
      </c>
      <c r="BX63" s="1">
        <v>0.0</v>
      </c>
    </row>
    <row r="64">
      <c r="A64" s="1">
        <v>62.0</v>
      </c>
      <c r="B64" s="1">
        <v>24.0</v>
      </c>
      <c r="C64" s="1" t="s">
        <v>289</v>
      </c>
      <c r="D64" s="1">
        <v>9.0</v>
      </c>
      <c r="E64" s="1" t="s">
        <v>66</v>
      </c>
      <c r="F64" s="1" t="s">
        <v>88</v>
      </c>
      <c r="G64" s="1" t="s">
        <v>68</v>
      </c>
      <c r="H64" s="1">
        <v>2020.0</v>
      </c>
      <c r="I64" s="1" t="s">
        <v>290</v>
      </c>
      <c r="J64" s="1">
        <v>24.0</v>
      </c>
      <c r="K64" s="1" t="s">
        <v>23</v>
      </c>
      <c r="L64" s="2" t="str">
        <f>HYPERLINK("https://myanimelist.net/anime/40748/Jujutsu_Kaisen_TV", "Jujutsu Kaisen (TV)")</f>
        <v>Jujutsu Kaisen (TV)</v>
      </c>
      <c r="M64" s="1" t="s">
        <v>70</v>
      </c>
      <c r="N64" s="1" t="s">
        <v>71</v>
      </c>
      <c r="O64" s="1">
        <v>8.791</v>
      </c>
      <c r="P64" s="1" t="s">
        <v>291</v>
      </c>
      <c r="Q64" s="1" t="s">
        <v>73</v>
      </c>
      <c r="R64" s="1" t="s">
        <v>292</v>
      </c>
      <c r="S64" s="1">
        <v>23.0</v>
      </c>
      <c r="T64" s="1">
        <v>272.0</v>
      </c>
      <c r="U64" s="1">
        <v>84.0</v>
      </c>
      <c r="V64" s="1">
        <v>973379.0</v>
      </c>
      <c r="W64" s="1">
        <v>40617.0</v>
      </c>
      <c r="X64" s="1">
        <v>403774.0</v>
      </c>
      <c r="Y64" s="1">
        <v>380887.0</v>
      </c>
      <c r="Z64" s="1">
        <v>16929.0</v>
      </c>
      <c r="AA64" s="1">
        <v>7052.0</v>
      </c>
      <c r="AB64" s="1">
        <v>164737.0</v>
      </c>
      <c r="AC64" s="1">
        <v>973379.0</v>
      </c>
      <c r="AD64" s="1">
        <v>0.222693489559767</v>
      </c>
      <c r="AE64" s="1">
        <v>0.0509519556501587</v>
      </c>
      <c r="AF64" s="1">
        <v>0.0832149700386762</v>
      </c>
      <c r="AG64" s="1">
        <v>0.192004280751177</v>
      </c>
      <c r="AH64" s="1">
        <v>0.634833825803329</v>
      </c>
      <c r="AI64" s="1">
        <v>1.64403665393195</v>
      </c>
      <c r="AJ64" s="1">
        <v>7.27255558484582</v>
      </c>
      <c r="AK64" s="1">
        <v>25.2365626512328</v>
      </c>
      <c r="AL64" s="1">
        <v>37.6304783188608</v>
      </c>
      <c r="AM64" s="1">
        <v>27.0326682693253</v>
      </c>
      <c r="AN64" s="1">
        <v>508322.0</v>
      </c>
      <c r="AO64" s="1">
        <v>0.0</v>
      </c>
      <c r="AP64" s="1">
        <v>0.0</v>
      </c>
      <c r="AQ64" s="1">
        <v>0.0</v>
      </c>
      <c r="AR64" s="1">
        <v>0.0</v>
      </c>
      <c r="AS64" s="1">
        <v>1.0</v>
      </c>
      <c r="AT64" s="1">
        <v>0.0</v>
      </c>
      <c r="AU64" s="1">
        <v>0.0</v>
      </c>
      <c r="AV64" s="1">
        <v>1.0</v>
      </c>
      <c r="AW64" s="1">
        <v>0.0</v>
      </c>
      <c r="AX64" s="1">
        <v>0.0</v>
      </c>
      <c r="AY64" s="1">
        <v>1.0</v>
      </c>
      <c r="AZ64" s="1">
        <v>0.0</v>
      </c>
      <c r="BA64" s="1">
        <v>0.0</v>
      </c>
      <c r="BB64" s="1">
        <v>1.0</v>
      </c>
      <c r="BC64" s="1">
        <v>1.0</v>
      </c>
      <c r="BD64" s="1">
        <v>0.0</v>
      </c>
      <c r="BE64" s="1">
        <v>0.0</v>
      </c>
      <c r="BF64" s="1">
        <v>0.0</v>
      </c>
      <c r="BG64" s="1">
        <v>0.0</v>
      </c>
      <c r="BH64" s="1">
        <v>0.0</v>
      </c>
      <c r="BI64" s="1">
        <v>0.0</v>
      </c>
      <c r="BJ64" s="1">
        <v>0.0</v>
      </c>
      <c r="BK64" s="1">
        <v>0.0</v>
      </c>
      <c r="BL64" s="1">
        <v>0.0</v>
      </c>
      <c r="BM64" s="1">
        <v>0.0</v>
      </c>
      <c r="BN64" s="1">
        <v>0.0</v>
      </c>
      <c r="BO64" s="1">
        <v>0.0</v>
      </c>
      <c r="BP64" s="1">
        <v>0.0</v>
      </c>
      <c r="BQ64" s="1">
        <v>0.0</v>
      </c>
      <c r="BR64" s="1">
        <v>0.0</v>
      </c>
      <c r="BS64" s="1">
        <v>0.0</v>
      </c>
      <c r="BT64" s="1">
        <v>0.0</v>
      </c>
      <c r="BU64" s="1">
        <v>0.0</v>
      </c>
      <c r="BV64" s="1">
        <v>0.0</v>
      </c>
      <c r="BW64" s="1">
        <v>0.0</v>
      </c>
      <c r="BX64" s="1">
        <v>0.0</v>
      </c>
    </row>
    <row r="65">
      <c r="A65" s="1">
        <v>63.0</v>
      </c>
      <c r="B65" s="1">
        <v>13.0</v>
      </c>
      <c r="C65" s="1" t="s">
        <v>293</v>
      </c>
      <c r="D65" s="1">
        <v>7.0</v>
      </c>
      <c r="E65" s="1" t="s">
        <v>66</v>
      </c>
      <c r="F65" s="1" t="s">
        <v>67</v>
      </c>
      <c r="G65" s="1" t="s">
        <v>68</v>
      </c>
      <c r="H65" s="1">
        <v>2012.0</v>
      </c>
      <c r="I65" s="1" t="s">
        <v>294</v>
      </c>
      <c r="J65" s="1">
        <v>13.0</v>
      </c>
      <c r="K65" s="1" t="s">
        <v>23</v>
      </c>
      <c r="L65" s="2" t="str">
        <f>HYPERLINK("https://myanimelist.net/anime/14467/K", "K")</f>
        <v>K</v>
      </c>
      <c r="M65" s="1" t="s">
        <v>70</v>
      </c>
      <c r="N65" s="1" t="s">
        <v>71</v>
      </c>
      <c r="O65" s="1">
        <v>7.491</v>
      </c>
      <c r="P65" s="1" t="s">
        <v>295</v>
      </c>
      <c r="Q65" s="1" t="s">
        <v>104</v>
      </c>
      <c r="R65" s="1" t="s">
        <v>296</v>
      </c>
      <c r="S65" s="1">
        <v>24.0</v>
      </c>
      <c r="T65" s="1">
        <v>16252.0</v>
      </c>
      <c r="U65" s="1">
        <v>182.0</v>
      </c>
      <c r="V65" s="1">
        <v>619552.0</v>
      </c>
      <c r="W65" s="1">
        <v>6620.0</v>
      </c>
      <c r="X65" s="1">
        <v>29174.0</v>
      </c>
      <c r="Y65" s="1">
        <v>414058.0</v>
      </c>
      <c r="Z65" s="1">
        <v>17985.0</v>
      </c>
      <c r="AA65" s="1">
        <v>23229.0</v>
      </c>
      <c r="AB65" s="1">
        <v>135106.0</v>
      </c>
      <c r="AC65" s="1">
        <v>619552.0</v>
      </c>
      <c r="AD65" s="1">
        <v>0.324251576657642</v>
      </c>
      <c r="AE65" s="1">
        <v>0.496392857701757</v>
      </c>
      <c r="AF65" s="1">
        <v>0.969624888499397</v>
      </c>
      <c r="AG65" s="1">
        <v>2.39245082236584</v>
      </c>
      <c r="AH65" s="1">
        <v>5.73324361121109</v>
      </c>
      <c r="AI65" s="1">
        <v>12.3096665153909</v>
      </c>
      <c r="AJ65" s="1">
        <v>26.4721991831113</v>
      </c>
      <c r="AK65" s="1">
        <v>26.3579599693275</v>
      </c>
      <c r="AL65" s="1">
        <v>14.912442684778</v>
      </c>
      <c r="AM65" s="1">
        <v>10.0317678909563</v>
      </c>
      <c r="AN65" s="1">
        <v>319505.0</v>
      </c>
      <c r="AO65" s="1">
        <v>0.0</v>
      </c>
      <c r="AP65" s="1">
        <v>0.0</v>
      </c>
      <c r="AQ65" s="1">
        <v>0.0</v>
      </c>
      <c r="AR65" s="1">
        <v>0.0</v>
      </c>
      <c r="AS65" s="1">
        <v>1.0</v>
      </c>
      <c r="AT65" s="1">
        <v>0.0</v>
      </c>
      <c r="AU65" s="1">
        <v>0.0</v>
      </c>
      <c r="AV65" s="1">
        <v>0.0</v>
      </c>
      <c r="AW65" s="1">
        <v>0.0</v>
      </c>
      <c r="AX65" s="1">
        <v>0.0</v>
      </c>
      <c r="AY65" s="1">
        <v>0.0</v>
      </c>
      <c r="AZ65" s="1">
        <v>1.0</v>
      </c>
      <c r="BA65" s="1">
        <v>0.0</v>
      </c>
      <c r="BB65" s="1">
        <v>1.0</v>
      </c>
      <c r="BC65" s="1">
        <v>0.0</v>
      </c>
      <c r="BD65" s="1">
        <v>0.0</v>
      </c>
      <c r="BE65" s="1">
        <v>0.0</v>
      </c>
      <c r="BF65" s="1">
        <v>1.0</v>
      </c>
      <c r="BG65" s="1">
        <v>0.0</v>
      </c>
      <c r="BH65" s="1">
        <v>0.0</v>
      </c>
      <c r="BI65" s="1">
        <v>0.0</v>
      </c>
      <c r="BJ65" s="1">
        <v>0.0</v>
      </c>
      <c r="BK65" s="1">
        <v>0.0</v>
      </c>
      <c r="BL65" s="1">
        <v>0.0</v>
      </c>
      <c r="BM65" s="1">
        <v>0.0</v>
      </c>
      <c r="BN65" s="1">
        <v>0.0</v>
      </c>
      <c r="BO65" s="1">
        <v>0.0</v>
      </c>
      <c r="BP65" s="1">
        <v>0.0</v>
      </c>
      <c r="BQ65" s="1">
        <v>0.0</v>
      </c>
      <c r="BR65" s="1">
        <v>0.0</v>
      </c>
      <c r="BS65" s="1">
        <v>0.0</v>
      </c>
      <c r="BT65" s="1">
        <v>0.0</v>
      </c>
      <c r="BU65" s="1">
        <v>0.0</v>
      </c>
      <c r="BV65" s="1">
        <v>0.0</v>
      </c>
      <c r="BW65" s="1">
        <v>0.0</v>
      </c>
      <c r="BX65" s="1">
        <v>0.0</v>
      </c>
    </row>
    <row r="66">
      <c r="A66" s="1">
        <v>64.0</v>
      </c>
      <c r="B66" s="1">
        <v>13.0</v>
      </c>
      <c r="C66" s="1" t="s">
        <v>297</v>
      </c>
      <c r="D66" s="1">
        <v>10.0</v>
      </c>
      <c r="E66" s="1" t="s">
        <v>66</v>
      </c>
      <c r="F66" s="1" t="s">
        <v>67</v>
      </c>
      <c r="G66" s="1" t="s">
        <v>78</v>
      </c>
      <c r="H66" s="1">
        <v>2009.0</v>
      </c>
      <c r="I66" s="1" t="s">
        <v>143</v>
      </c>
      <c r="J66" s="1">
        <v>13.0</v>
      </c>
      <c r="K66" s="1" t="s">
        <v>23</v>
      </c>
      <c r="L66" s="2" t="str">
        <f>HYPERLINK("https://myanimelist.net/anime/5680/K-On", "K-On!")</f>
        <v>K-On!</v>
      </c>
      <c r="M66" s="1" t="s">
        <v>70</v>
      </c>
      <c r="N66" s="1" t="s">
        <v>71</v>
      </c>
      <c r="O66" s="1">
        <v>7.841</v>
      </c>
      <c r="P66" s="1" t="s">
        <v>298</v>
      </c>
      <c r="Q66" s="1" t="s">
        <v>299</v>
      </c>
      <c r="R66" s="1" t="s">
        <v>300</v>
      </c>
      <c r="S66" s="1">
        <v>24.0</v>
      </c>
      <c r="T66" s="1">
        <v>7602.0</v>
      </c>
      <c r="U66" s="1">
        <v>112.0</v>
      </c>
      <c r="V66" s="1">
        <v>808750.0</v>
      </c>
      <c r="W66" s="1">
        <v>20165.0</v>
      </c>
      <c r="X66" s="1">
        <v>38406.0</v>
      </c>
      <c r="Y66" s="1">
        <v>538189.0</v>
      </c>
      <c r="Z66" s="1">
        <v>25300.0</v>
      </c>
      <c r="AA66" s="1">
        <v>26082.0</v>
      </c>
      <c r="AB66" s="1">
        <v>180773.0</v>
      </c>
      <c r="AC66" s="1">
        <v>808750.0</v>
      </c>
      <c r="AD66" s="1">
        <v>0.458796541379918</v>
      </c>
      <c r="AE66" s="1">
        <v>0.354260620559177</v>
      </c>
      <c r="AF66" s="1">
        <v>0.599741340606174</v>
      </c>
      <c r="AG66" s="1">
        <v>1.41793595164543</v>
      </c>
      <c r="AH66" s="1">
        <v>4.07757101406544</v>
      </c>
      <c r="AI66" s="1">
        <v>8.80581112503434</v>
      </c>
      <c r="AJ66" s="1">
        <v>22.5473706312138</v>
      </c>
      <c r="AK66" s="1">
        <v>29.1849548686264</v>
      </c>
      <c r="AL66" s="1">
        <v>18.9674620778077</v>
      </c>
      <c r="AM66" s="1">
        <v>13.5860958290614</v>
      </c>
      <c r="AN66" s="1">
        <v>447693.0</v>
      </c>
      <c r="AO66" s="1">
        <v>0.0</v>
      </c>
      <c r="AP66" s="1">
        <v>0.0</v>
      </c>
      <c r="AQ66" s="1">
        <v>0.0</v>
      </c>
      <c r="AR66" s="1">
        <v>1.0</v>
      </c>
      <c r="AS66" s="1">
        <v>0.0</v>
      </c>
      <c r="AT66" s="1">
        <v>0.0</v>
      </c>
      <c r="AU66" s="1">
        <v>0.0</v>
      </c>
      <c r="AV66" s="1">
        <v>1.0</v>
      </c>
      <c r="AW66" s="1">
        <v>1.0</v>
      </c>
      <c r="AX66" s="1">
        <v>0.0</v>
      </c>
      <c r="AY66" s="1">
        <v>0.0</v>
      </c>
      <c r="AZ66" s="1">
        <v>0.0</v>
      </c>
      <c r="BA66" s="1">
        <v>0.0</v>
      </c>
      <c r="BB66" s="1">
        <v>0.0</v>
      </c>
      <c r="BC66" s="1">
        <v>0.0</v>
      </c>
      <c r="BD66" s="1">
        <v>0.0</v>
      </c>
      <c r="BE66" s="1">
        <v>0.0</v>
      </c>
      <c r="BF66" s="1">
        <v>0.0</v>
      </c>
      <c r="BG66" s="1">
        <v>0.0</v>
      </c>
      <c r="BH66" s="1">
        <v>0.0</v>
      </c>
      <c r="BI66" s="1">
        <v>0.0</v>
      </c>
      <c r="BJ66" s="1">
        <v>0.0</v>
      </c>
      <c r="BK66" s="1">
        <v>0.0</v>
      </c>
      <c r="BL66" s="1">
        <v>0.0</v>
      </c>
      <c r="BM66" s="1">
        <v>0.0</v>
      </c>
      <c r="BN66" s="1">
        <v>0.0</v>
      </c>
      <c r="BO66" s="1">
        <v>0.0</v>
      </c>
      <c r="BP66" s="1">
        <v>0.0</v>
      </c>
      <c r="BQ66" s="1">
        <v>0.0</v>
      </c>
      <c r="BR66" s="1">
        <v>0.0</v>
      </c>
      <c r="BS66" s="1">
        <v>0.0</v>
      </c>
      <c r="BT66" s="1">
        <v>1.0</v>
      </c>
      <c r="BU66" s="1">
        <v>0.0</v>
      </c>
      <c r="BV66" s="1">
        <v>0.0</v>
      </c>
      <c r="BW66" s="1">
        <v>0.0</v>
      </c>
      <c r="BX66" s="1">
        <v>0.0</v>
      </c>
    </row>
    <row r="67">
      <c r="A67" s="1">
        <v>65.0</v>
      </c>
      <c r="B67" s="1">
        <v>1.0</v>
      </c>
      <c r="C67" s="1" t="s">
        <v>301</v>
      </c>
      <c r="D67" s="1">
        <v>10.0</v>
      </c>
      <c r="E67" s="1" t="s">
        <v>121</v>
      </c>
      <c r="F67" s="1" t="s">
        <v>67</v>
      </c>
      <c r="G67" s="1" t="s">
        <v>68</v>
      </c>
      <c r="H67" s="1">
        <v>2011.0</v>
      </c>
      <c r="I67" s="1" t="s">
        <v>143</v>
      </c>
      <c r="J67" s="1">
        <v>1.0</v>
      </c>
      <c r="K67" s="1" t="s">
        <v>23</v>
      </c>
      <c r="L67" s="2" t="str">
        <f>HYPERLINK("https://myanimelist.net/anime/9617/K-On_Movie", "K-On! Movie")</f>
        <v>K-On! Movie</v>
      </c>
      <c r="M67" s="1" t="s">
        <v>70</v>
      </c>
      <c r="N67" s="1" t="s">
        <v>71</v>
      </c>
      <c r="O67" s="1">
        <v>8.331</v>
      </c>
      <c r="P67" s="1" t="s">
        <v>302</v>
      </c>
      <c r="Q67" s="1" t="s">
        <v>299</v>
      </c>
      <c r="R67" s="1" t="s">
        <v>303</v>
      </c>
      <c r="S67" s="1">
        <v>110.0</v>
      </c>
      <c r="T67" s="1">
        <v>2052.0</v>
      </c>
      <c r="U67" s="1">
        <v>612.0</v>
      </c>
      <c r="V67" s="1">
        <v>247872.0</v>
      </c>
      <c r="W67" s="1">
        <v>2169.0</v>
      </c>
      <c r="X67" s="1">
        <v>3523.0</v>
      </c>
      <c r="Y67" s="1">
        <v>189590.0</v>
      </c>
      <c r="Z67" s="1">
        <v>1658.0</v>
      </c>
      <c r="AA67" s="1">
        <v>862.0</v>
      </c>
      <c r="AB67" s="1">
        <v>52239.0</v>
      </c>
      <c r="AC67" s="1">
        <v>247872.0</v>
      </c>
      <c r="AD67" s="1">
        <v>0.313130896955214</v>
      </c>
      <c r="AE67" s="1">
        <v>0.13939818439015</v>
      </c>
      <c r="AF67" s="1">
        <v>0.201200335104995</v>
      </c>
      <c r="AG67" s="1">
        <v>0.466949583178827</v>
      </c>
      <c r="AH67" s="1">
        <v>1.73183360114265</v>
      </c>
      <c r="AI67" s="1">
        <v>4.97575982310851</v>
      </c>
      <c r="AJ67" s="1">
        <v>15.6682185873401</v>
      </c>
      <c r="AK67" s="1">
        <v>29.3031464161619</v>
      </c>
      <c r="AL67" s="1">
        <v>26.2233392388721</v>
      </c>
      <c r="AM67" s="1">
        <v>20.9770233337453</v>
      </c>
      <c r="AN67" s="1">
        <v>145626.0</v>
      </c>
      <c r="AO67" s="1">
        <v>0.0</v>
      </c>
      <c r="AP67" s="1">
        <v>0.0</v>
      </c>
      <c r="AQ67" s="1">
        <v>0.0</v>
      </c>
      <c r="AR67" s="1">
        <v>1.0</v>
      </c>
      <c r="AS67" s="1">
        <v>0.0</v>
      </c>
      <c r="AT67" s="1">
        <v>0.0</v>
      </c>
      <c r="AU67" s="1">
        <v>0.0</v>
      </c>
      <c r="AV67" s="1">
        <v>0.0</v>
      </c>
      <c r="AW67" s="1">
        <v>1.0</v>
      </c>
      <c r="AX67" s="1">
        <v>0.0</v>
      </c>
      <c r="AY67" s="1">
        <v>0.0</v>
      </c>
      <c r="AZ67" s="1">
        <v>0.0</v>
      </c>
      <c r="BA67" s="1">
        <v>0.0</v>
      </c>
      <c r="BB67" s="1">
        <v>0.0</v>
      </c>
      <c r="BC67" s="1">
        <v>0.0</v>
      </c>
      <c r="BD67" s="1">
        <v>0.0</v>
      </c>
      <c r="BE67" s="1">
        <v>0.0</v>
      </c>
      <c r="BF67" s="1">
        <v>0.0</v>
      </c>
      <c r="BG67" s="1">
        <v>0.0</v>
      </c>
      <c r="BH67" s="1">
        <v>0.0</v>
      </c>
      <c r="BI67" s="1">
        <v>0.0</v>
      </c>
      <c r="BJ67" s="1">
        <v>0.0</v>
      </c>
      <c r="BK67" s="1">
        <v>0.0</v>
      </c>
      <c r="BL67" s="1">
        <v>0.0</v>
      </c>
      <c r="BM67" s="1">
        <v>0.0</v>
      </c>
      <c r="BN67" s="1">
        <v>0.0</v>
      </c>
      <c r="BO67" s="1">
        <v>0.0</v>
      </c>
      <c r="BP67" s="1">
        <v>0.0</v>
      </c>
      <c r="BQ67" s="1">
        <v>0.0</v>
      </c>
      <c r="BR67" s="1">
        <v>0.0</v>
      </c>
      <c r="BS67" s="1">
        <v>0.0</v>
      </c>
      <c r="BT67" s="1">
        <v>1.0</v>
      </c>
      <c r="BU67" s="1">
        <v>0.0</v>
      </c>
      <c r="BV67" s="1">
        <v>0.0</v>
      </c>
      <c r="BW67" s="1">
        <v>0.0</v>
      </c>
      <c r="BX67" s="1">
        <v>0.0</v>
      </c>
    </row>
    <row r="68">
      <c r="A68" s="1">
        <v>66.0</v>
      </c>
      <c r="B68" s="1">
        <v>26.0</v>
      </c>
      <c r="C68" s="1" t="s">
        <v>304</v>
      </c>
      <c r="D68" s="1">
        <v>9.0</v>
      </c>
      <c r="E68" s="1" t="s">
        <v>66</v>
      </c>
      <c r="F68" s="1" t="s">
        <v>67</v>
      </c>
      <c r="G68" s="1" t="s">
        <v>78</v>
      </c>
      <c r="H68" s="1">
        <v>2010.0</v>
      </c>
      <c r="I68" s="1" t="s">
        <v>143</v>
      </c>
      <c r="J68" s="1">
        <v>26.0</v>
      </c>
      <c r="K68" s="1" t="s">
        <v>23</v>
      </c>
      <c r="L68" s="2" t="str">
        <f>HYPERLINK("https://myanimelist.net/anime/7791/K-On", "K-On!!")</f>
        <v>K-On!!</v>
      </c>
      <c r="M68" s="1" t="s">
        <v>70</v>
      </c>
      <c r="N68" s="1" t="s">
        <v>71</v>
      </c>
      <c r="O68" s="1">
        <v>8.151</v>
      </c>
      <c r="P68" s="1" t="s">
        <v>305</v>
      </c>
      <c r="Q68" s="1" t="s">
        <v>299</v>
      </c>
      <c r="R68" s="1" t="s">
        <v>306</v>
      </c>
      <c r="S68" s="1">
        <v>24.0</v>
      </c>
      <c r="T68" s="1">
        <v>3612.0</v>
      </c>
      <c r="U68" s="1">
        <v>235.0</v>
      </c>
      <c r="V68" s="1">
        <v>528918.0</v>
      </c>
      <c r="W68" s="1">
        <v>11988.0</v>
      </c>
      <c r="X68" s="1">
        <v>31681.0</v>
      </c>
      <c r="Y68" s="1">
        <v>357261.0</v>
      </c>
      <c r="Z68" s="1">
        <v>22312.0</v>
      </c>
      <c r="AA68" s="1">
        <v>15926.0</v>
      </c>
      <c r="AB68" s="1">
        <v>101738.0</v>
      </c>
      <c r="AC68" s="1">
        <v>528918.0</v>
      </c>
      <c r="AD68" s="1">
        <v>0.323827608422908</v>
      </c>
      <c r="AE68" s="1">
        <v>0.236004204672611</v>
      </c>
      <c r="AF68" s="1">
        <v>0.400461157641314</v>
      </c>
      <c r="AG68" s="1">
        <v>1.0009833508528</v>
      </c>
      <c r="AH68" s="1">
        <v>2.9707368349666</v>
      </c>
      <c r="AI68" s="1">
        <v>6.83632294598352</v>
      </c>
      <c r="AJ68" s="1">
        <v>18.1540130887389</v>
      </c>
      <c r="AK68" s="1">
        <v>28.2058933233867</v>
      </c>
      <c r="AL68" s="1">
        <v>23.0253297616221</v>
      </c>
      <c r="AM68" s="1">
        <v>18.8464277237123</v>
      </c>
      <c r="AN68" s="1">
        <v>294910.0</v>
      </c>
      <c r="AO68" s="1">
        <v>0.0</v>
      </c>
      <c r="AP68" s="1">
        <v>0.0</v>
      </c>
      <c r="AQ68" s="1">
        <v>0.0</v>
      </c>
      <c r="AR68" s="1">
        <v>1.0</v>
      </c>
      <c r="AS68" s="1">
        <v>0.0</v>
      </c>
      <c r="AT68" s="1">
        <v>0.0</v>
      </c>
      <c r="AU68" s="1">
        <v>0.0</v>
      </c>
      <c r="AV68" s="1">
        <v>1.0</v>
      </c>
      <c r="AW68" s="1">
        <v>1.0</v>
      </c>
      <c r="AX68" s="1">
        <v>0.0</v>
      </c>
      <c r="AY68" s="1">
        <v>0.0</v>
      </c>
      <c r="AZ68" s="1">
        <v>0.0</v>
      </c>
      <c r="BA68" s="1">
        <v>0.0</v>
      </c>
      <c r="BB68" s="1">
        <v>0.0</v>
      </c>
      <c r="BC68" s="1">
        <v>0.0</v>
      </c>
      <c r="BD68" s="1">
        <v>0.0</v>
      </c>
      <c r="BE68" s="1">
        <v>0.0</v>
      </c>
      <c r="BF68" s="1">
        <v>0.0</v>
      </c>
      <c r="BG68" s="1">
        <v>0.0</v>
      </c>
      <c r="BH68" s="1">
        <v>0.0</v>
      </c>
      <c r="BI68" s="1">
        <v>0.0</v>
      </c>
      <c r="BJ68" s="1">
        <v>0.0</v>
      </c>
      <c r="BK68" s="1">
        <v>0.0</v>
      </c>
      <c r="BL68" s="1">
        <v>0.0</v>
      </c>
      <c r="BM68" s="1">
        <v>0.0</v>
      </c>
      <c r="BN68" s="1">
        <v>0.0</v>
      </c>
      <c r="BO68" s="1">
        <v>0.0</v>
      </c>
      <c r="BP68" s="1">
        <v>0.0</v>
      </c>
      <c r="BQ68" s="1">
        <v>0.0</v>
      </c>
      <c r="BR68" s="1">
        <v>0.0</v>
      </c>
      <c r="BS68" s="1">
        <v>0.0</v>
      </c>
      <c r="BT68" s="1">
        <v>1.0</v>
      </c>
      <c r="BU68" s="1">
        <v>0.0</v>
      </c>
      <c r="BV68" s="1">
        <v>0.0</v>
      </c>
      <c r="BW68" s="1">
        <v>0.0</v>
      </c>
      <c r="BX68" s="1">
        <v>0.0</v>
      </c>
    </row>
    <row r="69">
      <c r="A69" s="1">
        <v>67.0</v>
      </c>
      <c r="B69" s="1">
        <v>1.0</v>
      </c>
      <c r="C69" s="1" t="s">
        <v>307</v>
      </c>
      <c r="D69" s="1">
        <v>8.0</v>
      </c>
      <c r="E69" s="1" t="s">
        <v>130</v>
      </c>
      <c r="F69" s="1" t="s">
        <v>67</v>
      </c>
      <c r="G69" s="1" t="s">
        <v>89</v>
      </c>
      <c r="H69" s="1">
        <v>2011.0</v>
      </c>
      <c r="I69" s="1" t="s">
        <v>143</v>
      </c>
      <c r="J69" s="1">
        <v>1.0</v>
      </c>
      <c r="K69" s="1" t="s">
        <v>23</v>
      </c>
      <c r="L69" s="2" t="str">
        <f>HYPERLINK("https://myanimelist.net/anime/9734/K-On__Keikaku", "K-On!!: Keikaku!")</f>
        <v>K-On!!: Keikaku!</v>
      </c>
      <c r="M69" s="1" t="s">
        <v>70</v>
      </c>
      <c r="N69" s="1" t="s">
        <v>71</v>
      </c>
      <c r="O69" s="1">
        <v>7.841</v>
      </c>
      <c r="P69" s="1" t="s">
        <v>308</v>
      </c>
      <c r="Q69" s="1" t="s">
        <v>104</v>
      </c>
      <c r="R69" s="1" t="s">
        <v>306</v>
      </c>
      <c r="S69" s="1">
        <v>23.0</v>
      </c>
      <c r="T69" s="1">
        <v>7612.0</v>
      </c>
      <c r="U69" s="1">
        <v>1465.0</v>
      </c>
      <c r="V69" s="1">
        <v>98463.0</v>
      </c>
      <c r="W69" s="1">
        <v>221.0</v>
      </c>
      <c r="X69" s="1">
        <v>1190.0</v>
      </c>
      <c r="Y69" s="1">
        <v>80098.0</v>
      </c>
      <c r="Z69" s="1">
        <v>653.0</v>
      </c>
      <c r="AA69" s="1">
        <v>314.0</v>
      </c>
      <c r="AB69" s="1">
        <v>16208.0</v>
      </c>
      <c r="AC69" s="1">
        <v>98463.0</v>
      </c>
      <c r="AD69" s="1">
        <v>0.193292049969574</v>
      </c>
      <c r="AE69" s="1">
        <v>0.132440849053226</v>
      </c>
      <c r="AF69" s="1">
        <v>0.255932992089343</v>
      </c>
      <c r="AG69" s="1">
        <v>0.65862476285929</v>
      </c>
      <c r="AH69" s="1">
        <v>2.94233453842574</v>
      </c>
      <c r="AI69" s="1">
        <v>7.91960482514228</v>
      </c>
      <c r="AJ69" s="1">
        <v>26.5633389411891</v>
      </c>
      <c r="AK69" s="1">
        <v>31.4994451802269</v>
      </c>
      <c r="AL69" s="1">
        <v>16.6660700862655</v>
      </c>
      <c r="AM69" s="1">
        <v>13.1689157747789</v>
      </c>
      <c r="AN69" s="1">
        <v>55874.0</v>
      </c>
      <c r="AO69" s="1">
        <v>0.0</v>
      </c>
      <c r="AP69" s="1">
        <v>0.0</v>
      </c>
      <c r="AQ69" s="1">
        <v>0.0</v>
      </c>
      <c r="AR69" s="1">
        <v>1.0</v>
      </c>
      <c r="AS69" s="1">
        <v>0.0</v>
      </c>
      <c r="AT69" s="1">
        <v>0.0</v>
      </c>
      <c r="AU69" s="1">
        <v>0.0</v>
      </c>
      <c r="AV69" s="1">
        <v>1.0</v>
      </c>
      <c r="AW69" s="1">
        <v>1.0</v>
      </c>
      <c r="AX69" s="1">
        <v>0.0</v>
      </c>
      <c r="AY69" s="1">
        <v>0.0</v>
      </c>
      <c r="AZ69" s="1">
        <v>0.0</v>
      </c>
      <c r="BA69" s="1">
        <v>0.0</v>
      </c>
      <c r="BB69" s="1">
        <v>0.0</v>
      </c>
      <c r="BC69" s="1">
        <v>0.0</v>
      </c>
      <c r="BD69" s="1">
        <v>0.0</v>
      </c>
      <c r="BE69" s="1">
        <v>0.0</v>
      </c>
      <c r="BF69" s="1">
        <v>0.0</v>
      </c>
      <c r="BG69" s="1">
        <v>0.0</v>
      </c>
      <c r="BH69" s="1">
        <v>0.0</v>
      </c>
      <c r="BI69" s="1">
        <v>0.0</v>
      </c>
      <c r="BJ69" s="1">
        <v>0.0</v>
      </c>
      <c r="BK69" s="1">
        <v>0.0</v>
      </c>
      <c r="BL69" s="1">
        <v>0.0</v>
      </c>
      <c r="BM69" s="1">
        <v>0.0</v>
      </c>
      <c r="BN69" s="1">
        <v>0.0</v>
      </c>
      <c r="BO69" s="1">
        <v>0.0</v>
      </c>
      <c r="BP69" s="1">
        <v>0.0</v>
      </c>
      <c r="BQ69" s="1">
        <v>0.0</v>
      </c>
      <c r="BR69" s="1">
        <v>0.0</v>
      </c>
      <c r="BS69" s="1">
        <v>0.0</v>
      </c>
      <c r="BT69" s="1">
        <v>1.0</v>
      </c>
      <c r="BU69" s="1">
        <v>0.0</v>
      </c>
      <c r="BV69" s="1">
        <v>0.0</v>
      </c>
      <c r="BW69" s="1">
        <v>0.0</v>
      </c>
      <c r="BX69" s="1">
        <v>0.0</v>
      </c>
    </row>
    <row r="70">
      <c r="A70" s="1">
        <v>68.0</v>
      </c>
      <c r="B70" s="1">
        <v>9.0</v>
      </c>
      <c r="C70" s="1" t="s">
        <v>309</v>
      </c>
      <c r="D70" s="1">
        <v>7.0</v>
      </c>
      <c r="E70" s="1" t="s">
        <v>130</v>
      </c>
      <c r="F70" s="1" t="s">
        <v>157</v>
      </c>
      <c r="G70" s="1" t="s">
        <v>126</v>
      </c>
      <c r="H70" s="1">
        <v>2010.0</v>
      </c>
      <c r="I70" s="1" t="s">
        <v>143</v>
      </c>
      <c r="J70" s="1">
        <v>9.0</v>
      </c>
      <c r="K70" s="1" t="s">
        <v>23</v>
      </c>
      <c r="L70" s="2" t="str">
        <f>HYPERLINK("https://myanimelist.net/anime/9203/K-On__Ura-On", "K-On!!: Ura-On!!")</f>
        <v>K-On!!: Ura-On!!</v>
      </c>
      <c r="M70" s="1" t="s">
        <v>70</v>
      </c>
      <c r="N70" s="1" t="s">
        <v>71</v>
      </c>
      <c r="O70" s="1">
        <v>6.511</v>
      </c>
      <c r="P70" s="1" t="s">
        <v>310</v>
      </c>
      <c r="Q70" s="1" t="s">
        <v>104</v>
      </c>
      <c r="R70" s="1" t="s">
        <v>311</v>
      </c>
      <c r="S70" s="1">
        <v>3.0</v>
      </c>
      <c r="T70" s="1">
        <v>58792.0</v>
      </c>
      <c r="U70" s="1">
        <v>2762.0</v>
      </c>
      <c r="V70" s="1">
        <v>36322.0</v>
      </c>
      <c r="W70" s="1">
        <v>81.0</v>
      </c>
      <c r="X70" s="1">
        <v>804.0</v>
      </c>
      <c r="Y70" s="1">
        <v>24795.0</v>
      </c>
      <c r="Z70" s="1">
        <v>670.0</v>
      </c>
      <c r="AA70" s="1">
        <v>642.0</v>
      </c>
      <c r="AB70" s="1">
        <v>9411.0</v>
      </c>
      <c r="AC70" s="1">
        <v>36322.0</v>
      </c>
      <c r="AD70" s="1">
        <v>1.78986933953821</v>
      </c>
      <c r="AE70" s="1">
        <v>2.04641727820535</v>
      </c>
      <c r="AF70" s="1">
        <v>2.87572340552473</v>
      </c>
      <c r="AG70" s="1">
        <v>5.54859495256846</v>
      </c>
      <c r="AH70" s="1">
        <v>14.1697989380108</v>
      </c>
      <c r="AI70" s="1">
        <v>21.9258994093431</v>
      </c>
      <c r="AJ70" s="1">
        <v>23.0177197064614</v>
      </c>
      <c r="AK70" s="1">
        <v>12.0398544239603</v>
      </c>
      <c r="AL70" s="1">
        <v>7.04611896664876</v>
      </c>
      <c r="AM70" s="1">
        <v>9.54000357973867</v>
      </c>
      <c r="AN70" s="1">
        <v>16761.0</v>
      </c>
      <c r="AO70" s="1">
        <v>0.0</v>
      </c>
      <c r="AP70" s="1">
        <v>0.0</v>
      </c>
      <c r="AQ70" s="1">
        <v>0.0</v>
      </c>
      <c r="AR70" s="1">
        <v>0.0</v>
      </c>
      <c r="AS70" s="1">
        <v>0.0</v>
      </c>
      <c r="AT70" s="1">
        <v>0.0</v>
      </c>
      <c r="AU70" s="1">
        <v>0.0</v>
      </c>
      <c r="AV70" s="1">
        <v>0.0</v>
      </c>
      <c r="AW70" s="1">
        <v>1.0</v>
      </c>
      <c r="AX70" s="1">
        <v>0.0</v>
      </c>
      <c r="AY70" s="1">
        <v>0.0</v>
      </c>
      <c r="AZ70" s="1">
        <v>0.0</v>
      </c>
      <c r="BA70" s="1">
        <v>0.0</v>
      </c>
      <c r="BB70" s="1">
        <v>0.0</v>
      </c>
      <c r="BC70" s="1">
        <v>0.0</v>
      </c>
      <c r="BD70" s="1">
        <v>0.0</v>
      </c>
      <c r="BE70" s="1">
        <v>0.0</v>
      </c>
      <c r="BF70" s="1">
        <v>0.0</v>
      </c>
      <c r="BG70" s="1">
        <v>0.0</v>
      </c>
      <c r="BH70" s="1">
        <v>0.0</v>
      </c>
      <c r="BI70" s="1">
        <v>0.0</v>
      </c>
      <c r="BJ70" s="1">
        <v>0.0</v>
      </c>
      <c r="BK70" s="1">
        <v>0.0</v>
      </c>
      <c r="BL70" s="1">
        <v>0.0</v>
      </c>
      <c r="BM70" s="1">
        <v>0.0</v>
      </c>
      <c r="BN70" s="1">
        <v>0.0</v>
      </c>
      <c r="BO70" s="1">
        <v>0.0</v>
      </c>
      <c r="BP70" s="1">
        <v>0.0</v>
      </c>
      <c r="BQ70" s="1">
        <v>0.0</v>
      </c>
      <c r="BR70" s="1">
        <v>0.0</v>
      </c>
      <c r="BS70" s="1">
        <v>0.0</v>
      </c>
      <c r="BT70" s="1">
        <v>0.0</v>
      </c>
      <c r="BU70" s="1">
        <v>0.0</v>
      </c>
      <c r="BV70" s="1">
        <v>0.0</v>
      </c>
      <c r="BW70" s="1">
        <v>0.0</v>
      </c>
      <c r="BX70" s="1">
        <v>0.0</v>
      </c>
    </row>
    <row r="71">
      <c r="A71" s="1">
        <v>69.0</v>
      </c>
      <c r="B71" s="1">
        <v>1.0</v>
      </c>
      <c r="C71" s="1" t="s">
        <v>312</v>
      </c>
      <c r="D71" s="1">
        <v>7.0</v>
      </c>
      <c r="E71" s="1" t="s">
        <v>130</v>
      </c>
      <c r="F71" s="1" t="s">
        <v>67</v>
      </c>
      <c r="G71" s="1" t="s">
        <v>89</v>
      </c>
      <c r="H71" s="1">
        <v>2010.0</v>
      </c>
      <c r="I71" s="1" t="s">
        <v>143</v>
      </c>
      <c r="J71" s="1">
        <v>1.0</v>
      </c>
      <c r="K71" s="1" t="s">
        <v>23</v>
      </c>
      <c r="L71" s="2" t="str">
        <f>HYPERLINK("https://myanimelist.net/anime/6862/K-On__Live_House", "K-On!: Live House!")</f>
        <v>K-On!: Live House!</v>
      </c>
      <c r="M71" s="1" t="s">
        <v>70</v>
      </c>
      <c r="N71" s="1" t="s">
        <v>71</v>
      </c>
      <c r="O71" s="1">
        <v>7.831</v>
      </c>
      <c r="P71" s="1" t="s">
        <v>313</v>
      </c>
      <c r="Q71" s="1" t="s">
        <v>299</v>
      </c>
      <c r="R71" s="1" t="s">
        <v>306</v>
      </c>
      <c r="S71" s="1">
        <v>23.0</v>
      </c>
      <c r="T71" s="1">
        <v>7872.0</v>
      </c>
      <c r="U71" s="1">
        <v>1209.0</v>
      </c>
      <c r="V71" s="1">
        <v>127448.0</v>
      </c>
      <c r="W71" s="1">
        <v>259.0</v>
      </c>
      <c r="X71" s="1">
        <v>1103.0</v>
      </c>
      <c r="Y71" s="1">
        <v>108203.0</v>
      </c>
      <c r="Z71" s="1">
        <v>618.0</v>
      </c>
      <c r="AA71" s="1">
        <v>365.0</v>
      </c>
      <c r="AB71" s="1">
        <v>17159.0</v>
      </c>
      <c r="AC71" s="1">
        <v>127448.0</v>
      </c>
      <c r="AD71" s="1">
        <v>0.202974404799897</v>
      </c>
      <c r="AE71" s="1">
        <v>0.149358524286717</v>
      </c>
      <c r="AF71" s="1">
        <v>0.329354694580966</v>
      </c>
      <c r="AG71" s="1">
        <v>0.779983404608412</v>
      </c>
      <c r="AH71" s="1">
        <v>3.09823195251164</v>
      </c>
      <c r="AI71" s="1">
        <v>7.72834620539988</v>
      </c>
      <c r="AJ71" s="1">
        <v>25.5594561817833</v>
      </c>
      <c r="AK71" s="1">
        <v>32.8180251484011</v>
      </c>
      <c r="AL71" s="1">
        <v>16.903044616072</v>
      </c>
      <c r="AM71" s="1">
        <v>12.431224867556</v>
      </c>
      <c r="AN71" s="1">
        <v>78335.0</v>
      </c>
      <c r="AO71" s="1">
        <v>0.0</v>
      </c>
      <c r="AP71" s="1">
        <v>0.0</v>
      </c>
      <c r="AQ71" s="1">
        <v>0.0</v>
      </c>
      <c r="AR71" s="1">
        <v>1.0</v>
      </c>
      <c r="AS71" s="1">
        <v>0.0</v>
      </c>
      <c r="AT71" s="1">
        <v>0.0</v>
      </c>
      <c r="AU71" s="1">
        <v>0.0</v>
      </c>
      <c r="AV71" s="1">
        <v>1.0</v>
      </c>
      <c r="AW71" s="1">
        <v>1.0</v>
      </c>
      <c r="AX71" s="1">
        <v>0.0</v>
      </c>
      <c r="AY71" s="1">
        <v>0.0</v>
      </c>
      <c r="AZ71" s="1">
        <v>0.0</v>
      </c>
      <c r="BA71" s="1">
        <v>0.0</v>
      </c>
      <c r="BB71" s="1">
        <v>0.0</v>
      </c>
      <c r="BC71" s="1">
        <v>0.0</v>
      </c>
      <c r="BD71" s="1">
        <v>0.0</v>
      </c>
      <c r="BE71" s="1">
        <v>0.0</v>
      </c>
      <c r="BF71" s="1">
        <v>0.0</v>
      </c>
      <c r="BG71" s="1">
        <v>0.0</v>
      </c>
      <c r="BH71" s="1">
        <v>0.0</v>
      </c>
      <c r="BI71" s="1">
        <v>0.0</v>
      </c>
      <c r="BJ71" s="1">
        <v>0.0</v>
      </c>
      <c r="BK71" s="1">
        <v>0.0</v>
      </c>
      <c r="BL71" s="1">
        <v>0.0</v>
      </c>
      <c r="BM71" s="1">
        <v>0.0</v>
      </c>
      <c r="BN71" s="1">
        <v>0.0</v>
      </c>
      <c r="BO71" s="1">
        <v>0.0</v>
      </c>
      <c r="BP71" s="1">
        <v>0.0</v>
      </c>
      <c r="BQ71" s="1">
        <v>0.0</v>
      </c>
      <c r="BR71" s="1">
        <v>0.0</v>
      </c>
      <c r="BS71" s="1">
        <v>0.0</v>
      </c>
      <c r="BT71" s="1">
        <v>1.0</v>
      </c>
      <c r="BU71" s="1">
        <v>0.0</v>
      </c>
      <c r="BV71" s="1">
        <v>0.0</v>
      </c>
      <c r="BW71" s="1">
        <v>0.0</v>
      </c>
      <c r="BX71" s="1">
        <v>0.0</v>
      </c>
    </row>
    <row r="72">
      <c r="A72" s="1">
        <v>70.0</v>
      </c>
      <c r="B72" s="1">
        <v>7.0</v>
      </c>
      <c r="C72" s="1" t="s">
        <v>314</v>
      </c>
      <c r="D72" s="1">
        <v>7.0</v>
      </c>
      <c r="E72" s="1" t="s">
        <v>130</v>
      </c>
      <c r="F72" s="1" t="s">
        <v>157</v>
      </c>
      <c r="G72" s="1" t="s">
        <v>126</v>
      </c>
      <c r="H72" s="1">
        <v>2009.0</v>
      </c>
      <c r="I72" s="1" t="s">
        <v>143</v>
      </c>
      <c r="J72" s="1">
        <v>7.0</v>
      </c>
      <c r="K72" s="1" t="s">
        <v>23</v>
      </c>
      <c r="L72" s="2" t="str">
        <f>HYPERLINK("https://myanimelist.net/anime/7017/K-On__Ura-On", "K-On!: Ura-On!")</f>
        <v>K-On!: Ura-On!</v>
      </c>
      <c r="M72" s="1" t="s">
        <v>70</v>
      </c>
      <c r="N72" s="1" t="s">
        <v>71</v>
      </c>
      <c r="O72" s="1">
        <v>6.331</v>
      </c>
      <c r="P72" s="1" t="s">
        <v>315</v>
      </c>
      <c r="Q72" s="1" t="s">
        <v>104</v>
      </c>
      <c r="R72" s="1" t="s">
        <v>311</v>
      </c>
      <c r="S72" s="1">
        <v>2.0</v>
      </c>
      <c r="T72" s="1">
        <v>67732.0</v>
      </c>
      <c r="U72" s="1">
        <v>2256.0</v>
      </c>
      <c r="V72" s="1">
        <v>53071.0</v>
      </c>
      <c r="W72" s="1">
        <v>78.0</v>
      </c>
      <c r="X72" s="1">
        <v>1226.0</v>
      </c>
      <c r="Y72" s="1">
        <v>40128.0</v>
      </c>
      <c r="Z72" s="1">
        <v>959.0</v>
      </c>
      <c r="AA72" s="1">
        <v>1182.0</v>
      </c>
      <c r="AB72" s="1">
        <v>9576.0</v>
      </c>
      <c r="AC72" s="1">
        <v>53071.0</v>
      </c>
      <c r="AD72" s="1">
        <v>1.67218254659467</v>
      </c>
      <c r="AE72" s="1">
        <v>2.19822330604424</v>
      </c>
      <c r="AF72" s="1">
        <v>3.29559310224699</v>
      </c>
      <c r="AG72" s="1">
        <v>6.97439470475526</v>
      </c>
      <c r="AH72" s="1">
        <v>15.3457585786448</v>
      </c>
      <c r="AI72" s="1">
        <v>23.7589270161992</v>
      </c>
      <c r="AJ72" s="1">
        <v>21.8568193694478</v>
      </c>
      <c r="AK72" s="1">
        <v>11.3464553213725</v>
      </c>
      <c r="AL72" s="1">
        <v>6.17314056784532</v>
      </c>
      <c r="AM72" s="1">
        <v>7.37850548684898</v>
      </c>
      <c r="AN72" s="1">
        <v>28705.0</v>
      </c>
      <c r="AO72" s="1">
        <v>0.0</v>
      </c>
      <c r="AP72" s="1">
        <v>0.0</v>
      </c>
      <c r="AQ72" s="1">
        <v>0.0</v>
      </c>
      <c r="AR72" s="1">
        <v>0.0</v>
      </c>
      <c r="AS72" s="1">
        <v>0.0</v>
      </c>
      <c r="AT72" s="1">
        <v>0.0</v>
      </c>
      <c r="AU72" s="1">
        <v>0.0</v>
      </c>
      <c r="AV72" s="1">
        <v>0.0</v>
      </c>
      <c r="AW72" s="1">
        <v>1.0</v>
      </c>
      <c r="AX72" s="1">
        <v>0.0</v>
      </c>
      <c r="AY72" s="1">
        <v>0.0</v>
      </c>
      <c r="AZ72" s="1">
        <v>0.0</v>
      </c>
      <c r="BA72" s="1">
        <v>0.0</v>
      </c>
      <c r="BB72" s="1">
        <v>0.0</v>
      </c>
      <c r="BC72" s="1">
        <v>0.0</v>
      </c>
      <c r="BD72" s="1">
        <v>0.0</v>
      </c>
      <c r="BE72" s="1">
        <v>0.0</v>
      </c>
      <c r="BF72" s="1">
        <v>0.0</v>
      </c>
      <c r="BG72" s="1">
        <v>0.0</v>
      </c>
      <c r="BH72" s="1">
        <v>0.0</v>
      </c>
      <c r="BI72" s="1">
        <v>0.0</v>
      </c>
      <c r="BJ72" s="1">
        <v>0.0</v>
      </c>
      <c r="BK72" s="1">
        <v>0.0</v>
      </c>
      <c r="BL72" s="1">
        <v>0.0</v>
      </c>
      <c r="BM72" s="1">
        <v>0.0</v>
      </c>
      <c r="BN72" s="1">
        <v>0.0</v>
      </c>
      <c r="BO72" s="1">
        <v>0.0</v>
      </c>
      <c r="BP72" s="1">
        <v>0.0</v>
      </c>
      <c r="BQ72" s="1">
        <v>0.0</v>
      </c>
      <c r="BR72" s="1">
        <v>0.0</v>
      </c>
      <c r="BS72" s="1">
        <v>0.0</v>
      </c>
      <c r="BT72" s="1">
        <v>0.0</v>
      </c>
      <c r="BU72" s="1">
        <v>0.0</v>
      </c>
      <c r="BV72" s="1">
        <v>0.0</v>
      </c>
      <c r="BW72" s="1">
        <v>0.0</v>
      </c>
      <c r="BX72" s="1">
        <v>0.0</v>
      </c>
    </row>
    <row r="73">
      <c r="A73" s="1">
        <v>71.0</v>
      </c>
      <c r="B73" s="1">
        <v>12.0</v>
      </c>
      <c r="C73" s="1" t="s">
        <v>316</v>
      </c>
      <c r="D73" s="1">
        <v>8.0</v>
      </c>
      <c r="E73" s="1" t="s">
        <v>66</v>
      </c>
      <c r="F73" s="1" t="s">
        <v>88</v>
      </c>
      <c r="G73" s="1" t="s">
        <v>126</v>
      </c>
      <c r="H73" s="1">
        <v>2017.0</v>
      </c>
      <c r="I73" s="1" t="s">
        <v>290</v>
      </c>
      <c r="J73" s="1">
        <v>12.0</v>
      </c>
      <c r="K73" s="1" t="s">
        <v>23</v>
      </c>
      <c r="L73" s="2" t="str">
        <f>HYPERLINK("https://myanimelist.net/anime/34933/Kakegurui", "Kakegurui")</f>
        <v>Kakegurui</v>
      </c>
      <c r="M73" s="1" t="s">
        <v>70</v>
      </c>
      <c r="N73" s="1" t="s">
        <v>71</v>
      </c>
      <c r="O73" s="1">
        <v>7.371</v>
      </c>
      <c r="P73" s="1" t="s">
        <v>317</v>
      </c>
      <c r="Q73" s="1" t="s">
        <v>73</v>
      </c>
      <c r="R73" s="1" t="s">
        <v>318</v>
      </c>
      <c r="S73" s="1">
        <v>24.0</v>
      </c>
      <c r="T73" s="1">
        <v>20492.0</v>
      </c>
      <c r="U73" s="1">
        <v>93.0</v>
      </c>
      <c r="V73" s="1">
        <v>939196.0</v>
      </c>
      <c r="W73" s="1">
        <v>8773.0</v>
      </c>
      <c r="X73" s="1">
        <v>57212.0</v>
      </c>
      <c r="Y73" s="1">
        <v>695121.0</v>
      </c>
      <c r="Z73" s="1">
        <v>21313.0</v>
      </c>
      <c r="AA73" s="1">
        <v>37260.0</v>
      </c>
      <c r="AB73" s="1">
        <v>128290.0</v>
      </c>
      <c r="AC73" s="1">
        <v>939196.0</v>
      </c>
      <c r="AD73" s="1">
        <v>0.466630150838459</v>
      </c>
      <c r="AE73" s="1">
        <v>0.584604365045925</v>
      </c>
      <c r="AF73" s="1">
        <v>1.07932361450521</v>
      </c>
      <c r="AG73" s="1">
        <v>2.59753939496081</v>
      </c>
      <c r="AH73" s="1">
        <v>5.60008848066065</v>
      </c>
      <c r="AI73" s="1">
        <v>13.0447529563776</v>
      </c>
      <c r="AJ73" s="1">
        <v>28.7023187550911</v>
      </c>
      <c r="AK73" s="1">
        <v>27.3333263110586</v>
      </c>
      <c r="AL73" s="1">
        <v>12.9891014297351</v>
      </c>
      <c r="AM73" s="1">
        <v>7.60231454172635</v>
      </c>
      <c r="AN73" s="1">
        <v>569616.0</v>
      </c>
      <c r="AO73" s="1">
        <v>1.0</v>
      </c>
      <c r="AP73" s="1">
        <v>1.0</v>
      </c>
      <c r="AQ73" s="1">
        <v>0.0</v>
      </c>
      <c r="AR73" s="1">
        <v>0.0</v>
      </c>
      <c r="AS73" s="1">
        <v>0.0</v>
      </c>
      <c r="AT73" s="1">
        <v>0.0</v>
      </c>
      <c r="AU73" s="1">
        <v>0.0</v>
      </c>
      <c r="AV73" s="1">
        <v>1.0</v>
      </c>
      <c r="AW73" s="1">
        <v>0.0</v>
      </c>
      <c r="AX73" s="1">
        <v>0.0</v>
      </c>
      <c r="AY73" s="1">
        <v>1.0</v>
      </c>
      <c r="AZ73" s="1">
        <v>1.0</v>
      </c>
      <c r="BA73" s="1">
        <v>0.0</v>
      </c>
      <c r="BB73" s="1">
        <v>0.0</v>
      </c>
      <c r="BC73" s="1">
        <v>0.0</v>
      </c>
      <c r="BD73" s="1">
        <v>0.0</v>
      </c>
      <c r="BE73" s="1">
        <v>1.0</v>
      </c>
      <c r="BF73" s="1">
        <v>0.0</v>
      </c>
      <c r="BG73" s="1">
        <v>0.0</v>
      </c>
      <c r="BH73" s="1">
        <v>0.0</v>
      </c>
      <c r="BI73" s="1">
        <v>0.0</v>
      </c>
      <c r="BJ73" s="1">
        <v>0.0</v>
      </c>
      <c r="BK73" s="1">
        <v>0.0</v>
      </c>
      <c r="BL73" s="1">
        <v>0.0</v>
      </c>
      <c r="BM73" s="1">
        <v>0.0</v>
      </c>
      <c r="BN73" s="1">
        <v>0.0</v>
      </c>
      <c r="BO73" s="1">
        <v>0.0</v>
      </c>
      <c r="BP73" s="1">
        <v>0.0</v>
      </c>
      <c r="BQ73" s="1">
        <v>0.0</v>
      </c>
      <c r="BR73" s="1">
        <v>0.0</v>
      </c>
      <c r="BS73" s="1">
        <v>0.0</v>
      </c>
      <c r="BT73" s="1">
        <v>0.0</v>
      </c>
      <c r="BU73" s="1">
        <v>0.0</v>
      </c>
      <c r="BV73" s="1">
        <v>0.0</v>
      </c>
      <c r="BW73" s="1">
        <v>0.0</v>
      </c>
      <c r="BX73" s="1">
        <v>0.0</v>
      </c>
    </row>
    <row r="74">
      <c r="A74" s="1">
        <v>72.0</v>
      </c>
      <c r="B74" s="1">
        <v>1.0</v>
      </c>
      <c r="C74" s="1" t="s">
        <v>319</v>
      </c>
      <c r="D74" s="1">
        <v>5.0</v>
      </c>
      <c r="E74" s="1" t="s">
        <v>125</v>
      </c>
      <c r="F74" s="1" t="s">
        <v>157</v>
      </c>
      <c r="G74" s="1" t="s">
        <v>78</v>
      </c>
      <c r="H74" s="1">
        <v>2016.0</v>
      </c>
      <c r="I74" s="1" t="s">
        <v>69</v>
      </c>
      <c r="J74" s="1">
        <v>1.0</v>
      </c>
      <c r="K74" s="1" t="s">
        <v>23</v>
      </c>
      <c r="L74" s="2" t="str">
        <f>HYPERLINK("https://myanimelist.net/anime/33455/Kakushigoto", "Kakushigoto")</f>
        <v>Kakushigoto</v>
      </c>
      <c r="M74" s="1" t="s">
        <v>70</v>
      </c>
      <c r="N74" s="1" t="s">
        <v>71</v>
      </c>
      <c r="O74" s="1">
        <v>6.271</v>
      </c>
      <c r="P74" s="1" t="s">
        <v>320</v>
      </c>
      <c r="Q74" s="1" t="s">
        <v>73</v>
      </c>
      <c r="R74" s="1" t="s">
        <v>311</v>
      </c>
      <c r="S74" s="1">
        <v>0.7</v>
      </c>
      <c r="T74" s="1">
        <v>70632.0</v>
      </c>
      <c r="U74" s="1">
        <v>6175.0</v>
      </c>
      <c r="V74" s="1">
        <v>5972.0</v>
      </c>
      <c r="W74" s="1">
        <v>10.0</v>
      </c>
      <c r="X74" s="1">
        <v>277.0</v>
      </c>
      <c r="Y74" s="1">
        <v>3201.0</v>
      </c>
      <c r="Z74" s="1">
        <v>79.0</v>
      </c>
      <c r="AA74" s="1">
        <v>76.0</v>
      </c>
      <c r="AB74" s="1">
        <v>2339.0</v>
      </c>
      <c r="AC74" s="1">
        <v>5972.0</v>
      </c>
      <c r="AD74" s="1">
        <v>1.21703853955375</v>
      </c>
      <c r="AE74" s="1">
        <v>1.31845841784989</v>
      </c>
      <c r="AF74" s="1">
        <v>2.07910750507099</v>
      </c>
      <c r="AG74" s="1">
        <v>4.3103448275862</v>
      </c>
      <c r="AH74" s="1">
        <v>22.1095334685598</v>
      </c>
      <c r="AI74" s="1">
        <v>28.7525354969574</v>
      </c>
      <c r="AJ74" s="1">
        <v>19.2190669371196</v>
      </c>
      <c r="AK74" s="1">
        <v>9.02636916835699</v>
      </c>
      <c r="AL74" s="1">
        <v>5.12170385395537</v>
      </c>
      <c r="AM74" s="1">
        <v>6.84584178498985</v>
      </c>
      <c r="AN74" s="1">
        <v>1972.0</v>
      </c>
      <c r="AO74" s="1">
        <v>0.0</v>
      </c>
      <c r="AP74" s="1">
        <v>0.0</v>
      </c>
      <c r="AQ74" s="1">
        <v>0.0</v>
      </c>
      <c r="AR74" s="1">
        <v>0.0</v>
      </c>
      <c r="AS74" s="1">
        <v>0.0</v>
      </c>
      <c r="AT74" s="1">
        <v>0.0</v>
      </c>
      <c r="AU74" s="1">
        <v>0.0</v>
      </c>
      <c r="AV74" s="1">
        <v>0.0</v>
      </c>
      <c r="AW74" s="1">
        <v>1.0</v>
      </c>
      <c r="AX74" s="1">
        <v>0.0</v>
      </c>
      <c r="AY74" s="1">
        <v>0.0</v>
      </c>
      <c r="AZ74" s="1">
        <v>0.0</v>
      </c>
      <c r="BA74" s="1">
        <v>0.0</v>
      </c>
      <c r="BB74" s="1">
        <v>0.0</v>
      </c>
      <c r="BC74" s="1">
        <v>0.0</v>
      </c>
      <c r="BD74" s="1">
        <v>0.0</v>
      </c>
      <c r="BE74" s="1">
        <v>0.0</v>
      </c>
      <c r="BF74" s="1">
        <v>0.0</v>
      </c>
      <c r="BG74" s="1">
        <v>0.0</v>
      </c>
      <c r="BH74" s="1">
        <v>0.0</v>
      </c>
      <c r="BI74" s="1">
        <v>0.0</v>
      </c>
      <c r="BJ74" s="1">
        <v>0.0</v>
      </c>
      <c r="BK74" s="1">
        <v>0.0</v>
      </c>
      <c r="BL74" s="1">
        <v>0.0</v>
      </c>
      <c r="BM74" s="1">
        <v>0.0</v>
      </c>
      <c r="BN74" s="1">
        <v>0.0</v>
      </c>
      <c r="BO74" s="1">
        <v>0.0</v>
      </c>
      <c r="BP74" s="1">
        <v>0.0</v>
      </c>
      <c r="BQ74" s="1">
        <v>0.0</v>
      </c>
      <c r="BR74" s="1">
        <v>0.0</v>
      </c>
      <c r="BS74" s="1">
        <v>0.0</v>
      </c>
      <c r="BT74" s="1">
        <v>0.0</v>
      </c>
      <c r="BU74" s="1">
        <v>0.0</v>
      </c>
      <c r="BV74" s="1">
        <v>0.0</v>
      </c>
      <c r="BW74" s="1">
        <v>0.0</v>
      </c>
      <c r="BX74" s="1">
        <v>0.0</v>
      </c>
    </row>
    <row r="75">
      <c r="A75" s="1">
        <v>73.0</v>
      </c>
      <c r="B75" s="1">
        <v>12.0</v>
      </c>
      <c r="C75" s="1" t="s">
        <v>321</v>
      </c>
      <c r="D75" s="1">
        <v>9.0</v>
      </c>
      <c r="E75" s="1" t="s">
        <v>66</v>
      </c>
      <c r="F75" s="1" t="s">
        <v>67</v>
      </c>
      <c r="G75" s="1" t="s">
        <v>78</v>
      </c>
      <c r="H75" s="1">
        <v>2020.0</v>
      </c>
      <c r="I75" s="1" t="s">
        <v>322</v>
      </c>
      <c r="J75" s="1">
        <v>12.0</v>
      </c>
      <c r="K75" s="1" t="s">
        <v>23</v>
      </c>
      <c r="L75" s="2" t="str">
        <f>HYPERLINK("https://myanimelist.net/anime/40716/Kakushigoto_TV", "Kakushigoto (TV)")</f>
        <v>Kakushigoto (TV)</v>
      </c>
      <c r="M75" s="1" t="s">
        <v>70</v>
      </c>
      <c r="N75" s="1" t="s">
        <v>71</v>
      </c>
      <c r="O75" s="1">
        <v>8.011</v>
      </c>
      <c r="P75" s="1" t="s">
        <v>323</v>
      </c>
      <c r="Q75" s="1" t="s">
        <v>73</v>
      </c>
      <c r="R75" s="1" t="s">
        <v>324</v>
      </c>
      <c r="S75" s="1">
        <v>23.0</v>
      </c>
      <c r="T75" s="1">
        <v>5332.0</v>
      </c>
      <c r="U75" s="1">
        <v>723.0</v>
      </c>
      <c r="V75" s="1">
        <v>214237.0</v>
      </c>
      <c r="W75" s="1">
        <v>1466.0</v>
      </c>
      <c r="X75" s="1">
        <v>25867.0</v>
      </c>
      <c r="Y75" s="1">
        <v>99728.0</v>
      </c>
      <c r="Z75" s="1">
        <v>7744.0</v>
      </c>
      <c r="AA75" s="1">
        <v>7195.0</v>
      </c>
      <c r="AB75" s="1">
        <v>73703.0</v>
      </c>
      <c r="AC75" s="1">
        <v>214237.0</v>
      </c>
      <c r="AD75" s="1">
        <v>0.0953926448981382</v>
      </c>
      <c r="AE75" s="1">
        <v>0.0811385715225543</v>
      </c>
      <c r="AF75" s="1">
        <v>0.210521699085546</v>
      </c>
      <c r="AG75" s="1">
        <v>0.620600425429266</v>
      </c>
      <c r="AH75" s="1">
        <v>2.30587048529637</v>
      </c>
      <c r="AI75" s="1">
        <v>6.52617267165193</v>
      </c>
      <c r="AJ75" s="1">
        <v>21.5291331330453</v>
      </c>
      <c r="AK75" s="1">
        <v>36.8051139229402</v>
      </c>
      <c r="AL75" s="1">
        <v>21.663998596522</v>
      </c>
      <c r="AM75" s="1">
        <v>10.1620578496085</v>
      </c>
      <c r="AN75" s="1">
        <v>91202.0</v>
      </c>
      <c r="AO75" s="1">
        <v>0.0</v>
      </c>
      <c r="AP75" s="1">
        <v>0.0</v>
      </c>
      <c r="AQ75" s="1">
        <v>0.0</v>
      </c>
      <c r="AR75" s="1">
        <v>1.0</v>
      </c>
      <c r="AS75" s="1">
        <v>0.0</v>
      </c>
      <c r="AT75" s="1">
        <v>0.0</v>
      </c>
      <c r="AU75" s="1">
        <v>0.0</v>
      </c>
      <c r="AV75" s="1">
        <v>0.0</v>
      </c>
      <c r="AW75" s="1">
        <v>1.0</v>
      </c>
      <c r="AX75" s="1">
        <v>0.0</v>
      </c>
      <c r="AY75" s="1">
        <v>1.0</v>
      </c>
      <c r="AZ75" s="1">
        <v>0.0</v>
      </c>
      <c r="BA75" s="1">
        <v>0.0</v>
      </c>
      <c r="BB75" s="1">
        <v>0.0</v>
      </c>
      <c r="BC75" s="1">
        <v>0.0</v>
      </c>
      <c r="BD75" s="1">
        <v>0.0</v>
      </c>
      <c r="BE75" s="1">
        <v>0.0</v>
      </c>
      <c r="BF75" s="1">
        <v>0.0</v>
      </c>
      <c r="BG75" s="1">
        <v>0.0</v>
      </c>
      <c r="BH75" s="1">
        <v>0.0</v>
      </c>
      <c r="BI75" s="1">
        <v>0.0</v>
      </c>
      <c r="BJ75" s="1">
        <v>0.0</v>
      </c>
      <c r="BK75" s="1">
        <v>0.0</v>
      </c>
      <c r="BL75" s="1">
        <v>0.0</v>
      </c>
      <c r="BM75" s="1">
        <v>0.0</v>
      </c>
      <c r="BN75" s="1">
        <v>0.0</v>
      </c>
      <c r="BO75" s="1">
        <v>0.0</v>
      </c>
      <c r="BP75" s="1">
        <v>0.0</v>
      </c>
      <c r="BQ75" s="1">
        <v>0.0</v>
      </c>
      <c r="BR75" s="1">
        <v>0.0</v>
      </c>
      <c r="BS75" s="1">
        <v>0.0</v>
      </c>
      <c r="BT75" s="1">
        <v>0.0</v>
      </c>
      <c r="BU75" s="1">
        <v>0.0</v>
      </c>
      <c r="BV75" s="1">
        <v>0.0</v>
      </c>
      <c r="BW75" s="1">
        <v>0.0</v>
      </c>
      <c r="BX75" s="1">
        <v>0.0</v>
      </c>
    </row>
    <row r="76">
      <c r="A76" s="1">
        <v>74.0</v>
      </c>
      <c r="B76" s="1">
        <v>23.0</v>
      </c>
      <c r="C76" s="1" t="s">
        <v>325</v>
      </c>
      <c r="D76" s="1">
        <v>9.0</v>
      </c>
      <c r="E76" s="1" t="s">
        <v>66</v>
      </c>
      <c r="F76" s="1" t="s">
        <v>67</v>
      </c>
      <c r="G76" s="1" t="s">
        <v>68</v>
      </c>
      <c r="H76" s="1">
        <v>2018.0</v>
      </c>
      <c r="I76" s="1" t="s">
        <v>232</v>
      </c>
      <c r="J76" s="1">
        <v>23.0</v>
      </c>
      <c r="K76" s="1" t="s">
        <v>23</v>
      </c>
      <c r="L76" s="2" t="str">
        <f>HYPERLINK("https://myanimelist.net/anime/37965/Kaze_ga_Tsuyoku_Fuiteiru", "Kaze ga Tsuyoku Fuiteiru")</f>
        <v>Kaze ga Tsuyoku Fuiteiru</v>
      </c>
      <c r="M76" s="1" t="s">
        <v>70</v>
      </c>
      <c r="N76" s="1" t="s">
        <v>71</v>
      </c>
      <c r="O76" s="1">
        <v>8.441</v>
      </c>
      <c r="P76" s="1" t="s">
        <v>326</v>
      </c>
      <c r="Q76" s="1" t="s">
        <v>132</v>
      </c>
      <c r="R76" s="1" t="s">
        <v>327</v>
      </c>
      <c r="S76" s="1">
        <v>23.0</v>
      </c>
      <c r="T76" s="1">
        <v>1312.0</v>
      </c>
      <c r="U76" s="1">
        <v>748.0</v>
      </c>
      <c r="V76" s="1">
        <v>208012.0</v>
      </c>
      <c r="W76" s="1">
        <v>4408.0</v>
      </c>
      <c r="X76" s="1">
        <v>20644.0</v>
      </c>
      <c r="Y76" s="1">
        <v>108925.0</v>
      </c>
      <c r="Z76" s="1">
        <v>8146.0</v>
      </c>
      <c r="AA76" s="1">
        <v>6364.0</v>
      </c>
      <c r="AB76" s="1">
        <v>63933.0</v>
      </c>
      <c r="AC76" s="1">
        <v>208012.0</v>
      </c>
      <c r="AD76" s="1">
        <v>0.426087410579082</v>
      </c>
      <c r="AE76" s="1">
        <v>0.0772805597618923</v>
      </c>
      <c r="AF76" s="1">
        <v>0.162915774633178</v>
      </c>
      <c r="AG76" s="1">
        <v>0.498146310897603</v>
      </c>
      <c r="AH76" s="1">
        <v>1.6364680695525</v>
      </c>
      <c r="AI76" s="1">
        <v>4.16688423581014</v>
      </c>
      <c r="AJ76" s="1">
        <v>13.973160670461</v>
      </c>
      <c r="AK76" s="1">
        <v>30.0621377473761</v>
      </c>
      <c r="AL76" s="1">
        <v>30.1049553548117</v>
      </c>
      <c r="AM76" s="1">
        <v>18.8919638661166</v>
      </c>
      <c r="AN76" s="1">
        <v>95755.0</v>
      </c>
      <c r="AO76" s="1">
        <v>1.0</v>
      </c>
      <c r="AP76" s="1">
        <v>0.0</v>
      </c>
      <c r="AQ76" s="1">
        <v>0.0</v>
      </c>
      <c r="AR76" s="1">
        <v>0.0</v>
      </c>
      <c r="AS76" s="1">
        <v>0.0</v>
      </c>
      <c r="AT76" s="1">
        <v>0.0</v>
      </c>
      <c r="AU76" s="1">
        <v>0.0</v>
      </c>
      <c r="AV76" s="1">
        <v>0.0</v>
      </c>
      <c r="AW76" s="1">
        <v>1.0</v>
      </c>
      <c r="AX76" s="1">
        <v>1.0</v>
      </c>
      <c r="AY76" s="1">
        <v>0.0</v>
      </c>
      <c r="AZ76" s="1">
        <v>0.0</v>
      </c>
      <c r="BA76" s="1">
        <v>0.0</v>
      </c>
      <c r="BB76" s="1">
        <v>0.0</v>
      </c>
      <c r="BC76" s="1">
        <v>0.0</v>
      </c>
      <c r="BD76" s="1">
        <v>0.0</v>
      </c>
      <c r="BE76" s="1">
        <v>0.0</v>
      </c>
      <c r="BF76" s="1">
        <v>0.0</v>
      </c>
      <c r="BG76" s="1">
        <v>0.0</v>
      </c>
      <c r="BH76" s="1">
        <v>0.0</v>
      </c>
      <c r="BI76" s="1">
        <v>0.0</v>
      </c>
      <c r="BJ76" s="1">
        <v>0.0</v>
      </c>
      <c r="BK76" s="1">
        <v>0.0</v>
      </c>
      <c r="BL76" s="1">
        <v>0.0</v>
      </c>
      <c r="BM76" s="1">
        <v>0.0</v>
      </c>
      <c r="BN76" s="1">
        <v>0.0</v>
      </c>
      <c r="BO76" s="1">
        <v>0.0</v>
      </c>
      <c r="BP76" s="1">
        <v>0.0</v>
      </c>
      <c r="BQ76" s="1">
        <v>0.0</v>
      </c>
      <c r="BR76" s="1">
        <v>0.0</v>
      </c>
      <c r="BS76" s="1">
        <v>0.0</v>
      </c>
      <c r="BT76" s="1">
        <v>0.0</v>
      </c>
      <c r="BU76" s="1">
        <v>0.0</v>
      </c>
      <c r="BV76" s="1">
        <v>0.0</v>
      </c>
      <c r="BW76" s="1">
        <v>0.0</v>
      </c>
      <c r="BX76" s="1">
        <v>0.0</v>
      </c>
    </row>
    <row r="77">
      <c r="A77" s="1">
        <v>75.0</v>
      </c>
      <c r="B77" s="1">
        <v>26.0</v>
      </c>
      <c r="C77" s="1" t="s">
        <v>328</v>
      </c>
      <c r="D77" s="1">
        <v>9.0</v>
      </c>
      <c r="E77" s="1" t="s">
        <v>66</v>
      </c>
      <c r="F77" s="1" t="s">
        <v>88</v>
      </c>
      <c r="G77" s="1" t="s">
        <v>78</v>
      </c>
      <c r="H77" s="1">
        <v>2019.0</v>
      </c>
      <c r="I77" s="1" t="s">
        <v>206</v>
      </c>
      <c r="J77" s="1">
        <v>26.0</v>
      </c>
      <c r="K77" s="1" t="s">
        <v>23</v>
      </c>
      <c r="L77" s="2" t="str">
        <f>HYPERLINK("https://myanimelist.net/anime/38000/Kimetsu_no_Yaiba", "Kimetsu no Yaiba")</f>
        <v>Kimetsu no Yaiba</v>
      </c>
      <c r="M77" s="1" t="s">
        <v>70</v>
      </c>
      <c r="N77" s="1" t="s">
        <v>71</v>
      </c>
      <c r="O77" s="1">
        <v>8.601</v>
      </c>
      <c r="P77" s="1" t="s">
        <v>329</v>
      </c>
      <c r="Q77" s="1" t="s">
        <v>73</v>
      </c>
      <c r="R77" s="1" t="s">
        <v>330</v>
      </c>
      <c r="S77" s="1">
        <v>23.0</v>
      </c>
      <c r="T77" s="1">
        <v>672.0</v>
      </c>
      <c r="U77" s="1">
        <v>20.0</v>
      </c>
      <c r="V77" s="1">
        <v>1609215.0</v>
      </c>
      <c r="W77" s="1">
        <v>74701.0</v>
      </c>
      <c r="X77" s="1">
        <v>163999.0</v>
      </c>
      <c r="Y77" s="1">
        <v>1239860.0</v>
      </c>
      <c r="Z77" s="1">
        <v>27677.0</v>
      </c>
      <c r="AA77" s="1">
        <v>21737.0</v>
      </c>
      <c r="AB77" s="1">
        <v>155942.0</v>
      </c>
      <c r="AC77" s="1">
        <v>1609215.0</v>
      </c>
      <c r="AD77" s="1">
        <v>0.303038832127745</v>
      </c>
      <c r="AE77" s="1">
        <v>0.0931633313631118</v>
      </c>
      <c r="AF77" s="1">
        <v>0.162590184544081</v>
      </c>
      <c r="AG77" s="1">
        <v>0.418906620882471</v>
      </c>
      <c r="AH77" s="1">
        <v>1.23917550920844</v>
      </c>
      <c r="AI77" s="1">
        <v>2.9770047003856</v>
      </c>
      <c r="AJ77" s="1">
        <v>10.5773687222644</v>
      </c>
      <c r="AK77" s="1">
        <v>26.4902849315582</v>
      </c>
      <c r="AL77" s="1">
        <v>32.0682634842898</v>
      </c>
      <c r="AM77" s="1">
        <v>25.670203683376</v>
      </c>
      <c r="AN77" s="1">
        <v>1065870.0</v>
      </c>
      <c r="AO77" s="1">
        <v>0.0</v>
      </c>
      <c r="AP77" s="1">
        <v>0.0</v>
      </c>
      <c r="AQ77" s="1">
        <v>0.0</v>
      </c>
      <c r="AR77" s="1">
        <v>0.0</v>
      </c>
      <c r="AS77" s="1">
        <v>1.0</v>
      </c>
      <c r="AT77" s="1">
        <v>0.0</v>
      </c>
      <c r="AU77" s="1">
        <v>0.0</v>
      </c>
      <c r="AV77" s="1">
        <v>0.0</v>
      </c>
      <c r="AW77" s="1">
        <v>0.0</v>
      </c>
      <c r="AX77" s="1">
        <v>0.0</v>
      </c>
      <c r="AY77" s="1">
        <v>1.0</v>
      </c>
      <c r="AZ77" s="1">
        <v>0.0</v>
      </c>
      <c r="BA77" s="1">
        <v>0.0</v>
      </c>
      <c r="BB77" s="1">
        <v>1.0</v>
      </c>
      <c r="BC77" s="1">
        <v>1.0</v>
      </c>
      <c r="BD77" s="1">
        <v>0.0</v>
      </c>
      <c r="BE77" s="1">
        <v>0.0</v>
      </c>
      <c r="BF77" s="1">
        <v>0.0</v>
      </c>
      <c r="BG77" s="1">
        <v>0.0</v>
      </c>
      <c r="BH77" s="1">
        <v>0.0</v>
      </c>
      <c r="BI77" s="1">
        <v>0.0</v>
      </c>
      <c r="BJ77" s="1">
        <v>0.0</v>
      </c>
      <c r="BK77" s="1">
        <v>0.0</v>
      </c>
      <c r="BL77" s="1">
        <v>0.0</v>
      </c>
      <c r="BM77" s="1">
        <v>1.0</v>
      </c>
      <c r="BN77" s="1">
        <v>0.0</v>
      </c>
      <c r="BO77" s="1">
        <v>0.0</v>
      </c>
      <c r="BP77" s="1">
        <v>0.0</v>
      </c>
      <c r="BQ77" s="1">
        <v>0.0</v>
      </c>
      <c r="BR77" s="1">
        <v>0.0</v>
      </c>
      <c r="BS77" s="1">
        <v>0.0</v>
      </c>
      <c r="BT77" s="1">
        <v>0.0</v>
      </c>
      <c r="BU77" s="1">
        <v>0.0</v>
      </c>
      <c r="BV77" s="1">
        <v>0.0</v>
      </c>
      <c r="BW77" s="1">
        <v>0.0</v>
      </c>
      <c r="BX77" s="1">
        <v>0.0</v>
      </c>
    </row>
    <row r="78">
      <c r="A78" s="1">
        <v>76.0</v>
      </c>
      <c r="B78" s="1">
        <v>1.0</v>
      </c>
      <c r="C78" s="1" t="s">
        <v>331</v>
      </c>
      <c r="D78" s="1">
        <v>10.0</v>
      </c>
      <c r="E78" s="1" t="s">
        <v>121</v>
      </c>
      <c r="F78" s="1" t="s">
        <v>67</v>
      </c>
      <c r="G78" s="1" t="s">
        <v>126</v>
      </c>
      <c r="H78" s="1">
        <v>2016.0</v>
      </c>
      <c r="I78" s="1" t="s">
        <v>135</v>
      </c>
      <c r="J78" s="1">
        <v>1.0</v>
      </c>
      <c r="K78" s="1" t="s">
        <v>23</v>
      </c>
      <c r="L78" s="2" t="str">
        <f>HYPERLINK("https://myanimelist.net/anime/32281/Kimi_no_Na_wa", "Kimi no Na wa.")</f>
        <v>Kimi no Na wa.</v>
      </c>
      <c r="M78" s="1" t="s">
        <v>70</v>
      </c>
      <c r="N78" s="1" t="s">
        <v>71</v>
      </c>
      <c r="O78" s="1">
        <v>8.941</v>
      </c>
      <c r="P78" s="1" t="s">
        <v>332</v>
      </c>
      <c r="Q78" s="1" t="s">
        <v>104</v>
      </c>
      <c r="R78" s="1" t="s">
        <v>333</v>
      </c>
      <c r="S78" s="1">
        <v>106.0</v>
      </c>
      <c r="T78" s="1">
        <v>162.0</v>
      </c>
      <c r="U78" s="1">
        <v>10.0</v>
      </c>
      <c r="V78" s="1">
        <v>1849420.0</v>
      </c>
      <c r="W78" s="1">
        <v>74480.0</v>
      </c>
      <c r="X78" s="1">
        <v>43047.0</v>
      </c>
      <c r="Y78" s="1">
        <v>1570312.0</v>
      </c>
      <c r="Z78" s="1">
        <v>5009.0</v>
      </c>
      <c r="AA78" s="1">
        <v>2595.0</v>
      </c>
      <c r="AB78" s="1">
        <v>228457.0</v>
      </c>
      <c r="AC78" s="1">
        <v>1849420.0</v>
      </c>
      <c r="AD78" s="1">
        <v>0.322661815408371</v>
      </c>
      <c r="AE78" s="1">
        <v>0.0939306132528124</v>
      </c>
      <c r="AF78" s="1">
        <v>0.180515571226286</v>
      </c>
      <c r="AG78" s="1">
        <v>0.445271742358174</v>
      </c>
      <c r="AH78" s="1">
        <v>1.05761806968682</v>
      </c>
      <c r="AI78" s="1">
        <v>2.57652766186229</v>
      </c>
      <c r="AJ78" s="1">
        <v>7.47248505081005</v>
      </c>
      <c r="AK78" s="1">
        <v>17.1865671408521</v>
      </c>
      <c r="AL78" s="1">
        <v>28.1265140645855</v>
      </c>
      <c r="AM78" s="1">
        <v>42.5379082699575</v>
      </c>
      <c r="AN78" s="1">
        <v>1279668.0</v>
      </c>
      <c r="AO78" s="1">
        <v>1.0</v>
      </c>
      <c r="AP78" s="1">
        <v>0.0</v>
      </c>
      <c r="AQ78" s="1">
        <v>0.0</v>
      </c>
      <c r="AR78" s="1">
        <v>0.0</v>
      </c>
      <c r="AS78" s="1">
        <v>0.0</v>
      </c>
      <c r="AT78" s="1">
        <v>0.0</v>
      </c>
      <c r="AU78" s="1">
        <v>1.0</v>
      </c>
      <c r="AV78" s="1">
        <v>1.0</v>
      </c>
      <c r="AW78" s="1">
        <v>0.0</v>
      </c>
      <c r="AX78" s="1">
        <v>0.0</v>
      </c>
      <c r="AY78" s="1">
        <v>0.0</v>
      </c>
      <c r="AZ78" s="1">
        <v>0.0</v>
      </c>
      <c r="BA78" s="1">
        <v>0.0</v>
      </c>
      <c r="BB78" s="1">
        <v>1.0</v>
      </c>
      <c r="BC78" s="1">
        <v>0.0</v>
      </c>
      <c r="BD78" s="1">
        <v>0.0</v>
      </c>
      <c r="BE78" s="1">
        <v>0.0</v>
      </c>
      <c r="BF78" s="1">
        <v>0.0</v>
      </c>
      <c r="BG78" s="1">
        <v>0.0</v>
      </c>
      <c r="BH78" s="1">
        <v>0.0</v>
      </c>
      <c r="BI78" s="1">
        <v>0.0</v>
      </c>
      <c r="BJ78" s="1">
        <v>0.0</v>
      </c>
      <c r="BK78" s="1">
        <v>0.0</v>
      </c>
      <c r="BL78" s="1">
        <v>0.0</v>
      </c>
      <c r="BM78" s="1">
        <v>0.0</v>
      </c>
      <c r="BN78" s="1">
        <v>0.0</v>
      </c>
      <c r="BO78" s="1">
        <v>0.0</v>
      </c>
      <c r="BP78" s="1">
        <v>0.0</v>
      </c>
      <c r="BQ78" s="1">
        <v>0.0</v>
      </c>
      <c r="BR78" s="1">
        <v>0.0</v>
      </c>
      <c r="BS78" s="1">
        <v>0.0</v>
      </c>
      <c r="BT78" s="1">
        <v>0.0</v>
      </c>
      <c r="BU78" s="1">
        <v>0.0</v>
      </c>
      <c r="BV78" s="1">
        <v>0.0</v>
      </c>
      <c r="BW78" s="1">
        <v>0.0</v>
      </c>
      <c r="BX78" s="1">
        <v>0.0</v>
      </c>
    </row>
    <row r="79">
      <c r="A79" s="1">
        <v>77.0</v>
      </c>
      <c r="B79" s="1">
        <v>1.0</v>
      </c>
      <c r="C79" s="1" t="s">
        <v>334</v>
      </c>
      <c r="D79" s="1">
        <v>10.0</v>
      </c>
      <c r="E79" s="1" t="s">
        <v>121</v>
      </c>
      <c r="F79" s="1" t="s">
        <v>67</v>
      </c>
      <c r="G79" s="1" t="s">
        <v>126</v>
      </c>
      <c r="H79" s="1">
        <v>2018.0</v>
      </c>
      <c r="I79" s="1" t="s">
        <v>335</v>
      </c>
      <c r="J79" s="1">
        <v>1.0</v>
      </c>
      <c r="K79" s="1" t="s">
        <v>23</v>
      </c>
      <c r="L79" s="2" t="str">
        <f>HYPERLINK("https://myanimelist.net/anime/36098/Kimi_no_Suizou_wo_Tabetai", "Kimi no Suizou wo Tabetai")</f>
        <v>Kimi no Suizou wo Tabetai</v>
      </c>
      <c r="M79" s="1" t="s">
        <v>70</v>
      </c>
      <c r="N79" s="1" t="s">
        <v>71</v>
      </c>
      <c r="O79" s="1">
        <v>8.591</v>
      </c>
      <c r="P79" s="1" t="s">
        <v>336</v>
      </c>
      <c r="Q79" s="1" t="s">
        <v>132</v>
      </c>
      <c r="R79" s="1" t="s">
        <v>337</v>
      </c>
      <c r="S79" s="1">
        <v>108.0</v>
      </c>
      <c r="T79" s="1">
        <v>752.0</v>
      </c>
      <c r="U79" s="1">
        <v>272.0</v>
      </c>
      <c r="V79" s="1">
        <v>498188.0</v>
      </c>
      <c r="W79" s="1">
        <v>11882.0</v>
      </c>
      <c r="X79" s="1">
        <v>12556.0</v>
      </c>
      <c r="Y79" s="1">
        <v>345993.0</v>
      </c>
      <c r="Z79" s="1">
        <v>2812.0</v>
      </c>
      <c r="AA79" s="1">
        <v>1037.0</v>
      </c>
      <c r="AB79" s="1">
        <v>135790.0</v>
      </c>
      <c r="AC79" s="1">
        <v>498188.0</v>
      </c>
      <c r="AD79" s="1">
        <v>0.271566276850809</v>
      </c>
      <c r="AE79" s="1">
        <v>0.160772827994044</v>
      </c>
      <c r="AF79" s="1">
        <v>0.305817879336497</v>
      </c>
      <c r="AG79" s="1">
        <v>0.611635758672995</v>
      </c>
      <c r="AH79" s="1">
        <v>1.32427879406398</v>
      </c>
      <c r="AI79" s="1">
        <v>3.2664844574616</v>
      </c>
      <c r="AJ79" s="1">
        <v>10.2482192661768</v>
      </c>
      <c r="AK79" s="1">
        <v>24.4423629411641</v>
      </c>
      <c r="AL79" s="1">
        <v>32.2587184308572</v>
      </c>
      <c r="AM79" s="1">
        <v>27.1101433674218</v>
      </c>
      <c r="AN79" s="1">
        <v>286118.0</v>
      </c>
      <c r="AO79" s="1">
        <v>1.0</v>
      </c>
      <c r="AP79" s="1">
        <v>0.0</v>
      </c>
      <c r="AQ79" s="1">
        <v>0.0</v>
      </c>
      <c r="AR79" s="1">
        <v>0.0</v>
      </c>
      <c r="AS79" s="1">
        <v>0.0</v>
      </c>
      <c r="AT79" s="1">
        <v>0.0</v>
      </c>
      <c r="AU79" s="1">
        <v>0.0</v>
      </c>
      <c r="AV79" s="1">
        <v>0.0</v>
      </c>
      <c r="AW79" s="1">
        <v>0.0</v>
      </c>
      <c r="AX79" s="1">
        <v>0.0</v>
      </c>
      <c r="AY79" s="1">
        <v>0.0</v>
      </c>
      <c r="AZ79" s="1">
        <v>0.0</v>
      </c>
      <c r="BA79" s="1">
        <v>0.0</v>
      </c>
      <c r="BB79" s="1">
        <v>0.0</v>
      </c>
      <c r="BC79" s="1">
        <v>0.0</v>
      </c>
      <c r="BD79" s="1">
        <v>0.0</v>
      </c>
      <c r="BE79" s="1">
        <v>0.0</v>
      </c>
      <c r="BF79" s="1">
        <v>0.0</v>
      </c>
      <c r="BG79" s="1">
        <v>0.0</v>
      </c>
      <c r="BH79" s="1">
        <v>0.0</v>
      </c>
      <c r="BI79" s="1">
        <v>0.0</v>
      </c>
      <c r="BJ79" s="1">
        <v>0.0</v>
      </c>
      <c r="BK79" s="1">
        <v>0.0</v>
      </c>
      <c r="BL79" s="1">
        <v>0.0</v>
      </c>
      <c r="BM79" s="1">
        <v>0.0</v>
      </c>
      <c r="BN79" s="1">
        <v>0.0</v>
      </c>
      <c r="BO79" s="1">
        <v>0.0</v>
      </c>
      <c r="BP79" s="1">
        <v>0.0</v>
      </c>
      <c r="BQ79" s="1">
        <v>0.0</v>
      </c>
      <c r="BR79" s="1">
        <v>0.0</v>
      </c>
      <c r="BS79" s="1">
        <v>0.0</v>
      </c>
      <c r="BT79" s="1">
        <v>0.0</v>
      </c>
      <c r="BU79" s="1">
        <v>0.0</v>
      </c>
      <c r="BV79" s="1">
        <v>0.0</v>
      </c>
      <c r="BW79" s="1">
        <v>0.0</v>
      </c>
      <c r="BX79" s="1">
        <v>0.0</v>
      </c>
    </row>
    <row r="80">
      <c r="A80" s="1">
        <v>78.0</v>
      </c>
      <c r="B80" s="1">
        <v>24.0</v>
      </c>
      <c r="C80" s="1" t="s">
        <v>338</v>
      </c>
      <c r="D80" s="1">
        <v>7.0</v>
      </c>
      <c r="E80" s="1" t="s">
        <v>66</v>
      </c>
      <c r="F80" s="1" t="s">
        <v>88</v>
      </c>
      <c r="G80" s="1" t="s">
        <v>68</v>
      </c>
      <c r="H80" s="1">
        <v>2014.0</v>
      </c>
      <c r="I80" s="1" t="s">
        <v>170</v>
      </c>
      <c r="J80" s="1">
        <v>24.0</v>
      </c>
      <c r="K80" s="1" t="s">
        <v>23</v>
      </c>
      <c r="L80" s="2" t="str">
        <f>HYPERLINK("https://myanimelist.net/anime/22535/Kiseijuu__Sei_no_Kakuritsu", "Kiseijuu: Sei no Kakuritsu")</f>
        <v>Kiseijuu: Sei no Kakuritsu</v>
      </c>
      <c r="M80" s="1" t="s">
        <v>70</v>
      </c>
      <c r="N80" s="1" t="s">
        <v>71</v>
      </c>
      <c r="O80" s="1">
        <v>8.391</v>
      </c>
      <c r="P80" s="1" t="s">
        <v>339</v>
      </c>
      <c r="Q80" s="1" t="s">
        <v>73</v>
      </c>
      <c r="R80" s="1" t="s">
        <v>340</v>
      </c>
      <c r="S80" s="1">
        <v>23.0</v>
      </c>
      <c r="T80" s="1">
        <v>1622.0</v>
      </c>
      <c r="U80" s="1">
        <v>39.0</v>
      </c>
      <c r="V80" s="1">
        <v>1322556.0</v>
      </c>
      <c r="W80" s="1">
        <v>27754.0</v>
      </c>
      <c r="X80" s="1">
        <v>70500.0</v>
      </c>
      <c r="Y80" s="1">
        <v>1001728.0</v>
      </c>
      <c r="Z80" s="1">
        <v>32330.0</v>
      </c>
      <c r="AA80" s="1">
        <v>23173.0</v>
      </c>
      <c r="AB80" s="1">
        <v>194825.0</v>
      </c>
      <c r="AC80" s="1">
        <v>1322556.0</v>
      </c>
      <c r="AD80" s="1">
        <v>0.117380010196402</v>
      </c>
      <c r="AE80" s="1">
        <v>0.0767157874292928</v>
      </c>
      <c r="AF80" s="1">
        <v>0.158408390182321</v>
      </c>
      <c r="AG80" s="1">
        <v>0.47692457090141</v>
      </c>
      <c r="AH80" s="1">
        <v>1.36583234201646</v>
      </c>
      <c r="AI80" s="1">
        <v>3.95644679663033</v>
      </c>
      <c r="AJ80" s="1">
        <v>14.2406108130416</v>
      </c>
      <c r="AK80" s="1">
        <v>31.0467092325993</v>
      </c>
      <c r="AL80" s="1">
        <v>30.999975722852</v>
      </c>
      <c r="AM80" s="1">
        <v>17.5609963341506</v>
      </c>
      <c r="AN80" s="1">
        <v>823820.0</v>
      </c>
      <c r="AO80" s="1">
        <v>1.0</v>
      </c>
      <c r="AP80" s="1">
        <v>0.0</v>
      </c>
      <c r="AQ80" s="1">
        <v>1.0</v>
      </c>
      <c r="AR80" s="1">
        <v>0.0</v>
      </c>
      <c r="AS80" s="1">
        <v>1.0</v>
      </c>
      <c r="AT80" s="1">
        <v>1.0</v>
      </c>
      <c r="AU80" s="1">
        <v>0.0</v>
      </c>
      <c r="AV80" s="1">
        <v>0.0</v>
      </c>
      <c r="AW80" s="1">
        <v>0.0</v>
      </c>
      <c r="AX80" s="1">
        <v>0.0</v>
      </c>
      <c r="AY80" s="1">
        <v>0.0</v>
      </c>
      <c r="AZ80" s="1">
        <v>0.0</v>
      </c>
      <c r="BA80" s="1">
        <v>1.0</v>
      </c>
      <c r="BB80" s="1">
        <v>0.0</v>
      </c>
      <c r="BC80" s="1">
        <v>0.0</v>
      </c>
      <c r="BD80" s="1">
        <v>0.0</v>
      </c>
      <c r="BE80" s="1">
        <v>1.0</v>
      </c>
      <c r="BF80" s="1">
        <v>0.0</v>
      </c>
      <c r="BG80" s="1">
        <v>0.0</v>
      </c>
      <c r="BH80" s="1">
        <v>0.0</v>
      </c>
      <c r="BI80" s="1">
        <v>0.0</v>
      </c>
      <c r="BJ80" s="1">
        <v>0.0</v>
      </c>
      <c r="BK80" s="1">
        <v>0.0</v>
      </c>
      <c r="BL80" s="1">
        <v>0.0</v>
      </c>
      <c r="BM80" s="1">
        <v>0.0</v>
      </c>
      <c r="BN80" s="1">
        <v>0.0</v>
      </c>
      <c r="BO80" s="1">
        <v>0.0</v>
      </c>
      <c r="BP80" s="1">
        <v>0.0</v>
      </c>
      <c r="BQ80" s="1">
        <v>0.0</v>
      </c>
      <c r="BR80" s="1">
        <v>0.0</v>
      </c>
      <c r="BS80" s="1">
        <v>0.0</v>
      </c>
      <c r="BT80" s="1">
        <v>0.0</v>
      </c>
      <c r="BU80" s="1">
        <v>0.0</v>
      </c>
      <c r="BV80" s="1">
        <v>0.0</v>
      </c>
      <c r="BW80" s="1">
        <v>0.0</v>
      </c>
      <c r="BX80" s="1">
        <v>0.0</v>
      </c>
    </row>
    <row r="81">
      <c r="A81" s="1">
        <v>79.0</v>
      </c>
      <c r="B81" s="1">
        <v>1.0</v>
      </c>
      <c r="C81" s="1" t="s">
        <v>341</v>
      </c>
      <c r="D81" s="1">
        <v>10.0</v>
      </c>
      <c r="E81" s="1" t="s">
        <v>121</v>
      </c>
      <c r="F81" s="1" t="s">
        <v>67</v>
      </c>
      <c r="G81" s="1" t="s">
        <v>126</v>
      </c>
      <c r="H81" s="1">
        <v>2016.0</v>
      </c>
      <c r="I81" s="1" t="s">
        <v>143</v>
      </c>
      <c r="J81" s="1">
        <v>1.0</v>
      </c>
      <c r="K81" s="1" t="s">
        <v>23</v>
      </c>
      <c r="L81" s="2" t="str">
        <f>HYPERLINK("https://myanimelist.net/anime/28851/Koe_no_Katachi", "Koe no Katachi")</f>
        <v>Koe no Katachi</v>
      </c>
      <c r="M81" s="1" t="s">
        <v>70</v>
      </c>
      <c r="N81" s="1" t="s">
        <v>71</v>
      </c>
      <c r="O81" s="1">
        <v>8.991</v>
      </c>
      <c r="P81" s="1" t="s">
        <v>342</v>
      </c>
      <c r="Q81" s="1" t="s">
        <v>73</v>
      </c>
      <c r="R81" s="1" t="s">
        <v>343</v>
      </c>
      <c r="S81" s="1">
        <v>130.0</v>
      </c>
      <c r="T81" s="1">
        <v>112.0</v>
      </c>
      <c r="U81" s="1">
        <v>27.0</v>
      </c>
      <c r="V81" s="1">
        <v>1491968.0</v>
      </c>
      <c r="W81" s="1">
        <v>66863.0</v>
      </c>
      <c r="X81" s="1">
        <v>32212.0</v>
      </c>
      <c r="Y81" s="1">
        <v>1245107.0</v>
      </c>
      <c r="Z81" s="1">
        <v>4513.0</v>
      </c>
      <c r="AA81" s="1">
        <v>2061.0</v>
      </c>
      <c r="AB81" s="1">
        <v>208075.0</v>
      </c>
      <c r="AC81" s="1">
        <v>1491968.0</v>
      </c>
      <c r="AD81" s="1">
        <v>0.2141817364426</v>
      </c>
      <c r="AE81" s="1">
        <v>0.0743059461443852</v>
      </c>
      <c r="AF81" s="1">
        <v>0.130256262263671</v>
      </c>
      <c r="AG81" s="1">
        <v>0.328928963711802</v>
      </c>
      <c r="AH81" s="1">
        <v>0.763574577354256</v>
      </c>
      <c r="AI81" s="1">
        <v>2.06289797116301</v>
      </c>
      <c r="AJ81" s="1">
        <v>6.65681155835372</v>
      </c>
      <c r="AK81" s="1">
        <v>16.8073768037842</v>
      </c>
      <c r="AL81" s="1">
        <v>31.4777460071596</v>
      </c>
      <c r="AM81" s="1">
        <v>41.4839201736226</v>
      </c>
      <c r="AN81" s="1">
        <v>1018761.0</v>
      </c>
      <c r="AO81" s="1">
        <v>1.0</v>
      </c>
      <c r="AP81" s="1">
        <v>0.0</v>
      </c>
      <c r="AQ81" s="1">
        <v>0.0</v>
      </c>
      <c r="AR81" s="1">
        <v>0.0</v>
      </c>
      <c r="AS81" s="1">
        <v>0.0</v>
      </c>
      <c r="AT81" s="1">
        <v>0.0</v>
      </c>
      <c r="AU81" s="1">
        <v>0.0</v>
      </c>
      <c r="AV81" s="1">
        <v>1.0</v>
      </c>
      <c r="AW81" s="1">
        <v>0.0</v>
      </c>
      <c r="AX81" s="1">
        <v>0.0</v>
      </c>
      <c r="AY81" s="1">
        <v>1.0</v>
      </c>
      <c r="AZ81" s="1">
        <v>0.0</v>
      </c>
      <c r="BA81" s="1">
        <v>0.0</v>
      </c>
      <c r="BB81" s="1">
        <v>0.0</v>
      </c>
      <c r="BC81" s="1">
        <v>0.0</v>
      </c>
      <c r="BD81" s="1">
        <v>0.0</v>
      </c>
      <c r="BE81" s="1">
        <v>0.0</v>
      </c>
      <c r="BF81" s="1">
        <v>0.0</v>
      </c>
      <c r="BG81" s="1">
        <v>0.0</v>
      </c>
      <c r="BH81" s="1">
        <v>0.0</v>
      </c>
      <c r="BI81" s="1">
        <v>0.0</v>
      </c>
      <c r="BJ81" s="1">
        <v>0.0</v>
      </c>
      <c r="BK81" s="1">
        <v>0.0</v>
      </c>
      <c r="BL81" s="1">
        <v>0.0</v>
      </c>
      <c r="BM81" s="1">
        <v>0.0</v>
      </c>
      <c r="BN81" s="1">
        <v>0.0</v>
      </c>
      <c r="BO81" s="1">
        <v>0.0</v>
      </c>
      <c r="BP81" s="1">
        <v>0.0</v>
      </c>
      <c r="BQ81" s="1">
        <v>0.0</v>
      </c>
      <c r="BR81" s="1">
        <v>0.0</v>
      </c>
      <c r="BS81" s="1">
        <v>0.0</v>
      </c>
      <c r="BT81" s="1">
        <v>0.0</v>
      </c>
      <c r="BU81" s="1">
        <v>0.0</v>
      </c>
      <c r="BV81" s="1">
        <v>0.0</v>
      </c>
      <c r="BW81" s="1">
        <v>0.0</v>
      </c>
      <c r="BX81" s="1">
        <v>0.0</v>
      </c>
    </row>
    <row r="82">
      <c r="A82" s="1">
        <v>80.0</v>
      </c>
      <c r="B82" s="1">
        <v>13.0</v>
      </c>
      <c r="C82" s="1" t="s">
        <v>344</v>
      </c>
      <c r="D82" s="1">
        <v>7.0</v>
      </c>
      <c r="E82" s="1" t="s">
        <v>66</v>
      </c>
      <c r="F82" s="1" t="s">
        <v>67</v>
      </c>
      <c r="G82" s="1" t="s">
        <v>126</v>
      </c>
      <c r="H82" s="1">
        <v>2012.0</v>
      </c>
      <c r="I82" s="1" t="s">
        <v>286</v>
      </c>
      <c r="J82" s="1">
        <v>13.0</v>
      </c>
      <c r="K82" s="1" t="s">
        <v>23</v>
      </c>
      <c r="L82" s="2" t="str">
        <f>HYPERLINK("https://myanimelist.net/anime/11887/Kokoro_Connect", "Kokoro Connect")</f>
        <v>Kokoro Connect</v>
      </c>
      <c r="M82" s="1" t="s">
        <v>70</v>
      </c>
      <c r="N82" s="1" t="s">
        <v>71</v>
      </c>
      <c r="O82" s="1">
        <v>7.811</v>
      </c>
      <c r="P82" s="1" t="s">
        <v>345</v>
      </c>
      <c r="Q82" s="1" t="s">
        <v>81</v>
      </c>
      <c r="R82" s="1" t="s">
        <v>346</v>
      </c>
      <c r="S82" s="1">
        <v>24.0</v>
      </c>
      <c r="T82" s="1">
        <v>8192.0</v>
      </c>
      <c r="U82" s="1">
        <v>162.0</v>
      </c>
      <c r="V82" s="1">
        <v>658578.0</v>
      </c>
      <c r="W82" s="1">
        <v>7457.0</v>
      </c>
      <c r="X82" s="1">
        <v>29078.0</v>
      </c>
      <c r="Y82" s="1">
        <v>412881.0</v>
      </c>
      <c r="Z82" s="1">
        <v>17879.0</v>
      </c>
      <c r="AA82" s="1">
        <v>17269.0</v>
      </c>
      <c r="AB82" s="1">
        <v>181471.0</v>
      </c>
      <c r="AC82" s="1">
        <v>658578.0</v>
      </c>
      <c r="AD82" s="1">
        <v>0.220134022772688</v>
      </c>
      <c r="AE82" s="1">
        <v>0.229845817895012</v>
      </c>
      <c r="AF82" s="1">
        <v>0.480586710144117</v>
      </c>
      <c r="AG82" s="1">
        <v>1.34258210145588</v>
      </c>
      <c r="AH82" s="1">
        <v>3.46122492223206</v>
      </c>
      <c r="AI82" s="1">
        <v>8.42954386935575</v>
      </c>
      <c r="AJ82" s="1">
        <v>22.9289596901643</v>
      </c>
      <c r="AK82" s="1">
        <v>33.0409984902573</v>
      </c>
      <c r="AL82" s="1">
        <v>20.1543292533983</v>
      </c>
      <c r="AM82" s="1">
        <v>9.71179512232447</v>
      </c>
      <c r="AN82" s="1">
        <v>339793.0</v>
      </c>
      <c r="AO82" s="1">
        <v>1.0</v>
      </c>
      <c r="AP82" s="1">
        <v>0.0</v>
      </c>
      <c r="AQ82" s="1">
        <v>0.0</v>
      </c>
      <c r="AR82" s="1">
        <v>1.0</v>
      </c>
      <c r="AS82" s="1">
        <v>0.0</v>
      </c>
      <c r="AT82" s="1">
        <v>0.0</v>
      </c>
      <c r="AU82" s="1">
        <v>1.0</v>
      </c>
      <c r="AV82" s="1">
        <v>1.0</v>
      </c>
      <c r="AW82" s="1">
        <v>1.0</v>
      </c>
      <c r="AX82" s="1">
        <v>0.0</v>
      </c>
      <c r="AY82" s="1">
        <v>0.0</v>
      </c>
      <c r="AZ82" s="1">
        <v>0.0</v>
      </c>
      <c r="BA82" s="1">
        <v>0.0</v>
      </c>
      <c r="BB82" s="1">
        <v>1.0</v>
      </c>
      <c r="BC82" s="1">
        <v>0.0</v>
      </c>
      <c r="BD82" s="1">
        <v>0.0</v>
      </c>
      <c r="BE82" s="1">
        <v>0.0</v>
      </c>
      <c r="BF82" s="1">
        <v>0.0</v>
      </c>
      <c r="BG82" s="1">
        <v>0.0</v>
      </c>
      <c r="BH82" s="1">
        <v>0.0</v>
      </c>
      <c r="BI82" s="1">
        <v>0.0</v>
      </c>
      <c r="BJ82" s="1">
        <v>0.0</v>
      </c>
      <c r="BK82" s="1">
        <v>0.0</v>
      </c>
      <c r="BL82" s="1">
        <v>0.0</v>
      </c>
      <c r="BM82" s="1">
        <v>0.0</v>
      </c>
      <c r="BN82" s="1">
        <v>0.0</v>
      </c>
      <c r="BO82" s="1">
        <v>0.0</v>
      </c>
      <c r="BP82" s="1">
        <v>0.0</v>
      </c>
      <c r="BQ82" s="1">
        <v>0.0</v>
      </c>
      <c r="BR82" s="1">
        <v>0.0</v>
      </c>
      <c r="BS82" s="1">
        <v>0.0</v>
      </c>
      <c r="BT82" s="1">
        <v>0.0</v>
      </c>
      <c r="BU82" s="1">
        <v>0.0</v>
      </c>
      <c r="BV82" s="1">
        <v>0.0</v>
      </c>
      <c r="BW82" s="1">
        <v>0.0</v>
      </c>
      <c r="BX82" s="1">
        <v>0.0</v>
      </c>
    </row>
    <row r="83">
      <c r="A83" s="1">
        <v>81.0</v>
      </c>
      <c r="B83" s="1">
        <v>4.0</v>
      </c>
      <c r="C83" s="1" t="s">
        <v>347</v>
      </c>
      <c r="D83" s="1">
        <v>8.0</v>
      </c>
      <c r="E83" s="1" t="s">
        <v>130</v>
      </c>
      <c r="F83" s="1" t="s">
        <v>67</v>
      </c>
      <c r="G83" s="1" t="s">
        <v>68</v>
      </c>
      <c r="H83" s="1">
        <v>2012.0</v>
      </c>
      <c r="I83" s="1" t="s">
        <v>286</v>
      </c>
      <c r="J83" s="1">
        <v>4.0</v>
      </c>
      <c r="K83" s="1" t="s">
        <v>23</v>
      </c>
      <c r="L83" s="2" t="str">
        <f>HYPERLINK("https://myanimelist.net/anime/16001/Kokoro_Connect__Michi_Random", "Kokoro Connect: Michi Random")</f>
        <v>Kokoro Connect: Michi Random</v>
      </c>
      <c r="M83" s="1" t="s">
        <v>70</v>
      </c>
      <c r="N83" s="1" t="s">
        <v>71</v>
      </c>
      <c r="O83" s="1">
        <v>7.991</v>
      </c>
      <c r="P83" s="1" t="s">
        <v>348</v>
      </c>
      <c r="Q83" s="1" t="s">
        <v>81</v>
      </c>
      <c r="R83" s="1" t="s">
        <v>349</v>
      </c>
      <c r="S83" s="1">
        <v>27.0</v>
      </c>
      <c r="T83" s="1">
        <v>5582.0</v>
      </c>
      <c r="U83" s="1">
        <v>715.0</v>
      </c>
      <c r="V83" s="1">
        <v>216438.0</v>
      </c>
      <c r="W83" s="1">
        <v>836.0</v>
      </c>
      <c r="X83" s="1">
        <v>3608.0</v>
      </c>
      <c r="Y83" s="1">
        <v>181858.0</v>
      </c>
      <c r="Z83" s="1">
        <v>1821.0</v>
      </c>
      <c r="AA83" s="1">
        <v>1202.0</v>
      </c>
      <c r="AB83" s="1">
        <v>27949.0</v>
      </c>
      <c r="AC83" s="1">
        <v>216438.0</v>
      </c>
      <c r="AD83" s="1">
        <v>0.21481751007613</v>
      </c>
      <c r="AE83" s="1">
        <v>0.233710255261979</v>
      </c>
      <c r="AF83" s="1">
        <v>0.496809225257501</v>
      </c>
      <c r="AG83" s="1">
        <v>1.15035826242722</v>
      </c>
      <c r="AH83" s="1">
        <v>2.63658755038065</v>
      </c>
      <c r="AI83" s="1">
        <v>6.64814711150918</v>
      </c>
      <c r="AJ83" s="1">
        <v>18.9291312136139</v>
      </c>
      <c r="AK83" s="1">
        <v>32.9790360501567</v>
      </c>
      <c r="AL83" s="1">
        <v>24.1022447380206</v>
      </c>
      <c r="AM83" s="1">
        <v>12.609158083296</v>
      </c>
      <c r="AN83" s="1">
        <v>142912.0</v>
      </c>
      <c r="AO83" s="1">
        <v>1.0</v>
      </c>
      <c r="AP83" s="1">
        <v>0.0</v>
      </c>
      <c r="AQ83" s="1">
        <v>0.0</v>
      </c>
      <c r="AR83" s="1">
        <v>1.0</v>
      </c>
      <c r="AS83" s="1">
        <v>0.0</v>
      </c>
      <c r="AT83" s="1">
        <v>0.0</v>
      </c>
      <c r="AU83" s="1">
        <v>1.0</v>
      </c>
      <c r="AV83" s="1">
        <v>1.0</v>
      </c>
      <c r="AW83" s="1">
        <v>1.0</v>
      </c>
      <c r="AX83" s="1">
        <v>0.0</v>
      </c>
      <c r="AY83" s="1">
        <v>0.0</v>
      </c>
      <c r="AZ83" s="1">
        <v>0.0</v>
      </c>
      <c r="BA83" s="1">
        <v>0.0</v>
      </c>
      <c r="BB83" s="1">
        <v>1.0</v>
      </c>
      <c r="BC83" s="1">
        <v>0.0</v>
      </c>
      <c r="BD83" s="1">
        <v>0.0</v>
      </c>
      <c r="BE83" s="1">
        <v>0.0</v>
      </c>
      <c r="BF83" s="1">
        <v>0.0</v>
      </c>
      <c r="BG83" s="1">
        <v>0.0</v>
      </c>
      <c r="BH83" s="1">
        <v>0.0</v>
      </c>
      <c r="BI83" s="1">
        <v>0.0</v>
      </c>
      <c r="BJ83" s="1">
        <v>0.0</v>
      </c>
      <c r="BK83" s="1">
        <v>0.0</v>
      </c>
      <c r="BL83" s="1">
        <v>0.0</v>
      </c>
      <c r="BM83" s="1">
        <v>0.0</v>
      </c>
      <c r="BN83" s="1">
        <v>0.0</v>
      </c>
      <c r="BO83" s="1">
        <v>0.0</v>
      </c>
      <c r="BP83" s="1">
        <v>0.0</v>
      </c>
      <c r="BQ83" s="1">
        <v>0.0</v>
      </c>
      <c r="BR83" s="1">
        <v>0.0</v>
      </c>
      <c r="BS83" s="1">
        <v>0.0</v>
      </c>
      <c r="BT83" s="1">
        <v>0.0</v>
      </c>
      <c r="BU83" s="1">
        <v>0.0</v>
      </c>
      <c r="BV83" s="1">
        <v>0.0</v>
      </c>
      <c r="BW83" s="1">
        <v>0.0</v>
      </c>
      <c r="BX83" s="1">
        <v>0.0</v>
      </c>
    </row>
    <row r="84">
      <c r="A84" s="1">
        <v>82.0</v>
      </c>
      <c r="B84" s="1">
        <v>10.0</v>
      </c>
      <c r="C84" s="1" t="s">
        <v>350</v>
      </c>
      <c r="D84" s="1">
        <v>10.0</v>
      </c>
      <c r="E84" s="1" t="s">
        <v>66</v>
      </c>
      <c r="F84" s="1" t="s">
        <v>67</v>
      </c>
      <c r="G84" s="1" t="s">
        <v>89</v>
      </c>
      <c r="H84" s="1">
        <v>2016.0</v>
      </c>
      <c r="I84" s="1" t="s">
        <v>282</v>
      </c>
      <c r="J84" s="1">
        <v>10.0</v>
      </c>
      <c r="K84" s="1" t="s">
        <v>23</v>
      </c>
      <c r="L84" s="2" t="str">
        <f>HYPERLINK("https://myanimelist.net/anime/30831/Kono_Subarashii_Sekai_ni_Shukufuku_wo", "Kono Subarashii Sekai ni Shukufuku wo!")</f>
        <v>Kono Subarashii Sekai ni Shukufuku wo!</v>
      </c>
      <c r="M84" s="1" t="s">
        <v>70</v>
      </c>
      <c r="N84" s="1" t="s">
        <v>71</v>
      </c>
      <c r="O84" s="1">
        <v>8.151</v>
      </c>
      <c r="P84" s="1" t="s">
        <v>351</v>
      </c>
      <c r="Q84" s="1" t="s">
        <v>81</v>
      </c>
      <c r="R84" s="1" t="s">
        <v>352</v>
      </c>
      <c r="S84" s="1">
        <v>23.0</v>
      </c>
      <c r="T84" s="1">
        <v>3632.0</v>
      </c>
      <c r="U84" s="1">
        <v>33.0</v>
      </c>
      <c r="V84" s="1">
        <v>1363141.0</v>
      </c>
      <c r="W84" s="1">
        <v>36933.0</v>
      </c>
      <c r="X84" s="1">
        <v>62602.0</v>
      </c>
      <c r="Y84" s="1">
        <v>1099042.0</v>
      </c>
      <c r="Z84" s="1">
        <v>21836.0</v>
      </c>
      <c r="AA84" s="1">
        <v>22467.0</v>
      </c>
      <c r="AB84" s="1">
        <v>157194.0</v>
      </c>
      <c r="AC84" s="1">
        <v>1363141.0</v>
      </c>
      <c r="AD84" s="1">
        <v>0.201306409960672</v>
      </c>
      <c r="AE84" s="1">
        <v>0.180264320154833</v>
      </c>
      <c r="AF84" s="1">
        <v>0.320357377953066</v>
      </c>
      <c r="AG84" s="1">
        <v>0.819178683350305</v>
      </c>
      <c r="AH84" s="1">
        <v>2.02667956948109</v>
      </c>
      <c r="AI84" s="1">
        <v>5.3926262666044</v>
      </c>
      <c r="AJ84" s="1">
        <v>17.1267982828754</v>
      </c>
      <c r="AK84" s="1">
        <v>33.0094126781404</v>
      </c>
      <c r="AL84" s="1">
        <v>25.6247644017351</v>
      </c>
      <c r="AM84" s="1">
        <v>15.2986120097446</v>
      </c>
      <c r="AN84" s="1">
        <v>888695.0</v>
      </c>
      <c r="AO84" s="1">
        <v>0.0</v>
      </c>
      <c r="AP84" s="1">
        <v>0.0</v>
      </c>
      <c r="AQ84" s="1">
        <v>0.0</v>
      </c>
      <c r="AR84" s="1">
        <v>0.0</v>
      </c>
      <c r="AS84" s="1">
        <v>0.0</v>
      </c>
      <c r="AT84" s="1">
        <v>0.0</v>
      </c>
      <c r="AU84" s="1">
        <v>0.0</v>
      </c>
      <c r="AV84" s="1">
        <v>0.0</v>
      </c>
      <c r="AW84" s="1">
        <v>1.0</v>
      </c>
      <c r="AX84" s="1">
        <v>0.0</v>
      </c>
      <c r="AY84" s="1">
        <v>0.0</v>
      </c>
      <c r="AZ84" s="1">
        <v>0.0</v>
      </c>
      <c r="BA84" s="1">
        <v>0.0</v>
      </c>
      <c r="BB84" s="1">
        <v>1.0</v>
      </c>
      <c r="BC84" s="1">
        <v>0.0</v>
      </c>
      <c r="BD84" s="1">
        <v>1.0</v>
      </c>
      <c r="BE84" s="1">
        <v>0.0</v>
      </c>
      <c r="BF84" s="1">
        <v>0.0</v>
      </c>
      <c r="BG84" s="1">
        <v>1.0</v>
      </c>
      <c r="BH84" s="1">
        <v>0.0</v>
      </c>
      <c r="BI84" s="1">
        <v>0.0</v>
      </c>
      <c r="BJ84" s="1">
        <v>0.0</v>
      </c>
      <c r="BK84" s="1">
        <v>0.0</v>
      </c>
      <c r="BL84" s="1">
        <v>0.0</v>
      </c>
      <c r="BM84" s="1">
        <v>0.0</v>
      </c>
      <c r="BN84" s="1">
        <v>0.0</v>
      </c>
      <c r="BO84" s="1">
        <v>0.0</v>
      </c>
      <c r="BP84" s="1">
        <v>1.0</v>
      </c>
      <c r="BQ84" s="1">
        <v>0.0</v>
      </c>
      <c r="BR84" s="1">
        <v>0.0</v>
      </c>
      <c r="BS84" s="1">
        <v>0.0</v>
      </c>
      <c r="BT84" s="1">
        <v>0.0</v>
      </c>
      <c r="BU84" s="1">
        <v>1.0</v>
      </c>
      <c r="BV84" s="1">
        <v>0.0</v>
      </c>
      <c r="BW84" s="1">
        <v>0.0</v>
      </c>
      <c r="BX84" s="1">
        <v>0.0</v>
      </c>
    </row>
    <row r="85">
      <c r="A85" s="1">
        <v>83.0</v>
      </c>
      <c r="B85" s="1">
        <v>10.0</v>
      </c>
      <c r="C85" s="1" t="s">
        <v>353</v>
      </c>
      <c r="D85" s="1">
        <v>10.0</v>
      </c>
      <c r="E85" s="1" t="s">
        <v>66</v>
      </c>
      <c r="F85" s="1" t="s">
        <v>67</v>
      </c>
      <c r="G85" s="1" t="s">
        <v>89</v>
      </c>
      <c r="H85" s="1">
        <v>2017.0</v>
      </c>
      <c r="I85" s="1" t="s">
        <v>282</v>
      </c>
      <c r="J85" s="1">
        <v>10.0</v>
      </c>
      <c r="K85" s="1" t="s">
        <v>23</v>
      </c>
      <c r="L85" s="2" t="str">
        <f>HYPERLINK("https://myanimelist.net/anime/32937/Kono_Subarashii_Sekai_ni_Shukufuku_wo_2", "Kono Subarashii Sekai ni Shukufuku wo! 2")</f>
        <v>Kono Subarashii Sekai ni Shukufuku wo! 2</v>
      </c>
      <c r="M85" s="1" t="s">
        <v>70</v>
      </c>
      <c r="N85" s="1" t="s">
        <v>71</v>
      </c>
      <c r="O85" s="1">
        <v>8.301</v>
      </c>
      <c r="P85" s="1" t="s">
        <v>354</v>
      </c>
      <c r="Q85" s="1" t="s">
        <v>81</v>
      </c>
      <c r="R85" s="1" t="s">
        <v>355</v>
      </c>
      <c r="S85" s="1">
        <v>23.0</v>
      </c>
      <c r="T85" s="1">
        <v>2212.0</v>
      </c>
      <c r="U85" s="1">
        <v>72.0</v>
      </c>
      <c r="V85" s="1">
        <v>1054379.0</v>
      </c>
      <c r="W85" s="1">
        <v>11446.0</v>
      </c>
      <c r="X85" s="1">
        <v>43590.0</v>
      </c>
      <c r="Y85" s="1">
        <v>879973.0</v>
      </c>
      <c r="Z85" s="1">
        <v>12663.0</v>
      </c>
      <c r="AA85" s="1">
        <v>9190.0</v>
      </c>
      <c r="AB85" s="1">
        <v>108963.0</v>
      </c>
      <c r="AC85" s="1">
        <v>1054379.0</v>
      </c>
      <c r="AD85" s="1">
        <v>0.127590655953443</v>
      </c>
      <c r="AE85" s="1">
        <v>0.0958003915071306</v>
      </c>
      <c r="AF85" s="1">
        <v>0.170550472772784</v>
      </c>
      <c r="AG85" s="1">
        <v>0.477713163031072</v>
      </c>
      <c r="AH85" s="1">
        <v>1.40507240877124</v>
      </c>
      <c r="AI85" s="1">
        <v>4.18256776553104</v>
      </c>
      <c r="AJ85" s="1">
        <v>14.8908749053094</v>
      </c>
      <c r="AK85" s="1">
        <v>33.1376275011563</v>
      </c>
      <c r="AL85" s="1">
        <v>28.9874227976291</v>
      </c>
      <c r="AM85" s="1">
        <v>16.5247799383383</v>
      </c>
      <c r="AN85" s="1">
        <v>698327.0</v>
      </c>
      <c r="AO85" s="1">
        <v>0.0</v>
      </c>
      <c r="AP85" s="1">
        <v>0.0</v>
      </c>
      <c r="AQ85" s="1">
        <v>0.0</v>
      </c>
      <c r="AR85" s="1">
        <v>0.0</v>
      </c>
      <c r="AS85" s="1">
        <v>0.0</v>
      </c>
      <c r="AT85" s="1">
        <v>0.0</v>
      </c>
      <c r="AU85" s="1">
        <v>0.0</v>
      </c>
      <c r="AV85" s="1">
        <v>0.0</v>
      </c>
      <c r="AW85" s="1">
        <v>1.0</v>
      </c>
      <c r="AX85" s="1">
        <v>0.0</v>
      </c>
      <c r="AY85" s="1">
        <v>0.0</v>
      </c>
      <c r="AZ85" s="1">
        <v>0.0</v>
      </c>
      <c r="BA85" s="1">
        <v>0.0</v>
      </c>
      <c r="BB85" s="1">
        <v>1.0</v>
      </c>
      <c r="BC85" s="1">
        <v>0.0</v>
      </c>
      <c r="BD85" s="1">
        <v>1.0</v>
      </c>
      <c r="BE85" s="1">
        <v>0.0</v>
      </c>
      <c r="BF85" s="1">
        <v>0.0</v>
      </c>
      <c r="BG85" s="1">
        <v>1.0</v>
      </c>
      <c r="BH85" s="1">
        <v>0.0</v>
      </c>
      <c r="BI85" s="1">
        <v>0.0</v>
      </c>
      <c r="BJ85" s="1">
        <v>0.0</v>
      </c>
      <c r="BK85" s="1">
        <v>0.0</v>
      </c>
      <c r="BL85" s="1">
        <v>0.0</v>
      </c>
      <c r="BM85" s="1">
        <v>0.0</v>
      </c>
      <c r="BN85" s="1">
        <v>0.0</v>
      </c>
      <c r="BO85" s="1">
        <v>0.0</v>
      </c>
      <c r="BP85" s="1">
        <v>1.0</v>
      </c>
      <c r="BQ85" s="1">
        <v>0.0</v>
      </c>
      <c r="BR85" s="1">
        <v>0.0</v>
      </c>
      <c r="BS85" s="1">
        <v>0.0</v>
      </c>
      <c r="BT85" s="1">
        <v>0.0</v>
      </c>
      <c r="BU85" s="1">
        <v>1.0</v>
      </c>
      <c r="BV85" s="1">
        <v>0.0</v>
      </c>
      <c r="BW85" s="1">
        <v>0.0</v>
      </c>
      <c r="BX85" s="1">
        <v>0.0</v>
      </c>
    </row>
    <row r="86">
      <c r="A86" s="1">
        <v>84.0</v>
      </c>
      <c r="B86" s="1">
        <v>1.0</v>
      </c>
      <c r="C86" s="1" t="s">
        <v>356</v>
      </c>
      <c r="D86" s="1">
        <v>10.0</v>
      </c>
      <c r="E86" s="1" t="s">
        <v>268</v>
      </c>
      <c r="F86" s="1" t="s">
        <v>67</v>
      </c>
      <c r="G86" s="1" t="s">
        <v>126</v>
      </c>
      <c r="H86" s="1">
        <v>2017.0</v>
      </c>
      <c r="I86" s="1" t="s">
        <v>282</v>
      </c>
      <c r="J86" s="1">
        <v>1.0</v>
      </c>
      <c r="K86" s="1" t="s">
        <v>23</v>
      </c>
      <c r="L86" s="2" t="str">
        <f>HYPERLINK("https://myanimelist.net/anime/34626/Kono_Subarashii_Sekai_ni_Shukufuku_wo_2__Kono_Subarashii_Geijutsu_ni_Shukufuku_wo", "Kono Subarashii Sekai ni Shukufuku wo! 2: Kono Subarashii Geijutsu ni Shukufuku wo!")</f>
        <v>Kono Subarashii Sekai ni Shukufuku wo! 2: Kono Subarashii Geijutsu ni Shukufuku wo!</v>
      </c>
      <c r="M86" s="1" t="s">
        <v>70</v>
      </c>
      <c r="N86" s="1" t="s">
        <v>71</v>
      </c>
      <c r="O86" s="1">
        <v>8.061</v>
      </c>
      <c r="P86" s="1" t="s">
        <v>357</v>
      </c>
      <c r="Q86" s="1" t="s">
        <v>81</v>
      </c>
      <c r="R86" s="1" t="s">
        <v>358</v>
      </c>
      <c r="S86" s="1">
        <v>28.0</v>
      </c>
      <c r="T86" s="1">
        <v>4672.0</v>
      </c>
      <c r="U86" s="1">
        <v>603.0</v>
      </c>
      <c r="V86" s="1">
        <v>253102.0</v>
      </c>
      <c r="W86" s="1">
        <v>687.0</v>
      </c>
      <c r="X86" s="1">
        <v>3527.0</v>
      </c>
      <c r="Y86" s="1">
        <v>213629.0</v>
      </c>
      <c r="Z86" s="1">
        <v>913.0</v>
      </c>
      <c r="AA86" s="1">
        <v>429.0</v>
      </c>
      <c r="AB86" s="1">
        <v>34604.0</v>
      </c>
      <c r="AC86" s="1">
        <v>253102.0</v>
      </c>
      <c r="AD86" s="1">
        <v>0.0958417883416726</v>
      </c>
      <c r="AE86" s="1">
        <v>0.0614709401087969</v>
      </c>
      <c r="AF86" s="1">
        <v>0.136161437230238</v>
      </c>
      <c r="AG86" s="1">
        <v>0.442194182072958</v>
      </c>
      <c r="AH86" s="1">
        <v>1.7046618767805</v>
      </c>
      <c r="AI86" s="1">
        <v>5.70291689525484</v>
      </c>
      <c r="AJ86" s="1">
        <v>20.9245758174643</v>
      </c>
      <c r="AK86" s="1">
        <v>36.2480253286712</v>
      </c>
      <c r="AL86" s="1">
        <v>20.7884143802341</v>
      </c>
      <c r="AM86" s="1">
        <v>13.8957373538412</v>
      </c>
      <c r="AN86" s="1">
        <v>151291.0</v>
      </c>
      <c r="AO86" s="1">
        <v>0.0</v>
      </c>
      <c r="AP86" s="1">
        <v>0.0</v>
      </c>
      <c r="AQ86" s="1">
        <v>0.0</v>
      </c>
      <c r="AR86" s="1">
        <v>0.0</v>
      </c>
      <c r="AS86" s="1">
        <v>0.0</v>
      </c>
      <c r="AT86" s="1">
        <v>0.0</v>
      </c>
      <c r="AU86" s="1">
        <v>0.0</v>
      </c>
      <c r="AV86" s="1">
        <v>0.0</v>
      </c>
      <c r="AW86" s="1">
        <v>1.0</v>
      </c>
      <c r="AX86" s="1">
        <v>0.0</v>
      </c>
      <c r="AY86" s="1">
        <v>0.0</v>
      </c>
      <c r="AZ86" s="1">
        <v>0.0</v>
      </c>
      <c r="BA86" s="1">
        <v>0.0</v>
      </c>
      <c r="BB86" s="1">
        <v>1.0</v>
      </c>
      <c r="BC86" s="1">
        <v>0.0</v>
      </c>
      <c r="BD86" s="1">
        <v>1.0</v>
      </c>
      <c r="BE86" s="1">
        <v>0.0</v>
      </c>
      <c r="BF86" s="1">
        <v>0.0</v>
      </c>
      <c r="BG86" s="1">
        <v>1.0</v>
      </c>
      <c r="BH86" s="1">
        <v>0.0</v>
      </c>
      <c r="BI86" s="1">
        <v>0.0</v>
      </c>
      <c r="BJ86" s="1">
        <v>0.0</v>
      </c>
      <c r="BK86" s="1">
        <v>0.0</v>
      </c>
      <c r="BL86" s="1">
        <v>0.0</v>
      </c>
      <c r="BM86" s="1">
        <v>0.0</v>
      </c>
      <c r="BN86" s="1">
        <v>0.0</v>
      </c>
      <c r="BO86" s="1">
        <v>0.0</v>
      </c>
      <c r="BP86" s="1">
        <v>1.0</v>
      </c>
      <c r="BQ86" s="1">
        <v>0.0</v>
      </c>
      <c r="BR86" s="1">
        <v>0.0</v>
      </c>
      <c r="BS86" s="1">
        <v>0.0</v>
      </c>
      <c r="BT86" s="1">
        <v>0.0</v>
      </c>
      <c r="BU86" s="1">
        <v>0.0</v>
      </c>
      <c r="BV86" s="1">
        <v>0.0</v>
      </c>
      <c r="BW86" s="1">
        <v>0.0</v>
      </c>
      <c r="BX86" s="1">
        <v>0.0</v>
      </c>
    </row>
    <row r="87">
      <c r="A87" s="1">
        <v>85.0</v>
      </c>
      <c r="B87" s="1">
        <v>1.0</v>
      </c>
      <c r="C87" s="1" t="s">
        <v>359</v>
      </c>
      <c r="D87" s="1">
        <v>7.0</v>
      </c>
      <c r="E87" s="1" t="s">
        <v>268</v>
      </c>
      <c r="F87" s="1" t="s">
        <v>67</v>
      </c>
      <c r="G87" s="1" t="s">
        <v>78</v>
      </c>
      <c r="H87" s="1">
        <v>2016.0</v>
      </c>
      <c r="I87" s="1" t="s">
        <v>282</v>
      </c>
      <c r="J87" s="1">
        <v>1.0</v>
      </c>
      <c r="K87" s="1" t="s">
        <v>23</v>
      </c>
      <c r="L87" s="2" t="str">
        <f>HYPERLINK("https://myanimelist.net/anime/32380/Kono_Subarashii_Sekai_ni_Shukufuku_wo__Kono_Subarashii_Choker_ni_Shukufuku_wo", "Kono Subarashii Sekai ni Shukufuku wo!: Kono Subarashii Choker ni Shukufuku wo!")</f>
        <v>Kono Subarashii Sekai ni Shukufuku wo!: Kono Subarashii Choker ni Shukufuku wo!</v>
      </c>
      <c r="M87" s="1" t="s">
        <v>70</v>
      </c>
      <c r="N87" s="1" t="s">
        <v>71</v>
      </c>
      <c r="O87" s="1">
        <v>7.861</v>
      </c>
      <c r="P87" s="1" t="s">
        <v>360</v>
      </c>
      <c r="Q87" s="1" t="s">
        <v>81</v>
      </c>
      <c r="R87" s="1" t="s">
        <v>361</v>
      </c>
      <c r="S87" s="1">
        <v>23.0</v>
      </c>
      <c r="T87" s="1">
        <v>7312.0</v>
      </c>
      <c r="U87" s="1">
        <v>524.0</v>
      </c>
      <c r="V87" s="1">
        <v>288040.0</v>
      </c>
      <c r="W87" s="1">
        <v>602.0</v>
      </c>
      <c r="X87" s="1">
        <v>3379.0</v>
      </c>
      <c r="Y87" s="1">
        <v>258859.0</v>
      </c>
      <c r="Z87" s="1">
        <v>800.0</v>
      </c>
      <c r="AA87" s="1">
        <v>443.0</v>
      </c>
      <c r="AB87" s="1">
        <v>24559.0</v>
      </c>
      <c r="AC87" s="1">
        <v>288040.0</v>
      </c>
      <c r="AD87" s="1">
        <v>0.190642839012113</v>
      </c>
      <c r="AE87" s="1">
        <v>0.195503421309872</v>
      </c>
      <c r="AF87" s="1">
        <v>0.381825742723978</v>
      </c>
      <c r="AG87" s="1">
        <v>1.0234226060282</v>
      </c>
      <c r="AH87" s="1">
        <v>2.64469683468079</v>
      </c>
      <c r="AI87" s="1">
        <v>7.74506785912952</v>
      </c>
      <c r="AJ87" s="1">
        <v>24.1084881968859</v>
      </c>
      <c r="AK87" s="1">
        <v>32.7997494099793</v>
      </c>
      <c r="AL87" s="1">
        <v>17.6871189168462</v>
      </c>
      <c r="AM87" s="1">
        <v>13.2234841734039</v>
      </c>
      <c r="AN87" s="1">
        <v>185163.0</v>
      </c>
      <c r="AO87" s="1">
        <v>0.0</v>
      </c>
      <c r="AP87" s="1">
        <v>0.0</v>
      </c>
      <c r="AQ87" s="1">
        <v>0.0</v>
      </c>
      <c r="AR87" s="1">
        <v>0.0</v>
      </c>
      <c r="AS87" s="1">
        <v>0.0</v>
      </c>
      <c r="AT87" s="1">
        <v>0.0</v>
      </c>
      <c r="AU87" s="1">
        <v>0.0</v>
      </c>
      <c r="AV87" s="1">
        <v>0.0</v>
      </c>
      <c r="AW87" s="1">
        <v>1.0</v>
      </c>
      <c r="AX87" s="1">
        <v>0.0</v>
      </c>
      <c r="AY87" s="1">
        <v>0.0</v>
      </c>
      <c r="AZ87" s="1">
        <v>0.0</v>
      </c>
      <c r="BA87" s="1">
        <v>0.0</v>
      </c>
      <c r="BB87" s="1">
        <v>1.0</v>
      </c>
      <c r="BC87" s="1">
        <v>0.0</v>
      </c>
      <c r="BD87" s="1">
        <v>1.0</v>
      </c>
      <c r="BE87" s="1">
        <v>0.0</v>
      </c>
      <c r="BF87" s="1">
        <v>0.0</v>
      </c>
      <c r="BG87" s="1">
        <v>1.0</v>
      </c>
      <c r="BH87" s="1">
        <v>0.0</v>
      </c>
      <c r="BI87" s="1">
        <v>0.0</v>
      </c>
      <c r="BJ87" s="1">
        <v>0.0</v>
      </c>
      <c r="BK87" s="1">
        <v>0.0</v>
      </c>
      <c r="BL87" s="1">
        <v>0.0</v>
      </c>
      <c r="BM87" s="1">
        <v>0.0</v>
      </c>
      <c r="BN87" s="1">
        <v>0.0</v>
      </c>
      <c r="BO87" s="1">
        <v>0.0</v>
      </c>
      <c r="BP87" s="1">
        <v>1.0</v>
      </c>
      <c r="BQ87" s="1">
        <v>0.0</v>
      </c>
      <c r="BR87" s="1">
        <v>0.0</v>
      </c>
      <c r="BS87" s="1">
        <v>0.0</v>
      </c>
      <c r="BT87" s="1">
        <v>0.0</v>
      </c>
      <c r="BU87" s="1">
        <v>0.0</v>
      </c>
      <c r="BV87" s="1">
        <v>0.0</v>
      </c>
      <c r="BW87" s="1">
        <v>0.0</v>
      </c>
      <c r="BX87" s="1">
        <v>0.0</v>
      </c>
    </row>
    <row r="88">
      <c r="A88" s="1">
        <v>86.0</v>
      </c>
      <c r="B88" s="1">
        <v>1.0</v>
      </c>
      <c r="C88" s="1" t="s">
        <v>362</v>
      </c>
      <c r="D88" s="1">
        <v>10.0</v>
      </c>
      <c r="E88" s="1" t="s">
        <v>121</v>
      </c>
      <c r="F88" s="1" t="s">
        <v>67</v>
      </c>
      <c r="G88" s="1" t="s">
        <v>126</v>
      </c>
      <c r="H88" s="1">
        <v>2019.0</v>
      </c>
      <c r="I88" s="1" t="s">
        <v>363</v>
      </c>
      <c r="J88" s="1">
        <v>1.0</v>
      </c>
      <c r="K88" s="1" t="s">
        <v>23</v>
      </c>
      <c r="L88" s="2" t="str">
        <f>HYPERLINK("https://myanimelist.net/anime/38040/Kono_Subarashii_Sekai_ni_Shukufuku_wo__Kurenai_Densetsu", "Kono Subarashii Sekai ni Shukufuku wo!: Kurenai Densetsu")</f>
        <v>Kono Subarashii Sekai ni Shukufuku wo!: Kurenai Densetsu</v>
      </c>
      <c r="M88" s="1" t="s">
        <v>70</v>
      </c>
      <c r="N88" s="1" t="s">
        <v>71</v>
      </c>
      <c r="O88" s="1">
        <v>8.511</v>
      </c>
      <c r="P88" s="1" t="s">
        <v>364</v>
      </c>
      <c r="Q88" s="1" t="s">
        <v>81</v>
      </c>
      <c r="R88" s="1" t="s">
        <v>352</v>
      </c>
      <c r="S88" s="1">
        <v>90.0</v>
      </c>
      <c r="T88" s="1">
        <v>1002.0</v>
      </c>
      <c r="U88" s="1">
        <v>308.0</v>
      </c>
      <c r="V88" s="1">
        <v>458028.0</v>
      </c>
      <c r="W88" s="1">
        <v>4111.0</v>
      </c>
      <c r="X88" s="1">
        <v>9957.0</v>
      </c>
      <c r="Y88" s="1">
        <v>348410.0</v>
      </c>
      <c r="Z88" s="1">
        <v>2381.0</v>
      </c>
      <c r="AA88" s="1">
        <v>1657.0</v>
      </c>
      <c r="AB88" s="1">
        <v>95623.0</v>
      </c>
      <c r="AC88" s="1">
        <v>458028.0</v>
      </c>
      <c r="AD88" s="1">
        <v>0.125918153200419</v>
      </c>
      <c r="AE88" s="1">
        <v>0.0644064116944675</v>
      </c>
      <c r="AF88" s="1">
        <v>0.129174657162499</v>
      </c>
      <c r="AG88" s="1">
        <v>0.302493034699858</v>
      </c>
      <c r="AH88" s="1">
        <v>0.919057784853638</v>
      </c>
      <c r="AI88" s="1">
        <v>2.90950537323153</v>
      </c>
      <c r="AJ88" s="1">
        <v>11.54503021312</v>
      </c>
      <c r="AK88" s="1">
        <v>30.7963961356153</v>
      </c>
      <c r="AL88" s="1">
        <v>33.2257480913268</v>
      </c>
      <c r="AM88" s="1">
        <v>19.9822701450953</v>
      </c>
      <c r="AN88" s="1">
        <v>276370.0</v>
      </c>
      <c r="AO88" s="1">
        <v>0.0</v>
      </c>
      <c r="AP88" s="1">
        <v>0.0</v>
      </c>
      <c r="AQ88" s="1">
        <v>0.0</v>
      </c>
      <c r="AR88" s="1">
        <v>0.0</v>
      </c>
      <c r="AS88" s="1">
        <v>0.0</v>
      </c>
      <c r="AT88" s="1">
        <v>0.0</v>
      </c>
      <c r="AU88" s="1">
        <v>0.0</v>
      </c>
      <c r="AV88" s="1">
        <v>0.0</v>
      </c>
      <c r="AW88" s="1">
        <v>1.0</v>
      </c>
      <c r="AX88" s="1">
        <v>0.0</v>
      </c>
      <c r="AY88" s="1">
        <v>0.0</v>
      </c>
      <c r="AZ88" s="1">
        <v>0.0</v>
      </c>
      <c r="BA88" s="1">
        <v>0.0</v>
      </c>
      <c r="BB88" s="1">
        <v>1.0</v>
      </c>
      <c r="BC88" s="1">
        <v>0.0</v>
      </c>
      <c r="BD88" s="1">
        <v>1.0</v>
      </c>
      <c r="BE88" s="1">
        <v>0.0</v>
      </c>
      <c r="BF88" s="1">
        <v>0.0</v>
      </c>
      <c r="BG88" s="1">
        <v>1.0</v>
      </c>
      <c r="BH88" s="1">
        <v>0.0</v>
      </c>
      <c r="BI88" s="1">
        <v>0.0</v>
      </c>
      <c r="BJ88" s="1">
        <v>0.0</v>
      </c>
      <c r="BK88" s="1">
        <v>0.0</v>
      </c>
      <c r="BL88" s="1">
        <v>0.0</v>
      </c>
      <c r="BM88" s="1">
        <v>0.0</v>
      </c>
      <c r="BN88" s="1">
        <v>0.0</v>
      </c>
      <c r="BO88" s="1">
        <v>0.0</v>
      </c>
      <c r="BP88" s="1">
        <v>1.0</v>
      </c>
      <c r="BQ88" s="1">
        <v>0.0</v>
      </c>
      <c r="BR88" s="1">
        <v>0.0</v>
      </c>
      <c r="BS88" s="1">
        <v>0.0</v>
      </c>
      <c r="BT88" s="1">
        <v>0.0</v>
      </c>
      <c r="BU88" s="1">
        <v>1.0</v>
      </c>
      <c r="BV88" s="1">
        <v>0.0</v>
      </c>
      <c r="BW88" s="1">
        <v>0.0</v>
      </c>
      <c r="BX88" s="1">
        <v>0.0</v>
      </c>
    </row>
    <row r="89">
      <c r="A89" s="1">
        <v>87.0</v>
      </c>
      <c r="B89" s="1">
        <v>12.0</v>
      </c>
      <c r="C89" s="1" t="s">
        <v>365</v>
      </c>
      <c r="D89" s="1">
        <v>8.0</v>
      </c>
      <c r="E89" s="1" t="s">
        <v>66</v>
      </c>
      <c r="F89" s="1" t="s">
        <v>88</v>
      </c>
      <c r="G89" s="1" t="s">
        <v>78</v>
      </c>
      <c r="H89" s="1">
        <v>2016.0</v>
      </c>
      <c r="I89" s="1" t="s">
        <v>366</v>
      </c>
      <c r="J89" s="1">
        <v>12.0</v>
      </c>
      <c r="K89" s="1" t="s">
        <v>23</v>
      </c>
      <c r="L89" s="2" t="str">
        <f>HYPERLINK("https://myanimelist.net/anime/28623/Koutetsujou_no_Kabaneri", "Koutetsujou no Kabaneri")</f>
        <v>Koutetsujou no Kabaneri</v>
      </c>
      <c r="M89" s="1" t="s">
        <v>70</v>
      </c>
      <c r="N89" s="1" t="s">
        <v>71</v>
      </c>
      <c r="O89" s="1">
        <v>7.251</v>
      </c>
      <c r="P89" s="1" t="s">
        <v>367</v>
      </c>
      <c r="Q89" s="1" t="s">
        <v>104</v>
      </c>
      <c r="R89" s="1" t="s">
        <v>368</v>
      </c>
      <c r="S89" s="1">
        <v>22.0</v>
      </c>
      <c r="T89" s="1">
        <v>25912.0</v>
      </c>
      <c r="U89" s="1">
        <v>186.0</v>
      </c>
      <c r="V89" s="1">
        <v>615693.0</v>
      </c>
      <c r="W89" s="1">
        <v>2886.0</v>
      </c>
      <c r="X89" s="1">
        <v>44245.0</v>
      </c>
      <c r="Y89" s="1">
        <v>410486.0</v>
      </c>
      <c r="Z89" s="1">
        <v>14230.0</v>
      </c>
      <c r="AA89" s="1">
        <v>25444.0</v>
      </c>
      <c r="AB89" s="1">
        <v>121288.0</v>
      </c>
      <c r="AC89" s="1">
        <v>615693.0</v>
      </c>
      <c r="AD89" s="1">
        <v>0.367031132527838</v>
      </c>
      <c r="AE89" s="1">
        <v>0.549658720245318</v>
      </c>
      <c r="AF89" s="1">
        <v>1.37459078988651</v>
      </c>
      <c r="AG89" s="1">
        <v>3.18281110328374</v>
      </c>
      <c r="AH89" s="1">
        <v>6.44613226144456</v>
      </c>
      <c r="AI89" s="1">
        <v>14.1898971720843</v>
      </c>
      <c r="AJ89" s="1">
        <v>28.1743753070925</v>
      </c>
      <c r="AK89" s="1">
        <v>25.599829508119</v>
      </c>
      <c r="AL89" s="1">
        <v>12.9952700342759</v>
      </c>
      <c r="AM89" s="1">
        <v>7.12040397104005</v>
      </c>
      <c r="AN89" s="1">
        <v>337846.0</v>
      </c>
      <c r="AO89" s="1">
        <v>1.0</v>
      </c>
      <c r="AP89" s="1">
        <v>0.0</v>
      </c>
      <c r="AQ89" s="1">
        <v>0.0</v>
      </c>
      <c r="AR89" s="1">
        <v>0.0</v>
      </c>
      <c r="AS89" s="1">
        <v>1.0</v>
      </c>
      <c r="AT89" s="1">
        <v>0.0</v>
      </c>
      <c r="AU89" s="1">
        <v>0.0</v>
      </c>
      <c r="AV89" s="1">
        <v>0.0</v>
      </c>
      <c r="AW89" s="1">
        <v>0.0</v>
      </c>
      <c r="AX89" s="1">
        <v>0.0</v>
      </c>
      <c r="AY89" s="1">
        <v>0.0</v>
      </c>
      <c r="AZ89" s="1">
        <v>0.0</v>
      </c>
      <c r="BA89" s="1">
        <v>1.0</v>
      </c>
      <c r="BB89" s="1">
        <v>1.0</v>
      </c>
      <c r="BC89" s="1">
        <v>0.0</v>
      </c>
      <c r="BD89" s="1">
        <v>1.0</v>
      </c>
      <c r="BE89" s="1">
        <v>0.0</v>
      </c>
      <c r="BF89" s="1">
        <v>0.0</v>
      </c>
      <c r="BG89" s="1">
        <v>0.0</v>
      </c>
      <c r="BH89" s="1">
        <v>0.0</v>
      </c>
      <c r="BI89" s="1">
        <v>0.0</v>
      </c>
      <c r="BJ89" s="1">
        <v>0.0</v>
      </c>
      <c r="BK89" s="1">
        <v>0.0</v>
      </c>
      <c r="BL89" s="1">
        <v>0.0</v>
      </c>
      <c r="BM89" s="1">
        <v>0.0</v>
      </c>
      <c r="BN89" s="1">
        <v>0.0</v>
      </c>
      <c r="BO89" s="1">
        <v>0.0</v>
      </c>
      <c r="BP89" s="1">
        <v>0.0</v>
      </c>
      <c r="BQ89" s="1">
        <v>0.0</v>
      </c>
      <c r="BR89" s="1">
        <v>0.0</v>
      </c>
      <c r="BS89" s="1">
        <v>0.0</v>
      </c>
      <c r="BT89" s="1">
        <v>0.0</v>
      </c>
      <c r="BU89" s="1">
        <v>0.0</v>
      </c>
      <c r="BV89" s="1">
        <v>0.0</v>
      </c>
      <c r="BW89" s="1">
        <v>0.0</v>
      </c>
      <c r="BX89" s="1">
        <v>0.0</v>
      </c>
    </row>
    <row r="90">
      <c r="A90" s="1">
        <v>88.0</v>
      </c>
      <c r="B90" s="1">
        <v>1.0</v>
      </c>
      <c r="C90" s="1" t="s">
        <v>369</v>
      </c>
      <c r="D90" s="1">
        <v>9.0</v>
      </c>
      <c r="E90" s="1" t="s">
        <v>121</v>
      </c>
      <c r="F90" s="1" t="s">
        <v>88</v>
      </c>
      <c r="G90" s="1" t="s">
        <v>78</v>
      </c>
      <c r="H90" s="1">
        <v>2019.0</v>
      </c>
      <c r="I90" s="1" t="s">
        <v>366</v>
      </c>
      <c r="J90" s="1">
        <v>1.0</v>
      </c>
      <c r="K90" s="1" t="s">
        <v>23</v>
      </c>
      <c r="L90" s="2" t="str">
        <f>HYPERLINK("https://myanimelist.net/anime/34544/Koutetsujou_no_Kabaneri_Movie_3__Unato_Kessen", "Koutetsujou no Kabaneri Movie 3: Unato Kessen")</f>
        <v>Koutetsujou no Kabaneri Movie 3: Unato Kessen</v>
      </c>
      <c r="M90" s="1" t="s">
        <v>70</v>
      </c>
      <c r="N90" s="1" t="s">
        <v>71</v>
      </c>
      <c r="O90" s="1">
        <v>7.711</v>
      </c>
      <c r="P90" s="1" t="s">
        <v>370</v>
      </c>
      <c r="Q90" s="1" t="s">
        <v>104</v>
      </c>
      <c r="R90" s="1" t="s">
        <v>368</v>
      </c>
      <c r="S90" s="1">
        <v>82.0</v>
      </c>
      <c r="T90" s="1">
        <v>10172.0</v>
      </c>
      <c r="U90" s="1">
        <v>1692.0</v>
      </c>
      <c r="V90" s="1">
        <v>83067.0</v>
      </c>
      <c r="W90" s="1">
        <v>219.0</v>
      </c>
      <c r="X90" s="1">
        <v>2281.0</v>
      </c>
      <c r="Y90" s="1">
        <v>50621.0</v>
      </c>
      <c r="Z90" s="1">
        <v>740.0</v>
      </c>
      <c r="AA90" s="1">
        <v>316.0</v>
      </c>
      <c r="AB90" s="1">
        <v>29109.0</v>
      </c>
      <c r="AC90" s="1">
        <v>83067.0</v>
      </c>
      <c r="AD90" s="1">
        <v>0.159599936160025</v>
      </c>
      <c r="AE90" s="1">
        <v>0.194179922328031</v>
      </c>
      <c r="AF90" s="1">
        <v>0.457519816992073</v>
      </c>
      <c r="AG90" s="1">
        <v>1.13581954567218</v>
      </c>
      <c r="AH90" s="1">
        <v>3.37819864872054</v>
      </c>
      <c r="AI90" s="1">
        <v>9.30999627600149</v>
      </c>
      <c r="AJ90" s="1">
        <v>26.2355695057722</v>
      </c>
      <c r="AK90" s="1">
        <v>33.3909666436133</v>
      </c>
      <c r="AL90" s="1">
        <v>16.2712134915146</v>
      </c>
      <c r="AM90" s="1">
        <v>9.46693621322551</v>
      </c>
      <c r="AN90" s="1">
        <v>37594.0</v>
      </c>
      <c r="AO90" s="1">
        <v>1.0</v>
      </c>
      <c r="AP90" s="1">
        <v>0.0</v>
      </c>
      <c r="AQ90" s="1">
        <v>0.0</v>
      </c>
      <c r="AR90" s="1">
        <v>0.0</v>
      </c>
      <c r="AS90" s="1">
        <v>1.0</v>
      </c>
      <c r="AT90" s="1">
        <v>0.0</v>
      </c>
      <c r="AU90" s="1">
        <v>0.0</v>
      </c>
      <c r="AV90" s="1">
        <v>0.0</v>
      </c>
      <c r="AW90" s="1">
        <v>0.0</v>
      </c>
      <c r="AX90" s="1">
        <v>0.0</v>
      </c>
      <c r="AY90" s="1">
        <v>0.0</v>
      </c>
      <c r="AZ90" s="1">
        <v>0.0</v>
      </c>
      <c r="BA90" s="1">
        <v>1.0</v>
      </c>
      <c r="BB90" s="1">
        <v>1.0</v>
      </c>
      <c r="BC90" s="1">
        <v>0.0</v>
      </c>
      <c r="BD90" s="1">
        <v>1.0</v>
      </c>
      <c r="BE90" s="1">
        <v>0.0</v>
      </c>
      <c r="BF90" s="1">
        <v>0.0</v>
      </c>
      <c r="BG90" s="1">
        <v>0.0</v>
      </c>
      <c r="BH90" s="1">
        <v>0.0</v>
      </c>
      <c r="BI90" s="1">
        <v>0.0</v>
      </c>
      <c r="BJ90" s="1">
        <v>0.0</v>
      </c>
      <c r="BK90" s="1">
        <v>0.0</v>
      </c>
      <c r="BL90" s="1">
        <v>0.0</v>
      </c>
      <c r="BM90" s="1">
        <v>0.0</v>
      </c>
      <c r="BN90" s="1">
        <v>0.0</v>
      </c>
      <c r="BO90" s="1">
        <v>0.0</v>
      </c>
      <c r="BP90" s="1">
        <v>0.0</v>
      </c>
      <c r="BQ90" s="1">
        <v>0.0</v>
      </c>
      <c r="BR90" s="1">
        <v>0.0</v>
      </c>
      <c r="BS90" s="1">
        <v>0.0</v>
      </c>
      <c r="BT90" s="1">
        <v>0.0</v>
      </c>
      <c r="BU90" s="1">
        <v>0.0</v>
      </c>
      <c r="BV90" s="1">
        <v>0.0</v>
      </c>
      <c r="BW90" s="1">
        <v>0.0</v>
      </c>
      <c r="BX90" s="1">
        <v>0.0</v>
      </c>
    </row>
    <row r="91">
      <c r="A91" s="1">
        <v>89.0</v>
      </c>
      <c r="B91" s="1">
        <v>12.0</v>
      </c>
      <c r="C91" s="1" t="s">
        <v>371</v>
      </c>
      <c r="D91" s="1">
        <v>7.0</v>
      </c>
      <c r="E91" s="1" t="s">
        <v>66</v>
      </c>
      <c r="F91" s="1" t="s">
        <v>67</v>
      </c>
      <c r="G91" s="1" t="s">
        <v>68</v>
      </c>
      <c r="H91" s="1">
        <v>2013.0</v>
      </c>
      <c r="I91" s="1" t="s">
        <v>143</v>
      </c>
      <c r="J91" s="1">
        <v>12.0</v>
      </c>
      <c r="K91" s="1" t="s">
        <v>23</v>
      </c>
      <c r="L91" s="2" t="str">
        <f>HYPERLINK("https://myanimelist.net/anime/18153/Kyoukai_no_Kanata", "Kyoukai no Kanata")</f>
        <v>Kyoukai no Kanata</v>
      </c>
      <c r="M91" s="1" t="s">
        <v>70</v>
      </c>
      <c r="N91" s="1" t="s">
        <v>71</v>
      </c>
      <c r="O91" s="1">
        <v>7.771</v>
      </c>
      <c r="P91" s="1" t="s">
        <v>372</v>
      </c>
      <c r="Q91" s="1" t="s">
        <v>81</v>
      </c>
      <c r="R91" s="1" t="s">
        <v>373</v>
      </c>
      <c r="S91" s="1">
        <v>24.0</v>
      </c>
      <c r="T91" s="1">
        <v>8932.0</v>
      </c>
      <c r="U91" s="1">
        <v>103.0</v>
      </c>
      <c r="V91" s="1">
        <v>887691.0</v>
      </c>
      <c r="W91" s="1">
        <v>11042.0</v>
      </c>
      <c r="X91" s="1">
        <v>47372.0</v>
      </c>
      <c r="Y91" s="1">
        <v>550920.0</v>
      </c>
      <c r="Z91" s="1">
        <v>27313.0</v>
      </c>
      <c r="AA91" s="1">
        <v>26062.0</v>
      </c>
      <c r="AB91" s="1">
        <v>236024.0</v>
      </c>
      <c r="AC91" s="1">
        <v>887691.0</v>
      </c>
      <c r="AD91" s="1">
        <v>0.198307864382123</v>
      </c>
      <c r="AE91" s="1">
        <v>0.258463537199307</v>
      </c>
      <c r="AF91" s="1">
        <v>0.565188849928751</v>
      </c>
      <c r="AG91" s="1">
        <v>1.55604198545742</v>
      </c>
      <c r="AH91" s="1">
        <v>4.00892957211704</v>
      </c>
      <c r="AI91" s="1">
        <v>9.2367548873625</v>
      </c>
      <c r="AJ91" s="1">
        <v>23.8971269376187</v>
      </c>
      <c r="AK91" s="1">
        <v>30.538496199671</v>
      </c>
      <c r="AL91" s="1">
        <v>18.1901147989817</v>
      </c>
      <c r="AM91" s="1">
        <v>11.5505753672812</v>
      </c>
      <c r="AN91" s="1">
        <v>437199.0</v>
      </c>
      <c r="AO91" s="1">
        <v>0.0</v>
      </c>
      <c r="AP91" s="1">
        <v>0.0</v>
      </c>
      <c r="AQ91" s="1">
        <v>0.0</v>
      </c>
      <c r="AR91" s="1">
        <v>1.0</v>
      </c>
      <c r="AS91" s="1">
        <v>0.0</v>
      </c>
      <c r="AT91" s="1">
        <v>0.0</v>
      </c>
      <c r="AU91" s="1">
        <v>0.0</v>
      </c>
      <c r="AV91" s="1">
        <v>0.0</v>
      </c>
      <c r="AW91" s="1">
        <v>0.0</v>
      </c>
      <c r="AX91" s="1">
        <v>0.0</v>
      </c>
      <c r="AY91" s="1">
        <v>0.0</v>
      </c>
      <c r="AZ91" s="1">
        <v>0.0</v>
      </c>
      <c r="BA91" s="1">
        <v>0.0</v>
      </c>
      <c r="BB91" s="1">
        <v>1.0</v>
      </c>
      <c r="BC91" s="1">
        <v>0.0</v>
      </c>
      <c r="BD91" s="1">
        <v>1.0</v>
      </c>
      <c r="BE91" s="1">
        <v>0.0</v>
      </c>
      <c r="BF91" s="1">
        <v>0.0</v>
      </c>
      <c r="BG91" s="1">
        <v>0.0</v>
      </c>
      <c r="BH91" s="1">
        <v>0.0</v>
      </c>
      <c r="BI91" s="1">
        <v>0.0</v>
      </c>
      <c r="BJ91" s="1">
        <v>0.0</v>
      </c>
      <c r="BK91" s="1">
        <v>0.0</v>
      </c>
      <c r="BL91" s="1">
        <v>0.0</v>
      </c>
      <c r="BM91" s="1">
        <v>0.0</v>
      </c>
      <c r="BN91" s="1">
        <v>0.0</v>
      </c>
      <c r="BO91" s="1">
        <v>0.0</v>
      </c>
      <c r="BP91" s="1">
        <v>0.0</v>
      </c>
      <c r="BQ91" s="1">
        <v>0.0</v>
      </c>
      <c r="BR91" s="1">
        <v>0.0</v>
      </c>
      <c r="BS91" s="1">
        <v>0.0</v>
      </c>
      <c r="BT91" s="1">
        <v>0.0</v>
      </c>
      <c r="BU91" s="1">
        <v>0.0</v>
      </c>
      <c r="BV91" s="1">
        <v>0.0</v>
      </c>
      <c r="BW91" s="1">
        <v>0.0</v>
      </c>
      <c r="BX91" s="1">
        <v>0.0</v>
      </c>
    </row>
    <row r="92">
      <c r="A92" s="1">
        <v>90.0</v>
      </c>
      <c r="B92" s="1">
        <v>1.0</v>
      </c>
      <c r="C92" s="1" t="s">
        <v>374</v>
      </c>
      <c r="D92" s="1">
        <v>8.0</v>
      </c>
      <c r="E92" s="1" t="s">
        <v>121</v>
      </c>
      <c r="F92" s="1" t="s">
        <v>67</v>
      </c>
      <c r="G92" s="1" t="s">
        <v>78</v>
      </c>
      <c r="H92" s="1">
        <v>2015.0</v>
      </c>
      <c r="I92" s="1" t="s">
        <v>143</v>
      </c>
      <c r="J92" s="1">
        <v>1.0</v>
      </c>
      <c r="K92" s="1" t="s">
        <v>23</v>
      </c>
      <c r="L92" s="2" t="str">
        <f>HYPERLINK("https://myanimelist.net/anime/28675/Kyoukai_no_Kanata_Movie_2__Ill_Be_Here_-_Mirai-hen", "Kyoukai no Kanata Movie 2: I'll Be Here - Mirai-hen")</f>
        <v>Kyoukai no Kanata Movie 2: I'll Be Here - Mirai-hen</v>
      </c>
      <c r="M92" s="1" t="s">
        <v>70</v>
      </c>
      <c r="N92" s="1" t="s">
        <v>71</v>
      </c>
      <c r="O92" s="1">
        <v>8.191</v>
      </c>
      <c r="P92" s="1" t="s">
        <v>375</v>
      </c>
      <c r="Q92" s="1" t="s">
        <v>81</v>
      </c>
      <c r="R92" s="1" t="s">
        <v>376</v>
      </c>
      <c r="S92" s="1">
        <v>90.0</v>
      </c>
      <c r="T92" s="1">
        <v>3222.0</v>
      </c>
      <c r="U92" s="1">
        <v>789.0</v>
      </c>
      <c r="V92" s="1">
        <v>197011.0</v>
      </c>
      <c r="W92" s="1">
        <v>976.0</v>
      </c>
      <c r="X92" s="1">
        <v>4664.0</v>
      </c>
      <c r="Y92" s="1">
        <v>138434.0</v>
      </c>
      <c r="Z92" s="1">
        <v>1696.0</v>
      </c>
      <c r="AA92" s="1">
        <v>736.0</v>
      </c>
      <c r="AB92" s="1">
        <v>51481.0</v>
      </c>
      <c r="AC92" s="1">
        <v>197011.0</v>
      </c>
      <c r="AD92" s="1">
        <v>0.121535264829262</v>
      </c>
      <c r="AE92" s="1">
        <v>0.133296742070804</v>
      </c>
      <c r="AF92" s="1">
        <v>0.277374838279687</v>
      </c>
      <c r="AG92" s="1">
        <v>0.745873681734425</v>
      </c>
      <c r="AH92" s="1">
        <v>2.06119888658015</v>
      </c>
      <c r="AI92" s="1">
        <v>5.38283608421217</v>
      </c>
      <c r="AJ92" s="1">
        <v>16.7591249460932</v>
      </c>
      <c r="AK92" s="1">
        <v>32.0137609283726</v>
      </c>
      <c r="AL92" s="1">
        <v>25.0862508331046</v>
      </c>
      <c r="AM92" s="1">
        <v>17.418747794723</v>
      </c>
      <c r="AN92" s="1">
        <v>102028.0</v>
      </c>
      <c r="AO92" s="1">
        <v>0.0</v>
      </c>
      <c r="AP92" s="1">
        <v>0.0</v>
      </c>
      <c r="AQ92" s="1">
        <v>0.0</v>
      </c>
      <c r="AR92" s="1">
        <v>1.0</v>
      </c>
      <c r="AS92" s="1">
        <v>0.0</v>
      </c>
      <c r="AT92" s="1">
        <v>0.0</v>
      </c>
      <c r="AU92" s="1">
        <v>0.0</v>
      </c>
      <c r="AV92" s="1">
        <v>0.0</v>
      </c>
      <c r="AW92" s="1">
        <v>0.0</v>
      </c>
      <c r="AX92" s="1">
        <v>0.0</v>
      </c>
      <c r="AY92" s="1">
        <v>0.0</v>
      </c>
      <c r="AZ92" s="1">
        <v>0.0</v>
      </c>
      <c r="BA92" s="1">
        <v>0.0</v>
      </c>
      <c r="BB92" s="1">
        <v>1.0</v>
      </c>
      <c r="BC92" s="1">
        <v>0.0</v>
      </c>
      <c r="BD92" s="1">
        <v>1.0</v>
      </c>
      <c r="BE92" s="1">
        <v>0.0</v>
      </c>
      <c r="BF92" s="1">
        <v>0.0</v>
      </c>
      <c r="BG92" s="1">
        <v>0.0</v>
      </c>
      <c r="BH92" s="1">
        <v>0.0</v>
      </c>
      <c r="BI92" s="1">
        <v>0.0</v>
      </c>
      <c r="BJ92" s="1">
        <v>0.0</v>
      </c>
      <c r="BK92" s="1">
        <v>0.0</v>
      </c>
      <c r="BL92" s="1">
        <v>0.0</v>
      </c>
      <c r="BM92" s="1">
        <v>0.0</v>
      </c>
      <c r="BN92" s="1">
        <v>0.0</v>
      </c>
      <c r="BO92" s="1">
        <v>0.0</v>
      </c>
      <c r="BP92" s="1">
        <v>0.0</v>
      </c>
      <c r="BQ92" s="1">
        <v>0.0</v>
      </c>
      <c r="BR92" s="1">
        <v>0.0</v>
      </c>
      <c r="BS92" s="1">
        <v>0.0</v>
      </c>
      <c r="BT92" s="1">
        <v>0.0</v>
      </c>
      <c r="BU92" s="1">
        <v>0.0</v>
      </c>
      <c r="BV92" s="1">
        <v>0.0</v>
      </c>
      <c r="BW92" s="1">
        <v>0.0</v>
      </c>
      <c r="BX92" s="1">
        <v>0.0</v>
      </c>
    </row>
    <row r="93">
      <c r="A93" s="1">
        <v>91.0</v>
      </c>
      <c r="B93" s="1">
        <v>1.0</v>
      </c>
      <c r="C93" s="1" t="s">
        <v>377</v>
      </c>
      <c r="D93" s="1">
        <v>7.0</v>
      </c>
      <c r="E93" s="1" t="s">
        <v>130</v>
      </c>
      <c r="F93" s="1" t="s">
        <v>67</v>
      </c>
      <c r="G93" s="1" t="s">
        <v>126</v>
      </c>
      <c r="H93" s="1">
        <v>2014.0</v>
      </c>
      <c r="I93" s="1" t="s">
        <v>143</v>
      </c>
      <c r="J93" s="1">
        <v>1.0</v>
      </c>
      <c r="K93" s="1" t="s">
        <v>23</v>
      </c>
      <c r="L93" s="2" t="str">
        <f>HYPERLINK("https://myanimelist.net/anime/23385/Kyoukai_no_Kanata__Shinonome", "Kyoukai no Kanata: Shinonome")</f>
        <v>Kyoukai no Kanata: Shinonome</v>
      </c>
      <c r="M93" s="1" t="s">
        <v>70</v>
      </c>
      <c r="N93" s="1" t="s">
        <v>71</v>
      </c>
      <c r="O93" s="1">
        <v>7.661</v>
      </c>
      <c r="P93" s="1" t="s">
        <v>378</v>
      </c>
      <c r="Q93" s="1" t="s">
        <v>81</v>
      </c>
      <c r="R93" s="1" t="s">
        <v>376</v>
      </c>
      <c r="S93" s="1">
        <v>23.0</v>
      </c>
      <c r="T93" s="1">
        <v>11332.0</v>
      </c>
      <c r="U93" s="1">
        <v>1445.0</v>
      </c>
      <c r="V93" s="1">
        <v>99673.0</v>
      </c>
      <c r="W93" s="1">
        <v>66.0</v>
      </c>
      <c r="X93" s="1">
        <v>1781.0</v>
      </c>
      <c r="Y93" s="1">
        <v>73880.0</v>
      </c>
      <c r="Z93" s="1">
        <v>756.0</v>
      </c>
      <c r="AA93" s="1">
        <v>304.0</v>
      </c>
      <c r="AB93" s="1">
        <v>22952.0</v>
      </c>
      <c r="AC93" s="1">
        <v>99673.0</v>
      </c>
      <c r="AD93" s="1">
        <v>0.138345389145816</v>
      </c>
      <c r="AE93" s="1">
        <v>0.142298114549982</v>
      </c>
      <c r="AF93" s="1">
        <v>0.282619866397881</v>
      </c>
      <c r="AG93" s="1">
        <v>0.834025060279062</v>
      </c>
      <c r="AH93" s="1">
        <v>3.11870034388711</v>
      </c>
      <c r="AI93" s="1">
        <v>9.1841574765801</v>
      </c>
      <c r="AJ93" s="1">
        <v>30.4320328866753</v>
      </c>
      <c r="AK93" s="1">
        <v>32.6475354757105</v>
      </c>
      <c r="AL93" s="1">
        <v>14.344440491719</v>
      </c>
      <c r="AM93" s="1">
        <v>8.87584489505514</v>
      </c>
      <c r="AN93" s="1">
        <v>50598.0</v>
      </c>
      <c r="AO93" s="1">
        <v>0.0</v>
      </c>
      <c r="AP93" s="1">
        <v>0.0</v>
      </c>
      <c r="AQ93" s="1">
        <v>0.0</v>
      </c>
      <c r="AR93" s="1">
        <v>1.0</v>
      </c>
      <c r="AS93" s="1">
        <v>0.0</v>
      </c>
      <c r="AT93" s="1">
        <v>0.0</v>
      </c>
      <c r="AU93" s="1">
        <v>0.0</v>
      </c>
      <c r="AV93" s="1">
        <v>0.0</v>
      </c>
      <c r="AW93" s="1">
        <v>0.0</v>
      </c>
      <c r="AX93" s="1">
        <v>0.0</v>
      </c>
      <c r="AY93" s="1">
        <v>0.0</v>
      </c>
      <c r="AZ93" s="1">
        <v>0.0</v>
      </c>
      <c r="BA93" s="1">
        <v>0.0</v>
      </c>
      <c r="BB93" s="1">
        <v>1.0</v>
      </c>
      <c r="BC93" s="1">
        <v>0.0</v>
      </c>
      <c r="BD93" s="1">
        <v>1.0</v>
      </c>
      <c r="BE93" s="1">
        <v>0.0</v>
      </c>
      <c r="BF93" s="1">
        <v>0.0</v>
      </c>
      <c r="BG93" s="1">
        <v>0.0</v>
      </c>
      <c r="BH93" s="1">
        <v>0.0</v>
      </c>
      <c r="BI93" s="1">
        <v>0.0</v>
      </c>
      <c r="BJ93" s="1">
        <v>0.0</v>
      </c>
      <c r="BK93" s="1">
        <v>0.0</v>
      </c>
      <c r="BL93" s="1">
        <v>0.0</v>
      </c>
      <c r="BM93" s="1">
        <v>0.0</v>
      </c>
      <c r="BN93" s="1">
        <v>0.0</v>
      </c>
      <c r="BO93" s="1">
        <v>0.0</v>
      </c>
      <c r="BP93" s="1">
        <v>0.0</v>
      </c>
      <c r="BQ93" s="1">
        <v>0.0</v>
      </c>
      <c r="BR93" s="1">
        <v>0.0</v>
      </c>
      <c r="BS93" s="1">
        <v>0.0</v>
      </c>
      <c r="BT93" s="1">
        <v>0.0</v>
      </c>
      <c r="BU93" s="1">
        <v>0.0</v>
      </c>
      <c r="BV93" s="1">
        <v>0.0</v>
      </c>
      <c r="BW93" s="1">
        <v>0.0</v>
      </c>
      <c r="BX93" s="1">
        <v>0.0</v>
      </c>
    </row>
    <row r="94">
      <c r="A94" s="1">
        <v>92.0</v>
      </c>
      <c r="B94" s="1">
        <v>13.0</v>
      </c>
      <c r="C94" s="1" t="s">
        <v>379</v>
      </c>
      <c r="D94" s="1">
        <v>10.0</v>
      </c>
      <c r="E94" s="1" t="s">
        <v>66</v>
      </c>
      <c r="F94" s="1" t="s">
        <v>88</v>
      </c>
      <c r="G94" s="1" t="s">
        <v>126</v>
      </c>
      <c r="H94" s="1">
        <v>2017.0</v>
      </c>
      <c r="I94" s="1" t="s">
        <v>380</v>
      </c>
      <c r="J94" s="1">
        <v>13.0</v>
      </c>
      <c r="K94" s="1" t="s">
        <v>23</v>
      </c>
      <c r="L94" s="2" t="str">
        <f>HYPERLINK("https://myanimelist.net/anime/34599/Made_in_Abyss", "Made in Abyss")</f>
        <v>Made in Abyss</v>
      </c>
      <c r="M94" s="1" t="s">
        <v>70</v>
      </c>
      <c r="N94" s="1" t="s">
        <v>71</v>
      </c>
      <c r="O94" s="1">
        <v>8.731</v>
      </c>
      <c r="P94" s="1" t="s">
        <v>381</v>
      </c>
      <c r="Q94" s="1" t="s">
        <v>382</v>
      </c>
      <c r="R94" s="1" t="s">
        <v>383</v>
      </c>
      <c r="S94" s="1">
        <v>25.0</v>
      </c>
      <c r="T94" s="1">
        <v>342.0</v>
      </c>
      <c r="U94" s="1">
        <v>98.0</v>
      </c>
      <c r="V94" s="1">
        <v>909478.0</v>
      </c>
      <c r="W94" s="1">
        <v>31802.0</v>
      </c>
      <c r="X94" s="1">
        <v>55893.0</v>
      </c>
      <c r="Y94" s="1">
        <v>578628.0</v>
      </c>
      <c r="Z94" s="1">
        <v>21505.0</v>
      </c>
      <c r="AA94" s="1">
        <v>12770.0</v>
      </c>
      <c r="AB94" s="1">
        <v>240682.0</v>
      </c>
      <c r="AC94" s="1">
        <v>909478.0</v>
      </c>
      <c r="AD94" s="1">
        <v>0.195994852330829</v>
      </c>
      <c r="AE94" s="1">
        <v>0.10054678688772</v>
      </c>
      <c r="AF94" s="1">
        <v>0.190692182028434</v>
      </c>
      <c r="AG94" s="1">
        <v>0.434818964796387</v>
      </c>
      <c r="AH94" s="1">
        <v>1.04666553814965</v>
      </c>
      <c r="AI94" s="1">
        <v>2.61544015222742</v>
      </c>
      <c r="AJ94" s="1">
        <v>8.82201179232295</v>
      </c>
      <c r="AK94" s="1">
        <v>23.5169348934061</v>
      </c>
      <c r="AL94" s="1">
        <v>35.0989865781256</v>
      </c>
      <c r="AM94" s="1">
        <v>27.9779082597247</v>
      </c>
      <c r="AN94" s="1">
        <v>490319.0</v>
      </c>
      <c r="AO94" s="1">
        <v>1.0</v>
      </c>
      <c r="AP94" s="1">
        <v>0.0</v>
      </c>
      <c r="AQ94" s="1">
        <v>0.0</v>
      </c>
      <c r="AR94" s="1">
        <v>0.0</v>
      </c>
      <c r="AS94" s="1">
        <v>0.0</v>
      </c>
      <c r="AT94" s="1">
        <v>1.0</v>
      </c>
      <c r="AU94" s="1">
        <v>0.0</v>
      </c>
      <c r="AV94" s="1">
        <v>0.0</v>
      </c>
      <c r="AW94" s="1">
        <v>0.0</v>
      </c>
      <c r="AX94" s="1">
        <v>0.0</v>
      </c>
      <c r="AY94" s="1">
        <v>0.0</v>
      </c>
      <c r="AZ94" s="1">
        <v>1.0</v>
      </c>
      <c r="BA94" s="1">
        <v>0.0</v>
      </c>
      <c r="BB94" s="1">
        <v>0.0</v>
      </c>
      <c r="BC94" s="1">
        <v>0.0</v>
      </c>
      <c r="BD94" s="1">
        <v>1.0</v>
      </c>
      <c r="BE94" s="1">
        <v>0.0</v>
      </c>
      <c r="BF94" s="1">
        <v>0.0</v>
      </c>
      <c r="BG94" s="1">
        <v>1.0</v>
      </c>
      <c r="BH94" s="1">
        <v>0.0</v>
      </c>
      <c r="BI94" s="1">
        <v>0.0</v>
      </c>
      <c r="BJ94" s="1">
        <v>0.0</v>
      </c>
      <c r="BK94" s="1">
        <v>0.0</v>
      </c>
      <c r="BL94" s="1">
        <v>0.0</v>
      </c>
      <c r="BM94" s="1">
        <v>0.0</v>
      </c>
      <c r="BN94" s="1">
        <v>0.0</v>
      </c>
      <c r="BO94" s="1">
        <v>0.0</v>
      </c>
      <c r="BP94" s="1">
        <v>0.0</v>
      </c>
      <c r="BQ94" s="1">
        <v>0.0</v>
      </c>
      <c r="BR94" s="1">
        <v>0.0</v>
      </c>
      <c r="BS94" s="1">
        <v>0.0</v>
      </c>
      <c r="BT94" s="1">
        <v>0.0</v>
      </c>
      <c r="BU94" s="1">
        <v>0.0</v>
      </c>
      <c r="BV94" s="1">
        <v>0.0</v>
      </c>
      <c r="BW94" s="1">
        <v>0.0</v>
      </c>
      <c r="BX94" s="1">
        <v>0.0</v>
      </c>
    </row>
    <row r="95">
      <c r="A95" s="1">
        <v>93.0</v>
      </c>
      <c r="B95" s="1">
        <v>1.0</v>
      </c>
      <c r="C95" s="1" t="s">
        <v>384</v>
      </c>
      <c r="D95" s="1">
        <v>10.0</v>
      </c>
      <c r="E95" s="1" t="s">
        <v>121</v>
      </c>
      <c r="F95" s="1" t="s">
        <v>88</v>
      </c>
      <c r="G95" s="1" t="s">
        <v>89</v>
      </c>
      <c r="H95" s="1">
        <v>2020.0</v>
      </c>
      <c r="I95" s="1" t="s">
        <v>380</v>
      </c>
      <c r="J95" s="1">
        <v>1.0</v>
      </c>
      <c r="K95" s="1" t="s">
        <v>23</v>
      </c>
      <c r="L95" s="2" t="str">
        <f>HYPERLINK("https://myanimelist.net/anime/36862/Made_in_Abyss_Movie_3__Fukaki_Tamashii_no_Reimei", "Made in Abyss Movie 3: Fukaki Tamashii no Reimei")</f>
        <v>Made in Abyss Movie 3: Fukaki Tamashii no Reimei</v>
      </c>
      <c r="M95" s="1" t="s">
        <v>70</v>
      </c>
      <c r="N95" s="1" t="s">
        <v>71</v>
      </c>
      <c r="O95" s="1">
        <v>8.731</v>
      </c>
      <c r="P95" s="1" t="s">
        <v>385</v>
      </c>
      <c r="Q95" s="1" t="s">
        <v>382</v>
      </c>
      <c r="R95" s="1" t="s">
        <v>383</v>
      </c>
      <c r="S95" s="1">
        <v>105.0</v>
      </c>
      <c r="T95" s="1">
        <v>352.0</v>
      </c>
      <c r="U95" s="1">
        <v>661.0</v>
      </c>
      <c r="V95" s="1">
        <v>233371.0</v>
      </c>
      <c r="W95" s="1">
        <v>1743.0</v>
      </c>
      <c r="X95" s="1">
        <v>4578.0</v>
      </c>
      <c r="Y95" s="1">
        <v>100436.0</v>
      </c>
      <c r="Z95" s="1">
        <v>1336.0</v>
      </c>
      <c r="AA95" s="1">
        <v>406.0</v>
      </c>
      <c r="AB95" s="1">
        <v>126615.0</v>
      </c>
      <c r="AC95" s="1">
        <v>233371.0</v>
      </c>
      <c r="AD95" s="1">
        <v>0.249503415532193</v>
      </c>
      <c r="AE95" s="1">
        <v>0.0932609854173732</v>
      </c>
      <c r="AF95" s="1">
        <v>0.152608885228428</v>
      </c>
      <c r="AG95" s="1">
        <v>0.337919674434378</v>
      </c>
      <c r="AH95" s="1">
        <v>0.708541252846276</v>
      </c>
      <c r="AI95" s="1">
        <v>2.23463010513056</v>
      </c>
      <c r="AJ95" s="1">
        <v>7.75277360592994</v>
      </c>
      <c r="AK95" s="1">
        <v>24.4961484424204</v>
      </c>
      <c r="AL95" s="1">
        <v>36.9228719538782</v>
      </c>
      <c r="AM95" s="1">
        <v>27.0517416791822</v>
      </c>
      <c r="AN95" s="1">
        <v>82564.0</v>
      </c>
      <c r="AO95" s="1">
        <v>1.0</v>
      </c>
      <c r="AP95" s="1">
        <v>0.0</v>
      </c>
      <c r="AQ95" s="1">
        <v>0.0</v>
      </c>
      <c r="AR95" s="1">
        <v>0.0</v>
      </c>
      <c r="AS95" s="1">
        <v>0.0</v>
      </c>
      <c r="AT95" s="1">
        <v>1.0</v>
      </c>
      <c r="AU95" s="1">
        <v>0.0</v>
      </c>
      <c r="AV95" s="1">
        <v>0.0</v>
      </c>
      <c r="AW95" s="1">
        <v>0.0</v>
      </c>
      <c r="AX95" s="1">
        <v>0.0</v>
      </c>
      <c r="AY95" s="1">
        <v>0.0</v>
      </c>
      <c r="AZ95" s="1">
        <v>1.0</v>
      </c>
      <c r="BA95" s="1">
        <v>0.0</v>
      </c>
      <c r="BB95" s="1">
        <v>0.0</v>
      </c>
      <c r="BC95" s="1">
        <v>0.0</v>
      </c>
      <c r="BD95" s="1">
        <v>1.0</v>
      </c>
      <c r="BE95" s="1">
        <v>0.0</v>
      </c>
      <c r="BF95" s="1">
        <v>0.0</v>
      </c>
      <c r="BG95" s="1">
        <v>1.0</v>
      </c>
      <c r="BH95" s="1">
        <v>0.0</v>
      </c>
      <c r="BI95" s="1">
        <v>0.0</v>
      </c>
      <c r="BJ95" s="1">
        <v>0.0</v>
      </c>
      <c r="BK95" s="1">
        <v>0.0</v>
      </c>
      <c r="BL95" s="1">
        <v>0.0</v>
      </c>
      <c r="BM95" s="1">
        <v>0.0</v>
      </c>
      <c r="BN95" s="1">
        <v>0.0</v>
      </c>
      <c r="BO95" s="1">
        <v>0.0</v>
      </c>
      <c r="BP95" s="1">
        <v>0.0</v>
      </c>
      <c r="BQ95" s="1">
        <v>0.0</v>
      </c>
      <c r="BR95" s="1">
        <v>0.0</v>
      </c>
      <c r="BS95" s="1">
        <v>0.0</v>
      </c>
      <c r="BT95" s="1">
        <v>0.0</v>
      </c>
      <c r="BU95" s="1">
        <v>0.0</v>
      </c>
      <c r="BV95" s="1">
        <v>0.0</v>
      </c>
      <c r="BW95" s="1">
        <v>0.0</v>
      </c>
      <c r="BX95" s="1">
        <v>0.0</v>
      </c>
    </row>
    <row r="96">
      <c r="A96" s="1">
        <v>94.0</v>
      </c>
      <c r="B96" s="1">
        <v>12.0</v>
      </c>
      <c r="C96" s="1" t="s">
        <v>386</v>
      </c>
      <c r="D96" s="1">
        <v>8.0</v>
      </c>
      <c r="E96" s="1" t="s">
        <v>66</v>
      </c>
      <c r="F96" s="1" t="s">
        <v>67</v>
      </c>
      <c r="G96" s="1" t="s">
        <v>89</v>
      </c>
      <c r="H96" s="1">
        <v>2011.0</v>
      </c>
      <c r="I96" s="1" t="s">
        <v>69</v>
      </c>
      <c r="J96" s="1">
        <v>12.0</v>
      </c>
      <c r="K96" s="1" t="s">
        <v>23</v>
      </c>
      <c r="L96" s="2" t="str">
        <f>HYPERLINK("https://myanimelist.net/anime/9756/Mahou_Shoujo_Madoka%E2%98%85Magica", "Mahou Shoujo Madoka★Magica")</f>
        <v>Mahou Shoujo Madoka★Magica</v>
      </c>
      <c r="M96" s="1" t="s">
        <v>70</v>
      </c>
      <c r="N96" s="1" t="s">
        <v>71</v>
      </c>
      <c r="O96" s="1">
        <v>8.371</v>
      </c>
      <c r="P96" s="1" t="s">
        <v>387</v>
      </c>
      <c r="Q96" s="1" t="s">
        <v>104</v>
      </c>
      <c r="R96" s="1" t="s">
        <v>388</v>
      </c>
      <c r="S96" s="1">
        <v>24.0</v>
      </c>
      <c r="T96" s="1">
        <v>1742.0</v>
      </c>
      <c r="U96" s="1">
        <v>79.0</v>
      </c>
      <c r="V96" s="1">
        <v>1000693.0</v>
      </c>
      <c r="W96" s="1">
        <v>49098.0</v>
      </c>
      <c r="X96" s="1">
        <v>39454.0</v>
      </c>
      <c r="Y96" s="1">
        <v>719522.0</v>
      </c>
      <c r="Z96" s="1">
        <v>24942.0</v>
      </c>
      <c r="AA96" s="1">
        <v>21659.0</v>
      </c>
      <c r="AB96" s="1">
        <v>195116.0</v>
      </c>
      <c r="AC96" s="1">
        <v>1000693.0</v>
      </c>
      <c r="AD96" s="1">
        <v>0.360397596677285</v>
      </c>
      <c r="AE96" s="1">
        <v>0.258746992486256</v>
      </c>
      <c r="AF96" s="1">
        <v>0.447262658440528</v>
      </c>
      <c r="AG96" s="1">
        <v>1.02961140906219</v>
      </c>
      <c r="AH96" s="1">
        <v>2.26722851727892</v>
      </c>
      <c r="AI96" s="1">
        <v>5.16855518367676</v>
      </c>
      <c r="AJ96" s="1">
        <v>13.4570278371439</v>
      </c>
      <c r="AK96" s="1">
        <v>25.673246233047</v>
      </c>
      <c r="AL96" s="1">
        <v>27.4095393631463</v>
      </c>
      <c r="AM96" s="1">
        <v>23.9283842090406</v>
      </c>
      <c r="AN96" s="1">
        <v>595176.0</v>
      </c>
      <c r="AO96" s="1">
        <v>1.0</v>
      </c>
      <c r="AP96" s="1">
        <v>0.0</v>
      </c>
      <c r="AQ96" s="1">
        <v>0.0</v>
      </c>
      <c r="AR96" s="1">
        <v>0.0</v>
      </c>
      <c r="AS96" s="1">
        <v>0.0</v>
      </c>
      <c r="AT96" s="1">
        <v>0.0</v>
      </c>
      <c r="AU96" s="1">
        <v>0.0</v>
      </c>
      <c r="AV96" s="1">
        <v>0.0</v>
      </c>
      <c r="AW96" s="1">
        <v>0.0</v>
      </c>
      <c r="AX96" s="1">
        <v>0.0</v>
      </c>
      <c r="AY96" s="1">
        <v>0.0</v>
      </c>
      <c r="AZ96" s="1">
        <v>0.0</v>
      </c>
      <c r="BA96" s="1">
        <v>0.0</v>
      </c>
      <c r="BB96" s="1">
        <v>0.0</v>
      </c>
      <c r="BC96" s="1">
        <v>0.0</v>
      </c>
      <c r="BD96" s="1">
        <v>0.0</v>
      </c>
      <c r="BE96" s="1">
        <v>1.0</v>
      </c>
      <c r="BF96" s="1">
        <v>0.0</v>
      </c>
      <c r="BG96" s="1">
        <v>0.0</v>
      </c>
      <c r="BH96" s="1">
        <v>0.0</v>
      </c>
      <c r="BI96" s="1">
        <v>0.0</v>
      </c>
      <c r="BJ96" s="1">
        <v>0.0</v>
      </c>
      <c r="BK96" s="1">
        <v>1.0</v>
      </c>
      <c r="BL96" s="1">
        <v>0.0</v>
      </c>
      <c r="BM96" s="1">
        <v>0.0</v>
      </c>
      <c r="BN96" s="1">
        <v>0.0</v>
      </c>
      <c r="BO96" s="1">
        <v>0.0</v>
      </c>
      <c r="BP96" s="1">
        <v>1.0</v>
      </c>
      <c r="BQ96" s="1">
        <v>0.0</v>
      </c>
      <c r="BR96" s="1">
        <v>0.0</v>
      </c>
      <c r="BS96" s="1">
        <v>0.0</v>
      </c>
      <c r="BT96" s="1">
        <v>0.0</v>
      </c>
      <c r="BU96" s="1">
        <v>0.0</v>
      </c>
      <c r="BV96" s="1">
        <v>0.0</v>
      </c>
      <c r="BW96" s="1">
        <v>0.0</v>
      </c>
      <c r="BX96" s="1">
        <v>0.0</v>
      </c>
    </row>
    <row r="97">
      <c r="A97" s="1">
        <v>95.0</v>
      </c>
      <c r="B97" s="1">
        <v>13.0</v>
      </c>
      <c r="C97" s="1" t="s">
        <v>389</v>
      </c>
      <c r="D97" s="1">
        <v>9.0</v>
      </c>
      <c r="E97" s="1" t="s">
        <v>66</v>
      </c>
      <c r="F97" s="1" t="s">
        <v>88</v>
      </c>
      <c r="G97" s="1" t="s">
        <v>78</v>
      </c>
      <c r="H97" s="1">
        <v>2018.0</v>
      </c>
      <c r="I97" s="1" t="s">
        <v>102</v>
      </c>
      <c r="J97" s="1">
        <v>13.0</v>
      </c>
      <c r="K97" s="1" t="s">
        <v>23</v>
      </c>
      <c r="L97" s="2" t="str">
        <f>HYPERLINK("https://myanimelist.net/anime/36563/Megalo_Box", "Megalo Box")</f>
        <v>Megalo Box</v>
      </c>
      <c r="M97" s="1" t="s">
        <v>70</v>
      </c>
      <c r="N97" s="1" t="s">
        <v>71</v>
      </c>
      <c r="O97" s="1">
        <v>7.911</v>
      </c>
      <c r="P97" s="1" t="s">
        <v>390</v>
      </c>
      <c r="Q97" s="1" t="s">
        <v>104</v>
      </c>
      <c r="R97" s="1" t="s">
        <v>391</v>
      </c>
      <c r="S97" s="1">
        <v>24.0</v>
      </c>
      <c r="T97" s="1">
        <v>6722.0</v>
      </c>
      <c r="U97" s="1">
        <v>396.0</v>
      </c>
      <c r="V97" s="1">
        <v>365864.0</v>
      </c>
      <c r="W97" s="1">
        <v>2503.0</v>
      </c>
      <c r="X97" s="1">
        <v>33589.0</v>
      </c>
      <c r="Y97" s="1">
        <v>226372.0</v>
      </c>
      <c r="Z97" s="1">
        <v>10347.0</v>
      </c>
      <c r="AA97" s="1">
        <v>9697.0</v>
      </c>
      <c r="AB97" s="1">
        <v>85859.0</v>
      </c>
      <c r="AC97" s="1">
        <v>365864.0</v>
      </c>
      <c r="AD97" s="1">
        <v>0.1366437208343</v>
      </c>
      <c r="AE97" s="1">
        <v>0.120658983680098</v>
      </c>
      <c r="AF97" s="1">
        <v>0.276381261762961</v>
      </c>
      <c r="AG97" s="1">
        <v>0.882770000257818</v>
      </c>
      <c r="AH97" s="1">
        <v>2.56477685822569</v>
      </c>
      <c r="AI97" s="1">
        <v>7.02967489107175</v>
      </c>
      <c r="AJ97" s="1">
        <v>21.7882280145409</v>
      </c>
      <c r="AK97" s="1">
        <v>36.1626318096269</v>
      </c>
      <c r="AL97" s="1">
        <v>22.1667053394178</v>
      </c>
      <c r="AM97" s="1">
        <v>8.87152912058163</v>
      </c>
      <c r="AN97" s="1">
        <v>193935.0</v>
      </c>
      <c r="AO97" s="1">
        <v>1.0</v>
      </c>
      <c r="AP97" s="1">
        <v>0.0</v>
      </c>
      <c r="AQ97" s="1">
        <v>0.0</v>
      </c>
      <c r="AR97" s="1">
        <v>0.0</v>
      </c>
      <c r="AS97" s="1">
        <v>1.0</v>
      </c>
      <c r="AT97" s="1">
        <v>1.0</v>
      </c>
      <c r="AU97" s="1">
        <v>0.0</v>
      </c>
      <c r="AV97" s="1">
        <v>0.0</v>
      </c>
      <c r="AW97" s="1">
        <v>0.0</v>
      </c>
      <c r="AX97" s="1">
        <v>1.0</v>
      </c>
      <c r="AY97" s="1">
        <v>0.0</v>
      </c>
      <c r="AZ97" s="1">
        <v>0.0</v>
      </c>
      <c r="BA97" s="1">
        <v>0.0</v>
      </c>
      <c r="BB97" s="1">
        <v>0.0</v>
      </c>
      <c r="BC97" s="1">
        <v>0.0</v>
      </c>
      <c r="BD97" s="1">
        <v>0.0</v>
      </c>
      <c r="BE97" s="1">
        <v>0.0</v>
      </c>
      <c r="BF97" s="1">
        <v>0.0</v>
      </c>
      <c r="BG97" s="1">
        <v>0.0</v>
      </c>
      <c r="BH97" s="1">
        <v>0.0</v>
      </c>
      <c r="BI97" s="1">
        <v>0.0</v>
      </c>
      <c r="BJ97" s="1">
        <v>0.0</v>
      </c>
      <c r="BK97" s="1">
        <v>0.0</v>
      </c>
      <c r="BL97" s="1">
        <v>0.0</v>
      </c>
      <c r="BM97" s="1">
        <v>0.0</v>
      </c>
      <c r="BN97" s="1">
        <v>0.0</v>
      </c>
      <c r="BO97" s="1">
        <v>0.0</v>
      </c>
      <c r="BP97" s="1">
        <v>0.0</v>
      </c>
      <c r="BQ97" s="1">
        <v>0.0</v>
      </c>
      <c r="BR97" s="1">
        <v>0.0</v>
      </c>
      <c r="BS97" s="1">
        <v>0.0</v>
      </c>
      <c r="BT97" s="1">
        <v>0.0</v>
      </c>
      <c r="BU97" s="1">
        <v>0.0</v>
      </c>
      <c r="BV97" s="1">
        <v>0.0</v>
      </c>
      <c r="BW97" s="1">
        <v>0.0</v>
      </c>
      <c r="BX97" s="1">
        <v>0.0</v>
      </c>
    </row>
    <row r="98">
      <c r="A98" s="1">
        <v>96.0</v>
      </c>
      <c r="B98" s="1">
        <v>26.0</v>
      </c>
      <c r="C98" s="1" t="s">
        <v>392</v>
      </c>
      <c r="D98" s="1">
        <v>8.0</v>
      </c>
      <c r="E98" s="1" t="s">
        <v>66</v>
      </c>
      <c r="F98" s="1" t="s">
        <v>88</v>
      </c>
      <c r="G98" s="1" t="s">
        <v>68</v>
      </c>
      <c r="H98" s="1">
        <v>2011.0</v>
      </c>
      <c r="I98" s="1" t="s">
        <v>393</v>
      </c>
      <c r="J98" s="1">
        <v>26.0</v>
      </c>
      <c r="K98" s="1" t="s">
        <v>23</v>
      </c>
      <c r="L98" s="2" t="str">
        <f>HYPERLINK("https://myanimelist.net/anime/10620/Mirai_Nikki", "Mirai Nikki")</f>
        <v>Mirai Nikki</v>
      </c>
      <c r="M98" s="1" t="s">
        <v>70</v>
      </c>
      <c r="N98" s="1" t="s">
        <v>71</v>
      </c>
      <c r="O98" s="1">
        <v>7.521</v>
      </c>
      <c r="P98" s="1" t="s">
        <v>394</v>
      </c>
      <c r="Q98" s="1" t="s">
        <v>73</v>
      </c>
      <c r="R98" s="1" t="s">
        <v>395</v>
      </c>
      <c r="S98" s="1">
        <v>23.0</v>
      </c>
      <c r="T98" s="1">
        <v>15272.0</v>
      </c>
      <c r="U98" s="1">
        <v>21.0</v>
      </c>
      <c r="V98" s="1">
        <v>1589402.0</v>
      </c>
      <c r="W98" s="1">
        <v>30230.0</v>
      </c>
      <c r="X98" s="1">
        <v>68835.0</v>
      </c>
      <c r="Y98" s="1">
        <v>1191997.0</v>
      </c>
      <c r="Z98" s="1">
        <v>40182.0</v>
      </c>
      <c r="AA98" s="1">
        <v>57537.0</v>
      </c>
      <c r="AB98" s="1">
        <v>230851.0</v>
      </c>
      <c r="AC98" s="1">
        <v>1589402.0</v>
      </c>
      <c r="AD98" s="1">
        <v>0.795719072302021</v>
      </c>
      <c r="AE98" s="1">
        <v>1.03065052591098</v>
      </c>
      <c r="AF98" s="1">
        <v>1.80212982698735</v>
      </c>
      <c r="AG98" s="1">
        <v>3.54698424517147</v>
      </c>
      <c r="AH98" s="1">
        <v>5.55039622309589</v>
      </c>
      <c r="AI98" s="1">
        <v>10.9452283447815</v>
      </c>
      <c r="AJ98" s="1">
        <v>20.7004577941603</v>
      </c>
      <c r="AK98" s="1">
        <v>24.3896077861827</v>
      </c>
      <c r="AL98" s="1">
        <v>18.0745848555636</v>
      </c>
      <c r="AM98" s="1">
        <v>13.1642413258438</v>
      </c>
      <c r="AN98" s="1">
        <v>977732.0</v>
      </c>
      <c r="AO98" s="1">
        <v>0.0</v>
      </c>
      <c r="AP98" s="1">
        <v>0.0</v>
      </c>
      <c r="AQ98" s="1">
        <v>0.0</v>
      </c>
      <c r="AR98" s="1">
        <v>0.0</v>
      </c>
      <c r="AS98" s="1">
        <v>1.0</v>
      </c>
      <c r="AT98" s="1">
        <v>0.0</v>
      </c>
      <c r="AU98" s="1">
        <v>0.0</v>
      </c>
      <c r="AV98" s="1">
        <v>0.0</v>
      </c>
      <c r="AW98" s="1">
        <v>0.0</v>
      </c>
      <c r="AX98" s="1">
        <v>0.0</v>
      </c>
      <c r="AY98" s="1">
        <v>1.0</v>
      </c>
      <c r="AZ98" s="1">
        <v>1.0</v>
      </c>
      <c r="BA98" s="1">
        <v>0.0</v>
      </c>
      <c r="BB98" s="1">
        <v>1.0</v>
      </c>
      <c r="BC98" s="1">
        <v>0.0</v>
      </c>
      <c r="BD98" s="1">
        <v>0.0</v>
      </c>
      <c r="BE98" s="1">
        <v>1.0</v>
      </c>
      <c r="BF98" s="1">
        <v>0.0</v>
      </c>
      <c r="BG98" s="1">
        <v>0.0</v>
      </c>
      <c r="BH98" s="1">
        <v>0.0</v>
      </c>
      <c r="BI98" s="1">
        <v>0.0</v>
      </c>
      <c r="BJ98" s="1">
        <v>0.0</v>
      </c>
      <c r="BK98" s="1">
        <v>1.0</v>
      </c>
      <c r="BL98" s="1">
        <v>0.0</v>
      </c>
      <c r="BM98" s="1">
        <v>0.0</v>
      </c>
      <c r="BN98" s="1">
        <v>0.0</v>
      </c>
      <c r="BO98" s="1">
        <v>0.0</v>
      </c>
      <c r="BP98" s="1">
        <v>0.0</v>
      </c>
      <c r="BQ98" s="1">
        <v>0.0</v>
      </c>
      <c r="BR98" s="1">
        <v>0.0</v>
      </c>
      <c r="BS98" s="1">
        <v>0.0</v>
      </c>
      <c r="BT98" s="1">
        <v>0.0</v>
      </c>
      <c r="BU98" s="1">
        <v>0.0</v>
      </c>
      <c r="BV98" s="1">
        <v>0.0</v>
      </c>
      <c r="BW98" s="1">
        <v>0.0</v>
      </c>
      <c r="BX98" s="1">
        <v>0.0</v>
      </c>
    </row>
    <row r="99">
      <c r="A99" s="1">
        <v>97.0</v>
      </c>
      <c r="B99" s="1">
        <v>1.0</v>
      </c>
      <c r="C99" s="1" t="s">
        <v>396</v>
      </c>
      <c r="D99" s="1">
        <v>7.0</v>
      </c>
      <c r="E99" s="1" t="s">
        <v>268</v>
      </c>
      <c r="F99" s="1" t="s">
        <v>88</v>
      </c>
      <c r="G99" s="1" t="s">
        <v>78</v>
      </c>
      <c r="H99" s="1">
        <v>2013.0</v>
      </c>
      <c r="I99" s="1" t="s">
        <v>393</v>
      </c>
      <c r="J99" s="1">
        <v>1.0</v>
      </c>
      <c r="K99" s="1" t="s">
        <v>23</v>
      </c>
      <c r="L99" s="2" t="str">
        <f>HYPERLINK("https://myanimelist.net/anime/16762/Mirai_Nikki__Redial", "Mirai Nikki: Redial")</f>
        <v>Mirai Nikki: Redial</v>
      </c>
      <c r="M99" s="1" t="s">
        <v>70</v>
      </c>
      <c r="N99" s="1" t="s">
        <v>71</v>
      </c>
      <c r="O99" s="1">
        <v>7.381</v>
      </c>
      <c r="P99" s="1" t="s">
        <v>397</v>
      </c>
      <c r="Q99" s="1" t="s">
        <v>73</v>
      </c>
      <c r="R99" s="1" t="s">
        <v>398</v>
      </c>
      <c r="S99" s="1">
        <v>29.0</v>
      </c>
      <c r="T99" s="1">
        <v>19852.0</v>
      </c>
      <c r="U99" s="1">
        <v>507.0</v>
      </c>
      <c r="V99" s="1">
        <v>293562.0</v>
      </c>
      <c r="W99" s="1">
        <v>631.0</v>
      </c>
      <c r="X99" s="1">
        <v>2918.0</v>
      </c>
      <c r="Y99" s="1">
        <v>259875.0</v>
      </c>
      <c r="Z99" s="1">
        <v>1120.0</v>
      </c>
      <c r="AA99" s="1">
        <v>676.0</v>
      </c>
      <c r="AB99" s="1">
        <v>28973.0</v>
      </c>
      <c r="AC99" s="1">
        <v>293562.0</v>
      </c>
      <c r="AD99" s="1">
        <v>1.05053793579267</v>
      </c>
      <c r="AE99" s="1">
        <v>1.15510661693365</v>
      </c>
      <c r="AF99" s="1">
        <v>1.75233392984196</v>
      </c>
      <c r="AG99" s="1">
        <v>3.14622366917487</v>
      </c>
      <c r="AH99" s="1">
        <v>5.85422910243418</v>
      </c>
      <c r="AI99" s="1">
        <v>12.0270153726741</v>
      </c>
      <c r="AJ99" s="1">
        <v>23.7225372458549</v>
      </c>
      <c r="AK99" s="1">
        <v>23.4869882063776</v>
      </c>
      <c r="AL99" s="1">
        <v>15.2292964791617</v>
      </c>
      <c r="AM99" s="1">
        <v>12.5757314417541</v>
      </c>
      <c r="AN99" s="1">
        <v>185524.0</v>
      </c>
      <c r="AO99" s="1">
        <v>0.0</v>
      </c>
      <c r="AP99" s="1">
        <v>0.0</v>
      </c>
      <c r="AQ99" s="1">
        <v>0.0</v>
      </c>
      <c r="AR99" s="1">
        <v>0.0</v>
      </c>
      <c r="AS99" s="1">
        <v>1.0</v>
      </c>
      <c r="AT99" s="1">
        <v>0.0</v>
      </c>
      <c r="AU99" s="1">
        <v>0.0</v>
      </c>
      <c r="AV99" s="1">
        <v>0.0</v>
      </c>
      <c r="AW99" s="1">
        <v>0.0</v>
      </c>
      <c r="AX99" s="1">
        <v>0.0</v>
      </c>
      <c r="AY99" s="1">
        <v>1.0</v>
      </c>
      <c r="AZ99" s="1">
        <v>0.0</v>
      </c>
      <c r="BA99" s="1">
        <v>0.0</v>
      </c>
      <c r="BB99" s="1">
        <v>1.0</v>
      </c>
      <c r="BC99" s="1">
        <v>0.0</v>
      </c>
      <c r="BD99" s="1">
        <v>0.0</v>
      </c>
      <c r="BE99" s="1">
        <v>1.0</v>
      </c>
      <c r="BF99" s="1">
        <v>0.0</v>
      </c>
      <c r="BG99" s="1">
        <v>0.0</v>
      </c>
      <c r="BH99" s="1">
        <v>0.0</v>
      </c>
      <c r="BI99" s="1">
        <v>0.0</v>
      </c>
      <c r="BJ99" s="1">
        <v>0.0</v>
      </c>
      <c r="BK99" s="1">
        <v>0.0</v>
      </c>
      <c r="BL99" s="1">
        <v>0.0</v>
      </c>
      <c r="BM99" s="1">
        <v>0.0</v>
      </c>
      <c r="BN99" s="1">
        <v>0.0</v>
      </c>
      <c r="BO99" s="1">
        <v>0.0</v>
      </c>
      <c r="BP99" s="1">
        <v>0.0</v>
      </c>
      <c r="BQ99" s="1">
        <v>0.0</v>
      </c>
      <c r="BR99" s="1">
        <v>0.0</v>
      </c>
      <c r="BS99" s="1">
        <v>0.0</v>
      </c>
      <c r="BT99" s="1">
        <v>0.0</v>
      </c>
      <c r="BU99" s="1">
        <v>0.0</v>
      </c>
      <c r="BV99" s="1">
        <v>0.0</v>
      </c>
      <c r="BW99" s="1">
        <v>0.0</v>
      </c>
      <c r="BX99" s="1">
        <v>0.0</v>
      </c>
    </row>
    <row r="100">
      <c r="A100" s="1">
        <v>98.0</v>
      </c>
      <c r="B100" s="1">
        <v>12.0</v>
      </c>
      <c r="C100" s="1" t="s">
        <v>399</v>
      </c>
      <c r="D100" s="1">
        <v>8.0</v>
      </c>
      <c r="E100" s="1" t="s">
        <v>66</v>
      </c>
      <c r="F100" s="1" t="s">
        <v>67</v>
      </c>
      <c r="G100" s="1" t="s">
        <v>126</v>
      </c>
      <c r="H100" s="1">
        <v>2016.0</v>
      </c>
      <c r="I100" s="1" t="s">
        <v>110</v>
      </c>
      <c r="J100" s="1">
        <v>12.0</v>
      </c>
      <c r="K100" s="1" t="s">
        <v>23</v>
      </c>
      <c r="L100" s="2" t="str">
        <f>HYPERLINK("https://myanimelist.net/anime/32182/Mob_Psycho_100", "Mob Psycho 100")</f>
        <v>Mob Psycho 100</v>
      </c>
      <c r="M100" s="1" t="s">
        <v>70</v>
      </c>
      <c r="N100" s="1" t="s">
        <v>71</v>
      </c>
      <c r="O100" s="1">
        <v>8.481</v>
      </c>
      <c r="P100" s="1" t="s">
        <v>400</v>
      </c>
      <c r="Q100" s="1" t="s">
        <v>382</v>
      </c>
      <c r="R100" s="1" t="s">
        <v>401</v>
      </c>
      <c r="S100" s="1">
        <v>24.0</v>
      </c>
      <c r="T100" s="1">
        <v>1132.0</v>
      </c>
      <c r="U100" s="1">
        <v>38.0</v>
      </c>
      <c r="V100" s="1">
        <v>1339739.0</v>
      </c>
      <c r="W100" s="1">
        <v>30121.0</v>
      </c>
      <c r="X100" s="1">
        <v>72215.0</v>
      </c>
      <c r="Y100" s="1">
        <v>1003128.0</v>
      </c>
      <c r="Z100" s="1">
        <v>28092.0</v>
      </c>
      <c r="AA100" s="1">
        <v>20344.0</v>
      </c>
      <c r="AB100" s="1">
        <v>215960.0</v>
      </c>
      <c r="AC100" s="1">
        <v>1339739.0</v>
      </c>
      <c r="AD100" s="1">
        <v>0.141137553983276</v>
      </c>
      <c r="AE100" s="1">
        <v>0.0666482893809917</v>
      </c>
      <c r="AF100" s="1">
        <v>0.125088057827192</v>
      </c>
      <c r="AG100" s="1">
        <v>0.329933535483475</v>
      </c>
      <c r="AH100" s="1">
        <v>0.927562865631412</v>
      </c>
      <c r="AI100" s="1">
        <v>2.69766302183834</v>
      </c>
      <c r="AJ100" s="1">
        <v>11.7468835186376</v>
      </c>
      <c r="AK100" s="1">
        <v>32.6287482005574</v>
      </c>
      <c r="AL100" s="1">
        <v>33.7226867591656</v>
      </c>
      <c r="AM100" s="1">
        <v>17.6136481974945</v>
      </c>
      <c r="AN100" s="1">
        <v>816225.0</v>
      </c>
      <c r="AO100" s="1">
        <v>0.0</v>
      </c>
      <c r="AP100" s="1">
        <v>0.0</v>
      </c>
      <c r="AQ100" s="1">
        <v>0.0</v>
      </c>
      <c r="AR100" s="1">
        <v>1.0</v>
      </c>
      <c r="AS100" s="1">
        <v>1.0</v>
      </c>
      <c r="AT100" s="1">
        <v>0.0</v>
      </c>
      <c r="AU100" s="1">
        <v>0.0</v>
      </c>
      <c r="AV100" s="1">
        <v>0.0</v>
      </c>
      <c r="AW100" s="1">
        <v>1.0</v>
      </c>
      <c r="AX100" s="1">
        <v>0.0</v>
      </c>
      <c r="AY100" s="1">
        <v>0.0</v>
      </c>
      <c r="AZ100" s="1">
        <v>0.0</v>
      </c>
      <c r="BA100" s="1">
        <v>0.0</v>
      </c>
      <c r="BB100" s="1">
        <v>1.0</v>
      </c>
      <c r="BC100" s="1">
        <v>0.0</v>
      </c>
      <c r="BD100" s="1">
        <v>0.0</v>
      </c>
      <c r="BE100" s="1">
        <v>0.0</v>
      </c>
      <c r="BF100" s="1">
        <v>0.0</v>
      </c>
      <c r="BG100" s="1">
        <v>0.0</v>
      </c>
      <c r="BH100" s="1">
        <v>0.0</v>
      </c>
      <c r="BI100" s="1">
        <v>0.0</v>
      </c>
      <c r="BJ100" s="1">
        <v>0.0</v>
      </c>
      <c r="BK100" s="1">
        <v>0.0</v>
      </c>
      <c r="BL100" s="1">
        <v>0.0</v>
      </c>
      <c r="BM100" s="1">
        <v>0.0</v>
      </c>
      <c r="BN100" s="1">
        <v>0.0</v>
      </c>
      <c r="BO100" s="1">
        <v>0.0</v>
      </c>
      <c r="BP100" s="1">
        <v>0.0</v>
      </c>
      <c r="BQ100" s="1">
        <v>0.0</v>
      </c>
      <c r="BR100" s="1">
        <v>0.0</v>
      </c>
      <c r="BS100" s="1">
        <v>0.0</v>
      </c>
      <c r="BT100" s="1">
        <v>0.0</v>
      </c>
      <c r="BU100" s="1">
        <v>0.0</v>
      </c>
      <c r="BV100" s="1">
        <v>0.0</v>
      </c>
      <c r="BW100" s="1">
        <v>0.0</v>
      </c>
      <c r="BX100" s="1">
        <v>0.0</v>
      </c>
    </row>
    <row r="101">
      <c r="A101" s="1">
        <v>99.0</v>
      </c>
      <c r="B101" s="1">
        <v>13.0</v>
      </c>
      <c r="C101" s="1" t="s">
        <v>402</v>
      </c>
      <c r="D101" s="1">
        <v>10.0</v>
      </c>
      <c r="E101" s="1" t="s">
        <v>66</v>
      </c>
      <c r="F101" s="1" t="s">
        <v>67</v>
      </c>
      <c r="G101" s="1" t="s">
        <v>89</v>
      </c>
      <c r="H101" s="1">
        <v>2019.0</v>
      </c>
      <c r="I101" s="1" t="s">
        <v>110</v>
      </c>
      <c r="J101" s="1">
        <v>13.0</v>
      </c>
      <c r="K101" s="1" t="s">
        <v>23</v>
      </c>
      <c r="L101" s="2" t="str">
        <f>HYPERLINK("https://myanimelist.net/anime/37510/Mob_Psycho_100_II", "Mob Psycho 100 II")</f>
        <v>Mob Psycho 100 II</v>
      </c>
      <c r="M101" s="1" t="s">
        <v>70</v>
      </c>
      <c r="N101" s="1" t="s">
        <v>71</v>
      </c>
      <c r="O101" s="1">
        <v>8.831</v>
      </c>
      <c r="P101" s="1" t="s">
        <v>403</v>
      </c>
      <c r="Q101" s="1" t="s">
        <v>382</v>
      </c>
      <c r="R101" s="1" t="s">
        <v>401</v>
      </c>
      <c r="S101" s="1">
        <v>24.0</v>
      </c>
      <c r="T101" s="1">
        <v>222.0</v>
      </c>
      <c r="U101" s="1">
        <v>100.0</v>
      </c>
      <c r="V101" s="1">
        <v>908433.0</v>
      </c>
      <c r="W101" s="1">
        <v>22399.0</v>
      </c>
      <c r="X101" s="1">
        <v>59262.0</v>
      </c>
      <c r="Y101" s="1">
        <v>680712.0</v>
      </c>
      <c r="Z101" s="1">
        <v>12011.0</v>
      </c>
      <c r="AA101" s="1">
        <v>4446.0</v>
      </c>
      <c r="AB101" s="1">
        <v>152002.0</v>
      </c>
      <c r="AC101" s="1">
        <v>908433.0</v>
      </c>
      <c r="AD101" s="1">
        <v>0.186432975377249</v>
      </c>
      <c r="AE101" s="1">
        <v>0.0300582916155258</v>
      </c>
      <c r="AF101" s="1">
        <v>0.0504549894974897</v>
      </c>
      <c r="AG101" s="1">
        <v>0.133115291440185</v>
      </c>
      <c r="AH101" s="1">
        <v>0.467334867260437</v>
      </c>
      <c r="AI101" s="1">
        <v>1.61724343995677</v>
      </c>
      <c r="AJ101" s="1">
        <v>7.42833423388929</v>
      </c>
      <c r="AK101" s="1">
        <v>23.7097299405633</v>
      </c>
      <c r="AL101" s="1">
        <v>37.8881187445653</v>
      </c>
      <c r="AM101" s="1">
        <v>28.4891772258343</v>
      </c>
      <c r="AN101" s="1">
        <v>558914.0</v>
      </c>
      <c r="AO101" s="1">
        <v>0.0</v>
      </c>
      <c r="AP101" s="1">
        <v>0.0</v>
      </c>
      <c r="AQ101" s="1">
        <v>0.0</v>
      </c>
      <c r="AR101" s="1">
        <v>1.0</v>
      </c>
      <c r="AS101" s="1">
        <v>1.0</v>
      </c>
      <c r="AT101" s="1">
        <v>0.0</v>
      </c>
      <c r="AU101" s="1">
        <v>0.0</v>
      </c>
      <c r="AV101" s="1">
        <v>0.0</v>
      </c>
      <c r="AW101" s="1">
        <v>1.0</v>
      </c>
      <c r="AX101" s="1">
        <v>0.0</v>
      </c>
      <c r="AY101" s="1">
        <v>0.0</v>
      </c>
      <c r="AZ101" s="1">
        <v>0.0</v>
      </c>
      <c r="BA101" s="1">
        <v>0.0</v>
      </c>
      <c r="BB101" s="1">
        <v>1.0</v>
      </c>
      <c r="BC101" s="1">
        <v>0.0</v>
      </c>
      <c r="BD101" s="1">
        <v>0.0</v>
      </c>
      <c r="BE101" s="1">
        <v>0.0</v>
      </c>
      <c r="BF101" s="1">
        <v>0.0</v>
      </c>
      <c r="BG101" s="1">
        <v>0.0</v>
      </c>
      <c r="BH101" s="1">
        <v>0.0</v>
      </c>
      <c r="BI101" s="1">
        <v>0.0</v>
      </c>
      <c r="BJ101" s="1">
        <v>0.0</v>
      </c>
      <c r="BK101" s="1">
        <v>0.0</v>
      </c>
      <c r="BL101" s="1">
        <v>0.0</v>
      </c>
      <c r="BM101" s="1">
        <v>0.0</v>
      </c>
      <c r="BN101" s="1">
        <v>0.0</v>
      </c>
      <c r="BO101" s="1">
        <v>0.0</v>
      </c>
      <c r="BP101" s="1">
        <v>0.0</v>
      </c>
      <c r="BQ101" s="1">
        <v>0.0</v>
      </c>
      <c r="BR101" s="1">
        <v>0.0</v>
      </c>
      <c r="BS101" s="1">
        <v>0.0</v>
      </c>
      <c r="BT101" s="1">
        <v>0.0</v>
      </c>
      <c r="BU101" s="1">
        <v>0.0</v>
      </c>
      <c r="BV101" s="1">
        <v>0.0</v>
      </c>
      <c r="BW101" s="1">
        <v>0.0</v>
      </c>
      <c r="BX101" s="1">
        <v>0.0</v>
      </c>
    </row>
    <row r="102">
      <c r="A102" s="1">
        <v>100.0</v>
      </c>
      <c r="B102" s="1">
        <v>1.0</v>
      </c>
      <c r="C102" s="1" t="s">
        <v>404</v>
      </c>
      <c r="D102" s="1">
        <v>10.0</v>
      </c>
      <c r="E102" s="1" t="s">
        <v>121</v>
      </c>
      <c r="F102" s="1" t="s">
        <v>67</v>
      </c>
      <c r="G102" s="1" t="s">
        <v>126</v>
      </c>
      <c r="H102" s="1">
        <v>1997.0</v>
      </c>
      <c r="I102" s="1" t="s">
        <v>221</v>
      </c>
      <c r="J102" s="1">
        <v>1.0</v>
      </c>
      <c r="K102" s="1" t="s">
        <v>23</v>
      </c>
      <c r="L102" s="2" t="str">
        <f>HYPERLINK("https://myanimelist.net/anime/164/Mononoke_Hime", "Mononoke Hime")</f>
        <v>Mononoke Hime</v>
      </c>
      <c r="M102" s="1" t="s">
        <v>70</v>
      </c>
      <c r="N102" s="1" t="s">
        <v>71</v>
      </c>
      <c r="O102" s="1">
        <v>8.711</v>
      </c>
      <c r="P102" s="1" t="s">
        <v>405</v>
      </c>
      <c r="Q102" s="1" t="s">
        <v>104</v>
      </c>
      <c r="R102" s="1" t="s">
        <v>406</v>
      </c>
      <c r="S102" s="1">
        <v>133.0</v>
      </c>
      <c r="T102" s="1">
        <v>462.0</v>
      </c>
      <c r="U102" s="1">
        <v>96.0</v>
      </c>
      <c r="V102" s="1">
        <v>914475.0</v>
      </c>
      <c r="W102" s="1">
        <v>17778.0</v>
      </c>
      <c r="X102" s="1">
        <v>12126.0</v>
      </c>
      <c r="Y102" s="1">
        <v>766695.0</v>
      </c>
      <c r="Z102" s="1">
        <v>3528.0</v>
      </c>
      <c r="AA102" s="1">
        <v>1445.0</v>
      </c>
      <c r="AB102" s="1">
        <v>130681.0</v>
      </c>
      <c r="AC102" s="1">
        <v>914475.0</v>
      </c>
      <c r="AD102" s="1">
        <v>0.121909773241058</v>
      </c>
      <c r="AE102" s="1">
        <v>0.0493726127411776</v>
      </c>
      <c r="AF102" s="1">
        <v>0.0985761411921457</v>
      </c>
      <c r="AG102" s="1">
        <v>0.299279193670836</v>
      </c>
      <c r="AH102" s="1">
        <v>0.993201120690675</v>
      </c>
      <c r="AI102" s="1">
        <v>3.0396282850964</v>
      </c>
      <c r="AJ102" s="1">
        <v>10.2985859480809</v>
      </c>
      <c r="AK102" s="1">
        <v>23.2260944403394</v>
      </c>
      <c r="AL102" s="1">
        <v>29.6090263957485</v>
      </c>
      <c r="AM102" s="1">
        <v>32.2643260891987</v>
      </c>
      <c r="AN102" s="1">
        <v>591421.0</v>
      </c>
      <c r="AO102" s="1">
        <v>0.0</v>
      </c>
      <c r="AP102" s="1">
        <v>0.0</v>
      </c>
      <c r="AQ102" s="1">
        <v>0.0</v>
      </c>
      <c r="AR102" s="1">
        <v>0.0</v>
      </c>
      <c r="AS102" s="1">
        <v>1.0</v>
      </c>
      <c r="AT102" s="1">
        <v>0.0</v>
      </c>
      <c r="AU102" s="1">
        <v>0.0</v>
      </c>
      <c r="AV102" s="1">
        <v>0.0</v>
      </c>
      <c r="AW102" s="1">
        <v>0.0</v>
      </c>
      <c r="AX102" s="1">
        <v>0.0</v>
      </c>
      <c r="AY102" s="1">
        <v>0.0</v>
      </c>
      <c r="AZ102" s="1">
        <v>0.0</v>
      </c>
      <c r="BA102" s="1">
        <v>0.0</v>
      </c>
      <c r="BB102" s="1">
        <v>0.0</v>
      </c>
      <c r="BC102" s="1">
        <v>0.0</v>
      </c>
      <c r="BD102" s="1">
        <v>1.0</v>
      </c>
      <c r="BE102" s="1">
        <v>0.0</v>
      </c>
      <c r="BF102" s="1">
        <v>0.0</v>
      </c>
      <c r="BG102" s="1">
        <v>1.0</v>
      </c>
      <c r="BH102" s="1">
        <v>0.0</v>
      </c>
      <c r="BI102" s="1">
        <v>0.0</v>
      </c>
      <c r="BJ102" s="1">
        <v>0.0</v>
      </c>
      <c r="BK102" s="1">
        <v>0.0</v>
      </c>
      <c r="BL102" s="1">
        <v>0.0</v>
      </c>
      <c r="BM102" s="1">
        <v>0.0</v>
      </c>
      <c r="BN102" s="1">
        <v>0.0</v>
      </c>
      <c r="BO102" s="1">
        <v>0.0</v>
      </c>
      <c r="BP102" s="1">
        <v>0.0</v>
      </c>
      <c r="BQ102" s="1">
        <v>0.0</v>
      </c>
      <c r="BR102" s="1">
        <v>0.0</v>
      </c>
      <c r="BS102" s="1">
        <v>0.0</v>
      </c>
      <c r="BT102" s="1">
        <v>0.0</v>
      </c>
      <c r="BU102" s="1">
        <v>0.0</v>
      </c>
      <c r="BV102" s="1">
        <v>0.0</v>
      </c>
      <c r="BW102" s="1">
        <v>0.0</v>
      </c>
      <c r="BX102" s="1">
        <v>0.0</v>
      </c>
    </row>
    <row r="103">
      <c r="A103" s="1">
        <v>101.0</v>
      </c>
      <c r="B103" s="1">
        <v>220.0</v>
      </c>
      <c r="C103" s="1" t="s">
        <v>407</v>
      </c>
      <c r="D103" s="1">
        <v>8.0</v>
      </c>
      <c r="E103" s="1" t="s">
        <v>66</v>
      </c>
      <c r="F103" s="1" t="s">
        <v>67</v>
      </c>
      <c r="G103" s="1" t="s">
        <v>68</v>
      </c>
      <c r="H103" s="1">
        <v>2002.0</v>
      </c>
      <c r="I103" s="1" t="s">
        <v>408</v>
      </c>
      <c r="J103" s="1">
        <v>220.0</v>
      </c>
      <c r="K103" s="1" t="s">
        <v>23</v>
      </c>
      <c r="L103" s="2" t="str">
        <f>HYPERLINK("https://myanimelist.net/anime/20/Naruto", "Naruto")</f>
        <v>Naruto</v>
      </c>
      <c r="M103" s="1" t="s">
        <v>70</v>
      </c>
      <c r="N103" s="1" t="s">
        <v>71</v>
      </c>
      <c r="O103" s="1">
        <v>7.921</v>
      </c>
      <c r="P103" s="1" t="s">
        <v>409</v>
      </c>
      <c r="Q103" s="1" t="s">
        <v>73</v>
      </c>
      <c r="R103" s="1" t="s">
        <v>410</v>
      </c>
      <c r="S103" s="1">
        <v>23.0</v>
      </c>
      <c r="T103" s="1">
        <v>6592.0</v>
      </c>
      <c r="U103" s="1">
        <v>8.0</v>
      </c>
      <c r="V103" s="1">
        <v>1965858.0</v>
      </c>
      <c r="W103" s="1">
        <v>70593.0</v>
      </c>
      <c r="X103" s="1">
        <v>148565.0</v>
      </c>
      <c r="Y103" s="1">
        <v>1571179.0</v>
      </c>
      <c r="Z103" s="1">
        <v>66235.0</v>
      </c>
      <c r="AA103" s="1">
        <v>103905.0</v>
      </c>
      <c r="AB103" s="1">
        <v>75974.0</v>
      </c>
      <c r="AC103" s="1">
        <v>1965858.0</v>
      </c>
      <c r="AD103" s="1">
        <v>0.413038812756959</v>
      </c>
      <c r="AE103" s="1">
        <v>0.272624660592552</v>
      </c>
      <c r="AF103" s="1">
        <v>0.467021718414323</v>
      </c>
      <c r="AG103" s="1">
        <v>1.18498703897536</v>
      </c>
      <c r="AH103" s="1">
        <v>3.62044377317804</v>
      </c>
      <c r="AI103" s="1">
        <v>8.43180757767642</v>
      </c>
      <c r="AJ103" s="1">
        <v>22.5414155826747</v>
      </c>
      <c r="AK103" s="1">
        <v>27.3176209140177</v>
      </c>
      <c r="AL103" s="1">
        <v>18.5696800652189</v>
      </c>
      <c r="AM103" s="1">
        <v>17.1813598564948</v>
      </c>
      <c r="AN103" s="1">
        <v>1365247.0</v>
      </c>
      <c r="AO103" s="1">
        <v>0.0</v>
      </c>
      <c r="AP103" s="1">
        <v>0.0</v>
      </c>
      <c r="AQ103" s="1">
        <v>0.0</v>
      </c>
      <c r="AR103" s="1">
        <v>0.0</v>
      </c>
      <c r="AS103" s="1">
        <v>1.0</v>
      </c>
      <c r="AT103" s="1">
        <v>0.0</v>
      </c>
      <c r="AU103" s="1">
        <v>0.0</v>
      </c>
      <c r="AV103" s="1">
        <v>0.0</v>
      </c>
      <c r="AW103" s="1">
        <v>1.0</v>
      </c>
      <c r="AX103" s="1">
        <v>0.0</v>
      </c>
      <c r="AY103" s="1">
        <v>1.0</v>
      </c>
      <c r="AZ103" s="1">
        <v>0.0</v>
      </c>
      <c r="BA103" s="1">
        <v>0.0</v>
      </c>
      <c r="BB103" s="1">
        <v>0.0</v>
      </c>
      <c r="BC103" s="1">
        <v>0.0</v>
      </c>
      <c r="BD103" s="1">
        <v>0.0</v>
      </c>
      <c r="BE103" s="1">
        <v>0.0</v>
      </c>
      <c r="BF103" s="1">
        <v>1.0</v>
      </c>
      <c r="BG103" s="1">
        <v>1.0</v>
      </c>
      <c r="BH103" s="1">
        <v>0.0</v>
      </c>
      <c r="BI103" s="1">
        <v>0.0</v>
      </c>
      <c r="BJ103" s="1">
        <v>0.0</v>
      </c>
      <c r="BK103" s="1">
        <v>0.0</v>
      </c>
      <c r="BL103" s="1">
        <v>0.0</v>
      </c>
      <c r="BM103" s="1">
        <v>0.0</v>
      </c>
      <c r="BN103" s="1">
        <v>0.0</v>
      </c>
      <c r="BO103" s="1">
        <v>1.0</v>
      </c>
      <c r="BP103" s="1">
        <v>0.0</v>
      </c>
      <c r="BQ103" s="1">
        <v>0.0</v>
      </c>
      <c r="BR103" s="1">
        <v>0.0</v>
      </c>
      <c r="BS103" s="1">
        <v>0.0</v>
      </c>
      <c r="BT103" s="1">
        <v>0.0</v>
      </c>
      <c r="BU103" s="1">
        <v>0.0</v>
      </c>
      <c r="BV103" s="1">
        <v>0.0</v>
      </c>
      <c r="BW103" s="1">
        <v>0.0</v>
      </c>
      <c r="BX103" s="1">
        <v>0.0</v>
      </c>
    </row>
    <row r="104">
      <c r="A104" s="1">
        <v>102.0</v>
      </c>
      <c r="B104" s="1">
        <v>26.0</v>
      </c>
      <c r="C104" s="1" t="s">
        <v>411</v>
      </c>
      <c r="D104" s="1">
        <v>10.0</v>
      </c>
      <c r="E104" s="1" t="s">
        <v>66</v>
      </c>
      <c r="F104" s="1" t="s">
        <v>67</v>
      </c>
      <c r="G104" s="1" t="s">
        <v>68</v>
      </c>
      <c r="H104" s="1">
        <v>1995.0</v>
      </c>
      <c r="I104" s="1" t="s">
        <v>412</v>
      </c>
      <c r="J104" s="1">
        <v>26.0</v>
      </c>
      <c r="K104" s="1" t="s">
        <v>23</v>
      </c>
      <c r="L104" s="2" t="str">
        <f>HYPERLINK("https://myanimelist.net/anime/30/Neon_Genesis_Evangelion", "Neon Genesis Evangelion")</f>
        <v>Neon Genesis Evangelion</v>
      </c>
      <c r="M104" s="1" t="s">
        <v>70</v>
      </c>
      <c r="N104" s="1" t="s">
        <v>71</v>
      </c>
      <c r="O104" s="1">
        <v>8.321</v>
      </c>
      <c r="P104" s="1" t="s">
        <v>413</v>
      </c>
      <c r="Q104" s="1" t="s">
        <v>104</v>
      </c>
      <c r="R104" s="1" t="s">
        <v>414</v>
      </c>
      <c r="S104" s="1">
        <v>24.0</v>
      </c>
      <c r="T104" s="1">
        <v>2112.0</v>
      </c>
      <c r="U104" s="1">
        <v>55.0</v>
      </c>
      <c r="V104" s="1">
        <v>1223876.0</v>
      </c>
      <c r="W104" s="1">
        <v>75519.0</v>
      </c>
      <c r="X104" s="1">
        <v>71639.0</v>
      </c>
      <c r="Y104" s="1">
        <v>858120.0</v>
      </c>
      <c r="Z104" s="1">
        <v>37555.0</v>
      </c>
      <c r="AA104" s="1">
        <v>21416.0</v>
      </c>
      <c r="AB104" s="1">
        <v>235146.0</v>
      </c>
      <c r="AC104" s="1">
        <v>1223876.0</v>
      </c>
      <c r="AD104" s="1">
        <v>0.539542394796863</v>
      </c>
      <c r="AE104" s="1">
        <v>0.48696163685703</v>
      </c>
      <c r="AF104" s="1">
        <v>0.655386544875387</v>
      </c>
      <c r="AG104" s="1">
        <v>1.41968046437549</v>
      </c>
      <c r="AH104" s="1">
        <v>2.55731163879932</v>
      </c>
      <c r="AI104" s="1">
        <v>5.58341056276671</v>
      </c>
      <c r="AJ104" s="1">
        <v>13.6585108685397</v>
      </c>
      <c r="AK104" s="1">
        <v>23.0887796269679</v>
      </c>
      <c r="AL104" s="1">
        <v>24.6323509009483</v>
      </c>
      <c r="AM104" s="1">
        <v>27.378065361073</v>
      </c>
      <c r="AN104" s="1">
        <v>720796.0</v>
      </c>
      <c r="AO104" s="1">
        <v>1.0</v>
      </c>
      <c r="AP104" s="1">
        <v>0.0</v>
      </c>
      <c r="AQ104" s="1">
        <v>0.0</v>
      </c>
      <c r="AR104" s="1">
        <v>0.0</v>
      </c>
      <c r="AS104" s="1">
        <v>1.0</v>
      </c>
      <c r="AT104" s="1">
        <v>1.0</v>
      </c>
      <c r="AU104" s="1">
        <v>0.0</v>
      </c>
      <c r="AV104" s="1">
        <v>0.0</v>
      </c>
      <c r="AW104" s="1">
        <v>0.0</v>
      </c>
      <c r="AX104" s="1">
        <v>0.0</v>
      </c>
      <c r="AY104" s="1">
        <v>0.0</v>
      </c>
      <c r="AZ104" s="1">
        <v>0.0</v>
      </c>
      <c r="BA104" s="1">
        <v>0.0</v>
      </c>
      <c r="BB104" s="1">
        <v>0.0</v>
      </c>
      <c r="BC104" s="1">
        <v>0.0</v>
      </c>
      <c r="BD104" s="1">
        <v>0.0</v>
      </c>
      <c r="BE104" s="1">
        <v>1.0</v>
      </c>
      <c r="BF104" s="1">
        <v>0.0</v>
      </c>
      <c r="BG104" s="1">
        <v>0.0</v>
      </c>
      <c r="BH104" s="1">
        <v>0.0</v>
      </c>
      <c r="BI104" s="1">
        <v>0.0</v>
      </c>
      <c r="BJ104" s="1">
        <v>1.0</v>
      </c>
      <c r="BK104" s="1">
        <v>0.0</v>
      </c>
      <c r="BL104" s="1">
        <v>0.0</v>
      </c>
      <c r="BM104" s="1">
        <v>0.0</v>
      </c>
      <c r="BN104" s="1">
        <v>0.0</v>
      </c>
      <c r="BO104" s="1">
        <v>0.0</v>
      </c>
      <c r="BP104" s="1">
        <v>0.0</v>
      </c>
      <c r="BQ104" s="1">
        <v>0.0</v>
      </c>
      <c r="BR104" s="1">
        <v>0.0</v>
      </c>
      <c r="BS104" s="1">
        <v>0.0</v>
      </c>
      <c r="BT104" s="1">
        <v>0.0</v>
      </c>
      <c r="BU104" s="1">
        <v>0.0</v>
      </c>
      <c r="BV104" s="1">
        <v>1.0</v>
      </c>
      <c r="BW104" s="1">
        <v>0.0</v>
      </c>
      <c r="BX104" s="1">
        <v>0.0</v>
      </c>
    </row>
    <row r="105">
      <c r="A105" s="1">
        <v>103.0</v>
      </c>
      <c r="B105" s="1">
        <v>1.0</v>
      </c>
      <c r="C105" s="1" t="s">
        <v>415</v>
      </c>
      <c r="D105" s="1">
        <v>10.0</v>
      </c>
      <c r="E105" s="1" t="s">
        <v>121</v>
      </c>
      <c r="F105" s="1" t="s">
        <v>416</v>
      </c>
      <c r="G105" s="1" t="s">
        <v>126</v>
      </c>
      <c r="H105" s="1">
        <v>1997.0</v>
      </c>
      <c r="I105" s="1" t="s">
        <v>417</v>
      </c>
      <c r="J105" s="1">
        <v>1.0</v>
      </c>
      <c r="K105" s="1" t="s">
        <v>23</v>
      </c>
      <c r="L105" s="2" t="str">
        <f>HYPERLINK("https://myanimelist.net/anime/32/Neon_Genesis_Evangelion__The_End_of_Evangelion", "Neon Genesis Evangelion: The End of Evangelion")</f>
        <v>Neon Genesis Evangelion: The End of Evangelion</v>
      </c>
      <c r="M105" s="1" t="s">
        <v>70</v>
      </c>
      <c r="N105" s="1" t="s">
        <v>71</v>
      </c>
      <c r="O105" s="1">
        <v>8.521</v>
      </c>
      <c r="P105" s="1" t="s">
        <v>418</v>
      </c>
      <c r="Q105" s="1" t="s">
        <v>104</v>
      </c>
      <c r="R105" s="1" t="s">
        <v>419</v>
      </c>
      <c r="S105" s="1">
        <v>87.0</v>
      </c>
      <c r="T105" s="1">
        <v>922.0</v>
      </c>
      <c r="U105" s="1">
        <v>193.0</v>
      </c>
      <c r="V105" s="1">
        <v>605689.0</v>
      </c>
      <c r="W105" s="1">
        <v>19182.0</v>
      </c>
      <c r="X105" s="1">
        <v>8792.0</v>
      </c>
      <c r="Y105" s="1">
        <v>510245.0</v>
      </c>
      <c r="Z105" s="1">
        <v>2626.0</v>
      </c>
      <c r="AA105" s="1">
        <v>1586.0</v>
      </c>
      <c r="AB105" s="1">
        <v>82440.0</v>
      </c>
      <c r="AC105" s="1">
        <v>605689.0</v>
      </c>
      <c r="AD105" s="1">
        <v>0.60080374412475</v>
      </c>
      <c r="AE105" s="1">
        <v>0.52463846547007</v>
      </c>
      <c r="AF105" s="1">
        <v>0.614333102833148</v>
      </c>
      <c r="AG105" s="1">
        <v>1.20286020664842</v>
      </c>
      <c r="AH105" s="1">
        <v>1.86805367647795</v>
      </c>
      <c r="AI105" s="1">
        <v>4.33039696140625</v>
      </c>
      <c r="AJ105" s="1">
        <v>10.8853712556247</v>
      </c>
      <c r="AK105" s="1">
        <v>20.5510958780553</v>
      </c>
      <c r="AL105" s="1">
        <v>25.4950743112554</v>
      </c>
      <c r="AM105" s="1">
        <v>33.9273723981038</v>
      </c>
      <c r="AN105" s="1">
        <v>399132.0</v>
      </c>
      <c r="AO105" s="1">
        <v>1.0</v>
      </c>
      <c r="AP105" s="1">
        <v>0.0</v>
      </c>
      <c r="AQ105" s="1">
        <v>0.0</v>
      </c>
      <c r="AR105" s="1">
        <v>0.0</v>
      </c>
      <c r="AS105" s="1">
        <v>0.0</v>
      </c>
      <c r="AT105" s="1">
        <v>1.0</v>
      </c>
      <c r="AU105" s="1">
        <v>0.0</v>
      </c>
      <c r="AV105" s="1">
        <v>0.0</v>
      </c>
      <c r="AW105" s="1">
        <v>0.0</v>
      </c>
      <c r="AX105" s="1">
        <v>0.0</v>
      </c>
      <c r="AY105" s="1">
        <v>0.0</v>
      </c>
      <c r="AZ105" s="1">
        <v>0.0</v>
      </c>
      <c r="BA105" s="1">
        <v>0.0</v>
      </c>
      <c r="BB105" s="1">
        <v>0.0</v>
      </c>
      <c r="BC105" s="1">
        <v>0.0</v>
      </c>
      <c r="BD105" s="1">
        <v>0.0</v>
      </c>
      <c r="BE105" s="1">
        <v>1.0</v>
      </c>
      <c r="BF105" s="1">
        <v>0.0</v>
      </c>
      <c r="BG105" s="1">
        <v>0.0</v>
      </c>
      <c r="BH105" s="1">
        <v>0.0</v>
      </c>
      <c r="BI105" s="1">
        <v>0.0</v>
      </c>
      <c r="BJ105" s="1">
        <v>1.0</v>
      </c>
      <c r="BK105" s="1">
        <v>0.0</v>
      </c>
      <c r="BL105" s="1">
        <v>0.0</v>
      </c>
      <c r="BM105" s="1">
        <v>0.0</v>
      </c>
      <c r="BN105" s="1">
        <v>0.0</v>
      </c>
      <c r="BO105" s="1">
        <v>0.0</v>
      </c>
      <c r="BP105" s="1">
        <v>0.0</v>
      </c>
      <c r="BQ105" s="1">
        <v>0.0</v>
      </c>
      <c r="BR105" s="1">
        <v>0.0</v>
      </c>
      <c r="BS105" s="1">
        <v>0.0</v>
      </c>
      <c r="BT105" s="1">
        <v>0.0</v>
      </c>
      <c r="BU105" s="1">
        <v>0.0</v>
      </c>
      <c r="BV105" s="1">
        <v>1.0</v>
      </c>
      <c r="BW105" s="1">
        <v>0.0</v>
      </c>
      <c r="BX105" s="1">
        <v>0.0</v>
      </c>
    </row>
    <row r="106">
      <c r="A106" s="1">
        <v>104.0</v>
      </c>
      <c r="B106" s="1">
        <v>24.0</v>
      </c>
      <c r="C106" s="1" t="s">
        <v>420</v>
      </c>
      <c r="D106" s="1">
        <v>10.0</v>
      </c>
      <c r="E106" s="1" t="s">
        <v>66</v>
      </c>
      <c r="F106" s="1" t="s">
        <v>416</v>
      </c>
      <c r="G106" s="1" t="s">
        <v>126</v>
      </c>
      <c r="H106" s="1">
        <v>2006.0</v>
      </c>
      <c r="I106" s="1" t="s">
        <v>421</v>
      </c>
      <c r="J106" s="1">
        <v>24.0</v>
      </c>
      <c r="K106" s="1" t="s">
        <v>23</v>
      </c>
      <c r="L106" s="2" t="str">
        <f>HYPERLINK("https://myanimelist.net/anime/1210/NHK_ni_Youkoso", "NHK ni Youkoso!")</f>
        <v>NHK ni Youkoso!</v>
      </c>
      <c r="M106" s="1" t="s">
        <v>70</v>
      </c>
      <c r="N106" s="1" t="s">
        <v>71</v>
      </c>
      <c r="O106" s="1">
        <v>8.331</v>
      </c>
      <c r="P106" s="1" t="s">
        <v>422</v>
      </c>
      <c r="Q106" s="1" t="s">
        <v>132</v>
      </c>
      <c r="R106" s="1" t="s">
        <v>423</v>
      </c>
      <c r="S106" s="1">
        <v>24.0</v>
      </c>
      <c r="T106" s="1">
        <v>1962.0</v>
      </c>
      <c r="U106" s="1">
        <v>212.0</v>
      </c>
      <c r="V106" s="1">
        <v>565803.0</v>
      </c>
      <c r="W106" s="1">
        <v>21781.0</v>
      </c>
      <c r="X106" s="1">
        <v>30240.0</v>
      </c>
      <c r="Y106" s="1">
        <v>311023.0</v>
      </c>
      <c r="Z106" s="1">
        <v>24301.0</v>
      </c>
      <c r="AA106" s="1">
        <v>16059.0</v>
      </c>
      <c r="AB106" s="1">
        <v>184180.0</v>
      </c>
      <c r="AC106" s="1">
        <v>565803.0</v>
      </c>
      <c r="AD106" s="1">
        <v>0.227249136230852</v>
      </c>
      <c r="AE106" s="1">
        <v>0.191660364488337</v>
      </c>
      <c r="AF106" s="1">
        <v>0.350697688212702</v>
      </c>
      <c r="AG106" s="1">
        <v>0.925308065305396</v>
      </c>
      <c r="AH106" s="1">
        <v>2.18092441834601</v>
      </c>
      <c r="AI106" s="1">
        <v>5.28233758915728</v>
      </c>
      <c r="AJ106" s="1">
        <v>14.9361626406868</v>
      </c>
      <c r="AK106" s="1">
        <v>27.9612823820751</v>
      </c>
      <c r="AL106" s="1">
        <v>28.3056778919584</v>
      </c>
      <c r="AM106" s="1">
        <v>19.638699823539</v>
      </c>
      <c r="AN106" s="1">
        <v>269748.0</v>
      </c>
      <c r="AO106" s="1">
        <v>1.0</v>
      </c>
      <c r="AP106" s="1">
        <v>0.0</v>
      </c>
      <c r="AQ106" s="1">
        <v>0.0</v>
      </c>
      <c r="AR106" s="1">
        <v>0.0</v>
      </c>
      <c r="AS106" s="1">
        <v>0.0</v>
      </c>
      <c r="AT106" s="1">
        <v>0.0</v>
      </c>
      <c r="AU106" s="1">
        <v>1.0</v>
      </c>
      <c r="AV106" s="1">
        <v>0.0</v>
      </c>
      <c r="AW106" s="1">
        <v>1.0</v>
      </c>
      <c r="AX106" s="1">
        <v>0.0</v>
      </c>
      <c r="AY106" s="1">
        <v>0.0</v>
      </c>
      <c r="AZ106" s="1">
        <v>0.0</v>
      </c>
      <c r="BA106" s="1">
        <v>0.0</v>
      </c>
      <c r="BB106" s="1">
        <v>0.0</v>
      </c>
      <c r="BC106" s="1">
        <v>0.0</v>
      </c>
      <c r="BD106" s="1">
        <v>0.0</v>
      </c>
      <c r="BE106" s="1">
        <v>1.0</v>
      </c>
      <c r="BF106" s="1">
        <v>0.0</v>
      </c>
      <c r="BG106" s="1">
        <v>0.0</v>
      </c>
      <c r="BH106" s="1">
        <v>0.0</v>
      </c>
      <c r="BI106" s="1">
        <v>0.0</v>
      </c>
      <c r="BJ106" s="1">
        <v>0.0</v>
      </c>
      <c r="BK106" s="1">
        <v>0.0</v>
      </c>
      <c r="BL106" s="1">
        <v>0.0</v>
      </c>
      <c r="BM106" s="1">
        <v>0.0</v>
      </c>
      <c r="BN106" s="1">
        <v>0.0</v>
      </c>
      <c r="BO106" s="1">
        <v>0.0</v>
      </c>
      <c r="BP106" s="1">
        <v>0.0</v>
      </c>
      <c r="BQ106" s="1">
        <v>0.0</v>
      </c>
      <c r="BR106" s="1">
        <v>0.0</v>
      </c>
      <c r="BS106" s="1">
        <v>0.0</v>
      </c>
      <c r="BT106" s="1">
        <v>0.0</v>
      </c>
      <c r="BU106" s="1">
        <v>0.0</v>
      </c>
      <c r="BV106" s="1">
        <v>0.0</v>
      </c>
      <c r="BW106" s="1">
        <v>0.0</v>
      </c>
      <c r="BX106" s="1">
        <v>0.0</v>
      </c>
    </row>
    <row r="107">
      <c r="A107" s="1">
        <v>105.0</v>
      </c>
      <c r="B107" s="1">
        <v>12.0</v>
      </c>
      <c r="C107" s="1" t="s">
        <v>424</v>
      </c>
      <c r="D107" s="1">
        <v>7.0</v>
      </c>
      <c r="E107" s="1" t="s">
        <v>66</v>
      </c>
      <c r="F107" s="1" t="s">
        <v>67</v>
      </c>
      <c r="G107" s="1" t="s">
        <v>78</v>
      </c>
      <c r="H107" s="1">
        <v>2014.0</v>
      </c>
      <c r="I107" s="1" t="s">
        <v>170</v>
      </c>
      <c r="J107" s="1">
        <v>12.0</v>
      </c>
      <c r="K107" s="1" t="s">
        <v>23</v>
      </c>
      <c r="L107" s="2" t="str">
        <f>HYPERLINK("https://myanimelist.net/anime/19815/No_Game_No_Life", "No Game No Life")</f>
        <v>No Game No Life</v>
      </c>
      <c r="M107" s="1" t="s">
        <v>70</v>
      </c>
      <c r="N107" s="1" t="s">
        <v>71</v>
      </c>
      <c r="O107" s="1">
        <v>8.181</v>
      </c>
      <c r="P107" s="1" t="s">
        <v>425</v>
      </c>
      <c r="Q107" s="1" t="s">
        <v>81</v>
      </c>
      <c r="R107" s="1" t="s">
        <v>426</v>
      </c>
      <c r="S107" s="1">
        <v>23.0</v>
      </c>
      <c r="T107" s="1">
        <v>3252.0</v>
      </c>
      <c r="U107" s="1">
        <v>11.0</v>
      </c>
      <c r="V107" s="1">
        <v>1828163.0</v>
      </c>
      <c r="W107" s="1">
        <v>46874.0</v>
      </c>
      <c r="X107" s="1">
        <v>69639.0</v>
      </c>
      <c r="Y107" s="1">
        <v>1487568.0</v>
      </c>
      <c r="Z107" s="1">
        <v>28883.0</v>
      </c>
      <c r="AA107" s="1">
        <v>40182.0</v>
      </c>
      <c r="AB107" s="1">
        <v>201891.0</v>
      </c>
      <c r="AC107" s="1">
        <v>1828163.0</v>
      </c>
      <c r="AD107" s="1">
        <v>0.318327048198757</v>
      </c>
      <c r="AE107" s="1">
        <v>0.298957942091425</v>
      </c>
      <c r="AF107" s="1">
        <v>0.563135706694468</v>
      </c>
      <c r="AG107" s="1">
        <v>1.29680376063827</v>
      </c>
      <c r="AH107" s="1">
        <v>2.72927547753267</v>
      </c>
      <c r="AI107" s="1">
        <v>6.30422297041242</v>
      </c>
      <c r="AJ107" s="1">
        <v>16.7061908715929</v>
      </c>
      <c r="AK107" s="1">
        <v>27.2785226930131</v>
      </c>
      <c r="AL107" s="1">
        <v>24.8344783562871</v>
      </c>
      <c r="AM107" s="1">
        <v>19.6700851735387</v>
      </c>
      <c r="AN107" s="1">
        <v>1187458.0</v>
      </c>
      <c r="AO107" s="1">
        <v>0.0</v>
      </c>
      <c r="AP107" s="1">
        <v>1.0</v>
      </c>
      <c r="AQ107" s="1">
        <v>0.0</v>
      </c>
      <c r="AR107" s="1">
        <v>0.0</v>
      </c>
      <c r="AS107" s="1">
        <v>0.0</v>
      </c>
      <c r="AT107" s="1">
        <v>0.0</v>
      </c>
      <c r="AU107" s="1">
        <v>0.0</v>
      </c>
      <c r="AV107" s="1">
        <v>0.0</v>
      </c>
      <c r="AW107" s="1">
        <v>1.0</v>
      </c>
      <c r="AX107" s="1">
        <v>0.0</v>
      </c>
      <c r="AY107" s="1">
        <v>0.0</v>
      </c>
      <c r="AZ107" s="1">
        <v>0.0</v>
      </c>
      <c r="BA107" s="1">
        <v>0.0</v>
      </c>
      <c r="BB107" s="1">
        <v>1.0</v>
      </c>
      <c r="BC107" s="1">
        <v>0.0</v>
      </c>
      <c r="BD107" s="1">
        <v>1.0</v>
      </c>
      <c r="BE107" s="1">
        <v>0.0</v>
      </c>
      <c r="BF107" s="1">
        <v>0.0</v>
      </c>
      <c r="BG107" s="1">
        <v>1.0</v>
      </c>
      <c r="BH107" s="1">
        <v>0.0</v>
      </c>
      <c r="BI107" s="1">
        <v>0.0</v>
      </c>
      <c r="BJ107" s="1">
        <v>0.0</v>
      </c>
      <c r="BK107" s="1">
        <v>0.0</v>
      </c>
      <c r="BL107" s="1">
        <v>0.0</v>
      </c>
      <c r="BM107" s="1">
        <v>0.0</v>
      </c>
      <c r="BN107" s="1">
        <v>0.0</v>
      </c>
      <c r="BO107" s="1">
        <v>0.0</v>
      </c>
      <c r="BP107" s="1">
        <v>0.0</v>
      </c>
      <c r="BQ107" s="1">
        <v>0.0</v>
      </c>
      <c r="BR107" s="1">
        <v>0.0</v>
      </c>
      <c r="BS107" s="1">
        <v>0.0</v>
      </c>
      <c r="BT107" s="1">
        <v>0.0</v>
      </c>
      <c r="BU107" s="1">
        <v>0.0</v>
      </c>
      <c r="BV107" s="1">
        <v>0.0</v>
      </c>
      <c r="BW107" s="1">
        <v>1.0</v>
      </c>
      <c r="BX107" s="1">
        <v>0.0</v>
      </c>
    </row>
    <row r="108">
      <c r="A108" s="1">
        <v>106.0</v>
      </c>
      <c r="B108" s="1">
        <v>12.0</v>
      </c>
      <c r="C108" s="1" t="s">
        <v>427</v>
      </c>
      <c r="D108" s="1">
        <v>8.0</v>
      </c>
      <c r="E108" s="1" t="s">
        <v>66</v>
      </c>
      <c r="F108" s="1" t="s">
        <v>67</v>
      </c>
      <c r="G108" s="1" t="s">
        <v>89</v>
      </c>
      <c r="H108" s="1">
        <v>2014.0</v>
      </c>
      <c r="I108" s="1" t="s">
        <v>110</v>
      </c>
      <c r="J108" s="1">
        <v>12.0</v>
      </c>
      <c r="K108" s="1" t="s">
        <v>23</v>
      </c>
      <c r="L108" s="2" t="str">
        <f>HYPERLINK("https://myanimelist.net/anime/20507/Noragami", "Noragami")</f>
        <v>Noragami</v>
      </c>
      <c r="M108" s="1" t="s">
        <v>70</v>
      </c>
      <c r="N108" s="1" t="s">
        <v>71</v>
      </c>
      <c r="O108" s="1">
        <v>8.001</v>
      </c>
      <c r="P108" s="1" t="s">
        <v>428</v>
      </c>
      <c r="Q108" s="1" t="s">
        <v>73</v>
      </c>
      <c r="R108" s="1" t="s">
        <v>429</v>
      </c>
      <c r="S108" s="1">
        <v>24.0</v>
      </c>
      <c r="T108" s="1">
        <v>5432.0</v>
      </c>
      <c r="U108" s="1">
        <v>19.0</v>
      </c>
      <c r="V108" s="1">
        <v>1613441.0</v>
      </c>
      <c r="W108" s="1">
        <v>30380.0</v>
      </c>
      <c r="X108" s="1">
        <v>67117.0</v>
      </c>
      <c r="Y108" s="1">
        <v>1237253.0</v>
      </c>
      <c r="Z108" s="1">
        <v>32826.0</v>
      </c>
      <c r="AA108" s="1">
        <v>25452.0</v>
      </c>
      <c r="AB108" s="1">
        <v>250793.0</v>
      </c>
      <c r="AC108" s="1">
        <v>1613441.0</v>
      </c>
      <c r="AD108" s="1">
        <v>0.0990853263545202</v>
      </c>
      <c r="AE108" s="1">
        <v>0.0933848107169694</v>
      </c>
      <c r="AF108" s="1">
        <v>0.203663876868862</v>
      </c>
      <c r="AG108" s="1">
        <v>0.641878060788225</v>
      </c>
      <c r="AH108" s="1">
        <v>2.31990257300546</v>
      </c>
      <c r="AI108" s="1">
        <v>6.61622574041924</v>
      </c>
      <c r="AJ108" s="1">
        <v>21.9166170030834</v>
      </c>
      <c r="AK108" s="1">
        <v>33.9564169668074</v>
      </c>
      <c r="AL108" s="1">
        <v>21.8727748555437</v>
      </c>
      <c r="AM108" s="1">
        <v>12.280050786412</v>
      </c>
      <c r="AN108" s="1">
        <v>964825.0</v>
      </c>
      <c r="AO108" s="1">
        <v>0.0</v>
      </c>
      <c r="AP108" s="1">
        <v>0.0</v>
      </c>
      <c r="AQ108" s="1">
        <v>0.0</v>
      </c>
      <c r="AR108" s="1">
        <v>0.0</v>
      </c>
      <c r="AS108" s="1">
        <v>1.0</v>
      </c>
      <c r="AT108" s="1">
        <v>0.0</v>
      </c>
      <c r="AU108" s="1">
        <v>0.0</v>
      </c>
      <c r="AV108" s="1">
        <v>0.0</v>
      </c>
      <c r="AW108" s="1">
        <v>1.0</v>
      </c>
      <c r="AX108" s="1">
        <v>0.0</v>
      </c>
      <c r="AY108" s="1">
        <v>1.0</v>
      </c>
      <c r="AZ108" s="1">
        <v>0.0</v>
      </c>
      <c r="BA108" s="1">
        <v>0.0</v>
      </c>
      <c r="BB108" s="1">
        <v>1.0</v>
      </c>
      <c r="BC108" s="1">
        <v>0.0</v>
      </c>
      <c r="BD108" s="1">
        <v>0.0</v>
      </c>
      <c r="BE108" s="1">
        <v>0.0</v>
      </c>
      <c r="BF108" s="1">
        <v>0.0</v>
      </c>
      <c r="BG108" s="1">
        <v>1.0</v>
      </c>
      <c r="BH108" s="1">
        <v>0.0</v>
      </c>
      <c r="BI108" s="1">
        <v>0.0</v>
      </c>
      <c r="BJ108" s="1">
        <v>0.0</v>
      </c>
      <c r="BK108" s="1">
        <v>0.0</v>
      </c>
      <c r="BL108" s="1">
        <v>0.0</v>
      </c>
      <c r="BM108" s="1">
        <v>0.0</v>
      </c>
      <c r="BN108" s="1">
        <v>0.0</v>
      </c>
      <c r="BO108" s="1">
        <v>0.0</v>
      </c>
      <c r="BP108" s="1">
        <v>0.0</v>
      </c>
      <c r="BQ108" s="1">
        <v>0.0</v>
      </c>
      <c r="BR108" s="1">
        <v>0.0</v>
      </c>
      <c r="BS108" s="1">
        <v>0.0</v>
      </c>
      <c r="BT108" s="1">
        <v>0.0</v>
      </c>
      <c r="BU108" s="1">
        <v>0.0</v>
      </c>
      <c r="BV108" s="1">
        <v>0.0</v>
      </c>
      <c r="BW108" s="1">
        <v>0.0</v>
      </c>
      <c r="BX108" s="1">
        <v>0.0</v>
      </c>
    </row>
    <row r="109">
      <c r="A109" s="1">
        <v>107.0</v>
      </c>
      <c r="B109" s="1">
        <v>13.0</v>
      </c>
      <c r="C109" s="1" t="s">
        <v>430</v>
      </c>
      <c r="D109" s="1">
        <v>8.0</v>
      </c>
      <c r="E109" s="1" t="s">
        <v>66</v>
      </c>
      <c r="F109" s="1" t="s">
        <v>67</v>
      </c>
      <c r="G109" s="1" t="s">
        <v>68</v>
      </c>
      <c r="H109" s="1">
        <v>2015.0</v>
      </c>
      <c r="I109" s="1" t="s">
        <v>110</v>
      </c>
      <c r="J109" s="1">
        <v>13.0</v>
      </c>
      <c r="K109" s="1" t="s">
        <v>23</v>
      </c>
      <c r="L109" s="2" t="str">
        <f>HYPERLINK("https://myanimelist.net/anime/30503/Noragami_Aragoto", "Noragami Aragoto")</f>
        <v>Noragami Aragoto</v>
      </c>
      <c r="M109" s="1" t="s">
        <v>70</v>
      </c>
      <c r="N109" s="1" t="s">
        <v>71</v>
      </c>
      <c r="O109" s="1">
        <v>8.201</v>
      </c>
      <c r="P109" s="1" t="s">
        <v>431</v>
      </c>
      <c r="Q109" s="1" t="s">
        <v>73</v>
      </c>
      <c r="R109" s="1" t="s">
        <v>429</v>
      </c>
      <c r="S109" s="1">
        <v>24.0</v>
      </c>
      <c r="T109" s="1">
        <v>3062.0</v>
      </c>
      <c r="U109" s="1">
        <v>67.0</v>
      </c>
      <c r="V109" s="1">
        <v>1093987.0</v>
      </c>
      <c r="W109" s="1">
        <v>11353.0</v>
      </c>
      <c r="X109" s="1">
        <v>42551.0</v>
      </c>
      <c r="Y109" s="1">
        <v>883949.0</v>
      </c>
      <c r="Z109" s="1">
        <v>17497.0</v>
      </c>
      <c r="AA109" s="1">
        <v>10247.0</v>
      </c>
      <c r="AB109" s="1">
        <v>139743.0</v>
      </c>
      <c r="AC109" s="1">
        <v>1093987.0</v>
      </c>
      <c r="AD109" s="1">
        <v>0.0721334350296515</v>
      </c>
      <c r="AE109" s="1">
        <v>0.0685858890445867</v>
      </c>
      <c r="AF109" s="1">
        <v>0.142640911482815</v>
      </c>
      <c r="AG109" s="1">
        <v>0.46871951327669</v>
      </c>
      <c r="AH109" s="1">
        <v>1.72706363706239</v>
      </c>
      <c r="AI109" s="1">
        <v>5.09043285973594</v>
      </c>
      <c r="AJ109" s="1">
        <v>17.4256936930544</v>
      </c>
      <c r="AK109" s="1">
        <v>33.6869054165114</v>
      </c>
      <c r="AL109" s="1">
        <v>26.6649815823237</v>
      </c>
      <c r="AM109" s="1">
        <v>14.6528430624781</v>
      </c>
      <c r="AN109" s="1">
        <v>676524.0</v>
      </c>
      <c r="AO109" s="1">
        <v>0.0</v>
      </c>
      <c r="AP109" s="1">
        <v>0.0</v>
      </c>
      <c r="AQ109" s="1">
        <v>0.0</v>
      </c>
      <c r="AR109" s="1">
        <v>0.0</v>
      </c>
      <c r="AS109" s="1">
        <v>1.0</v>
      </c>
      <c r="AT109" s="1">
        <v>0.0</v>
      </c>
      <c r="AU109" s="1">
        <v>0.0</v>
      </c>
      <c r="AV109" s="1">
        <v>0.0</v>
      </c>
      <c r="AW109" s="1">
        <v>1.0</v>
      </c>
      <c r="AX109" s="1">
        <v>0.0</v>
      </c>
      <c r="AY109" s="1">
        <v>1.0</v>
      </c>
      <c r="AZ109" s="1">
        <v>0.0</v>
      </c>
      <c r="BA109" s="1">
        <v>0.0</v>
      </c>
      <c r="BB109" s="1">
        <v>1.0</v>
      </c>
      <c r="BC109" s="1">
        <v>0.0</v>
      </c>
      <c r="BD109" s="1">
        <v>0.0</v>
      </c>
      <c r="BE109" s="1">
        <v>0.0</v>
      </c>
      <c r="BF109" s="1">
        <v>0.0</v>
      </c>
      <c r="BG109" s="1">
        <v>1.0</v>
      </c>
      <c r="BH109" s="1">
        <v>0.0</v>
      </c>
      <c r="BI109" s="1">
        <v>0.0</v>
      </c>
      <c r="BJ109" s="1">
        <v>0.0</v>
      </c>
      <c r="BK109" s="1">
        <v>0.0</v>
      </c>
      <c r="BL109" s="1">
        <v>0.0</v>
      </c>
      <c r="BM109" s="1">
        <v>0.0</v>
      </c>
      <c r="BN109" s="1">
        <v>0.0</v>
      </c>
      <c r="BO109" s="1">
        <v>0.0</v>
      </c>
      <c r="BP109" s="1">
        <v>0.0</v>
      </c>
      <c r="BQ109" s="1">
        <v>0.0</v>
      </c>
      <c r="BR109" s="1">
        <v>0.0</v>
      </c>
      <c r="BS109" s="1">
        <v>0.0</v>
      </c>
      <c r="BT109" s="1">
        <v>0.0</v>
      </c>
      <c r="BU109" s="1">
        <v>0.0</v>
      </c>
      <c r="BV109" s="1">
        <v>0.0</v>
      </c>
      <c r="BW109" s="1">
        <v>0.0</v>
      </c>
      <c r="BX109" s="1">
        <v>0.0</v>
      </c>
    </row>
    <row r="110">
      <c r="A110" s="1">
        <v>108.0</v>
      </c>
      <c r="B110" s="1">
        <v>12.0</v>
      </c>
      <c r="C110" s="1" t="s">
        <v>432</v>
      </c>
      <c r="D110" s="1">
        <v>10.0</v>
      </c>
      <c r="E110" s="1" t="s">
        <v>66</v>
      </c>
      <c r="F110" s="1" t="s">
        <v>88</v>
      </c>
      <c r="G110" s="1" t="s">
        <v>68</v>
      </c>
      <c r="H110" s="1">
        <v>2015.0</v>
      </c>
      <c r="I110" s="1" t="s">
        <v>170</v>
      </c>
      <c r="J110" s="1">
        <v>12.0</v>
      </c>
      <c r="K110" s="1" t="s">
        <v>23</v>
      </c>
      <c r="L110" s="2" t="str">
        <f>HYPERLINK("https://myanimelist.net/anime/30276/One_Punch_Man", "One Punch Man")</f>
        <v>One Punch Man</v>
      </c>
      <c r="M110" s="1" t="s">
        <v>70</v>
      </c>
      <c r="N110" s="1" t="s">
        <v>71</v>
      </c>
      <c r="O110" s="1">
        <v>8.551</v>
      </c>
      <c r="P110" s="1" t="s">
        <v>433</v>
      </c>
      <c r="Q110" s="1" t="s">
        <v>382</v>
      </c>
      <c r="R110" s="1" t="s">
        <v>434</v>
      </c>
      <c r="S110" s="1">
        <v>24.0</v>
      </c>
      <c r="T110" s="1">
        <v>852.0</v>
      </c>
      <c r="U110" s="1">
        <v>5.0</v>
      </c>
      <c r="V110" s="1">
        <v>2251559.0</v>
      </c>
      <c r="W110" s="1">
        <v>56523.0</v>
      </c>
      <c r="X110" s="1">
        <v>101519.0</v>
      </c>
      <c r="Y110" s="1">
        <v>1951755.0</v>
      </c>
      <c r="Z110" s="1">
        <v>32218.0</v>
      </c>
      <c r="AA110" s="1">
        <v>28506.0</v>
      </c>
      <c r="AB110" s="1">
        <v>137561.0</v>
      </c>
      <c r="AC110" s="1">
        <v>2251559.0</v>
      </c>
      <c r="AD110" s="1">
        <v>0.180285707010262</v>
      </c>
      <c r="AE110" s="1">
        <v>0.0970818160983932</v>
      </c>
      <c r="AF110" s="1">
        <v>0.153293779124544</v>
      </c>
      <c r="AG110" s="1">
        <v>0.386863079626187</v>
      </c>
      <c r="AH110" s="1">
        <v>1.22284892159608</v>
      </c>
      <c r="AI110" s="1">
        <v>3.26029385551679</v>
      </c>
      <c r="AJ110" s="1">
        <v>11.8821776883705</v>
      </c>
      <c r="AK110" s="1">
        <v>27.6706730157113</v>
      </c>
      <c r="AL110" s="1">
        <v>31.2953578976853</v>
      </c>
      <c r="AM110" s="1">
        <v>23.8511242392605</v>
      </c>
      <c r="AN110" s="1">
        <v>1570840.0</v>
      </c>
      <c r="AO110" s="1">
        <v>0.0</v>
      </c>
      <c r="AP110" s="1">
        <v>0.0</v>
      </c>
      <c r="AQ110" s="1">
        <v>0.0</v>
      </c>
      <c r="AR110" s="1">
        <v>0.0</v>
      </c>
      <c r="AS110" s="1">
        <v>1.0</v>
      </c>
      <c r="AT110" s="1">
        <v>1.0</v>
      </c>
      <c r="AU110" s="1">
        <v>0.0</v>
      </c>
      <c r="AV110" s="1">
        <v>0.0</v>
      </c>
      <c r="AW110" s="1">
        <v>1.0</v>
      </c>
      <c r="AX110" s="1">
        <v>0.0</v>
      </c>
      <c r="AY110" s="1">
        <v>0.0</v>
      </c>
      <c r="AZ110" s="1">
        <v>0.0</v>
      </c>
      <c r="BA110" s="1">
        <v>0.0</v>
      </c>
      <c r="BB110" s="1">
        <v>1.0</v>
      </c>
      <c r="BC110" s="1">
        <v>0.0</v>
      </c>
      <c r="BD110" s="1">
        <v>0.0</v>
      </c>
      <c r="BE110" s="1">
        <v>0.0</v>
      </c>
      <c r="BF110" s="1">
        <v>1.0</v>
      </c>
      <c r="BG110" s="1">
        <v>0.0</v>
      </c>
      <c r="BH110" s="1">
        <v>0.0</v>
      </c>
      <c r="BI110" s="1">
        <v>0.0</v>
      </c>
      <c r="BJ110" s="1">
        <v>0.0</v>
      </c>
      <c r="BK110" s="1">
        <v>0.0</v>
      </c>
      <c r="BL110" s="1">
        <v>0.0</v>
      </c>
      <c r="BM110" s="1">
        <v>0.0</v>
      </c>
      <c r="BN110" s="1">
        <v>0.0</v>
      </c>
      <c r="BO110" s="1">
        <v>0.0</v>
      </c>
      <c r="BP110" s="1">
        <v>0.0</v>
      </c>
      <c r="BQ110" s="1">
        <v>0.0</v>
      </c>
      <c r="BR110" s="1">
        <v>0.0</v>
      </c>
      <c r="BS110" s="1">
        <v>0.0</v>
      </c>
      <c r="BT110" s="1">
        <v>0.0</v>
      </c>
      <c r="BU110" s="1">
        <v>1.0</v>
      </c>
      <c r="BV110" s="1">
        <v>0.0</v>
      </c>
      <c r="BW110" s="1">
        <v>0.0</v>
      </c>
      <c r="BX110" s="1">
        <v>0.0</v>
      </c>
    </row>
    <row r="111">
      <c r="A111" s="1">
        <v>109.0</v>
      </c>
      <c r="B111" s="1">
        <v>12.0</v>
      </c>
      <c r="C111" s="1" t="s">
        <v>435</v>
      </c>
      <c r="D111" s="1">
        <v>4.0</v>
      </c>
      <c r="E111" s="1" t="s">
        <v>66</v>
      </c>
      <c r="F111" s="1" t="s">
        <v>88</v>
      </c>
      <c r="G111" s="1" t="s">
        <v>78</v>
      </c>
      <c r="H111" s="1">
        <v>2019.0</v>
      </c>
      <c r="I111" s="1" t="s">
        <v>363</v>
      </c>
      <c r="J111" s="1">
        <v>12.0</v>
      </c>
      <c r="K111" s="1" t="s">
        <v>23</v>
      </c>
      <c r="L111" s="2" t="str">
        <f>HYPERLINK("https://myanimelist.net/anime/34134/One_Punch_Man_2nd_Season", "One Punch Man 2nd Season")</f>
        <v>One Punch Man 2nd Season</v>
      </c>
      <c r="M111" s="1" t="s">
        <v>70</v>
      </c>
      <c r="N111" s="1" t="s">
        <v>71</v>
      </c>
      <c r="O111" s="1">
        <v>7.411</v>
      </c>
      <c r="P111" s="1" t="s">
        <v>436</v>
      </c>
      <c r="Q111" s="1" t="s">
        <v>382</v>
      </c>
      <c r="R111" s="1" t="s">
        <v>434</v>
      </c>
      <c r="S111" s="1">
        <v>23.0</v>
      </c>
      <c r="T111" s="1">
        <v>18562.0</v>
      </c>
      <c r="U111" s="1">
        <v>69.0</v>
      </c>
      <c r="V111" s="1">
        <v>1070153.0</v>
      </c>
      <c r="W111" s="1">
        <v>6253.0</v>
      </c>
      <c r="X111" s="1">
        <v>62689.0</v>
      </c>
      <c r="Y111" s="1">
        <v>734322.0</v>
      </c>
      <c r="Z111" s="1">
        <v>13902.0</v>
      </c>
      <c r="AA111" s="1">
        <v>21044.0</v>
      </c>
      <c r="AB111" s="1">
        <v>238196.0</v>
      </c>
      <c r="AC111" s="1">
        <v>1070153.0</v>
      </c>
      <c r="AD111" s="1">
        <v>0.303931821797123</v>
      </c>
      <c r="AE111" s="1">
        <v>0.317131533434192</v>
      </c>
      <c r="AF111" s="1">
        <v>0.787075113128297</v>
      </c>
      <c r="AG111" s="1">
        <v>2.39473229969437</v>
      </c>
      <c r="AH111" s="1">
        <v>5.03145931273501</v>
      </c>
      <c r="AI111" s="1">
        <v>13.4002457177089</v>
      </c>
      <c r="AJ111" s="1">
        <v>29.1945468268231</v>
      </c>
      <c r="AK111" s="1">
        <v>26.7133394931987</v>
      </c>
      <c r="AL111" s="1">
        <v>13.5539038993302</v>
      </c>
      <c r="AM111" s="1">
        <v>8.30363398214992</v>
      </c>
      <c r="AN111" s="1">
        <v>590922.0</v>
      </c>
      <c r="AO111" s="1">
        <v>0.0</v>
      </c>
      <c r="AP111" s="1">
        <v>0.0</v>
      </c>
      <c r="AQ111" s="1">
        <v>0.0</v>
      </c>
      <c r="AR111" s="1">
        <v>0.0</v>
      </c>
      <c r="AS111" s="1">
        <v>1.0</v>
      </c>
      <c r="AT111" s="1">
        <v>1.0</v>
      </c>
      <c r="AU111" s="1">
        <v>0.0</v>
      </c>
      <c r="AV111" s="1">
        <v>0.0</v>
      </c>
      <c r="AW111" s="1">
        <v>1.0</v>
      </c>
      <c r="AX111" s="1">
        <v>0.0</v>
      </c>
      <c r="AY111" s="1">
        <v>0.0</v>
      </c>
      <c r="AZ111" s="1">
        <v>0.0</v>
      </c>
      <c r="BA111" s="1">
        <v>0.0</v>
      </c>
      <c r="BB111" s="1">
        <v>1.0</v>
      </c>
      <c r="BC111" s="1">
        <v>0.0</v>
      </c>
      <c r="BD111" s="1">
        <v>0.0</v>
      </c>
      <c r="BE111" s="1">
        <v>0.0</v>
      </c>
      <c r="BF111" s="1">
        <v>1.0</v>
      </c>
      <c r="BG111" s="1">
        <v>0.0</v>
      </c>
      <c r="BH111" s="1">
        <v>0.0</v>
      </c>
      <c r="BI111" s="1">
        <v>0.0</v>
      </c>
      <c r="BJ111" s="1">
        <v>0.0</v>
      </c>
      <c r="BK111" s="1">
        <v>0.0</v>
      </c>
      <c r="BL111" s="1">
        <v>0.0</v>
      </c>
      <c r="BM111" s="1">
        <v>0.0</v>
      </c>
      <c r="BN111" s="1">
        <v>0.0</v>
      </c>
      <c r="BO111" s="1">
        <v>0.0</v>
      </c>
      <c r="BP111" s="1">
        <v>0.0</v>
      </c>
      <c r="BQ111" s="1">
        <v>0.0</v>
      </c>
      <c r="BR111" s="1">
        <v>0.0</v>
      </c>
      <c r="BS111" s="1">
        <v>0.0</v>
      </c>
      <c r="BT111" s="1">
        <v>0.0</v>
      </c>
      <c r="BU111" s="1">
        <v>1.0</v>
      </c>
      <c r="BV111" s="1">
        <v>0.0</v>
      </c>
      <c r="BW111" s="1">
        <v>0.0</v>
      </c>
      <c r="BX111" s="1">
        <v>0.0</v>
      </c>
    </row>
    <row r="112">
      <c r="A112" s="1">
        <v>110.0</v>
      </c>
      <c r="B112" s="1">
        <v>12.0</v>
      </c>
      <c r="C112" s="1" t="s">
        <v>437</v>
      </c>
      <c r="D112" s="1">
        <v>6.0</v>
      </c>
      <c r="E112" s="1" t="s">
        <v>66</v>
      </c>
      <c r="F112" s="1" t="s">
        <v>88</v>
      </c>
      <c r="G112" s="1" t="s">
        <v>78</v>
      </c>
      <c r="H112" s="1">
        <v>2015.0</v>
      </c>
      <c r="I112" s="1" t="s">
        <v>366</v>
      </c>
      <c r="J112" s="1">
        <v>12.0</v>
      </c>
      <c r="K112" s="1" t="s">
        <v>23</v>
      </c>
      <c r="L112" s="2" t="str">
        <f>HYPERLINK("https://myanimelist.net/anime/26243/Owari_no_Seraph", "Owari no Seraph")</f>
        <v>Owari no Seraph</v>
      </c>
      <c r="M112" s="1" t="s">
        <v>70</v>
      </c>
      <c r="N112" s="1" t="s">
        <v>71</v>
      </c>
      <c r="O112" s="1">
        <v>7.491</v>
      </c>
      <c r="P112" s="1" t="s">
        <v>438</v>
      </c>
      <c r="Q112" s="1" t="s">
        <v>73</v>
      </c>
      <c r="R112" s="1" t="s">
        <v>439</v>
      </c>
      <c r="S112" s="1">
        <v>23.0</v>
      </c>
      <c r="T112" s="1">
        <v>15952.0</v>
      </c>
      <c r="U112" s="1">
        <v>91.0</v>
      </c>
      <c r="V112" s="1">
        <v>932410.0</v>
      </c>
      <c r="W112" s="1">
        <v>11291.0</v>
      </c>
      <c r="X112" s="1">
        <v>42444.0</v>
      </c>
      <c r="Y112" s="1">
        <v>672413.0</v>
      </c>
      <c r="Z112" s="1">
        <v>18409.0</v>
      </c>
      <c r="AA112" s="1">
        <v>25327.0</v>
      </c>
      <c r="AB112" s="1">
        <v>173817.0</v>
      </c>
      <c r="AC112" s="1">
        <v>932410.0</v>
      </c>
      <c r="AD112" s="1">
        <v>0.291630326439073</v>
      </c>
      <c r="AE112" s="1">
        <v>0.405323324196361</v>
      </c>
      <c r="AF112" s="1">
        <v>0.919472651383005</v>
      </c>
      <c r="AG112" s="1">
        <v>2.17710409917767</v>
      </c>
      <c r="AH112" s="1">
        <v>5.18334942686269</v>
      </c>
      <c r="AI112" s="1">
        <v>11.9058372788437</v>
      </c>
      <c r="AJ112" s="1">
        <v>27.6421941191128</v>
      </c>
      <c r="AK112" s="1">
        <v>27.2195442935459</v>
      </c>
      <c r="AL112" s="1">
        <v>14.4347277597807</v>
      </c>
      <c r="AM112" s="1">
        <v>9.82081672065786</v>
      </c>
      <c r="AN112" s="1">
        <v>513664.0</v>
      </c>
      <c r="AO112" s="1">
        <v>1.0</v>
      </c>
      <c r="AP112" s="1">
        <v>0.0</v>
      </c>
      <c r="AQ112" s="1">
        <v>0.0</v>
      </c>
      <c r="AR112" s="1">
        <v>0.0</v>
      </c>
      <c r="AS112" s="1">
        <v>1.0</v>
      </c>
      <c r="AT112" s="1">
        <v>0.0</v>
      </c>
      <c r="AU112" s="1">
        <v>0.0</v>
      </c>
      <c r="AV112" s="1">
        <v>0.0</v>
      </c>
      <c r="AW112" s="1">
        <v>0.0</v>
      </c>
      <c r="AX112" s="1">
        <v>0.0</v>
      </c>
      <c r="AY112" s="1">
        <v>1.0</v>
      </c>
      <c r="AZ112" s="1">
        <v>0.0</v>
      </c>
      <c r="BA112" s="1">
        <v>0.0</v>
      </c>
      <c r="BB112" s="1">
        <v>1.0</v>
      </c>
      <c r="BC112" s="1">
        <v>0.0</v>
      </c>
      <c r="BD112" s="1">
        <v>0.0</v>
      </c>
      <c r="BE112" s="1">
        <v>0.0</v>
      </c>
      <c r="BF112" s="1">
        <v>0.0</v>
      </c>
      <c r="BG112" s="1">
        <v>0.0</v>
      </c>
      <c r="BH112" s="1">
        <v>0.0</v>
      </c>
      <c r="BI112" s="1">
        <v>0.0</v>
      </c>
      <c r="BJ112" s="1">
        <v>0.0</v>
      </c>
      <c r="BK112" s="1">
        <v>0.0</v>
      </c>
      <c r="BL112" s="1">
        <v>0.0</v>
      </c>
      <c r="BM112" s="1">
        <v>0.0</v>
      </c>
      <c r="BN112" s="1">
        <v>0.0</v>
      </c>
      <c r="BO112" s="1">
        <v>0.0</v>
      </c>
      <c r="BP112" s="1">
        <v>0.0</v>
      </c>
      <c r="BQ112" s="1">
        <v>1.0</v>
      </c>
      <c r="BR112" s="1">
        <v>0.0</v>
      </c>
      <c r="BS112" s="1">
        <v>0.0</v>
      </c>
      <c r="BT112" s="1">
        <v>0.0</v>
      </c>
      <c r="BU112" s="1">
        <v>0.0</v>
      </c>
      <c r="BV112" s="1">
        <v>0.0</v>
      </c>
      <c r="BW112" s="1">
        <v>0.0</v>
      </c>
      <c r="BX112" s="1">
        <v>1.0</v>
      </c>
    </row>
    <row r="113">
      <c r="A113" s="1">
        <v>111.0</v>
      </c>
      <c r="B113" s="1">
        <v>12.0</v>
      </c>
      <c r="C113" s="1" t="s">
        <v>440</v>
      </c>
      <c r="D113" s="1">
        <v>7.0</v>
      </c>
      <c r="E113" s="1" t="s">
        <v>66</v>
      </c>
      <c r="F113" s="1" t="s">
        <v>88</v>
      </c>
      <c r="G113" s="1" t="s">
        <v>68</v>
      </c>
      <c r="H113" s="1">
        <v>2015.0</v>
      </c>
      <c r="I113" s="1" t="s">
        <v>366</v>
      </c>
      <c r="J113" s="1">
        <v>12.0</v>
      </c>
      <c r="K113" s="1" t="s">
        <v>23</v>
      </c>
      <c r="L113" s="2" t="str">
        <f>HYPERLINK("https://myanimelist.net/anime/28927/Owari_no_Seraph__Nagoya_Kessen-hen", "Owari no Seraph: Nagoya Kessen-hen")</f>
        <v>Owari no Seraph: Nagoya Kessen-hen</v>
      </c>
      <c r="M113" s="1" t="s">
        <v>70</v>
      </c>
      <c r="N113" s="1" t="s">
        <v>71</v>
      </c>
      <c r="O113" s="1">
        <v>7.631</v>
      </c>
      <c r="P113" s="1" t="s">
        <v>441</v>
      </c>
      <c r="Q113" s="1" t="s">
        <v>73</v>
      </c>
      <c r="R113" s="1" t="s">
        <v>439</v>
      </c>
      <c r="S113" s="1">
        <v>23.0</v>
      </c>
      <c r="T113" s="1">
        <v>11942.0</v>
      </c>
      <c r="U113" s="1">
        <v>218.0</v>
      </c>
      <c r="V113" s="1">
        <v>561161.0</v>
      </c>
      <c r="W113" s="1">
        <v>2692.0</v>
      </c>
      <c r="X113" s="1">
        <v>19817.0</v>
      </c>
      <c r="Y113" s="1">
        <v>457572.0</v>
      </c>
      <c r="Z113" s="1">
        <v>8107.0</v>
      </c>
      <c r="AA113" s="1">
        <v>7403.0</v>
      </c>
      <c r="AB113" s="1">
        <v>68262.0</v>
      </c>
      <c r="AC113" s="1">
        <v>561161.0</v>
      </c>
      <c r="AD113" s="1">
        <v>0.204106600938771</v>
      </c>
      <c r="AE113" s="1">
        <v>0.293925441410364</v>
      </c>
      <c r="AF113" s="1">
        <v>0.693485000850444</v>
      </c>
      <c r="AG113" s="1">
        <v>1.60002864654048</v>
      </c>
      <c r="AH113" s="1">
        <v>4.04542863878204</v>
      </c>
      <c r="AI113" s="1">
        <v>10.308278551798</v>
      </c>
      <c r="AJ113" s="1">
        <v>26.6681387805525</v>
      </c>
      <c r="AK113" s="1">
        <v>29.8464127668082</v>
      </c>
      <c r="AL113" s="1">
        <v>15.9125564351767</v>
      </c>
      <c r="AM113" s="1">
        <v>10.4276391371423</v>
      </c>
      <c r="AN113" s="1">
        <v>335119.0</v>
      </c>
      <c r="AO113" s="1">
        <v>1.0</v>
      </c>
      <c r="AP113" s="1">
        <v>0.0</v>
      </c>
      <c r="AQ113" s="1">
        <v>0.0</v>
      </c>
      <c r="AR113" s="1">
        <v>0.0</v>
      </c>
      <c r="AS113" s="1">
        <v>1.0</v>
      </c>
      <c r="AT113" s="1">
        <v>0.0</v>
      </c>
      <c r="AU113" s="1">
        <v>0.0</v>
      </c>
      <c r="AV113" s="1">
        <v>0.0</v>
      </c>
      <c r="AW113" s="1">
        <v>0.0</v>
      </c>
      <c r="AX113" s="1">
        <v>0.0</v>
      </c>
      <c r="AY113" s="1">
        <v>1.0</v>
      </c>
      <c r="AZ113" s="1">
        <v>0.0</v>
      </c>
      <c r="BA113" s="1">
        <v>0.0</v>
      </c>
      <c r="BB113" s="1">
        <v>1.0</v>
      </c>
      <c r="BC113" s="1">
        <v>0.0</v>
      </c>
      <c r="BD113" s="1">
        <v>0.0</v>
      </c>
      <c r="BE113" s="1">
        <v>0.0</v>
      </c>
      <c r="BF113" s="1">
        <v>0.0</v>
      </c>
      <c r="BG113" s="1">
        <v>0.0</v>
      </c>
      <c r="BH113" s="1">
        <v>0.0</v>
      </c>
      <c r="BI113" s="1">
        <v>0.0</v>
      </c>
      <c r="BJ113" s="1">
        <v>0.0</v>
      </c>
      <c r="BK113" s="1">
        <v>0.0</v>
      </c>
      <c r="BL113" s="1">
        <v>0.0</v>
      </c>
      <c r="BM113" s="1">
        <v>0.0</v>
      </c>
      <c r="BN113" s="1">
        <v>0.0</v>
      </c>
      <c r="BO113" s="1">
        <v>0.0</v>
      </c>
      <c r="BP113" s="1">
        <v>0.0</v>
      </c>
      <c r="BQ113" s="1">
        <v>1.0</v>
      </c>
      <c r="BR113" s="1">
        <v>0.0</v>
      </c>
      <c r="BS113" s="1">
        <v>0.0</v>
      </c>
      <c r="BT113" s="1">
        <v>0.0</v>
      </c>
      <c r="BU113" s="1">
        <v>0.0</v>
      </c>
      <c r="BV113" s="1">
        <v>0.0</v>
      </c>
      <c r="BW113" s="1">
        <v>0.0</v>
      </c>
      <c r="BX113" s="1">
        <v>1.0</v>
      </c>
    </row>
    <row r="114">
      <c r="A114" s="1">
        <v>112.0</v>
      </c>
      <c r="B114" s="1">
        <v>11.0</v>
      </c>
      <c r="C114" s="1" t="s">
        <v>442</v>
      </c>
      <c r="D114" s="1">
        <v>10.0</v>
      </c>
      <c r="E114" s="1" t="s">
        <v>66</v>
      </c>
      <c r="F114" s="1" t="s">
        <v>67</v>
      </c>
      <c r="G114" s="1" t="s">
        <v>78</v>
      </c>
      <c r="H114" s="1">
        <v>2014.0</v>
      </c>
      <c r="I114" s="1" t="s">
        <v>443</v>
      </c>
      <c r="J114" s="1">
        <v>11.0</v>
      </c>
      <c r="K114" s="1" t="s">
        <v>23</v>
      </c>
      <c r="L114" s="2" t="str">
        <f>HYPERLINK("https://myanimelist.net/anime/22135/Ping_Pong_the_Animation", "Ping Pong the Animation")</f>
        <v>Ping Pong the Animation</v>
      </c>
      <c r="M114" s="1" t="s">
        <v>70</v>
      </c>
      <c r="N114" s="1" t="s">
        <v>71</v>
      </c>
      <c r="O114" s="1">
        <v>8.631</v>
      </c>
      <c r="P114" s="1" t="s">
        <v>444</v>
      </c>
      <c r="Q114" s="1" t="s">
        <v>73</v>
      </c>
      <c r="R114" s="1" t="s">
        <v>445</v>
      </c>
      <c r="S114" s="1">
        <v>23.0</v>
      </c>
      <c r="T114" s="1">
        <v>592.0</v>
      </c>
      <c r="U114" s="1">
        <v>542.0</v>
      </c>
      <c r="V114" s="1">
        <v>280278.0</v>
      </c>
      <c r="W114" s="1">
        <v>11999.0</v>
      </c>
      <c r="X114" s="1">
        <v>11951.0</v>
      </c>
      <c r="Y114" s="1">
        <v>151785.0</v>
      </c>
      <c r="Z114" s="1">
        <v>7446.0</v>
      </c>
      <c r="AA114" s="1">
        <v>5904.0</v>
      </c>
      <c r="AB114" s="1">
        <v>103192.0</v>
      </c>
      <c r="AC114" s="1">
        <v>280278.0</v>
      </c>
      <c r="AD114" s="1">
        <v>0.776624721428089</v>
      </c>
      <c r="AE114" s="1">
        <v>0.227359701055759</v>
      </c>
      <c r="AF114" s="1">
        <v>0.327908215714082</v>
      </c>
      <c r="AG114" s="1">
        <v>0.656566793477853</v>
      </c>
      <c r="AH114" s="1">
        <v>1.41743391186247</v>
      </c>
      <c r="AI114" s="1">
        <v>3.19504160757565</v>
      </c>
      <c r="AJ114" s="1">
        <v>10.0968717406148</v>
      </c>
      <c r="AK114" s="1">
        <v>23.8510081114137</v>
      </c>
      <c r="AL114" s="1">
        <v>32.3953807712221</v>
      </c>
      <c r="AM114" s="1">
        <v>27.0558044256353</v>
      </c>
      <c r="AN114" s="1">
        <v>133269.0</v>
      </c>
      <c r="AO114" s="1">
        <v>1.0</v>
      </c>
      <c r="AP114" s="1">
        <v>0.0</v>
      </c>
      <c r="AQ114" s="1">
        <v>1.0</v>
      </c>
      <c r="AR114" s="1">
        <v>0.0</v>
      </c>
      <c r="AS114" s="1">
        <v>0.0</v>
      </c>
      <c r="AT114" s="1">
        <v>0.0</v>
      </c>
      <c r="AU114" s="1">
        <v>0.0</v>
      </c>
      <c r="AV114" s="1">
        <v>0.0</v>
      </c>
      <c r="AW114" s="1">
        <v>0.0</v>
      </c>
      <c r="AX114" s="1">
        <v>1.0</v>
      </c>
      <c r="AY114" s="1">
        <v>0.0</v>
      </c>
      <c r="AZ114" s="1">
        <v>0.0</v>
      </c>
      <c r="BA114" s="1">
        <v>0.0</v>
      </c>
      <c r="BB114" s="1">
        <v>0.0</v>
      </c>
      <c r="BC114" s="1">
        <v>0.0</v>
      </c>
      <c r="BD114" s="1">
        <v>0.0</v>
      </c>
      <c r="BE114" s="1">
        <v>1.0</v>
      </c>
      <c r="BF114" s="1">
        <v>0.0</v>
      </c>
      <c r="BG114" s="1">
        <v>0.0</v>
      </c>
      <c r="BH114" s="1">
        <v>0.0</v>
      </c>
      <c r="BI114" s="1">
        <v>0.0</v>
      </c>
      <c r="BJ114" s="1">
        <v>0.0</v>
      </c>
      <c r="BK114" s="1">
        <v>0.0</v>
      </c>
      <c r="BL114" s="1">
        <v>0.0</v>
      </c>
      <c r="BM114" s="1">
        <v>0.0</v>
      </c>
      <c r="BN114" s="1">
        <v>0.0</v>
      </c>
      <c r="BO114" s="1">
        <v>0.0</v>
      </c>
      <c r="BP114" s="1">
        <v>0.0</v>
      </c>
      <c r="BQ114" s="1">
        <v>0.0</v>
      </c>
      <c r="BR114" s="1">
        <v>0.0</v>
      </c>
      <c r="BS114" s="1">
        <v>0.0</v>
      </c>
      <c r="BT114" s="1">
        <v>0.0</v>
      </c>
      <c r="BU114" s="1">
        <v>0.0</v>
      </c>
      <c r="BV114" s="1">
        <v>0.0</v>
      </c>
      <c r="BW114" s="1">
        <v>0.0</v>
      </c>
      <c r="BX114" s="1">
        <v>0.0</v>
      </c>
    </row>
    <row r="115">
      <c r="A115" s="1">
        <v>113.0</v>
      </c>
      <c r="B115" s="1">
        <v>25.0</v>
      </c>
      <c r="C115" s="1" t="s">
        <v>446</v>
      </c>
      <c r="D115" s="1">
        <v>8.0</v>
      </c>
      <c r="E115" s="1" t="s">
        <v>66</v>
      </c>
      <c r="F115" s="1" t="s">
        <v>88</v>
      </c>
      <c r="G115" s="1" t="s">
        <v>78</v>
      </c>
      <c r="H115" s="1">
        <v>2016.0</v>
      </c>
      <c r="I115" s="1" t="s">
        <v>447</v>
      </c>
      <c r="J115" s="1">
        <v>25.0</v>
      </c>
      <c r="K115" s="1" t="s">
        <v>23</v>
      </c>
      <c r="L115" s="2" t="str">
        <f>HYPERLINK("https://myanimelist.net/anime/31240/Re_Zero_kara_Hajimeru_Isekai_Seikatsu", "Re:Zero kara Hajimeru Isekai Seikatsu")</f>
        <v>Re:Zero kara Hajimeru Isekai Seikatsu</v>
      </c>
      <c r="M115" s="1" t="s">
        <v>70</v>
      </c>
      <c r="N115" s="1" t="s">
        <v>71</v>
      </c>
      <c r="O115" s="1">
        <v>8.281</v>
      </c>
      <c r="P115" s="1" t="s">
        <v>448</v>
      </c>
      <c r="Q115" s="1" t="s">
        <v>81</v>
      </c>
      <c r="R115" s="1" t="s">
        <v>449</v>
      </c>
      <c r="S115" s="1">
        <v>25.0</v>
      </c>
      <c r="T115" s="1">
        <v>2392.0</v>
      </c>
      <c r="U115" s="1">
        <v>22.0</v>
      </c>
      <c r="V115" s="1">
        <v>1578749.0</v>
      </c>
      <c r="W115" s="1">
        <v>56203.0</v>
      </c>
      <c r="X115" s="1">
        <v>111687.0</v>
      </c>
      <c r="Y115" s="1">
        <v>1206471.0</v>
      </c>
      <c r="Z115" s="1">
        <v>32808.0</v>
      </c>
      <c r="AA115" s="1">
        <v>37069.0</v>
      </c>
      <c r="AB115" s="1">
        <v>190714.0</v>
      </c>
      <c r="AC115" s="1">
        <v>1578749.0</v>
      </c>
      <c r="AD115" s="1">
        <v>0.375083605634798</v>
      </c>
      <c r="AE115" s="1">
        <v>0.298082938754023</v>
      </c>
      <c r="AF115" s="1">
        <v>0.529576015077987</v>
      </c>
      <c r="AG115" s="1">
        <v>1.19734072696879</v>
      </c>
      <c r="AH115" s="1">
        <v>2.21435846364026</v>
      </c>
      <c r="AI115" s="1">
        <v>4.99335574602744</v>
      </c>
      <c r="AJ115" s="1">
        <v>14.1227473130794</v>
      </c>
      <c r="AK115" s="1">
        <v>28.3839779683806</v>
      </c>
      <c r="AL115" s="1">
        <v>27.9376883889083</v>
      </c>
      <c r="AM115" s="1">
        <v>19.9477888335282</v>
      </c>
      <c r="AN115" s="1">
        <v>1018173.0</v>
      </c>
      <c r="AO115" s="1">
        <v>1.0</v>
      </c>
      <c r="AP115" s="1">
        <v>0.0</v>
      </c>
      <c r="AQ115" s="1">
        <v>0.0</v>
      </c>
      <c r="AR115" s="1">
        <v>0.0</v>
      </c>
      <c r="AS115" s="1">
        <v>0.0</v>
      </c>
      <c r="AT115" s="1">
        <v>0.0</v>
      </c>
      <c r="AU115" s="1">
        <v>0.0</v>
      </c>
      <c r="AV115" s="1">
        <v>0.0</v>
      </c>
      <c r="AW115" s="1">
        <v>0.0</v>
      </c>
      <c r="AX115" s="1">
        <v>0.0</v>
      </c>
      <c r="AY115" s="1">
        <v>0.0</v>
      </c>
      <c r="AZ115" s="1">
        <v>0.0</v>
      </c>
      <c r="BA115" s="1">
        <v>0.0</v>
      </c>
      <c r="BB115" s="1">
        <v>0.0</v>
      </c>
      <c r="BC115" s="1">
        <v>0.0</v>
      </c>
      <c r="BD115" s="1">
        <v>1.0</v>
      </c>
      <c r="BE115" s="1">
        <v>1.0</v>
      </c>
      <c r="BF115" s="1">
        <v>0.0</v>
      </c>
      <c r="BG115" s="1">
        <v>0.0</v>
      </c>
      <c r="BH115" s="1">
        <v>0.0</v>
      </c>
      <c r="BI115" s="1">
        <v>0.0</v>
      </c>
      <c r="BJ115" s="1">
        <v>0.0</v>
      </c>
      <c r="BK115" s="1">
        <v>1.0</v>
      </c>
      <c r="BL115" s="1">
        <v>0.0</v>
      </c>
      <c r="BM115" s="1">
        <v>0.0</v>
      </c>
      <c r="BN115" s="1">
        <v>0.0</v>
      </c>
      <c r="BO115" s="1">
        <v>0.0</v>
      </c>
      <c r="BP115" s="1">
        <v>0.0</v>
      </c>
      <c r="BQ115" s="1">
        <v>0.0</v>
      </c>
      <c r="BR115" s="1">
        <v>0.0</v>
      </c>
      <c r="BS115" s="1">
        <v>0.0</v>
      </c>
      <c r="BT115" s="1">
        <v>0.0</v>
      </c>
      <c r="BU115" s="1">
        <v>0.0</v>
      </c>
      <c r="BV115" s="1">
        <v>0.0</v>
      </c>
      <c r="BW115" s="1">
        <v>0.0</v>
      </c>
      <c r="BX115" s="1">
        <v>0.0</v>
      </c>
    </row>
    <row r="116">
      <c r="A116" s="1">
        <v>114.0</v>
      </c>
      <c r="B116" s="1">
        <v>13.0</v>
      </c>
      <c r="C116" s="1" t="s">
        <v>450</v>
      </c>
      <c r="D116" s="1">
        <v>9.0</v>
      </c>
      <c r="E116" s="1" t="s">
        <v>66</v>
      </c>
      <c r="F116" s="1" t="s">
        <v>88</v>
      </c>
      <c r="G116" s="1" t="s">
        <v>126</v>
      </c>
      <c r="H116" s="1">
        <v>2020.0</v>
      </c>
      <c r="I116" s="1" t="s">
        <v>447</v>
      </c>
      <c r="J116" s="1">
        <v>13.0</v>
      </c>
      <c r="K116" s="1" t="s">
        <v>23</v>
      </c>
      <c r="L116" s="2" t="str">
        <f>HYPERLINK("https://myanimelist.net/anime/39587/Re_Zero_kara_Hajimeru_Isekai_Seikatsu_2nd_Season", "Re:Zero kara Hajimeru Isekai Seikatsu 2nd Season")</f>
        <v>Re:Zero kara Hajimeru Isekai Seikatsu 2nd Season</v>
      </c>
      <c r="M116" s="1" t="s">
        <v>70</v>
      </c>
      <c r="N116" s="1" t="s">
        <v>71</v>
      </c>
      <c r="O116" s="1">
        <v>8.471</v>
      </c>
      <c r="P116" s="1" t="s">
        <v>451</v>
      </c>
      <c r="Q116" s="1" t="s">
        <v>81</v>
      </c>
      <c r="R116" s="1" t="s">
        <v>449</v>
      </c>
      <c r="S116" s="1">
        <v>27.0</v>
      </c>
      <c r="T116" s="1">
        <v>1152.0</v>
      </c>
      <c r="U116" s="1">
        <v>153.0</v>
      </c>
      <c r="V116" s="1">
        <v>687387.0</v>
      </c>
      <c r="W116" s="1">
        <v>10935.0</v>
      </c>
      <c r="X116" s="1">
        <v>94076.0</v>
      </c>
      <c r="Y116" s="1">
        <v>400076.0</v>
      </c>
      <c r="Z116" s="1">
        <v>12106.0</v>
      </c>
      <c r="AA116" s="1">
        <v>5986.0</v>
      </c>
      <c r="AB116" s="1">
        <v>175143.0</v>
      </c>
      <c r="AC116" s="1">
        <v>687387.0</v>
      </c>
      <c r="AD116" s="1">
        <v>0.239924311952593</v>
      </c>
      <c r="AE116" s="1">
        <v>0.14814688919859</v>
      </c>
      <c r="AF116" s="1">
        <v>0.267684149699174</v>
      </c>
      <c r="AG116" s="1">
        <v>0.653205977996079</v>
      </c>
      <c r="AH116" s="1">
        <v>1.32340777502067</v>
      </c>
      <c r="AI116" s="1">
        <v>3.71358645773139</v>
      </c>
      <c r="AJ116" s="1">
        <v>11.9449448768936</v>
      </c>
      <c r="AK116" s="1">
        <v>28.3459102394144</v>
      </c>
      <c r="AL116" s="1">
        <v>32.0705439795143</v>
      </c>
      <c r="AM116" s="1">
        <v>21.292645342579</v>
      </c>
      <c r="AN116" s="1">
        <v>353028.0</v>
      </c>
      <c r="AO116" s="1">
        <v>1.0</v>
      </c>
      <c r="AP116" s="1">
        <v>0.0</v>
      </c>
      <c r="AQ116" s="1">
        <v>0.0</v>
      </c>
      <c r="AR116" s="1">
        <v>0.0</v>
      </c>
      <c r="AS116" s="1">
        <v>0.0</v>
      </c>
      <c r="AT116" s="1">
        <v>0.0</v>
      </c>
      <c r="AU116" s="1">
        <v>0.0</v>
      </c>
      <c r="AV116" s="1">
        <v>0.0</v>
      </c>
      <c r="AW116" s="1">
        <v>0.0</v>
      </c>
      <c r="AX116" s="1">
        <v>0.0</v>
      </c>
      <c r="AY116" s="1">
        <v>0.0</v>
      </c>
      <c r="AZ116" s="1">
        <v>0.0</v>
      </c>
      <c r="BA116" s="1">
        <v>0.0</v>
      </c>
      <c r="BB116" s="1">
        <v>0.0</v>
      </c>
      <c r="BC116" s="1">
        <v>0.0</v>
      </c>
      <c r="BD116" s="1">
        <v>1.0</v>
      </c>
      <c r="BE116" s="1">
        <v>1.0</v>
      </c>
      <c r="BF116" s="1">
        <v>0.0</v>
      </c>
      <c r="BG116" s="1">
        <v>0.0</v>
      </c>
      <c r="BH116" s="1">
        <v>0.0</v>
      </c>
      <c r="BI116" s="1">
        <v>0.0</v>
      </c>
      <c r="BJ116" s="1">
        <v>0.0</v>
      </c>
      <c r="BK116" s="1">
        <v>1.0</v>
      </c>
      <c r="BL116" s="1">
        <v>0.0</v>
      </c>
      <c r="BM116" s="1">
        <v>0.0</v>
      </c>
      <c r="BN116" s="1">
        <v>0.0</v>
      </c>
      <c r="BO116" s="1">
        <v>0.0</v>
      </c>
      <c r="BP116" s="1">
        <v>0.0</v>
      </c>
      <c r="BQ116" s="1">
        <v>0.0</v>
      </c>
      <c r="BR116" s="1">
        <v>0.0</v>
      </c>
      <c r="BS116" s="1">
        <v>0.0</v>
      </c>
      <c r="BT116" s="1">
        <v>0.0</v>
      </c>
      <c r="BU116" s="1">
        <v>0.0</v>
      </c>
      <c r="BV116" s="1">
        <v>0.0</v>
      </c>
      <c r="BW116" s="1">
        <v>0.0</v>
      </c>
      <c r="BX116" s="1">
        <v>0.0</v>
      </c>
    </row>
    <row r="117">
      <c r="A117" s="1">
        <v>115.0</v>
      </c>
      <c r="B117" s="1">
        <v>13.0</v>
      </c>
      <c r="C117" s="1" t="s">
        <v>452</v>
      </c>
      <c r="D117" s="1">
        <v>10.0</v>
      </c>
      <c r="E117" s="1" t="s">
        <v>66</v>
      </c>
      <c r="F117" s="1" t="s">
        <v>67</v>
      </c>
      <c r="G117" s="1" t="s">
        <v>126</v>
      </c>
      <c r="H117" s="1">
        <v>2016.0</v>
      </c>
      <c r="I117" s="1" t="s">
        <v>102</v>
      </c>
      <c r="J117" s="1">
        <v>13.0</v>
      </c>
      <c r="K117" s="1" t="s">
        <v>23</v>
      </c>
      <c r="L117" s="2" t="str">
        <f>HYPERLINK("https://myanimelist.net/anime/30015/ReLIFE", "ReLIFE")</f>
        <v>ReLIFE</v>
      </c>
      <c r="M117" s="1" t="s">
        <v>70</v>
      </c>
      <c r="N117" s="1" t="s">
        <v>71</v>
      </c>
      <c r="O117" s="1">
        <v>8.021</v>
      </c>
      <c r="P117" s="1" t="s">
        <v>453</v>
      </c>
      <c r="Q117" s="1" t="s">
        <v>382</v>
      </c>
      <c r="R117" s="1" t="s">
        <v>454</v>
      </c>
      <c r="S117" s="1">
        <v>23.0</v>
      </c>
      <c r="T117" s="1">
        <v>5232.0</v>
      </c>
      <c r="U117" s="1">
        <v>130.0</v>
      </c>
      <c r="V117" s="1">
        <v>750584.0</v>
      </c>
      <c r="W117" s="1">
        <v>7915.0</v>
      </c>
      <c r="X117" s="1">
        <v>34087.0</v>
      </c>
      <c r="Y117" s="1">
        <v>525398.0</v>
      </c>
      <c r="Z117" s="1">
        <v>15854.0</v>
      </c>
      <c r="AA117" s="1">
        <v>15136.0</v>
      </c>
      <c r="AB117" s="1">
        <v>160109.0</v>
      </c>
      <c r="AC117" s="1">
        <v>750584.0</v>
      </c>
      <c r="AD117" s="1">
        <v>0.109396264932708</v>
      </c>
      <c r="AE117" s="1">
        <v>0.115775744745198</v>
      </c>
      <c r="AF117" s="1">
        <v>0.245964388326024</v>
      </c>
      <c r="AG117" s="1">
        <v>0.772625888401633</v>
      </c>
      <c r="AH117" s="1">
        <v>2.41687774081354</v>
      </c>
      <c r="AI117" s="1">
        <v>6.48084265840012</v>
      </c>
      <c r="AJ117" s="1">
        <v>20.5336553001663</v>
      </c>
      <c r="AK117" s="1">
        <v>34.58008846212</v>
      </c>
      <c r="AL117" s="1">
        <v>23.3522039921367</v>
      </c>
      <c r="AM117" s="1">
        <v>11.3925695599576</v>
      </c>
      <c r="AN117" s="1">
        <v>423232.0</v>
      </c>
      <c r="AO117" s="1">
        <v>0.0</v>
      </c>
      <c r="AP117" s="1">
        <v>0.0</v>
      </c>
      <c r="AQ117" s="1">
        <v>0.0</v>
      </c>
      <c r="AR117" s="1">
        <v>1.0</v>
      </c>
      <c r="AS117" s="1">
        <v>0.0</v>
      </c>
      <c r="AT117" s="1">
        <v>0.0</v>
      </c>
      <c r="AU117" s="1">
        <v>1.0</v>
      </c>
      <c r="AV117" s="1">
        <v>1.0</v>
      </c>
      <c r="AW117" s="1">
        <v>0.0</v>
      </c>
      <c r="AX117" s="1">
        <v>0.0</v>
      </c>
      <c r="AY117" s="1">
        <v>0.0</v>
      </c>
      <c r="AZ117" s="1">
        <v>0.0</v>
      </c>
      <c r="BA117" s="1">
        <v>0.0</v>
      </c>
      <c r="BB117" s="1">
        <v>0.0</v>
      </c>
      <c r="BC117" s="1">
        <v>0.0</v>
      </c>
      <c r="BD117" s="1">
        <v>0.0</v>
      </c>
      <c r="BE117" s="1">
        <v>0.0</v>
      </c>
      <c r="BF117" s="1">
        <v>0.0</v>
      </c>
      <c r="BG117" s="1">
        <v>0.0</v>
      </c>
      <c r="BH117" s="1">
        <v>0.0</v>
      </c>
      <c r="BI117" s="1">
        <v>0.0</v>
      </c>
      <c r="BJ117" s="1">
        <v>0.0</v>
      </c>
      <c r="BK117" s="1">
        <v>0.0</v>
      </c>
      <c r="BL117" s="1">
        <v>0.0</v>
      </c>
      <c r="BM117" s="1">
        <v>0.0</v>
      </c>
      <c r="BN117" s="1">
        <v>0.0</v>
      </c>
      <c r="BO117" s="1">
        <v>0.0</v>
      </c>
      <c r="BP117" s="1">
        <v>0.0</v>
      </c>
      <c r="BQ117" s="1">
        <v>0.0</v>
      </c>
      <c r="BR117" s="1">
        <v>0.0</v>
      </c>
      <c r="BS117" s="1">
        <v>0.0</v>
      </c>
      <c r="BT117" s="1">
        <v>0.0</v>
      </c>
      <c r="BU117" s="1">
        <v>0.0</v>
      </c>
      <c r="BV117" s="1">
        <v>0.0</v>
      </c>
      <c r="BW117" s="1">
        <v>0.0</v>
      </c>
      <c r="BX117" s="1">
        <v>0.0</v>
      </c>
    </row>
    <row r="118">
      <c r="A118" s="1">
        <v>116.0</v>
      </c>
      <c r="B118" s="1">
        <v>4.0</v>
      </c>
      <c r="C118" s="1" t="s">
        <v>455</v>
      </c>
      <c r="D118" s="1">
        <v>10.0</v>
      </c>
      <c r="E118" s="1" t="s">
        <v>130</v>
      </c>
      <c r="F118" s="1" t="s">
        <v>67</v>
      </c>
      <c r="G118" s="1" t="s">
        <v>89</v>
      </c>
      <c r="H118" s="1">
        <v>2018.0</v>
      </c>
      <c r="I118" s="1" t="s">
        <v>102</v>
      </c>
      <c r="J118" s="1">
        <v>4.0</v>
      </c>
      <c r="K118" s="1" t="s">
        <v>23</v>
      </c>
      <c r="L118" s="2" t="str">
        <f>HYPERLINK("https://myanimelist.net/anime/35466/ReLIFE__Kanketsu-hen", "ReLIFE: Kanketsu-hen")</f>
        <v>ReLIFE: Kanketsu-hen</v>
      </c>
      <c r="M118" s="1" t="s">
        <v>70</v>
      </c>
      <c r="N118" s="1" t="s">
        <v>71</v>
      </c>
      <c r="O118" s="1">
        <v>8.221</v>
      </c>
      <c r="P118" s="1" t="s">
        <v>456</v>
      </c>
      <c r="Q118" s="1" t="s">
        <v>382</v>
      </c>
      <c r="R118" s="1" t="s">
        <v>457</v>
      </c>
      <c r="S118" s="1">
        <v>23.0</v>
      </c>
      <c r="T118" s="1">
        <v>2892.0</v>
      </c>
      <c r="U118" s="1">
        <v>595.0</v>
      </c>
      <c r="V118" s="1">
        <v>256829.0</v>
      </c>
      <c r="W118" s="1">
        <v>1259.0</v>
      </c>
      <c r="X118" s="1">
        <v>6404.0</v>
      </c>
      <c r="Y118" s="1">
        <v>195378.0</v>
      </c>
      <c r="Z118" s="1">
        <v>2124.0</v>
      </c>
      <c r="AA118" s="1">
        <v>1515.0</v>
      </c>
      <c r="AB118" s="1">
        <v>51408.0</v>
      </c>
      <c r="AC118" s="1">
        <v>256829.0</v>
      </c>
      <c r="AD118" s="1">
        <v>0.116734372602776</v>
      </c>
      <c r="AE118" s="1">
        <v>0.0973898194286019</v>
      </c>
      <c r="AF118" s="1">
        <v>0.202117227992235</v>
      </c>
      <c r="AG118" s="1">
        <v>0.62436213003542</v>
      </c>
      <c r="AH118" s="1">
        <v>1.77102719577354</v>
      </c>
      <c r="AI118" s="1">
        <v>5.12697364471393</v>
      </c>
      <c r="AJ118" s="1">
        <v>16.5882878736333</v>
      </c>
      <c r="AK118" s="1">
        <v>33.2759667273685</v>
      </c>
      <c r="AL118" s="1">
        <v>26.3933081187088</v>
      </c>
      <c r="AM118" s="1">
        <v>15.8038328897427</v>
      </c>
      <c r="AN118" s="1">
        <v>149913.0</v>
      </c>
      <c r="AO118" s="1">
        <v>0.0</v>
      </c>
      <c r="AP118" s="1">
        <v>0.0</v>
      </c>
      <c r="AQ118" s="1">
        <v>0.0</v>
      </c>
      <c r="AR118" s="1">
        <v>1.0</v>
      </c>
      <c r="AS118" s="1">
        <v>0.0</v>
      </c>
      <c r="AT118" s="1">
        <v>0.0</v>
      </c>
      <c r="AU118" s="1">
        <v>1.0</v>
      </c>
      <c r="AV118" s="1">
        <v>1.0</v>
      </c>
      <c r="AW118" s="1">
        <v>0.0</v>
      </c>
      <c r="AX118" s="1">
        <v>0.0</v>
      </c>
      <c r="AY118" s="1">
        <v>0.0</v>
      </c>
      <c r="AZ118" s="1">
        <v>0.0</v>
      </c>
      <c r="BA118" s="1">
        <v>0.0</v>
      </c>
      <c r="BB118" s="1">
        <v>0.0</v>
      </c>
      <c r="BC118" s="1">
        <v>0.0</v>
      </c>
      <c r="BD118" s="1">
        <v>0.0</v>
      </c>
      <c r="BE118" s="1">
        <v>0.0</v>
      </c>
      <c r="BF118" s="1">
        <v>0.0</v>
      </c>
      <c r="BG118" s="1">
        <v>0.0</v>
      </c>
      <c r="BH118" s="1">
        <v>0.0</v>
      </c>
      <c r="BI118" s="1">
        <v>0.0</v>
      </c>
      <c r="BJ118" s="1">
        <v>0.0</v>
      </c>
      <c r="BK118" s="1">
        <v>0.0</v>
      </c>
      <c r="BL118" s="1">
        <v>0.0</v>
      </c>
      <c r="BM118" s="1">
        <v>0.0</v>
      </c>
      <c r="BN118" s="1">
        <v>0.0</v>
      </c>
      <c r="BO118" s="1">
        <v>0.0</v>
      </c>
      <c r="BP118" s="1">
        <v>0.0</v>
      </c>
      <c r="BQ118" s="1">
        <v>0.0</v>
      </c>
      <c r="BR118" s="1">
        <v>0.0</v>
      </c>
      <c r="BS118" s="1">
        <v>0.0</v>
      </c>
      <c r="BT118" s="1">
        <v>0.0</v>
      </c>
      <c r="BU118" s="1">
        <v>0.0</v>
      </c>
      <c r="BV118" s="1">
        <v>0.0</v>
      </c>
      <c r="BW118" s="1">
        <v>0.0</v>
      </c>
      <c r="BX118" s="1">
        <v>0.0</v>
      </c>
    </row>
    <row r="119">
      <c r="A119" s="1">
        <v>117.0</v>
      </c>
      <c r="B119" s="1">
        <v>2.0</v>
      </c>
      <c r="C119" s="1" t="s">
        <v>458</v>
      </c>
      <c r="D119" s="1">
        <v>6.0</v>
      </c>
      <c r="E119" s="1" t="s">
        <v>130</v>
      </c>
      <c r="F119" s="1" t="s">
        <v>67</v>
      </c>
      <c r="G119" s="1" t="s">
        <v>89</v>
      </c>
      <c r="H119" s="1">
        <v>2018.0</v>
      </c>
      <c r="I119" s="1" t="s">
        <v>102</v>
      </c>
      <c r="J119" s="1">
        <v>2.0</v>
      </c>
      <c r="K119" s="1" t="s">
        <v>23</v>
      </c>
      <c r="L119" s="2" t="str">
        <f>HYPERLINK("https://myanimelist.net/anime/37921/ReLIFE__Kanketsu-hen_Specials", "ReLIFE: Kanketsu-hen Specials")</f>
        <v>ReLIFE: Kanketsu-hen Specials</v>
      </c>
      <c r="M119" s="1" t="s">
        <v>70</v>
      </c>
      <c r="N119" s="1" t="s">
        <v>71</v>
      </c>
      <c r="O119" s="1">
        <v>6.821</v>
      </c>
      <c r="P119" s="1" t="s">
        <v>459</v>
      </c>
      <c r="Q119" s="1" t="s">
        <v>382</v>
      </c>
      <c r="R119" s="1" t="s">
        <v>460</v>
      </c>
      <c r="S119" s="1">
        <v>2.0</v>
      </c>
      <c r="T119" s="1">
        <v>43982.0</v>
      </c>
      <c r="U119" s="1">
        <v>4200.0</v>
      </c>
      <c r="V119" s="1">
        <v>15711.0</v>
      </c>
      <c r="W119" s="1">
        <v>21.0</v>
      </c>
      <c r="X119" s="1">
        <v>469.0</v>
      </c>
      <c r="Y119" s="1">
        <v>9226.0</v>
      </c>
      <c r="Z119" s="1">
        <v>214.0</v>
      </c>
      <c r="AA119" s="1">
        <v>137.0</v>
      </c>
      <c r="AB119" s="1">
        <v>5665.0</v>
      </c>
      <c r="AC119" s="1">
        <v>15711.0</v>
      </c>
      <c r="AD119" s="1">
        <v>0.652584578396015</v>
      </c>
      <c r="AE119" s="1">
        <v>0.652584578396015</v>
      </c>
      <c r="AF119" s="1">
        <v>1.40820882706508</v>
      </c>
      <c r="AG119" s="1">
        <v>2.8679374892667</v>
      </c>
      <c r="AH119" s="1">
        <v>12.1071612570839</v>
      </c>
      <c r="AI119" s="1">
        <v>24.4375751330929</v>
      </c>
      <c r="AJ119" s="1">
        <v>26.3266357547655</v>
      </c>
      <c r="AK119" s="1">
        <v>15.2498712004121</v>
      </c>
      <c r="AL119" s="1">
        <v>7.52189592993302</v>
      </c>
      <c r="AM119" s="1">
        <v>8.77554525158852</v>
      </c>
      <c r="AN119" s="1">
        <v>5823.0</v>
      </c>
      <c r="AO119" s="1">
        <v>0.0</v>
      </c>
      <c r="AP119" s="1">
        <v>0.0</v>
      </c>
      <c r="AQ119" s="1">
        <v>0.0</v>
      </c>
      <c r="AR119" s="1">
        <v>1.0</v>
      </c>
      <c r="AS119" s="1">
        <v>0.0</v>
      </c>
      <c r="AT119" s="1">
        <v>0.0</v>
      </c>
      <c r="AU119" s="1">
        <v>0.0</v>
      </c>
      <c r="AV119" s="1">
        <v>0.0</v>
      </c>
      <c r="AW119" s="1">
        <v>0.0</v>
      </c>
      <c r="AX119" s="1">
        <v>0.0</v>
      </c>
      <c r="AY119" s="1">
        <v>0.0</v>
      </c>
      <c r="AZ119" s="1">
        <v>0.0</v>
      </c>
      <c r="BA119" s="1">
        <v>0.0</v>
      </c>
      <c r="BB119" s="1">
        <v>0.0</v>
      </c>
      <c r="BC119" s="1">
        <v>0.0</v>
      </c>
      <c r="BD119" s="1">
        <v>0.0</v>
      </c>
      <c r="BE119" s="1">
        <v>0.0</v>
      </c>
      <c r="BF119" s="1">
        <v>0.0</v>
      </c>
      <c r="BG119" s="1">
        <v>0.0</v>
      </c>
      <c r="BH119" s="1">
        <v>0.0</v>
      </c>
      <c r="BI119" s="1">
        <v>0.0</v>
      </c>
      <c r="BJ119" s="1">
        <v>0.0</v>
      </c>
      <c r="BK119" s="1">
        <v>0.0</v>
      </c>
      <c r="BL119" s="1">
        <v>0.0</v>
      </c>
      <c r="BM119" s="1">
        <v>0.0</v>
      </c>
      <c r="BN119" s="1">
        <v>0.0</v>
      </c>
      <c r="BO119" s="1">
        <v>0.0</v>
      </c>
      <c r="BP119" s="1">
        <v>0.0</v>
      </c>
      <c r="BQ119" s="1">
        <v>0.0</v>
      </c>
      <c r="BR119" s="1">
        <v>0.0</v>
      </c>
      <c r="BS119" s="1">
        <v>0.0</v>
      </c>
      <c r="BT119" s="1">
        <v>0.0</v>
      </c>
      <c r="BU119" s="1">
        <v>0.0</v>
      </c>
      <c r="BV119" s="1">
        <v>0.0</v>
      </c>
      <c r="BW119" s="1">
        <v>0.0</v>
      </c>
      <c r="BX119" s="1">
        <v>0.0</v>
      </c>
    </row>
    <row r="120">
      <c r="A120" s="1">
        <v>118.0</v>
      </c>
      <c r="B120" s="1">
        <v>13.0</v>
      </c>
      <c r="C120" s="1" t="s">
        <v>461</v>
      </c>
      <c r="D120" s="1">
        <v>10.0</v>
      </c>
      <c r="E120" s="1" t="s">
        <v>66</v>
      </c>
      <c r="F120" s="1" t="s">
        <v>67</v>
      </c>
      <c r="G120" s="1" t="s">
        <v>68</v>
      </c>
      <c r="H120" s="1">
        <v>2018.0</v>
      </c>
      <c r="I120" s="1" t="s">
        <v>462</v>
      </c>
      <c r="J120" s="1">
        <v>13.0</v>
      </c>
      <c r="K120" s="1" t="s">
        <v>23</v>
      </c>
      <c r="L120" s="2" t="str">
        <f>HYPERLINK("https://myanimelist.net/anime/37450/Seishun_Buta_Yarou_wa_Bunny_Girl_Senpai_no_Yume_wo_Minai", "Seishun Buta Yarou wa Bunny Girl Senpai no Yume wo Minai")</f>
        <v>Seishun Buta Yarou wa Bunny Girl Senpai no Yume wo Minai</v>
      </c>
      <c r="M120" s="1" t="s">
        <v>70</v>
      </c>
      <c r="N120" s="1" t="s">
        <v>71</v>
      </c>
      <c r="O120" s="1">
        <v>8.361</v>
      </c>
      <c r="P120" s="1" t="s">
        <v>463</v>
      </c>
      <c r="Q120" s="1" t="s">
        <v>81</v>
      </c>
      <c r="R120" s="1" t="s">
        <v>464</v>
      </c>
      <c r="S120" s="1">
        <v>24.0</v>
      </c>
      <c r="T120" s="1">
        <v>1782.0</v>
      </c>
      <c r="U120" s="1">
        <v>75.0</v>
      </c>
      <c r="V120" s="1">
        <v>1043851.0</v>
      </c>
      <c r="W120" s="1">
        <v>32986.0</v>
      </c>
      <c r="X120" s="1">
        <v>73830.0</v>
      </c>
      <c r="Y120" s="1">
        <v>767270.0</v>
      </c>
      <c r="Z120" s="1">
        <v>20668.0</v>
      </c>
      <c r="AA120" s="1">
        <v>19447.0</v>
      </c>
      <c r="AB120" s="1">
        <v>162636.0</v>
      </c>
      <c r="AC120" s="1">
        <v>1043851.0</v>
      </c>
      <c r="AD120" s="1">
        <v>0.250026557623885</v>
      </c>
      <c r="AE120" s="1">
        <v>0.197219224332633</v>
      </c>
      <c r="AF120" s="1">
        <v>0.379504596393397</v>
      </c>
      <c r="AG120" s="1">
        <v>0.881559155760079</v>
      </c>
      <c r="AH120" s="1">
        <v>2.00760240850706</v>
      </c>
      <c r="AI120" s="1">
        <v>4.5980869273368</v>
      </c>
      <c r="AJ120" s="1">
        <v>13.5317636879533</v>
      </c>
      <c r="AK120" s="1">
        <v>28.4392892717976</v>
      </c>
      <c r="AL120" s="1">
        <v>29.8533865204278</v>
      </c>
      <c r="AM120" s="1">
        <v>19.8615616498673</v>
      </c>
      <c r="AN120" s="1">
        <v>649531.0</v>
      </c>
      <c r="AO120" s="1">
        <v>1.0</v>
      </c>
      <c r="AP120" s="1">
        <v>0.0</v>
      </c>
      <c r="AQ120" s="1">
        <v>0.0</v>
      </c>
      <c r="AR120" s="1">
        <v>0.0</v>
      </c>
      <c r="AS120" s="1">
        <v>0.0</v>
      </c>
      <c r="AT120" s="1">
        <v>0.0</v>
      </c>
      <c r="AU120" s="1">
        <v>1.0</v>
      </c>
      <c r="AV120" s="1">
        <v>1.0</v>
      </c>
      <c r="AW120" s="1">
        <v>1.0</v>
      </c>
      <c r="AX120" s="1">
        <v>0.0</v>
      </c>
      <c r="AY120" s="1">
        <v>0.0</v>
      </c>
      <c r="AZ120" s="1">
        <v>0.0</v>
      </c>
      <c r="BA120" s="1">
        <v>0.0</v>
      </c>
      <c r="BB120" s="1">
        <v>1.0</v>
      </c>
      <c r="BC120" s="1">
        <v>0.0</v>
      </c>
      <c r="BD120" s="1">
        <v>0.0</v>
      </c>
      <c r="BE120" s="1">
        <v>0.0</v>
      </c>
      <c r="BF120" s="1">
        <v>0.0</v>
      </c>
      <c r="BG120" s="1">
        <v>0.0</v>
      </c>
      <c r="BH120" s="1">
        <v>0.0</v>
      </c>
      <c r="BI120" s="1">
        <v>0.0</v>
      </c>
      <c r="BJ120" s="1">
        <v>0.0</v>
      </c>
      <c r="BK120" s="1">
        <v>0.0</v>
      </c>
      <c r="BL120" s="1">
        <v>0.0</v>
      </c>
      <c r="BM120" s="1">
        <v>0.0</v>
      </c>
      <c r="BN120" s="1">
        <v>0.0</v>
      </c>
      <c r="BO120" s="1">
        <v>0.0</v>
      </c>
      <c r="BP120" s="1">
        <v>0.0</v>
      </c>
      <c r="BQ120" s="1">
        <v>0.0</v>
      </c>
      <c r="BR120" s="1">
        <v>0.0</v>
      </c>
      <c r="BS120" s="1">
        <v>0.0</v>
      </c>
      <c r="BT120" s="1">
        <v>0.0</v>
      </c>
      <c r="BU120" s="1">
        <v>0.0</v>
      </c>
      <c r="BV120" s="1">
        <v>0.0</v>
      </c>
      <c r="BW120" s="1">
        <v>0.0</v>
      </c>
      <c r="BX120" s="1">
        <v>0.0</v>
      </c>
    </row>
    <row r="121">
      <c r="A121" s="1">
        <v>119.0</v>
      </c>
      <c r="B121" s="1">
        <v>1.0</v>
      </c>
      <c r="C121" s="1" t="s">
        <v>465</v>
      </c>
      <c r="D121" s="1">
        <v>10.0</v>
      </c>
      <c r="E121" s="1" t="s">
        <v>121</v>
      </c>
      <c r="F121" s="1" t="s">
        <v>67</v>
      </c>
      <c r="G121" s="1" t="s">
        <v>78</v>
      </c>
      <c r="H121" s="1">
        <v>2019.0</v>
      </c>
      <c r="I121" s="1" t="s">
        <v>462</v>
      </c>
      <c r="J121" s="1">
        <v>1.0</v>
      </c>
      <c r="K121" s="1" t="s">
        <v>23</v>
      </c>
      <c r="L121" s="2" t="str">
        <f>HYPERLINK("https://myanimelist.net/anime/38329/Seishun_Buta_Yarou_wa_Yumemiru_Shoujo_no_Yume_wo_Minai", "Seishun Buta Yarou wa Yumemiru Shoujo no Yume wo Minai")</f>
        <v>Seishun Buta Yarou wa Yumemiru Shoujo no Yume wo Minai</v>
      </c>
      <c r="M121" s="1" t="s">
        <v>70</v>
      </c>
      <c r="N121" s="1" t="s">
        <v>71</v>
      </c>
      <c r="O121" s="1">
        <v>8.671</v>
      </c>
      <c r="P121" s="1" t="s">
        <v>466</v>
      </c>
      <c r="Q121" s="1" t="s">
        <v>81</v>
      </c>
      <c r="R121" s="1" t="s">
        <v>467</v>
      </c>
      <c r="S121" s="1">
        <v>90.0</v>
      </c>
      <c r="T121" s="1">
        <v>502.0</v>
      </c>
      <c r="U121" s="1">
        <v>356.0</v>
      </c>
      <c r="V121" s="1">
        <v>403014.0</v>
      </c>
      <c r="W121" s="1">
        <v>7136.0</v>
      </c>
      <c r="X121" s="1">
        <v>9364.0</v>
      </c>
      <c r="Y121" s="1">
        <v>297466.0</v>
      </c>
      <c r="Z121" s="1">
        <v>2256.0</v>
      </c>
      <c r="AA121" s="1">
        <v>980.0</v>
      </c>
      <c r="AB121" s="1">
        <v>92948.0</v>
      </c>
      <c r="AC121" s="1">
        <v>403014.0</v>
      </c>
      <c r="AD121" s="1">
        <v>0.232871675450422</v>
      </c>
      <c r="AE121" s="1">
        <v>0.162193079217224</v>
      </c>
      <c r="AF121" s="1">
        <v>0.24880500061282</v>
      </c>
      <c r="AG121" s="1">
        <v>0.525799730359112</v>
      </c>
      <c r="AH121" s="1">
        <v>1.07039261347387</v>
      </c>
      <c r="AI121" s="1">
        <v>2.87044981002573</v>
      </c>
      <c r="AJ121" s="1">
        <v>9.19516280589941</v>
      </c>
      <c r="AK121" s="1">
        <v>23.5960289251133</v>
      </c>
      <c r="AL121" s="1">
        <v>33.5821383339461</v>
      </c>
      <c r="AM121" s="1">
        <v>28.5161580259018</v>
      </c>
      <c r="AN121" s="1">
        <v>244770.0</v>
      </c>
      <c r="AO121" s="1">
        <v>1.0</v>
      </c>
      <c r="AP121" s="1">
        <v>0.0</v>
      </c>
      <c r="AQ121" s="1">
        <v>0.0</v>
      </c>
      <c r="AR121" s="1">
        <v>0.0</v>
      </c>
      <c r="AS121" s="1">
        <v>0.0</v>
      </c>
      <c r="AT121" s="1">
        <v>0.0</v>
      </c>
      <c r="AU121" s="1">
        <v>1.0</v>
      </c>
      <c r="AV121" s="1">
        <v>1.0</v>
      </c>
      <c r="AW121" s="1">
        <v>0.0</v>
      </c>
      <c r="AX121" s="1">
        <v>0.0</v>
      </c>
      <c r="AY121" s="1">
        <v>0.0</v>
      </c>
      <c r="AZ121" s="1">
        <v>0.0</v>
      </c>
      <c r="BA121" s="1">
        <v>0.0</v>
      </c>
      <c r="BB121" s="1">
        <v>1.0</v>
      </c>
      <c r="BC121" s="1">
        <v>0.0</v>
      </c>
      <c r="BD121" s="1">
        <v>0.0</v>
      </c>
      <c r="BE121" s="1">
        <v>0.0</v>
      </c>
      <c r="BF121" s="1">
        <v>0.0</v>
      </c>
      <c r="BG121" s="1">
        <v>0.0</v>
      </c>
      <c r="BH121" s="1">
        <v>0.0</v>
      </c>
      <c r="BI121" s="1">
        <v>0.0</v>
      </c>
      <c r="BJ121" s="1">
        <v>0.0</v>
      </c>
      <c r="BK121" s="1">
        <v>0.0</v>
      </c>
      <c r="BL121" s="1">
        <v>0.0</v>
      </c>
      <c r="BM121" s="1">
        <v>0.0</v>
      </c>
      <c r="BN121" s="1">
        <v>0.0</v>
      </c>
      <c r="BO121" s="1">
        <v>0.0</v>
      </c>
      <c r="BP121" s="1">
        <v>0.0</v>
      </c>
      <c r="BQ121" s="1">
        <v>0.0</v>
      </c>
      <c r="BR121" s="1">
        <v>0.0</v>
      </c>
      <c r="BS121" s="1">
        <v>0.0</v>
      </c>
      <c r="BT121" s="1">
        <v>0.0</v>
      </c>
      <c r="BU121" s="1">
        <v>0.0</v>
      </c>
      <c r="BV121" s="1">
        <v>0.0</v>
      </c>
      <c r="BW121" s="1">
        <v>0.0</v>
      </c>
      <c r="BX121" s="1">
        <v>0.0</v>
      </c>
    </row>
    <row r="122">
      <c r="A122" s="1">
        <v>120.0</v>
      </c>
      <c r="B122" s="1">
        <v>1.0</v>
      </c>
      <c r="C122" s="1" t="s">
        <v>468</v>
      </c>
      <c r="D122" s="1">
        <v>9.0</v>
      </c>
      <c r="E122" s="1" t="s">
        <v>60</v>
      </c>
      <c r="F122" s="1" t="s">
        <v>157</v>
      </c>
      <c r="G122" s="1" t="s">
        <v>68</v>
      </c>
      <c r="H122" s="1">
        <v>2016.0</v>
      </c>
      <c r="I122" s="1" t="s">
        <v>97</v>
      </c>
      <c r="J122" s="1">
        <v>1.0</v>
      </c>
      <c r="K122" s="1" t="s">
        <v>23</v>
      </c>
      <c r="L122" s="2" t="str">
        <f>HYPERLINK("https://myanimelist.net/anime/34240/Shelter", "Shelter")</f>
        <v>Shelter</v>
      </c>
      <c r="M122" s="1" t="s">
        <v>70</v>
      </c>
      <c r="N122" s="1" t="s">
        <v>71</v>
      </c>
      <c r="O122" s="1">
        <v>8.331</v>
      </c>
      <c r="P122" s="1" t="s">
        <v>469</v>
      </c>
      <c r="Q122" s="1" t="s">
        <v>60</v>
      </c>
      <c r="R122" s="1" t="s">
        <v>470</v>
      </c>
      <c r="S122" s="1">
        <v>6.0</v>
      </c>
      <c r="T122" s="1">
        <v>1972.0</v>
      </c>
      <c r="U122" s="1">
        <v>556.0</v>
      </c>
      <c r="V122" s="1">
        <v>274004.0</v>
      </c>
      <c r="W122" s="1">
        <v>2366.0</v>
      </c>
      <c r="X122" s="1">
        <v>3810.0</v>
      </c>
      <c r="Y122" s="1">
        <v>242235.0</v>
      </c>
      <c r="Z122" s="1">
        <v>556.0</v>
      </c>
      <c r="AA122" s="1">
        <v>473.0</v>
      </c>
      <c r="AB122" s="1">
        <v>26930.0</v>
      </c>
      <c r="AC122" s="1">
        <v>274004.0</v>
      </c>
      <c r="AD122" s="1">
        <v>0.331283561406547</v>
      </c>
      <c r="AE122" s="1">
        <v>0.226268837692707</v>
      </c>
      <c r="AF122" s="1">
        <v>0.351312142733414</v>
      </c>
      <c r="AG122" s="1">
        <v>0.796271435995149</v>
      </c>
      <c r="AH122" s="1">
        <v>2.62320284081067</v>
      </c>
      <c r="AI122" s="1">
        <v>5.1825307465789</v>
      </c>
      <c r="AJ122" s="1">
        <v>13.9306902823488</v>
      </c>
      <c r="AK122" s="1">
        <v>26.5302918759743</v>
      </c>
      <c r="AL122" s="1">
        <v>24.8386887233674</v>
      </c>
      <c r="AM122" s="1">
        <v>25.1894595530919</v>
      </c>
      <c r="AN122" s="1">
        <v>184736.0</v>
      </c>
      <c r="AO122" s="1">
        <v>0.0</v>
      </c>
      <c r="AP122" s="1">
        <v>0.0</v>
      </c>
      <c r="AQ122" s="1">
        <v>0.0</v>
      </c>
      <c r="AR122" s="1">
        <v>0.0</v>
      </c>
      <c r="AS122" s="1">
        <v>0.0</v>
      </c>
      <c r="AT122" s="1">
        <v>1.0</v>
      </c>
      <c r="AU122" s="1">
        <v>0.0</v>
      </c>
      <c r="AV122" s="1">
        <v>0.0</v>
      </c>
      <c r="AW122" s="1">
        <v>0.0</v>
      </c>
      <c r="AX122" s="1">
        <v>0.0</v>
      </c>
      <c r="AY122" s="1">
        <v>0.0</v>
      </c>
      <c r="AZ122" s="1">
        <v>0.0</v>
      </c>
      <c r="BA122" s="1">
        <v>0.0</v>
      </c>
      <c r="BB122" s="1">
        <v>0.0</v>
      </c>
      <c r="BC122" s="1">
        <v>0.0</v>
      </c>
      <c r="BD122" s="1">
        <v>0.0</v>
      </c>
      <c r="BE122" s="1">
        <v>0.0</v>
      </c>
      <c r="BF122" s="1">
        <v>0.0</v>
      </c>
      <c r="BG122" s="1">
        <v>0.0</v>
      </c>
      <c r="BH122" s="1">
        <v>0.0</v>
      </c>
      <c r="BI122" s="1">
        <v>0.0</v>
      </c>
      <c r="BJ122" s="1">
        <v>0.0</v>
      </c>
      <c r="BK122" s="1">
        <v>0.0</v>
      </c>
      <c r="BL122" s="1">
        <v>0.0</v>
      </c>
      <c r="BM122" s="1">
        <v>0.0</v>
      </c>
      <c r="BN122" s="1">
        <v>0.0</v>
      </c>
      <c r="BO122" s="1">
        <v>0.0</v>
      </c>
      <c r="BP122" s="1">
        <v>0.0</v>
      </c>
      <c r="BQ122" s="1">
        <v>0.0</v>
      </c>
      <c r="BR122" s="1">
        <v>0.0</v>
      </c>
      <c r="BS122" s="1">
        <v>0.0</v>
      </c>
      <c r="BT122" s="1">
        <v>1.0</v>
      </c>
      <c r="BU122" s="1">
        <v>0.0</v>
      </c>
      <c r="BV122" s="1">
        <v>0.0</v>
      </c>
      <c r="BW122" s="1">
        <v>0.0</v>
      </c>
      <c r="BX122" s="1">
        <v>0.0</v>
      </c>
    </row>
    <row r="123">
      <c r="A123" s="1">
        <v>121.0</v>
      </c>
      <c r="B123" s="1">
        <v>22.0</v>
      </c>
      <c r="C123" s="1" t="s">
        <v>471</v>
      </c>
      <c r="D123" s="1">
        <v>8.0</v>
      </c>
      <c r="E123" s="1" t="s">
        <v>66</v>
      </c>
      <c r="F123" s="1" t="s">
        <v>67</v>
      </c>
      <c r="G123" s="1" t="s">
        <v>68</v>
      </c>
      <c r="H123" s="1">
        <v>2014.0</v>
      </c>
      <c r="I123" s="1" t="s">
        <v>97</v>
      </c>
      <c r="J123" s="1">
        <v>22.0</v>
      </c>
      <c r="K123" s="1" t="s">
        <v>23</v>
      </c>
      <c r="L123" s="2" t="str">
        <f>HYPERLINK("https://myanimelist.net/anime/23273/Shigatsu_wa_Kimi_no_Uso", "Shigatsu wa Kimi no Uso")</f>
        <v>Shigatsu wa Kimi no Uso</v>
      </c>
      <c r="M123" s="1" t="s">
        <v>70</v>
      </c>
      <c r="N123" s="1" t="s">
        <v>71</v>
      </c>
      <c r="O123" s="1">
        <v>8.721</v>
      </c>
      <c r="P123" s="1" t="s">
        <v>472</v>
      </c>
      <c r="Q123" s="1" t="s">
        <v>73</v>
      </c>
      <c r="R123" s="1" t="s">
        <v>473</v>
      </c>
      <c r="S123" s="1">
        <v>22.0</v>
      </c>
      <c r="T123" s="1">
        <v>402.0</v>
      </c>
      <c r="U123" s="1">
        <v>23.0</v>
      </c>
      <c r="V123" s="1">
        <v>1542498.0</v>
      </c>
      <c r="W123" s="1">
        <v>73129.0</v>
      </c>
      <c r="X123" s="1">
        <v>84759.0</v>
      </c>
      <c r="Y123" s="1">
        <v>1109428.0</v>
      </c>
      <c r="Z123" s="1">
        <v>41929.0</v>
      </c>
      <c r="AA123" s="1">
        <v>36816.0</v>
      </c>
      <c r="AB123" s="1">
        <v>269566.0</v>
      </c>
      <c r="AC123" s="1">
        <v>1542498.0</v>
      </c>
      <c r="AD123" s="1">
        <v>0.300946925837244</v>
      </c>
      <c r="AE123" s="1">
        <v>0.179208423539509</v>
      </c>
      <c r="AF123" s="1">
        <v>0.336427431742517</v>
      </c>
      <c r="AG123" s="1">
        <v>0.798736299107038</v>
      </c>
      <c r="AH123" s="1">
        <v>1.65706710064778</v>
      </c>
      <c r="AI123" s="1">
        <v>3.60212118186202</v>
      </c>
      <c r="AJ123" s="1">
        <v>9.66960637884257</v>
      </c>
      <c r="AK123" s="1">
        <v>20.5782685088201</v>
      </c>
      <c r="AL123" s="1">
        <v>28.4674758488232</v>
      </c>
      <c r="AM123" s="1">
        <v>34.4101419007778</v>
      </c>
      <c r="AN123" s="1">
        <v>941362.0</v>
      </c>
      <c r="AO123" s="1">
        <v>1.0</v>
      </c>
      <c r="AP123" s="1">
        <v>0.0</v>
      </c>
      <c r="AQ123" s="1">
        <v>0.0</v>
      </c>
      <c r="AR123" s="1">
        <v>0.0</v>
      </c>
      <c r="AS123" s="1">
        <v>0.0</v>
      </c>
      <c r="AT123" s="1">
        <v>0.0</v>
      </c>
      <c r="AU123" s="1">
        <v>1.0</v>
      </c>
      <c r="AV123" s="1">
        <v>1.0</v>
      </c>
      <c r="AW123" s="1">
        <v>0.0</v>
      </c>
      <c r="AX123" s="1">
        <v>0.0</v>
      </c>
      <c r="AY123" s="1">
        <v>1.0</v>
      </c>
      <c r="AZ123" s="1">
        <v>0.0</v>
      </c>
      <c r="BA123" s="1">
        <v>0.0</v>
      </c>
      <c r="BB123" s="1">
        <v>0.0</v>
      </c>
      <c r="BC123" s="1">
        <v>0.0</v>
      </c>
      <c r="BD123" s="1">
        <v>0.0</v>
      </c>
      <c r="BE123" s="1">
        <v>0.0</v>
      </c>
      <c r="BF123" s="1">
        <v>0.0</v>
      </c>
      <c r="BG123" s="1">
        <v>0.0</v>
      </c>
      <c r="BH123" s="1">
        <v>0.0</v>
      </c>
      <c r="BI123" s="1">
        <v>0.0</v>
      </c>
      <c r="BJ123" s="1">
        <v>0.0</v>
      </c>
      <c r="BK123" s="1">
        <v>0.0</v>
      </c>
      <c r="BL123" s="1">
        <v>0.0</v>
      </c>
      <c r="BM123" s="1">
        <v>0.0</v>
      </c>
      <c r="BN123" s="1">
        <v>0.0</v>
      </c>
      <c r="BO123" s="1">
        <v>0.0</v>
      </c>
      <c r="BP123" s="1">
        <v>0.0</v>
      </c>
      <c r="BQ123" s="1">
        <v>0.0</v>
      </c>
      <c r="BR123" s="1">
        <v>0.0</v>
      </c>
      <c r="BS123" s="1">
        <v>0.0</v>
      </c>
      <c r="BT123" s="1">
        <v>1.0</v>
      </c>
      <c r="BU123" s="1">
        <v>0.0</v>
      </c>
      <c r="BV123" s="1">
        <v>0.0</v>
      </c>
      <c r="BW123" s="1">
        <v>0.0</v>
      </c>
      <c r="BX123" s="1">
        <v>0.0</v>
      </c>
    </row>
    <row r="124">
      <c r="A124" s="1">
        <v>122.0</v>
      </c>
      <c r="B124" s="1">
        <v>12.0</v>
      </c>
      <c r="C124" s="1" t="s">
        <v>474</v>
      </c>
      <c r="D124" s="1">
        <v>9.0</v>
      </c>
      <c r="E124" s="1" t="s">
        <v>66</v>
      </c>
      <c r="F124" s="1" t="s">
        <v>67</v>
      </c>
      <c r="G124" s="1" t="s">
        <v>68</v>
      </c>
      <c r="H124" s="1">
        <v>2019.0</v>
      </c>
      <c r="I124" s="1" t="s">
        <v>447</v>
      </c>
      <c r="J124" s="1">
        <v>12.0</v>
      </c>
      <c r="K124" s="1" t="s">
        <v>23</v>
      </c>
      <c r="L124" s="2" t="str">
        <f>HYPERLINK("https://myanimelist.net/anime/38659/Shinchou_Yuusha__Kono_Yuusha_ga_Ore_Tueee_Kuse_ni_Shinchou_Sugiru", "Shinchou Yuusha: Kono Yuusha ga Ore Tueee Kuse ni Shinchou Sugiru")</f>
        <v>Shinchou Yuusha: Kono Yuusha ga Ore Tueee Kuse ni Shinchou Sugiru</v>
      </c>
      <c r="M124" s="1" t="s">
        <v>70</v>
      </c>
      <c r="N124" s="1" t="s">
        <v>71</v>
      </c>
      <c r="O124" s="1">
        <v>7.531</v>
      </c>
      <c r="P124" s="1" t="s">
        <v>475</v>
      </c>
      <c r="Q124" s="1" t="s">
        <v>81</v>
      </c>
      <c r="R124" s="1" t="s">
        <v>476</v>
      </c>
      <c r="S124" s="1">
        <v>23.0</v>
      </c>
      <c r="T124" s="1">
        <v>14772.0</v>
      </c>
      <c r="U124" s="1">
        <v>378.0</v>
      </c>
      <c r="V124" s="1">
        <v>382865.0</v>
      </c>
      <c r="W124" s="1">
        <v>1553.0</v>
      </c>
      <c r="X124" s="1">
        <v>30629.0</v>
      </c>
      <c r="Y124" s="1">
        <v>272852.0</v>
      </c>
      <c r="Z124" s="1">
        <v>7281.0</v>
      </c>
      <c r="AA124" s="1">
        <v>11273.0</v>
      </c>
      <c r="AB124" s="1">
        <v>60830.0</v>
      </c>
      <c r="AC124" s="1">
        <v>382865.0</v>
      </c>
      <c r="AD124" s="1">
        <v>0.171113047482741</v>
      </c>
      <c r="AE124" s="1">
        <v>0.233869547746861</v>
      </c>
      <c r="AF124" s="1">
        <v>0.538170851185827</v>
      </c>
      <c r="AG124" s="1">
        <v>1.45107476150272</v>
      </c>
      <c r="AH124" s="1">
        <v>4.11619433746743</v>
      </c>
      <c r="AI124" s="1">
        <v>11.2054214392458</v>
      </c>
      <c r="AJ124" s="1">
        <v>30.6138849885548</v>
      </c>
      <c r="AK124" s="1">
        <v>31.7895535258768</v>
      </c>
      <c r="AL124" s="1">
        <v>13.221756188739</v>
      </c>
      <c r="AM124" s="1">
        <v>6.65896131219778</v>
      </c>
      <c r="AN124" s="1">
        <v>221491.0</v>
      </c>
      <c r="AO124" s="1">
        <v>0.0</v>
      </c>
      <c r="AP124" s="1">
        <v>0.0</v>
      </c>
      <c r="AQ124" s="1">
        <v>0.0</v>
      </c>
      <c r="AR124" s="1">
        <v>0.0</v>
      </c>
      <c r="AS124" s="1">
        <v>1.0</v>
      </c>
      <c r="AT124" s="1">
        <v>0.0</v>
      </c>
      <c r="AU124" s="1">
        <v>0.0</v>
      </c>
      <c r="AV124" s="1">
        <v>0.0</v>
      </c>
      <c r="AW124" s="1">
        <v>1.0</v>
      </c>
      <c r="AX124" s="1">
        <v>0.0</v>
      </c>
      <c r="AY124" s="1">
        <v>0.0</v>
      </c>
      <c r="AZ124" s="1">
        <v>0.0</v>
      </c>
      <c r="BA124" s="1">
        <v>0.0</v>
      </c>
      <c r="BB124" s="1">
        <v>0.0</v>
      </c>
      <c r="BC124" s="1">
        <v>0.0</v>
      </c>
      <c r="BD124" s="1">
        <v>1.0</v>
      </c>
      <c r="BE124" s="1">
        <v>0.0</v>
      </c>
      <c r="BF124" s="1">
        <v>0.0</v>
      </c>
      <c r="BG124" s="1">
        <v>1.0</v>
      </c>
      <c r="BH124" s="1">
        <v>0.0</v>
      </c>
      <c r="BI124" s="1">
        <v>0.0</v>
      </c>
      <c r="BJ124" s="1">
        <v>0.0</v>
      </c>
      <c r="BK124" s="1">
        <v>0.0</v>
      </c>
      <c r="BL124" s="1">
        <v>0.0</v>
      </c>
      <c r="BM124" s="1">
        <v>0.0</v>
      </c>
      <c r="BN124" s="1">
        <v>0.0</v>
      </c>
      <c r="BO124" s="1">
        <v>0.0</v>
      </c>
      <c r="BP124" s="1">
        <v>0.0</v>
      </c>
      <c r="BQ124" s="1">
        <v>0.0</v>
      </c>
      <c r="BR124" s="1">
        <v>0.0</v>
      </c>
      <c r="BS124" s="1">
        <v>0.0</v>
      </c>
      <c r="BT124" s="1">
        <v>0.0</v>
      </c>
      <c r="BU124" s="1">
        <v>0.0</v>
      </c>
      <c r="BV124" s="1">
        <v>0.0</v>
      </c>
      <c r="BW124" s="1">
        <v>0.0</v>
      </c>
      <c r="BX124" s="1">
        <v>0.0</v>
      </c>
    </row>
    <row r="125">
      <c r="A125" s="1">
        <v>123.0</v>
      </c>
      <c r="B125" s="1">
        <v>25.0</v>
      </c>
      <c r="C125" s="1" t="s">
        <v>477</v>
      </c>
      <c r="D125" s="1">
        <v>9.0</v>
      </c>
      <c r="E125" s="1" t="s">
        <v>66</v>
      </c>
      <c r="F125" s="1" t="s">
        <v>88</v>
      </c>
      <c r="G125" s="1" t="s">
        <v>78</v>
      </c>
      <c r="H125" s="1">
        <v>2013.0</v>
      </c>
      <c r="I125" s="1" t="s">
        <v>366</v>
      </c>
      <c r="J125" s="1">
        <v>25.0</v>
      </c>
      <c r="K125" s="1" t="s">
        <v>23</v>
      </c>
      <c r="L125" s="2" t="str">
        <f>HYPERLINK("https://myanimelist.net/anime/16498/Shingeki_no_Kyojin", "Shingeki no Kyojin")</f>
        <v>Shingeki no Kyojin</v>
      </c>
      <c r="M125" s="1" t="s">
        <v>70</v>
      </c>
      <c r="N125" s="1" t="s">
        <v>71</v>
      </c>
      <c r="O125" s="1">
        <v>8.501</v>
      </c>
      <c r="P125" s="1" t="s">
        <v>478</v>
      </c>
      <c r="Q125" s="1" t="s">
        <v>73</v>
      </c>
      <c r="R125" s="1" t="s">
        <v>479</v>
      </c>
      <c r="S125" s="1">
        <v>24.0</v>
      </c>
      <c r="T125" s="1">
        <v>1042.0</v>
      </c>
      <c r="U125" s="1">
        <v>2.0</v>
      </c>
      <c r="V125" s="1">
        <v>2709892.0</v>
      </c>
      <c r="W125" s="1">
        <v>142315.0</v>
      </c>
      <c r="X125" s="1">
        <v>150160.0</v>
      </c>
      <c r="Y125" s="1">
        <v>2342877.0</v>
      </c>
      <c r="Z125" s="1">
        <v>38739.0</v>
      </c>
      <c r="AA125" s="1">
        <v>45661.0</v>
      </c>
      <c r="AB125" s="1">
        <v>132455.0</v>
      </c>
      <c r="AC125" s="1">
        <v>2709892.0</v>
      </c>
      <c r="AD125" s="1">
        <v>0.290528792541344</v>
      </c>
      <c r="AE125" s="1">
        <v>0.145965905606982</v>
      </c>
      <c r="AF125" s="1">
        <v>0.249893214689917</v>
      </c>
      <c r="AG125" s="1">
        <v>0.631566257296996</v>
      </c>
      <c r="AH125" s="1">
        <v>1.66980007503551</v>
      </c>
      <c r="AI125" s="1">
        <v>3.83029293990611</v>
      </c>
      <c r="AJ125" s="1">
        <v>12.1200547489064</v>
      </c>
      <c r="AK125" s="1">
        <v>25.6354895132148</v>
      </c>
      <c r="AL125" s="1">
        <v>28.7634416983385</v>
      </c>
      <c r="AM125" s="1">
        <v>26.6629668544633</v>
      </c>
      <c r="AN125" s="1">
        <v>1924422.0</v>
      </c>
      <c r="AO125" s="1">
        <v>1.0</v>
      </c>
      <c r="AP125" s="1">
        <v>0.0</v>
      </c>
      <c r="AQ125" s="1">
        <v>0.0</v>
      </c>
      <c r="AR125" s="1">
        <v>0.0</v>
      </c>
      <c r="AS125" s="1">
        <v>1.0</v>
      </c>
      <c r="AT125" s="1">
        <v>0.0</v>
      </c>
      <c r="AU125" s="1">
        <v>0.0</v>
      </c>
      <c r="AV125" s="1">
        <v>0.0</v>
      </c>
      <c r="AW125" s="1">
        <v>0.0</v>
      </c>
      <c r="AX125" s="1">
        <v>0.0</v>
      </c>
      <c r="AY125" s="1">
        <v>1.0</v>
      </c>
      <c r="AZ125" s="1">
        <v>1.0</v>
      </c>
      <c r="BA125" s="1">
        <v>0.0</v>
      </c>
      <c r="BB125" s="1">
        <v>0.0</v>
      </c>
      <c r="BC125" s="1">
        <v>0.0</v>
      </c>
      <c r="BD125" s="1">
        <v>1.0</v>
      </c>
      <c r="BE125" s="1">
        <v>0.0</v>
      </c>
      <c r="BF125" s="1">
        <v>1.0</v>
      </c>
      <c r="BG125" s="1">
        <v>0.0</v>
      </c>
      <c r="BH125" s="1">
        <v>0.0</v>
      </c>
      <c r="BI125" s="1">
        <v>0.0</v>
      </c>
      <c r="BJ125" s="1">
        <v>0.0</v>
      </c>
      <c r="BK125" s="1">
        <v>0.0</v>
      </c>
      <c r="BL125" s="1">
        <v>0.0</v>
      </c>
      <c r="BM125" s="1">
        <v>0.0</v>
      </c>
      <c r="BN125" s="1">
        <v>0.0</v>
      </c>
      <c r="BO125" s="1">
        <v>0.0</v>
      </c>
      <c r="BP125" s="1">
        <v>0.0</v>
      </c>
      <c r="BQ125" s="1">
        <v>1.0</v>
      </c>
      <c r="BR125" s="1">
        <v>0.0</v>
      </c>
      <c r="BS125" s="1">
        <v>0.0</v>
      </c>
      <c r="BT125" s="1">
        <v>0.0</v>
      </c>
      <c r="BU125" s="1">
        <v>0.0</v>
      </c>
      <c r="BV125" s="1">
        <v>0.0</v>
      </c>
      <c r="BW125" s="1">
        <v>0.0</v>
      </c>
      <c r="BX125" s="1">
        <v>0.0</v>
      </c>
    </row>
    <row r="126">
      <c r="A126" s="1">
        <v>124.0</v>
      </c>
      <c r="B126" s="1">
        <v>12.0</v>
      </c>
      <c r="C126" s="1" t="s">
        <v>480</v>
      </c>
      <c r="D126" s="1">
        <v>10.0</v>
      </c>
      <c r="E126" s="1" t="s">
        <v>66</v>
      </c>
      <c r="F126" s="1" t="s">
        <v>88</v>
      </c>
      <c r="G126" s="1" t="s">
        <v>78</v>
      </c>
      <c r="H126" s="1">
        <v>2017.0</v>
      </c>
      <c r="I126" s="1" t="s">
        <v>366</v>
      </c>
      <c r="J126" s="1">
        <v>12.0</v>
      </c>
      <c r="K126" s="1" t="s">
        <v>23</v>
      </c>
      <c r="L126" s="2" t="str">
        <f>HYPERLINK("https://myanimelist.net/anime/25777/Shingeki_no_Kyojin_Season_2", "Shingeki no Kyojin Season 2")</f>
        <v>Shingeki no Kyojin Season 2</v>
      </c>
      <c r="M126" s="1" t="s">
        <v>70</v>
      </c>
      <c r="N126" s="1" t="s">
        <v>71</v>
      </c>
      <c r="O126" s="1">
        <v>8.471</v>
      </c>
      <c r="P126" s="1" t="s">
        <v>481</v>
      </c>
      <c r="Q126" s="1" t="s">
        <v>73</v>
      </c>
      <c r="R126" s="1" t="s">
        <v>479</v>
      </c>
      <c r="S126" s="1">
        <v>24.0</v>
      </c>
      <c r="T126" s="1">
        <v>1172.0</v>
      </c>
      <c r="U126" s="1">
        <v>13.0</v>
      </c>
      <c r="V126" s="1">
        <v>1742913.0</v>
      </c>
      <c r="W126" s="1">
        <v>20426.0</v>
      </c>
      <c r="X126" s="1">
        <v>74709.0</v>
      </c>
      <c r="Y126" s="1">
        <v>1484814.0</v>
      </c>
      <c r="Z126" s="1">
        <v>15274.0</v>
      </c>
      <c r="AA126" s="1">
        <v>12793.0</v>
      </c>
      <c r="AB126" s="1">
        <v>155323.0</v>
      </c>
      <c r="AC126" s="1">
        <v>1742913.0</v>
      </c>
      <c r="AD126" s="1">
        <v>0.189142986605518</v>
      </c>
      <c r="AE126" s="1">
        <v>0.0780944273189754</v>
      </c>
      <c r="AF126" s="1">
        <v>0.155931400481954</v>
      </c>
      <c r="AG126" s="1">
        <v>0.46564875014589</v>
      </c>
      <c r="AH126" s="1">
        <v>1.16377860315673</v>
      </c>
      <c r="AI126" s="1">
        <v>3.52411830533376</v>
      </c>
      <c r="AJ126" s="1">
        <v>12.5837584187509</v>
      </c>
      <c r="AK126" s="1">
        <v>28.8488538140975</v>
      </c>
      <c r="AL126" s="1">
        <v>29.5866316071318</v>
      </c>
      <c r="AM126" s="1">
        <v>23.4040416869769</v>
      </c>
      <c r="AN126" s="1">
        <v>1165256.0</v>
      </c>
      <c r="AO126" s="1">
        <v>1.0</v>
      </c>
      <c r="AP126" s="1">
        <v>0.0</v>
      </c>
      <c r="AQ126" s="1">
        <v>0.0</v>
      </c>
      <c r="AR126" s="1">
        <v>0.0</v>
      </c>
      <c r="AS126" s="1">
        <v>1.0</v>
      </c>
      <c r="AT126" s="1">
        <v>0.0</v>
      </c>
      <c r="AU126" s="1">
        <v>0.0</v>
      </c>
      <c r="AV126" s="1">
        <v>0.0</v>
      </c>
      <c r="AW126" s="1">
        <v>0.0</v>
      </c>
      <c r="AX126" s="1">
        <v>0.0</v>
      </c>
      <c r="AY126" s="1">
        <v>1.0</v>
      </c>
      <c r="AZ126" s="1">
        <v>1.0</v>
      </c>
      <c r="BA126" s="1">
        <v>0.0</v>
      </c>
      <c r="BB126" s="1">
        <v>0.0</v>
      </c>
      <c r="BC126" s="1">
        <v>0.0</v>
      </c>
      <c r="BD126" s="1">
        <v>1.0</v>
      </c>
      <c r="BE126" s="1">
        <v>0.0</v>
      </c>
      <c r="BF126" s="1">
        <v>1.0</v>
      </c>
      <c r="BG126" s="1">
        <v>0.0</v>
      </c>
      <c r="BH126" s="1">
        <v>0.0</v>
      </c>
      <c r="BI126" s="1">
        <v>0.0</v>
      </c>
      <c r="BJ126" s="1">
        <v>0.0</v>
      </c>
      <c r="BK126" s="1">
        <v>0.0</v>
      </c>
      <c r="BL126" s="1">
        <v>0.0</v>
      </c>
      <c r="BM126" s="1">
        <v>0.0</v>
      </c>
      <c r="BN126" s="1">
        <v>0.0</v>
      </c>
      <c r="BO126" s="1">
        <v>0.0</v>
      </c>
      <c r="BP126" s="1">
        <v>0.0</v>
      </c>
      <c r="BQ126" s="1">
        <v>1.0</v>
      </c>
      <c r="BR126" s="1">
        <v>0.0</v>
      </c>
      <c r="BS126" s="1">
        <v>0.0</v>
      </c>
      <c r="BT126" s="1">
        <v>0.0</v>
      </c>
      <c r="BU126" s="1">
        <v>0.0</v>
      </c>
      <c r="BV126" s="1">
        <v>0.0</v>
      </c>
      <c r="BW126" s="1">
        <v>0.0</v>
      </c>
      <c r="BX126" s="1">
        <v>0.0</v>
      </c>
    </row>
    <row r="127">
      <c r="A127" s="1">
        <v>125.0</v>
      </c>
      <c r="B127" s="1">
        <v>12.0</v>
      </c>
      <c r="C127" s="1" t="s">
        <v>482</v>
      </c>
      <c r="D127" s="1">
        <v>8.0</v>
      </c>
      <c r="E127" s="1" t="s">
        <v>66</v>
      </c>
      <c r="F127" s="1" t="s">
        <v>88</v>
      </c>
      <c r="G127" s="1" t="s">
        <v>126</v>
      </c>
      <c r="H127" s="1">
        <v>2018.0</v>
      </c>
      <c r="I127" s="1" t="s">
        <v>366</v>
      </c>
      <c r="J127" s="1">
        <v>12.0</v>
      </c>
      <c r="K127" s="1" t="s">
        <v>23</v>
      </c>
      <c r="L127" s="2" t="str">
        <f>HYPERLINK("https://myanimelist.net/anime/35760/Shingeki_no_Kyojin_Season_3", "Shingeki no Kyojin Season 3")</f>
        <v>Shingeki no Kyojin Season 3</v>
      </c>
      <c r="M127" s="1" t="s">
        <v>70</v>
      </c>
      <c r="N127" s="1" t="s">
        <v>71</v>
      </c>
      <c r="O127" s="1">
        <v>8.621</v>
      </c>
      <c r="P127" s="1" t="s">
        <v>483</v>
      </c>
      <c r="Q127" s="1" t="s">
        <v>73</v>
      </c>
      <c r="R127" s="1" t="s">
        <v>479</v>
      </c>
      <c r="S127" s="1">
        <v>23.0</v>
      </c>
      <c r="T127" s="1">
        <v>642.0</v>
      </c>
      <c r="U127" s="1">
        <v>34.0</v>
      </c>
      <c r="V127" s="1">
        <v>1379485.0</v>
      </c>
      <c r="W127" s="1">
        <v>17378.0</v>
      </c>
      <c r="X127" s="1">
        <v>64786.0</v>
      </c>
      <c r="Y127" s="1">
        <v>1153521.0</v>
      </c>
      <c r="Z127" s="1">
        <v>10475.0</v>
      </c>
      <c r="AA127" s="1">
        <v>6265.0</v>
      </c>
      <c r="AB127" s="1">
        <v>144438.0</v>
      </c>
      <c r="AC127" s="1">
        <v>1379485.0</v>
      </c>
      <c r="AD127" s="1">
        <v>0.195714601281201</v>
      </c>
      <c r="AE127" s="1">
        <v>0.0573227302849569</v>
      </c>
      <c r="AF127" s="1">
        <v>0.11983653633753</v>
      </c>
      <c r="AG127" s="1">
        <v>0.299536116633532</v>
      </c>
      <c r="AH127" s="1">
        <v>0.763861276783741</v>
      </c>
      <c r="AI127" s="1">
        <v>2.46686547382372</v>
      </c>
      <c r="AJ127" s="1">
        <v>9.85696929533907</v>
      </c>
      <c r="AK127" s="1">
        <v>27.4098740888005</v>
      </c>
      <c r="AL127" s="1">
        <v>33.0364479787939</v>
      </c>
      <c r="AM127" s="1">
        <v>25.7935719019218</v>
      </c>
      <c r="AN127" s="1">
        <v>905400.0</v>
      </c>
      <c r="AO127" s="1">
        <v>1.0</v>
      </c>
      <c r="AP127" s="1">
        <v>0.0</v>
      </c>
      <c r="AQ127" s="1">
        <v>0.0</v>
      </c>
      <c r="AR127" s="1">
        <v>0.0</v>
      </c>
      <c r="AS127" s="1">
        <v>1.0</v>
      </c>
      <c r="AT127" s="1">
        <v>0.0</v>
      </c>
      <c r="AU127" s="1">
        <v>0.0</v>
      </c>
      <c r="AV127" s="1">
        <v>0.0</v>
      </c>
      <c r="AW127" s="1">
        <v>0.0</v>
      </c>
      <c r="AX127" s="1">
        <v>0.0</v>
      </c>
      <c r="AY127" s="1">
        <v>1.0</v>
      </c>
      <c r="AZ127" s="1">
        <v>1.0</v>
      </c>
      <c r="BA127" s="1">
        <v>0.0</v>
      </c>
      <c r="BB127" s="1">
        <v>0.0</v>
      </c>
      <c r="BC127" s="1">
        <v>0.0</v>
      </c>
      <c r="BD127" s="1">
        <v>1.0</v>
      </c>
      <c r="BE127" s="1">
        <v>0.0</v>
      </c>
      <c r="BF127" s="1">
        <v>1.0</v>
      </c>
      <c r="BG127" s="1">
        <v>0.0</v>
      </c>
      <c r="BH127" s="1">
        <v>0.0</v>
      </c>
      <c r="BI127" s="1">
        <v>0.0</v>
      </c>
      <c r="BJ127" s="1">
        <v>0.0</v>
      </c>
      <c r="BK127" s="1">
        <v>0.0</v>
      </c>
      <c r="BL127" s="1">
        <v>0.0</v>
      </c>
      <c r="BM127" s="1">
        <v>0.0</v>
      </c>
      <c r="BN127" s="1">
        <v>0.0</v>
      </c>
      <c r="BO127" s="1">
        <v>0.0</v>
      </c>
      <c r="BP127" s="1">
        <v>0.0</v>
      </c>
      <c r="BQ127" s="1">
        <v>1.0</v>
      </c>
      <c r="BR127" s="1">
        <v>0.0</v>
      </c>
      <c r="BS127" s="1">
        <v>0.0</v>
      </c>
      <c r="BT127" s="1">
        <v>0.0</v>
      </c>
      <c r="BU127" s="1">
        <v>0.0</v>
      </c>
      <c r="BV127" s="1">
        <v>0.0</v>
      </c>
      <c r="BW127" s="1">
        <v>0.0</v>
      </c>
      <c r="BX127" s="1">
        <v>0.0</v>
      </c>
    </row>
    <row r="128">
      <c r="A128" s="1">
        <v>126.0</v>
      </c>
      <c r="B128" s="1">
        <v>10.0</v>
      </c>
      <c r="C128" s="1" t="s">
        <v>484</v>
      </c>
      <c r="D128" s="1">
        <v>10.0</v>
      </c>
      <c r="E128" s="1" t="s">
        <v>66</v>
      </c>
      <c r="F128" s="1" t="s">
        <v>88</v>
      </c>
      <c r="G128" s="1" t="s">
        <v>78</v>
      </c>
      <c r="H128" s="1">
        <v>2019.0</v>
      </c>
      <c r="I128" s="1" t="s">
        <v>366</v>
      </c>
      <c r="J128" s="1">
        <v>10.0</v>
      </c>
      <c r="K128" s="1" t="s">
        <v>23</v>
      </c>
      <c r="L128" s="2" t="str">
        <f>HYPERLINK("https://myanimelist.net/anime/38524/Shingeki_no_Kyojin_Season_3_Part_2", "Shingeki no Kyojin Season 3 Part 2")</f>
        <v>Shingeki no Kyojin Season 3 Part 2</v>
      </c>
      <c r="M128" s="1" t="s">
        <v>70</v>
      </c>
      <c r="N128" s="1" t="s">
        <v>71</v>
      </c>
      <c r="O128" s="1">
        <v>9.111</v>
      </c>
      <c r="P128" s="1" t="s">
        <v>485</v>
      </c>
      <c r="Q128" s="1" t="s">
        <v>73</v>
      </c>
      <c r="R128" s="1" t="s">
        <v>486</v>
      </c>
      <c r="S128" s="1">
        <v>23.0</v>
      </c>
      <c r="T128" s="1">
        <v>22.0</v>
      </c>
      <c r="U128" s="1">
        <v>52.0</v>
      </c>
      <c r="V128" s="1">
        <v>1240709.0</v>
      </c>
      <c r="W128" s="1">
        <v>46185.0</v>
      </c>
      <c r="X128" s="1">
        <v>57619.0</v>
      </c>
      <c r="Y128" s="1">
        <v>1067206.0</v>
      </c>
      <c r="Z128" s="1">
        <v>5691.0</v>
      </c>
      <c r="AA128" s="1">
        <v>3349.0</v>
      </c>
      <c r="AB128" s="1">
        <v>106844.0</v>
      </c>
      <c r="AC128" s="1">
        <v>1240709.0</v>
      </c>
      <c r="AD128" s="1">
        <v>0.655714736067813</v>
      </c>
      <c r="AE128" s="1">
        <v>0.0568613027893563</v>
      </c>
      <c r="AF128" s="1">
        <v>0.0746085677256646</v>
      </c>
      <c r="AG128" s="1">
        <v>0.15085175195862</v>
      </c>
      <c r="AH128" s="1">
        <v>0.394526369867012</v>
      </c>
      <c r="AI128" s="1">
        <v>1.12940324821651</v>
      </c>
      <c r="AJ128" s="1">
        <v>4.54131493222179</v>
      </c>
      <c r="AK128" s="1">
        <v>14.9994745875512</v>
      </c>
      <c r="AL128" s="1">
        <v>32.7235046177916</v>
      </c>
      <c r="AM128" s="1">
        <v>45.2737398858103</v>
      </c>
      <c r="AN128" s="1">
        <v>856470.0</v>
      </c>
      <c r="AO128" s="1">
        <v>1.0</v>
      </c>
      <c r="AP128" s="1">
        <v>0.0</v>
      </c>
      <c r="AQ128" s="1">
        <v>0.0</v>
      </c>
      <c r="AR128" s="1">
        <v>0.0</v>
      </c>
      <c r="AS128" s="1">
        <v>1.0</v>
      </c>
      <c r="AT128" s="1">
        <v>0.0</v>
      </c>
      <c r="AU128" s="1">
        <v>0.0</v>
      </c>
      <c r="AV128" s="1">
        <v>0.0</v>
      </c>
      <c r="AW128" s="1">
        <v>0.0</v>
      </c>
      <c r="AX128" s="1">
        <v>0.0</v>
      </c>
      <c r="AY128" s="1">
        <v>1.0</v>
      </c>
      <c r="AZ128" s="1">
        <v>1.0</v>
      </c>
      <c r="BA128" s="1">
        <v>0.0</v>
      </c>
      <c r="BB128" s="1">
        <v>0.0</v>
      </c>
      <c r="BC128" s="1">
        <v>0.0</v>
      </c>
      <c r="BD128" s="1">
        <v>1.0</v>
      </c>
      <c r="BE128" s="1">
        <v>0.0</v>
      </c>
      <c r="BF128" s="1">
        <v>1.0</v>
      </c>
      <c r="BG128" s="1">
        <v>0.0</v>
      </c>
      <c r="BH128" s="1">
        <v>0.0</v>
      </c>
      <c r="BI128" s="1">
        <v>0.0</v>
      </c>
      <c r="BJ128" s="1">
        <v>0.0</v>
      </c>
      <c r="BK128" s="1">
        <v>0.0</v>
      </c>
      <c r="BL128" s="1">
        <v>0.0</v>
      </c>
      <c r="BM128" s="1">
        <v>0.0</v>
      </c>
      <c r="BN128" s="1">
        <v>0.0</v>
      </c>
      <c r="BO128" s="1">
        <v>0.0</v>
      </c>
      <c r="BP128" s="1">
        <v>0.0</v>
      </c>
      <c r="BQ128" s="1">
        <v>1.0</v>
      </c>
      <c r="BR128" s="1">
        <v>0.0</v>
      </c>
      <c r="BS128" s="1">
        <v>0.0</v>
      </c>
      <c r="BT128" s="1">
        <v>0.0</v>
      </c>
      <c r="BU128" s="1">
        <v>0.0</v>
      </c>
      <c r="BV128" s="1">
        <v>0.0</v>
      </c>
      <c r="BW128" s="1">
        <v>0.0</v>
      </c>
      <c r="BX128" s="1">
        <v>0.0</v>
      </c>
    </row>
    <row r="129">
      <c r="A129" s="1">
        <v>127.0</v>
      </c>
      <c r="B129" s="1">
        <v>24.0</v>
      </c>
      <c r="C129" s="1" t="s">
        <v>487</v>
      </c>
      <c r="D129" s="1">
        <v>7.0</v>
      </c>
      <c r="E129" s="1" t="s">
        <v>66</v>
      </c>
      <c r="F129" s="1" t="s">
        <v>67</v>
      </c>
      <c r="G129" s="1" t="s">
        <v>78</v>
      </c>
      <c r="H129" s="1">
        <v>2015.0</v>
      </c>
      <c r="I129" s="1" t="s">
        <v>363</v>
      </c>
      <c r="J129" s="1">
        <v>24.0</v>
      </c>
      <c r="K129" s="1" t="s">
        <v>23</v>
      </c>
      <c r="L129" s="2" t="str">
        <f>HYPERLINK("https://myanimelist.net/anime/28171/Shokugeki_no_Souma", "Shokugeki no Souma")</f>
        <v>Shokugeki no Souma</v>
      </c>
      <c r="M129" s="1" t="s">
        <v>70</v>
      </c>
      <c r="N129" s="1" t="s">
        <v>71</v>
      </c>
      <c r="O129" s="1">
        <v>8.261</v>
      </c>
      <c r="P129" s="1" t="s">
        <v>488</v>
      </c>
      <c r="Q129" s="1" t="s">
        <v>73</v>
      </c>
      <c r="R129" s="1" t="s">
        <v>489</v>
      </c>
      <c r="S129" s="1">
        <v>25.0</v>
      </c>
      <c r="T129" s="1">
        <v>2542.0</v>
      </c>
      <c r="U129" s="1">
        <v>51.0</v>
      </c>
      <c r="V129" s="1">
        <v>1234550.0</v>
      </c>
      <c r="W129" s="1">
        <v>22404.0</v>
      </c>
      <c r="X129" s="1">
        <v>71740.0</v>
      </c>
      <c r="Y129" s="1">
        <v>941573.0</v>
      </c>
      <c r="Z129" s="1">
        <v>28574.0</v>
      </c>
      <c r="AA129" s="1">
        <v>29937.0</v>
      </c>
      <c r="AB129" s="1">
        <v>162726.0</v>
      </c>
      <c r="AC129" s="1">
        <v>1234550.0</v>
      </c>
      <c r="AD129" s="1">
        <v>0.214780903591216</v>
      </c>
      <c r="AE129" s="1">
        <v>0.147297274006074</v>
      </c>
      <c r="AF129" s="1">
        <v>0.253361917754823</v>
      </c>
      <c r="AG129" s="1">
        <v>0.651634655031375</v>
      </c>
      <c r="AH129" s="1">
        <v>1.78321182302583</v>
      </c>
      <c r="AI129" s="1">
        <v>4.88082974370804</v>
      </c>
      <c r="AJ129" s="1">
        <v>16.9548310456515</v>
      </c>
      <c r="AK129" s="1">
        <v>32.3994341451255</v>
      </c>
      <c r="AL129" s="1">
        <v>26.9125775431981</v>
      </c>
      <c r="AM129" s="1">
        <v>15.8020409489073</v>
      </c>
      <c r="AN129" s="1">
        <v>754257.0</v>
      </c>
      <c r="AO129" s="1">
        <v>0.0</v>
      </c>
      <c r="AP129" s="1">
        <v>0.0</v>
      </c>
      <c r="AQ129" s="1">
        <v>0.0</v>
      </c>
      <c r="AR129" s="1">
        <v>0.0</v>
      </c>
      <c r="AS129" s="1">
        <v>0.0</v>
      </c>
      <c r="AT129" s="1">
        <v>0.0</v>
      </c>
      <c r="AU129" s="1">
        <v>0.0</v>
      </c>
      <c r="AV129" s="1">
        <v>1.0</v>
      </c>
      <c r="AW129" s="1">
        <v>0.0</v>
      </c>
      <c r="AX129" s="1">
        <v>0.0</v>
      </c>
      <c r="AY129" s="1">
        <v>1.0</v>
      </c>
      <c r="AZ129" s="1">
        <v>0.0</v>
      </c>
      <c r="BA129" s="1">
        <v>0.0</v>
      </c>
      <c r="BB129" s="1">
        <v>0.0</v>
      </c>
      <c r="BC129" s="1">
        <v>0.0</v>
      </c>
      <c r="BD129" s="1">
        <v>0.0</v>
      </c>
      <c r="BE129" s="1">
        <v>0.0</v>
      </c>
      <c r="BF129" s="1">
        <v>0.0</v>
      </c>
      <c r="BG129" s="1">
        <v>0.0</v>
      </c>
      <c r="BH129" s="1">
        <v>0.0</v>
      </c>
      <c r="BI129" s="1">
        <v>0.0</v>
      </c>
      <c r="BJ129" s="1">
        <v>0.0</v>
      </c>
      <c r="BK129" s="1">
        <v>0.0</v>
      </c>
      <c r="BL129" s="1">
        <v>0.0</v>
      </c>
      <c r="BM129" s="1">
        <v>0.0</v>
      </c>
      <c r="BN129" s="1">
        <v>0.0</v>
      </c>
      <c r="BO129" s="1">
        <v>0.0</v>
      </c>
      <c r="BP129" s="1">
        <v>0.0</v>
      </c>
      <c r="BQ129" s="1">
        <v>0.0</v>
      </c>
      <c r="BR129" s="1">
        <v>0.0</v>
      </c>
      <c r="BS129" s="1">
        <v>0.0</v>
      </c>
      <c r="BT129" s="1">
        <v>0.0</v>
      </c>
      <c r="BU129" s="1">
        <v>0.0</v>
      </c>
      <c r="BV129" s="1">
        <v>0.0</v>
      </c>
      <c r="BW129" s="1">
        <v>1.0</v>
      </c>
      <c r="BX129" s="1">
        <v>0.0</v>
      </c>
    </row>
    <row r="130">
      <c r="A130" s="1">
        <v>128.0</v>
      </c>
      <c r="B130" s="1">
        <v>13.0</v>
      </c>
      <c r="C130" s="1" t="s">
        <v>490</v>
      </c>
      <c r="D130" s="1">
        <v>6.0</v>
      </c>
      <c r="E130" s="1" t="s">
        <v>66</v>
      </c>
      <c r="F130" s="1" t="s">
        <v>67</v>
      </c>
      <c r="G130" s="1" t="s">
        <v>78</v>
      </c>
      <c r="H130" s="1">
        <v>2020.0</v>
      </c>
      <c r="I130" s="1" t="s">
        <v>363</v>
      </c>
      <c r="J130" s="1">
        <v>13.0</v>
      </c>
      <c r="K130" s="1" t="s">
        <v>23</v>
      </c>
      <c r="L130" s="2" t="str">
        <f>HYPERLINK("https://myanimelist.net/anime/40902/Shokugeki_no_Souma__Gou_no_Sara", "Shokugeki no Souma: Gou no Sara")</f>
        <v>Shokugeki no Souma: Gou no Sara</v>
      </c>
      <c r="M130" s="1" t="s">
        <v>70</v>
      </c>
      <c r="N130" s="1" t="s">
        <v>71</v>
      </c>
      <c r="O130" s="1">
        <v>7.331</v>
      </c>
      <c r="P130" s="1" t="s">
        <v>491</v>
      </c>
      <c r="Q130" s="1" t="s">
        <v>73</v>
      </c>
      <c r="R130" s="1" t="s">
        <v>489</v>
      </c>
      <c r="S130" s="1">
        <v>23.0</v>
      </c>
      <c r="T130" s="1">
        <v>21882.0</v>
      </c>
      <c r="U130" s="1">
        <v>492.0</v>
      </c>
      <c r="V130" s="1">
        <v>306000.0</v>
      </c>
      <c r="W130" s="1">
        <v>1156.0</v>
      </c>
      <c r="X130" s="1">
        <v>45750.0</v>
      </c>
      <c r="Y130" s="1">
        <v>159481.0</v>
      </c>
      <c r="Z130" s="1">
        <v>9933.0</v>
      </c>
      <c r="AA130" s="1">
        <v>8198.0</v>
      </c>
      <c r="AB130" s="1">
        <v>82638.0</v>
      </c>
      <c r="AC130" s="1">
        <v>306000.0</v>
      </c>
      <c r="AD130" s="1">
        <v>0.503641041294204</v>
      </c>
      <c r="AE130" s="1">
        <v>0.657713048154769</v>
      </c>
      <c r="AF130" s="1">
        <v>1.29871073707466</v>
      </c>
      <c r="AG130" s="1">
        <v>3.45063154987717</v>
      </c>
      <c r="AH130" s="1">
        <v>6.03787845753572</v>
      </c>
      <c r="AI130" s="1">
        <v>13.7538336313027</v>
      </c>
      <c r="AJ130" s="1">
        <v>27.0280091280396</v>
      </c>
      <c r="AK130" s="1">
        <v>23.8622654399046</v>
      </c>
      <c r="AL130" s="1">
        <v>13.0605096004302</v>
      </c>
      <c r="AM130" s="1">
        <v>10.3468073663861</v>
      </c>
      <c r="AN130" s="1">
        <v>137598.0</v>
      </c>
      <c r="AO130" s="1">
        <v>0.0</v>
      </c>
      <c r="AP130" s="1">
        <v>0.0</v>
      </c>
      <c r="AQ130" s="1">
        <v>0.0</v>
      </c>
      <c r="AR130" s="1">
        <v>0.0</v>
      </c>
      <c r="AS130" s="1">
        <v>0.0</v>
      </c>
      <c r="AT130" s="1">
        <v>0.0</v>
      </c>
      <c r="AU130" s="1">
        <v>0.0</v>
      </c>
      <c r="AV130" s="1">
        <v>1.0</v>
      </c>
      <c r="AW130" s="1">
        <v>0.0</v>
      </c>
      <c r="AX130" s="1">
        <v>0.0</v>
      </c>
      <c r="AY130" s="1">
        <v>1.0</v>
      </c>
      <c r="AZ130" s="1">
        <v>0.0</v>
      </c>
      <c r="BA130" s="1">
        <v>0.0</v>
      </c>
      <c r="BB130" s="1">
        <v>0.0</v>
      </c>
      <c r="BC130" s="1">
        <v>0.0</v>
      </c>
      <c r="BD130" s="1">
        <v>0.0</v>
      </c>
      <c r="BE130" s="1">
        <v>0.0</v>
      </c>
      <c r="BF130" s="1">
        <v>0.0</v>
      </c>
      <c r="BG130" s="1">
        <v>0.0</v>
      </c>
      <c r="BH130" s="1">
        <v>0.0</v>
      </c>
      <c r="BI130" s="1">
        <v>0.0</v>
      </c>
      <c r="BJ130" s="1">
        <v>0.0</v>
      </c>
      <c r="BK130" s="1">
        <v>0.0</v>
      </c>
      <c r="BL130" s="1">
        <v>0.0</v>
      </c>
      <c r="BM130" s="1">
        <v>0.0</v>
      </c>
      <c r="BN130" s="1">
        <v>0.0</v>
      </c>
      <c r="BO130" s="1">
        <v>0.0</v>
      </c>
      <c r="BP130" s="1">
        <v>0.0</v>
      </c>
      <c r="BQ130" s="1">
        <v>0.0</v>
      </c>
      <c r="BR130" s="1">
        <v>0.0</v>
      </c>
      <c r="BS130" s="1">
        <v>0.0</v>
      </c>
      <c r="BT130" s="1">
        <v>0.0</v>
      </c>
      <c r="BU130" s="1">
        <v>0.0</v>
      </c>
      <c r="BV130" s="1">
        <v>0.0</v>
      </c>
      <c r="BW130" s="1">
        <v>1.0</v>
      </c>
      <c r="BX130" s="1">
        <v>0.0</v>
      </c>
    </row>
    <row r="131">
      <c r="A131" s="1">
        <v>129.0</v>
      </c>
      <c r="B131" s="1">
        <v>13.0</v>
      </c>
      <c r="C131" s="1" t="s">
        <v>492</v>
      </c>
      <c r="D131" s="1">
        <v>7.0</v>
      </c>
      <c r="E131" s="1" t="s">
        <v>66</v>
      </c>
      <c r="F131" s="1" t="s">
        <v>67</v>
      </c>
      <c r="G131" s="1" t="s">
        <v>126</v>
      </c>
      <c r="H131" s="1">
        <v>2016.0</v>
      </c>
      <c r="I131" s="1" t="s">
        <v>363</v>
      </c>
      <c r="J131" s="1">
        <v>13.0</v>
      </c>
      <c r="K131" s="1" t="s">
        <v>23</v>
      </c>
      <c r="L131" s="2" t="str">
        <f>HYPERLINK("https://myanimelist.net/anime/32282/Shokugeki_no_Souma__Ni_no_Sara", "Shokugeki no Souma: Ni no Sara")</f>
        <v>Shokugeki no Souma: Ni no Sara</v>
      </c>
      <c r="M131" s="1" t="s">
        <v>70</v>
      </c>
      <c r="N131" s="1" t="s">
        <v>71</v>
      </c>
      <c r="O131" s="1">
        <v>8.181</v>
      </c>
      <c r="P131" s="1" t="s">
        <v>493</v>
      </c>
      <c r="Q131" s="1" t="s">
        <v>73</v>
      </c>
      <c r="R131" s="1" t="s">
        <v>489</v>
      </c>
      <c r="S131" s="1">
        <v>24.0</v>
      </c>
      <c r="T131" s="1">
        <v>3292.0</v>
      </c>
      <c r="U131" s="1">
        <v>108.0</v>
      </c>
      <c r="V131" s="1">
        <v>848028.0</v>
      </c>
      <c r="W131" s="1">
        <v>3207.0</v>
      </c>
      <c r="X131" s="1">
        <v>38535.0</v>
      </c>
      <c r="Y131" s="1">
        <v>711653.0</v>
      </c>
      <c r="Z131" s="1">
        <v>10205.0</v>
      </c>
      <c r="AA131" s="1">
        <v>8138.0</v>
      </c>
      <c r="AB131" s="1">
        <v>79497.0</v>
      </c>
      <c r="AC131" s="1">
        <v>848028.0</v>
      </c>
      <c r="AD131" s="1">
        <v>0.137017245657108</v>
      </c>
      <c r="AE131" s="1">
        <v>0.0788774954728761</v>
      </c>
      <c r="AF131" s="1">
        <v>0.14479390014035</v>
      </c>
      <c r="AG131" s="1">
        <v>0.432715274460355</v>
      </c>
      <c r="AH131" s="1">
        <v>1.49367313610256</v>
      </c>
      <c r="AI131" s="1">
        <v>5.01557182481049</v>
      </c>
      <c r="AJ131" s="1">
        <v>18.5104744129551</v>
      </c>
      <c r="AK131" s="1">
        <v>34.7427593792007</v>
      </c>
      <c r="AL131" s="1">
        <v>25.6255577898007</v>
      </c>
      <c r="AM131" s="1">
        <v>13.8185595413995</v>
      </c>
      <c r="AN131" s="1">
        <v>540078.0</v>
      </c>
      <c r="AO131" s="1">
        <v>0.0</v>
      </c>
      <c r="AP131" s="1">
        <v>0.0</v>
      </c>
      <c r="AQ131" s="1">
        <v>0.0</v>
      </c>
      <c r="AR131" s="1">
        <v>0.0</v>
      </c>
      <c r="AS131" s="1">
        <v>0.0</v>
      </c>
      <c r="AT131" s="1">
        <v>0.0</v>
      </c>
      <c r="AU131" s="1">
        <v>0.0</v>
      </c>
      <c r="AV131" s="1">
        <v>1.0</v>
      </c>
      <c r="AW131" s="1">
        <v>0.0</v>
      </c>
      <c r="AX131" s="1">
        <v>0.0</v>
      </c>
      <c r="AY131" s="1">
        <v>1.0</v>
      </c>
      <c r="AZ131" s="1">
        <v>0.0</v>
      </c>
      <c r="BA131" s="1">
        <v>0.0</v>
      </c>
      <c r="BB131" s="1">
        <v>0.0</v>
      </c>
      <c r="BC131" s="1">
        <v>0.0</v>
      </c>
      <c r="BD131" s="1">
        <v>0.0</v>
      </c>
      <c r="BE131" s="1">
        <v>0.0</v>
      </c>
      <c r="BF131" s="1">
        <v>0.0</v>
      </c>
      <c r="BG131" s="1">
        <v>0.0</v>
      </c>
      <c r="BH131" s="1">
        <v>0.0</v>
      </c>
      <c r="BI131" s="1">
        <v>0.0</v>
      </c>
      <c r="BJ131" s="1">
        <v>0.0</v>
      </c>
      <c r="BK131" s="1">
        <v>0.0</v>
      </c>
      <c r="BL131" s="1">
        <v>0.0</v>
      </c>
      <c r="BM131" s="1">
        <v>0.0</v>
      </c>
      <c r="BN131" s="1">
        <v>0.0</v>
      </c>
      <c r="BO131" s="1">
        <v>0.0</v>
      </c>
      <c r="BP131" s="1">
        <v>0.0</v>
      </c>
      <c r="BQ131" s="1">
        <v>0.0</v>
      </c>
      <c r="BR131" s="1">
        <v>0.0</v>
      </c>
      <c r="BS131" s="1">
        <v>0.0</v>
      </c>
      <c r="BT131" s="1">
        <v>0.0</v>
      </c>
      <c r="BU131" s="1">
        <v>0.0</v>
      </c>
      <c r="BV131" s="1">
        <v>0.0</v>
      </c>
      <c r="BW131" s="1">
        <v>1.0</v>
      </c>
      <c r="BX131" s="1">
        <v>0.0</v>
      </c>
    </row>
    <row r="132">
      <c r="A132" s="1">
        <v>130.0</v>
      </c>
      <c r="B132" s="1">
        <v>12.0</v>
      </c>
      <c r="C132" s="1" t="s">
        <v>494</v>
      </c>
      <c r="D132" s="1">
        <v>8.0</v>
      </c>
      <c r="E132" s="1" t="s">
        <v>66</v>
      </c>
      <c r="F132" s="1" t="s">
        <v>67</v>
      </c>
      <c r="G132" s="1" t="s">
        <v>68</v>
      </c>
      <c r="H132" s="1">
        <v>2017.0</v>
      </c>
      <c r="I132" s="1" t="s">
        <v>363</v>
      </c>
      <c r="J132" s="1">
        <v>12.0</v>
      </c>
      <c r="K132" s="1" t="s">
        <v>23</v>
      </c>
      <c r="L132" s="2" t="str">
        <f>HYPERLINK("https://myanimelist.net/anime/35788/Shokugeki_no_Souma__San_no_Sara", "Shokugeki no Souma: San no Sara")</f>
        <v>Shokugeki no Souma: San no Sara</v>
      </c>
      <c r="M132" s="1" t="s">
        <v>70</v>
      </c>
      <c r="N132" s="1" t="s">
        <v>71</v>
      </c>
      <c r="O132" s="1">
        <v>8.111</v>
      </c>
      <c r="P132" s="1" t="s">
        <v>495</v>
      </c>
      <c r="Q132" s="1" t="s">
        <v>73</v>
      </c>
      <c r="R132" s="1" t="s">
        <v>489</v>
      </c>
      <c r="S132" s="1">
        <v>24.0</v>
      </c>
      <c r="T132" s="1">
        <v>3952.0</v>
      </c>
      <c r="U132" s="1">
        <v>148.0</v>
      </c>
      <c r="V132" s="1">
        <v>700146.0</v>
      </c>
      <c r="W132" s="1">
        <v>2752.0</v>
      </c>
      <c r="X132" s="1">
        <v>37050.0</v>
      </c>
      <c r="Y132" s="1">
        <v>560662.0</v>
      </c>
      <c r="Z132" s="1">
        <v>9090.0</v>
      </c>
      <c r="AA132" s="1">
        <v>7180.0</v>
      </c>
      <c r="AB132" s="1">
        <v>86164.0</v>
      </c>
      <c r="AC132" s="1">
        <v>700146.0</v>
      </c>
      <c r="AD132" s="1">
        <v>0.159578731007302</v>
      </c>
      <c r="AE132" s="1">
        <v>0.0810857953715096</v>
      </c>
      <c r="AF132" s="1">
        <v>0.214971643543072</v>
      </c>
      <c r="AG132" s="1">
        <v>0.56901485472914</v>
      </c>
      <c r="AH132" s="1">
        <v>1.88807331664474</v>
      </c>
      <c r="AI132" s="1">
        <v>5.86858444001301</v>
      </c>
      <c r="AJ132" s="1">
        <v>19.7097411383125</v>
      </c>
      <c r="AK132" s="1">
        <v>34.0359983217126</v>
      </c>
      <c r="AL132" s="1">
        <v>24.0169525883811</v>
      </c>
      <c r="AM132" s="1">
        <v>13.4559991702848</v>
      </c>
      <c r="AN132" s="1">
        <v>424242.0</v>
      </c>
      <c r="AO132" s="1">
        <v>0.0</v>
      </c>
      <c r="AP132" s="1">
        <v>0.0</v>
      </c>
      <c r="AQ132" s="1">
        <v>0.0</v>
      </c>
      <c r="AR132" s="1">
        <v>0.0</v>
      </c>
      <c r="AS132" s="1">
        <v>0.0</v>
      </c>
      <c r="AT132" s="1">
        <v>0.0</v>
      </c>
      <c r="AU132" s="1">
        <v>0.0</v>
      </c>
      <c r="AV132" s="1">
        <v>1.0</v>
      </c>
      <c r="AW132" s="1">
        <v>0.0</v>
      </c>
      <c r="AX132" s="1">
        <v>0.0</v>
      </c>
      <c r="AY132" s="1">
        <v>1.0</v>
      </c>
      <c r="AZ132" s="1">
        <v>0.0</v>
      </c>
      <c r="BA132" s="1">
        <v>0.0</v>
      </c>
      <c r="BB132" s="1">
        <v>0.0</v>
      </c>
      <c r="BC132" s="1">
        <v>0.0</v>
      </c>
      <c r="BD132" s="1">
        <v>0.0</v>
      </c>
      <c r="BE132" s="1">
        <v>0.0</v>
      </c>
      <c r="BF132" s="1">
        <v>0.0</v>
      </c>
      <c r="BG132" s="1">
        <v>0.0</v>
      </c>
      <c r="BH132" s="1">
        <v>0.0</v>
      </c>
      <c r="BI132" s="1">
        <v>0.0</v>
      </c>
      <c r="BJ132" s="1">
        <v>0.0</v>
      </c>
      <c r="BK132" s="1">
        <v>0.0</v>
      </c>
      <c r="BL132" s="1">
        <v>0.0</v>
      </c>
      <c r="BM132" s="1">
        <v>0.0</v>
      </c>
      <c r="BN132" s="1">
        <v>0.0</v>
      </c>
      <c r="BO132" s="1">
        <v>0.0</v>
      </c>
      <c r="BP132" s="1">
        <v>0.0</v>
      </c>
      <c r="BQ132" s="1">
        <v>0.0</v>
      </c>
      <c r="BR132" s="1">
        <v>0.0</v>
      </c>
      <c r="BS132" s="1">
        <v>0.0</v>
      </c>
      <c r="BT132" s="1">
        <v>0.0</v>
      </c>
      <c r="BU132" s="1">
        <v>0.0</v>
      </c>
      <c r="BV132" s="1">
        <v>0.0</v>
      </c>
      <c r="BW132" s="1">
        <v>1.0</v>
      </c>
      <c r="BX132" s="1">
        <v>0.0</v>
      </c>
    </row>
    <row r="133">
      <c r="A133" s="1">
        <v>131.0</v>
      </c>
      <c r="B133" s="1">
        <v>12.0</v>
      </c>
      <c r="C133" s="1" t="s">
        <v>496</v>
      </c>
      <c r="D133" s="1">
        <v>7.0</v>
      </c>
      <c r="E133" s="1" t="s">
        <v>66</v>
      </c>
      <c r="F133" s="1" t="s">
        <v>67</v>
      </c>
      <c r="G133" s="1" t="s">
        <v>78</v>
      </c>
      <c r="H133" s="1">
        <v>2018.0</v>
      </c>
      <c r="I133" s="1" t="s">
        <v>363</v>
      </c>
      <c r="J133" s="1">
        <v>12.0</v>
      </c>
      <c r="K133" s="1" t="s">
        <v>23</v>
      </c>
      <c r="L133" s="2" t="str">
        <f>HYPERLINK("https://myanimelist.net/anime/36949/Shokugeki_no_Souma__San_no_Sara_-_Tootsuki_Ressha-hen", "Shokugeki no Souma: San no Sara - Tootsuki Ressha-hen")</f>
        <v>Shokugeki no Souma: San no Sara - Tootsuki Ressha-hen</v>
      </c>
      <c r="M133" s="1" t="s">
        <v>70</v>
      </c>
      <c r="N133" s="1" t="s">
        <v>71</v>
      </c>
      <c r="O133" s="1">
        <v>8.051</v>
      </c>
      <c r="P133" s="1" t="s">
        <v>497</v>
      </c>
      <c r="Q133" s="1" t="s">
        <v>73</v>
      </c>
      <c r="R133" s="1" t="s">
        <v>489</v>
      </c>
      <c r="S133" s="1">
        <v>24.0</v>
      </c>
      <c r="T133" s="1">
        <v>4742.0</v>
      </c>
      <c r="U133" s="1">
        <v>257.0</v>
      </c>
      <c r="V133" s="1">
        <v>506878.0</v>
      </c>
      <c r="W133" s="1">
        <v>1465.0</v>
      </c>
      <c r="X133" s="1">
        <v>31318.0</v>
      </c>
      <c r="Y133" s="1">
        <v>400095.0</v>
      </c>
      <c r="Z133" s="1">
        <v>5910.0</v>
      </c>
      <c r="AA133" s="1">
        <v>4242.0</v>
      </c>
      <c r="AB133" s="1">
        <v>65313.0</v>
      </c>
      <c r="AC133" s="1">
        <v>506878.0</v>
      </c>
      <c r="AD133" s="1">
        <v>0.107083632652787</v>
      </c>
      <c r="AE133" s="1">
        <v>0.092649161793634</v>
      </c>
      <c r="AF133" s="1">
        <v>0.227594680058275</v>
      </c>
      <c r="AG133" s="1">
        <v>0.671035052266212</v>
      </c>
      <c r="AH133" s="1">
        <v>2.03257490819005</v>
      </c>
      <c r="AI133" s="1">
        <v>6.34076093159403</v>
      </c>
      <c r="AJ133" s="1">
        <v>20.3653599554209</v>
      </c>
      <c r="AK133" s="1">
        <v>34.4211777185479</v>
      </c>
      <c r="AL133" s="1">
        <v>22.9098550510577</v>
      </c>
      <c r="AM133" s="1">
        <v>12.8319089084183</v>
      </c>
      <c r="AN133" s="1">
        <v>297898.0</v>
      </c>
      <c r="AO133" s="1">
        <v>0.0</v>
      </c>
      <c r="AP133" s="1">
        <v>0.0</v>
      </c>
      <c r="AQ133" s="1">
        <v>0.0</v>
      </c>
      <c r="AR133" s="1">
        <v>0.0</v>
      </c>
      <c r="AS133" s="1">
        <v>0.0</v>
      </c>
      <c r="AT133" s="1">
        <v>0.0</v>
      </c>
      <c r="AU133" s="1">
        <v>0.0</v>
      </c>
      <c r="AV133" s="1">
        <v>1.0</v>
      </c>
      <c r="AW133" s="1">
        <v>0.0</v>
      </c>
      <c r="AX133" s="1">
        <v>0.0</v>
      </c>
      <c r="AY133" s="1">
        <v>1.0</v>
      </c>
      <c r="AZ133" s="1">
        <v>0.0</v>
      </c>
      <c r="BA133" s="1">
        <v>0.0</v>
      </c>
      <c r="BB133" s="1">
        <v>0.0</v>
      </c>
      <c r="BC133" s="1">
        <v>0.0</v>
      </c>
      <c r="BD133" s="1">
        <v>0.0</v>
      </c>
      <c r="BE133" s="1">
        <v>0.0</v>
      </c>
      <c r="BF133" s="1">
        <v>0.0</v>
      </c>
      <c r="BG133" s="1">
        <v>0.0</v>
      </c>
      <c r="BH133" s="1">
        <v>0.0</v>
      </c>
      <c r="BI133" s="1">
        <v>0.0</v>
      </c>
      <c r="BJ133" s="1">
        <v>0.0</v>
      </c>
      <c r="BK133" s="1">
        <v>0.0</v>
      </c>
      <c r="BL133" s="1">
        <v>0.0</v>
      </c>
      <c r="BM133" s="1">
        <v>0.0</v>
      </c>
      <c r="BN133" s="1">
        <v>0.0</v>
      </c>
      <c r="BO133" s="1">
        <v>0.0</v>
      </c>
      <c r="BP133" s="1">
        <v>0.0</v>
      </c>
      <c r="BQ133" s="1">
        <v>0.0</v>
      </c>
      <c r="BR133" s="1">
        <v>0.0</v>
      </c>
      <c r="BS133" s="1">
        <v>0.0</v>
      </c>
      <c r="BT133" s="1">
        <v>0.0</v>
      </c>
      <c r="BU133" s="1">
        <v>0.0</v>
      </c>
      <c r="BV133" s="1">
        <v>0.0</v>
      </c>
      <c r="BW133" s="1">
        <v>1.0</v>
      </c>
      <c r="BX133" s="1">
        <v>0.0</v>
      </c>
    </row>
    <row r="134">
      <c r="A134" s="1">
        <v>132.0</v>
      </c>
      <c r="B134" s="1">
        <v>12.0</v>
      </c>
      <c r="C134" s="1" t="s">
        <v>498</v>
      </c>
      <c r="D134" s="1">
        <v>8.0</v>
      </c>
      <c r="E134" s="1" t="s">
        <v>66</v>
      </c>
      <c r="F134" s="1" t="s">
        <v>67</v>
      </c>
      <c r="G134" s="1" t="s">
        <v>68</v>
      </c>
      <c r="H134" s="1">
        <v>2019.0</v>
      </c>
      <c r="I134" s="1" t="s">
        <v>363</v>
      </c>
      <c r="J134" s="1">
        <v>12.0</v>
      </c>
      <c r="K134" s="1" t="s">
        <v>23</v>
      </c>
      <c r="L134" s="2" t="str">
        <f>HYPERLINK("https://myanimelist.net/anime/39940/Shokugeki_no_Souma__Shin_no_Sara", "Shokugeki no Souma: Shin no Sara")</f>
        <v>Shokugeki no Souma: Shin no Sara</v>
      </c>
      <c r="M134" s="1" t="s">
        <v>70</v>
      </c>
      <c r="N134" s="1" t="s">
        <v>71</v>
      </c>
      <c r="O134" s="1">
        <v>7.751</v>
      </c>
      <c r="P134" s="1" t="s">
        <v>499</v>
      </c>
      <c r="Q134" s="1" t="s">
        <v>73</v>
      </c>
      <c r="R134" s="1" t="s">
        <v>489</v>
      </c>
      <c r="S134" s="1">
        <v>24.0</v>
      </c>
      <c r="T134" s="1">
        <v>9202.0</v>
      </c>
      <c r="U134" s="1">
        <v>365.0</v>
      </c>
      <c r="V134" s="1">
        <v>391282.0</v>
      </c>
      <c r="W134" s="1">
        <v>1329.0</v>
      </c>
      <c r="X134" s="1">
        <v>27041.0</v>
      </c>
      <c r="Y134" s="1">
        <v>285038.0</v>
      </c>
      <c r="Z134" s="1">
        <v>6047.0</v>
      </c>
      <c r="AA134" s="1">
        <v>5002.0</v>
      </c>
      <c r="AB134" s="1">
        <v>68154.0</v>
      </c>
      <c r="AC134" s="1">
        <v>391282.0</v>
      </c>
      <c r="AD134" s="1">
        <v>0.139901332744275</v>
      </c>
      <c r="AE134" s="1">
        <v>0.147264560783447</v>
      </c>
      <c r="AF134" s="1">
        <v>0.382427656284515</v>
      </c>
      <c r="AG134" s="1">
        <v>1.11598924968706</v>
      </c>
      <c r="AH134" s="1">
        <v>3.15790442530005</v>
      </c>
      <c r="AI134" s="1">
        <v>9.17044032103674</v>
      </c>
      <c r="AJ134" s="1">
        <v>26.1256534864884</v>
      </c>
      <c r="AK134" s="1">
        <v>32.4368603195641</v>
      </c>
      <c r="AL134" s="1">
        <v>16.9929497091524</v>
      </c>
      <c r="AM134" s="1">
        <v>10.3306089389588</v>
      </c>
      <c r="AN134" s="1">
        <v>217296.0</v>
      </c>
      <c r="AO134" s="1">
        <v>0.0</v>
      </c>
      <c r="AP134" s="1">
        <v>0.0</v>
      </c>
      <c r="AQ134" s="1">
        <v>0.0</v>
      </c>
      <c r="AR134" s="1">
        <v>0.0</v>
      </c>
      <c r="AS134" s="1">
        <v>0.0</v>
      </c>
      <c r="AT134" s="1">
        <v>0.0</v>
      </c>
      <c r="AU134" s="1">
        <v>0.0</v>
      </c>
      <c r="AV134" s="1">
        <v>1.0</v>
      </c>
      <c r="AW134" s="1">
        <v>0.0</v>
      </c>
      <c r="AX134" s="1">
        <v>0.0</v>
      </c>
      <c r="AY134" s="1">
        <v>1.0</v>
      </c>
      <c r="AZ134" s="1">
        <v>0.0</v>
      </c>
      <c r="BA134" s="1">
        <v>0.0</v>
      </c>
      <c r="BB134" s="1">
        <v>0.0</v>
      </c>
      <c r="BC134" s="1">
        <v>0.0</v>
      </c>
      <c r="BD134" s="1">
        <v>0.0</v>
      </c>
      <c r="BE134" s="1">
        <v>0.0</v>
      </c>
      <c r="BF134" s="1">
        <v>0.0</v>
      </c>
      <c r="BG134" s="1">
        <v>0.0</v>
      </c>
      <c r="BH134" s="1">
        <v>0.0</v>
      </c>
      <c r="BI134" s="1">
        <v>0.0</v>
      </c>
      <c r="BJ134" s="1">
        <v>0.0</v>
      </c>
      <c r="BK134" s="1">
        <v>0.0</v>
      </c>
      <c r="BL134" s="1">
        <v>0.0</v>
      </c>
      <c r="BM134" s="1">
        <v>0.0</v>
      </c>
      <c r="BN134" s="1">
        <v>0.0</v>
      </c>
      <c r="BO134" s="1">
        <v>0.0</v>
      </c>
      <c r="BP134" s="1">
        <v>0.0</v>
      </c>
      <c r="BQ134" s="1">
        <v>0.0</v>
      </c>
      <c r="BR134" s="1">
        <v>0.0</v>
      </c>
      <c r="BS134" s="1">
        <v>0.0</v>
      </c>
      <c r="BT134" s="1">
        <v>0.0</v>
      </c>
      <c r="BU134" s="1">
        <v>0.0</v>
      </c>
      <c r="BV134" s="1">
        <v>0.0</v>
      </c>
      <c r="BW134" s="1">
        <v>1.0</v>
      </c>
      <c r="BX134" s="1">
        <v>0.0</v>
      </c>
    </row>
    <row r="135">
      <c r="A135" s="1">
        <v>133.0</v>
      </c>
      <c r="B135" s="1">
        <v>51.0</v>
      </c>
      <c r="C135" s="1" t="s">
        <v>500</v>
      </c>
      <c r="D135" s="1">
        <v>8.0</v>
      </c>
      <c r="E135" s="1" t="s">
        <v>66</v>
      </c>
      <c r="F135" s="1" t="s">
        <v>67</v>
      </c>
      <c r="G135" s="1" t="s">
        <v>78</v>
      </c>
      <c r="H135" s="1">
        <v>2008.0</v>
      </c>
      <c r="I135" s="1" t="s">
        <v>110</v>
      </c>
      <c r="J135" s="1">
        <v>51.0</v>
      </c>
      <c r="K135" s="1" t="s">
        <v>23</v>
      </c>
      <c r="L135" s="2" t="str">
        <f>HYPERLINK("https://myanimelist.net/anime/3588/Soul_Eater", "Soul Eater")</f>
        <v>Soul Eater</v>
      </c>
      <c r="M135" s="1" t="s">
        <v>70</v>
      </c>
      <c r="N135" s="1" t="s">
        <v>71</v>
      </c>
      <c r="O135" s="1">
        <v>7.871</v>
      </c>
      <c r="P135" s="1" t="s">
        <v>501</v>
      </c>
      <c r="Q135" s="1" t="s">
        <v>73</v>
      </c>
      <c r="R135" s="1" t="s">
        <v>502</v>
      </c>
      <c r="S135" s="1">
        <v>24.0</v>
      </c>
      <c r="T135" s="1">
        <v>7102.0</v>
      </c>
      <c r="U135" s="1">
        <v>47.0</v>
      </c>
      <c r="V135" s="1">
        <v>1270849.0</v>
      </c>
      <c r="W135" s="1">
        <v>24707.0</v>
      </c>
      <c r="X135" s="1">
        <v>91413.0</v>
      </c>
      <c r="Y135" s="1">
        <v>791683.0</v>
      </c>
      <c r="Z135" s="1">
        <v>80406.0</v>
      </c>
      <c r="AA135" s="1">
        <v>68968.0</v>
      </c>
      <c r="AB135" s="1">
        <v>238379.0</v>
      </c>
      <c r="AC135" s="1">
        <v>1270849.0</v>
      </c>
      <c r="AD135" s="1">
        <v>0.206644065427093</v>
      </c>
      <c r="AE135" s="1">
        <v>0.214071019152803</v>
      </c>
      <c r="AF135" s="1">
        <v>0.438044643273218</v>
      </c>
      <c r="AG135" s="1">
        <v>1.32927909035835</v>
      </c>
      <c r="AH135" s="1">
        <v>3.73168018080991</v>
      </c>
      <c r="AI135" s="1">
        <v>8.8775397269211</v>
      </c>
      <c r="AJ135" s="1">
        <v>23.380632834708</v>
      </c>
      <c r="AK135" s="1">
        <v>30.3407078615033</v>
      </c>
      <c r="AL135" s="1">
        <v>20.0738909082436</v>
      </c>
      <c r="AM135" s="1">
        <v>11.4075096696024</v>
      </c>
      <c r="AN135" s="1">
        <v>686688.0</v>
      </c>
      <c r="AO135" s="1">
        <v>0.0</v>
      </c>
      <c r="AP135" s="1">
        <v>0.0</v>
      </c>
      <c r="AQ135" s="1">
        <v>0.0</v>
      </c>
      <c r="AR135" s="1">
        <v>0.0</v>
      </c>
      <c r="AS135" s="1">
        <v>1.0</v>
      </c>
      <c r="AT135" s="1">
        <v>0.0</v>
      </c>
      <c r="AU135" s="1">
        <v>0.0</v>
      </c>
      <c r="AV135" s="1">
        <v>0.0</v>
      </c>
      <c r="AW135" s="1">
        <v>1.0</v>
      </c>
      <c r="AX135" s="1">
        <v>0.0</v>
      </c>
      <c r="AY135" s="1">
        <v>1.0</v>
      </c>
      <c r="AZ135" s="1">
        <v>0.0</v>
      </c>
      <c r="BA135" s="1">
        <v>0.0</v>
      </c>
      <c r="BB135" s="1">
        <v>1.0</v>
      </c>
      <c r="BC135" s="1">
        <v>0.0</v>
      </c>
      <c r="BD135" s="1">
        <v>1.0</v>
      </c>
      <c r="BE135" s="1">
        <v>0.0</v>
      </c>
      <c r="BF135" s="1">
        <v>0.0</v>
      </c>
      <c r="BG135" s="1">
        <v>0.0</v>
      </c>
      <c r="BH135" s="1">
        <v>0.0</v>
      </c>
      <c r="BI135" s="1">
        <v>0.0</v>
      </c>
      <c r="BJ135" s="1">
        <v>0.0</v>
      </c>
      <c r="BK135" s="1">
        <v>0.0</v>
      </c>
      <c r="BL135" s="1">
        <v>0.0</v>
      </c>
      <c r="BM135" s="1">
        <v>0.0</v>
      </c>
      <c r="BN135" s="1">
        <v>0.0</v>
      </c>
      <c r="BO135" s="1">
        <v>0.0</v>
      </c>
      <c r="BP135" s="1">
        <v>0.0</v>
      </c>
      <c r="BQ135" s="1">
        <v>0.0</v>
      </c>
      <c r="BR135" s="1">
        <v>0.0</v>
      </c>
      <c r="BS135" s="1">
        <v>0.0</v>
      </c>
      <c r="BT135" s="1">
        <v>0.0</v>
      </c>
      <c r="BU135" s="1">
        <v>0.0</v>
      </c>
      <c r="BV135" s="1">
        <v>0.0</v>
      </c>
      <c r="BW135" s="1">
        <v>0.0</v>
      </c>
      <c r="BX135" s="1">
        <v>0.0</v>
      </c>
    </row>
    <row r="136">
      <c r="A136" s="1">
        <v>134.0</v>
      </c>
      <c r="B136" s="1">
        <v>12.0</v>
      </c>
      <c r="C136" s="1" t="s">
        <v>503</v>
      </c>
      <c r="D136" s="1">
        <v>5.0</v>
      </c>
      <c r="E136" s="1" t="s">
        <v>66</v>
      </c>
      <c r="F136" s="1" t="s">
        <v>67</v>
      </c>
      <c r="G136" s="1" t="s">
        <v>78</v>
      </c>
      <c r="H136" s="1">
        <v>2014.0</v>
      </c>
      <c r="I136" s="1" t="s">
        <v>110</v>
      </c>
      <c r="J136" s="1">
        <v>12.0</v>
      </c>
      <c r="K136" s="1" t="s">
        <v>23</v>
      </c>
      <c r="L136" s="2" t="str">
        <f>HYPERLINK("https://myanimelist.net/anime/21507/Soul_Eater_NOT", "Soul Eater NOT!")</f>
        <v>Soul Eater NOT!</v>
      </c>
      <c r="M136" s="1" t="s">
        <v>70</v>
      </c>
      <c r="N136" s="1" t="s">
        <v>71</v>
      </c>
      <c r="O136" s="1">
        <v>5.961</v>
      </c>
      <c r="P136" s="1" t="s">
        <v>504</v>
      </c>
      <c r="Q136" s="1" t="s">
        <v>73</v>
      </c>
      <c r="R136" s="1" t="s">
        <v>505</v>
      </c>
      <c r="S136" s="1">
        <v>23.0</v>
      </c>
      <c r="T136" s="1">
        <v>84512.0</v>
      </c>
      <c r="U136" s="1">
        <v>907.0</v>
      </c>
      <c r="V136" s="1">
        <v>172005.0</v>
      </c>
      <c r="W136" s="1">
        <v>223.0</v>
      </c>
      <c r="X136" s="1">
        <v>8042.0</v>
      </c>
      <c r="Y136" s="1">
        <v>105534.0</v>
      </c>
      <c r="Z136" s="1">
        <v>5941.0</v>
      </c>
      <c r="AA136" s="1">
        <v>18670.0</v>
      </c>
      <c r="AB136" s="1">
        <v>33818.0</v>
      </c>
      <c r="AC136" s="1">
        <v>172005.0</v>
      </c>
      <c r="AD136" s="1">
        <v>3.09187578312845</v>
      </c>
      <c r="AE136" s="1">
        <v>3.54228047004639</v>
      </c>
      <c r="AF136" s="1">
        <v>5.4691997697179</v>
      </c>
      <c r="AG136" s="1">
        <v>10.5105715285538</v>
      </c>
      <c r="AH136" s="1">
        <v>15.893979929335</v>
      </c>
      <c r="AI136" s="1">
        <v>21.8260015577906</v>
      </c>
      <c r="AJ136" s="1">
        <v>21.857608904241</v>
      </c>
      <c r="AK136" s="1">
        <v>10.7668168015623</v>
      </c>
      <c r="AL136" s="1">
        <v>4.21393658211701</v>
      </c>
      <c r="AM136" s="1">
        <v>2.82772867350739</v>
      </c>
      <c r="AN136" s="1">
        <v>88587.0</v>
      </c>
      <c r="AO136" s="1">
        <v>0.0</v>
      </c>
      <c r="AP136" s="1">
        <v>0.0</v>
      </c>
      <c r="AQ136" s="1">
        <v>0.0</v>
      </c>
      <c r="AR136" s="1">
        <v>0.0</v>
      </c>
      <c r="AS136" s="1">
        <v>1.0</v>
      </c>
      <c r="AT136" s="1">
        <v>0.0</v>
      </c>
      <c r="AU136" s="1">
        <v>0.0</v>
      </c>
      <c r="AV136" s="1">
        <v>0.0</v>
      </c>
      <c r="AW136" s="1">
        <v>1.0</v>
      </c>
      <c r="AX136" s="1">
        <v>0.0</v>
      </c>
      <c r="AY136" s="1">
        <v>1.0</v>
      </c>
      <c r="AZ136" s="1">
        <v>0.0</v>
      </c>
      <c r="BA136" s="1">
        <v>0.0</v>
      </c>
      <c r="BB136" s="1">
        <v>1.0</v>
      </c>
      <c r="BC136" s="1">
        <v>0.0</v>
      </c>
      <c r="BD136" s="1">
        <v>0.0</v>
      </c>
      <c r="BE136" s="1">
        <v>0.0</v>
      </c>
      <c r="BF136" s="1">
        <v>0.0</v>
      </c>
      <c r="BG136" s="1">
        <v>0.0</v>
      </c>
      <c r="BH136" s="1">
        <v>0.0</v>
      </c>
      <c r="BI136" s="1">
        <v>0.0</v>
      </c>
      <c r="BJ136" s="1">
        <v>0.0</v>
      </c>
      <c r="BK136" s="1">
        <v>0.0</v>
      </c>
      <c r="BL136" s="1">
        <v>0.0</v>
      </c>
      <c r="BM136" s="1">
        <v>0.0</v>
      </c>
      <c r="BN136" s="1">
        <v>0.0</v>
      </c>
      <c r="BO136" s="1">
        <v>0.0</v>
      </c>
      <c r="BP136" s="1">
        <v>0.0</v>
      </c>
      <c r="BQ136" s="1">
        <v>0.0</v>
      </c>
      <c r="BR136" s="1">
        <v>0.0</v>
      </c>
      <c r="BS136" s="1">
        <v>0.0</v>
      </c>
      <c r="BT136" s="1">
        <v>0.0</v>
      </c>
      <c r="BU136" s="1">
        <v>0.0</v>
      </c>
      <c r="BV136" s="1">
        <v>0.0</v>
      </c>
      <c r="BW136" s="1">
        <v>1.0</v>
      </c>
      <c r="BX136" s="1">
        <v>0.0</v>
      </c>
    </row>
    <row r="137">
      <c r="A137" s="1">
        <v>135.0</v>
      </c>
      <c r="B137" s="1">
        <v>24.0</v>
      </c>
      <c r="C137" s="1" t="s">
        <v>506</v>
      </c>
      <c r="D137" s="1">
        <v>10.0</v>
      </c>
      <c r="E137" s="1" t="s">
        <v>66</v>
      </c>
      <c r="F137" s="1" t="s">
        <v>67</v>
      </c>
      <c r="G137" s="1" t="s">
        <v>78</v>
      </c>
      <c r="H137" s="1">
        <v>2011.0</v>
      </c>
      <c r="I137" s="1" t="s">
        <v>447</v>
      </c>
      <c r="J137" s="1">
        <v>24.0</v>
      </c>
      <c r="K137" s="1" t="s">
        <v>23</v>
      </c>
      <c r="L137" s="2" t="str">
        <f>HYPERLINK("https://myanimelist.net/anime/9253/Steins_Gate", "Steins;Gate")</f>
        <v>Steins;Gate</v>
      </c>
      <c r="M137" s="1" t="s">
        <v>70</v>
      </c>
      <c r="N137" s="1" t="s">
        <v>71</v>
      </c>
      <c r="O137" s="1">
        <v>9.111</v>
      </c>
      <c r="P137" s="1" t="s">
        <v>507</v>
      </c>
      <c r="Q137" s="1" t="s">
        <v>208</v>
      </c>
      <c r="R137" s="1" t="s">
        <v>508</v>
      </c>
      <c r="S137" s="1">
        <v>24.0</v>
      </c>
      <c r="T137" s="1">
        <v>32.0</v>
      </c>
      <c r="U137" s="1">
        <v>9.0</v>
      </c>
      <c r="V137" s="1">
        <v>1864378.0</v>
      </c>
      <c r="W137" s="1">
        <v>154509.0</v>
      </c>
      <c r="X137" s="1">
        <v>120572.0</v>
      </c>
      <c r="Y137" s="1">
        <v>1185256.0</v>
      </c>
      <c r="Z137" s="1">
        <v>64459.0</v>
      </c>
      <c r="AA137" s="1">
        <v>37766.0</v>
      </c>
      <c r="AB137" s="1">
        <v>456325.0</v>
      </c>
      <c r="AC137" s="1">
        <v>1864378.0</v>
      </c>
      <c r="AD137" s="1">
        <v>0.550112404629662</v>
      </c>
      <c r="AE137" s="1">
        <v>0.173597883648911</v>
      </c>
      <c r="AF137" s="1">
        <v>0.233296266970398</v>
      </c>
      <c r="AG137" s="1">
        <v>0.51915411537894</v>
      </c>
      <c r="AH137" s="1">
        <v>1.13388351003347</v>
      </c>
      <c r="AI137" s="1">
        <v>2.17450637924</v>
      </c>
      <c r="AJ137" s="1">
        <v>5.88545047204157</v>
      </c>
      <c r="AK137" s="1">
        <v>14.3186427731683</v>
      </c>
      <c r="AL137" s="1">
        <v>27.9516703491921</v>
      </c>
      <c r="AM137" s="1">
        <v>47.0596858456965</v>
      </c>
      <c r="AN137" s="1">
        <v>1036879.0</v>
      </c>
      <c r="AO137" s="1">
        <v>1.0</v>
      </c>
      <c r="AP137" s="1">
        <v>0.0</v>
      </c>
      <c r="AQ137" s="1">
        <v>0.0</v>
      </c>
      <c r="AR137" s="1">
        <v>0.0</v>
      </c>
      <c r="AS137" s="1">
        <v>0.0</v>
      </c>
      <c r="AT137" s="1">
        <v>1.0</v>
      </c>
      <c r="AU137" s="1">
        <v>0.0</v>
      </c>
      <c r="AV137" s="1">
        <v>0.0</v>
      </c>
      <c r="AW137" s="1">
        <v>0.0</v>
      </c>
      <c r="AX137" s="1">
        <v>0.0</v>
      </c>
      <c r="AY137" s="1">
        <v>0.0</v>
      </c>
      <c r="AZ137" s="1">
        <v>0.0</v>
      </c>
      <c r="BA137" s="1">
        <v>0.0</v>
      </c>
      <c r="BB137" s="1">
        <v>0.0</v>
      </c>
      <c r="BC137" s="1">
        <v>0.0</v>
      </c>
      <c r="BD137" s="1">
        <v>0.0</v>
      </c>
      <c r="BE137" s="1">
        <v>1.0</v>
      </c>
      <c r="BF137" s="1">
        <v>0.0</v>
      </c>
      <c r="BG137" s="1">
        <v>0.0</v>
      </c>
      <c r="BH137" s="1">
        <v>0.0</v>
      </c>
      <c r="BI137" s="1">
        <v>0.0</v>
      </c>
      <c r="BJ137" s="1">
        <v>0.0</v>
      </c>
      <c r="BK137" s="1">
        <v>1.0</v>
      </c>
      <c r="BL137" s="1">
        <v>0.0</v>
      </c>
      <c r="BM137" s="1">
        <v>0.0</v>
      </c>
      <c r="BN137" s="1">
        <v>0.0</v>
      </c>
      <c r="BO137" s="1">
        <v>0.0</v>
      </c>
      <c r="BP137" s="1">
        <v>0.0</v>
      </c>
      <c r="BQ137" s="1">
        <v>0.0</v>
      </c>
      <c r="BR137" s="1">
        <v>0.0</v>
      </c>
      <c r="BS137" s="1">
        <v>0.0</v>
      </c>
      <c r="BT137" s="1">
        <v>0.0</v>
      </c>
      <c r="BU137" s="1">
        <v>0.0</v>
      </c>
      <c r="BV137" s="1">
        <v>0.0</v>
      </c>
      <c r="BW137" s="1">
        <v>0.0</v>
      </c>
      <c r="BX137" s="1">
        <v>0.0</v>
      </c>
    </row>
    <row r="138">
      <c r="A138" s="1">
        <v>136.0</v>
      </c>
      <c r="B138" s="1">
        <v>23.0</v>
      </c>
      <c r="C138" s="1" t="s">
        <v>509</v>
      </c>
      <c r="D138" s="1">
        <v>10.0</v>
      </c>
      <c r="E138" s="1" t="s">
        <v>66</v>
      </c>
      <c r="F138" s="1" t="s">
        <v>67</v>
      </c>
      <c r="G138" s="1" t="s">
        <v>78</v>
      </c>
      <c r="H138" s="1">
        <v>2018.0</v>
      </c>
      <c r="I138" s="1" t="s">
        <v>447</v>
      </c>
      <c r="J138" s="1">
        <v>23.0</v>
      </c>
      <c r="K138" s="1" t="s">
        <v>23</v>
      </c>
      <c r="L138" s="2" t="str">
        <f>HYPERLINK("https://myanimelist.net/anime/30484/Steins_Gate_0", "Steins;Gate 0")</f>
        <v>Steins;Gate 0</v>
      </c>
      <c r="M138" s="1" t="s">
        <v>70</v>
      </c>
      <c r="N138" s="1" t="s">
        <v>71</v>
      </c>
      <c r="O138" s="1">
        <v>8.511</v>
      </c>
      <c r="P138" s="1" t="s">
        <v>510</v>
      </c>
      <c r="Q138" s="1" t="s">
        <v>208</v>
      </c>
      <c r="R138" s="1" t="s">
        <v>508</v>
      </c>
      <c r="S138" s="1">
        <v>23.0</v>
      </c>
      <c r="T138" s="1">
        <v>1022.0</v>
      </c>
      <c r="U138" s="1">
        <v>183.0</v>
      </c>
      <c r="V138" s="1">
        <v>618690.0</v>
      </c>
      <c r="W138" s="1">
        <v>9353.0</v>
      </c>
      <c r="X138" s="1">
        <v>60946.0</v>
      </c>
      <c r="Y138" s="1">
        <v>312242.0</v>
      </c>
      <c r="Z138" s="1">
        <v>20694.0</v>
      </c>
      <c r="AA138" s="1">
        <v>13059.0</v>
      </c>
      <c r="AB138" s="1">
        <v>211749.0</v>
      </c>
      <c r="AC138" s="1">
        <v>618690.0</v>
      </c>
      <c r="AD138" s="1">
        <v>0.471417423559468</v>
      </c>
      <c r="AE138" s="1">
        <v>0.310358711957896</v>
      </c>
      <c r="AF138" s="1">
        <v>0.559785920190419</v>
      </c>
      <c r="AG138" s="1">
        <v>1.19440000285059</v>
      </c>
      <c r="AH138" s="1">
        <v>1.83827852467369</v>
      </c>
      <c r="AI138" s="1">
        <v>4.18538855414173</v>
      </c>
      <c r="AJ138" s="1">
        <v>10.7560138681527</v>
      </c>
      <c r="AK138" s="1">
        <v>22.8671301261745</v>
      </c>
      <c r="AL138" s="1">
        <v>29.7445509063115</v>
      </c>
      <c r="AM138" s="1">
        <v>28.0726759619872</v>
      </c>
      <c r="AN138" s="1">
        <v>280643.0</v>
      </c>
      <c r="AO138" s="1">
        <v>1.0</v>
      </c>
      <c r="AP138" s="1">
        <v>0.0</v>
      </c>
      <c r="AQ138" s="1">
        <v>0.0</v>
      </c>
      <c r="AR138" s="1">
        <v>0.0</v>
      </c>
      <c r="AS138" s="1">
        <v>0.0</v>
      </c>
      <c r="AT138" s="1">
        <v>1.0</v>
      </c>
      <c r="AU138" s="1">
        <v>0.0</v>
      </c>
      <c r="AV138" s="1">
        <v>0.0</v>
      </c>
      <c r="AW138" s="1">
        <v>0.0</v>
      </c>
      <c r="AX138" s="1">
        <v>0.0</v>
      </c>
      <c r="AY138" s="1">
        <v>0.0</v>
      </c>
      <c r="AZ138" s="1">
        <v>0.0</v>
      </c>
      <c r="BA138" s="1">
        <v>0.0</v>
      </c>
      <c r="BB138" s="1">
        <v>0.0</v>
      </c>
      <c r="BC138" s="1">
        <v>0.0</v>
      </c>
      <c r="BD138" s="1">
        <v>0.0</v>
      </c>
      <c r="BE138" s="1">
        <v>1.0</v>
      </c>
      <c r="BF138" s="1">
        <v>0.0</v>
      </c>
      <c r="BG138" s="1">
        <v>0.0</v>
      </c>
      <c r="BH138" s="1">
        <v>0.0</v>
      </c>
      <c r="BI138" s="1">
        <v>0.0</v>
      </c>
      <c r="BJ138" s="1">
        <v>0.0</v>
      </c>
      <c r="BK138" s="1">
        <v>1.0</v>
      </c>
      <c r="BL138" s="1">
        <v>0.0</v>
      </c>
      <c r="BM138" s="1">
        <v>0.0</v>
      </c>
      <c r="BN138" s="1">
        <v>0.0</v>
      </c>
      <c r="BO138" s="1">
        <v>0.0</v>
      </c>
      <c r="BP138" s="1">
        <v>0.0</v>
      </c>
      <c r="BQ138" s="1">
        <v>0.0</v>
      </c>
      <c r="BR138" s="1">
        <v>0.0</v>
      </c>
      <c r="BS138" s="1">
        <v>0.0</v>
      </c>
      <c r="BT138" s="1">
        <v>0.0</v>
      </c>
      <c r="BU138" s="1">
        <v>0.0</v>
      </c>
      <c r="BV138" s="1">
        <v>0.0</v>
      </c>
      <c r="BW138" s="1">
        <v>0.0</v>
      </c>
      <c r="BX138" s="1">
        <v>0.0</v>
      </c>
    </row>
    <row r="139">
      <c r="A139" s="1">
        <v>137.0</v>
      </c>
      <c r="B139" s="1">
        <v>1.0</v>
      </c>
      <c r="C139" s="1" t="s">
        <v>511</v>
      </c>
      <c r="D139" s="1">
        <v>10.0</v>
      </c>
      <c r="E139" s="1" t="s">
        <v>130</v>
      </c>
      <c r="F139" s="1" t="s">
        <v>67</v>
      </c>
      <c r="G139" s="1" t="s">
        <v>68</v>
      </c>
      <c r="H139" s="1">
        <v>2015.0</v>
      </c>
      <c r="I139" s="1" t="s">
        <v>447</v>
      </c>
      <c r="J139" s="1">
        <v>1.0</v>
      </c>
      <c r="K139" s="1" t="s">
        <v>23</v>
      </c>
      <c r="L139" s="2" t="str">
        <f>HYPERLINK("https://myanimelist.net/anime/32188/Steins_Gate__Kyoukaimenjou_no_Missing_Link_-_Divide_By_Zero", "Steins;Gate: Kyoukaimenjou no Missing Link - Divide By Zero")</f>
        <v>Steins;Gate: Kyoukaimenjou no Missing Link - Divide By Zero</v>
      </c>
      <c r="M139" s="1" t="s">
        <v>70</v>
      </c>
      <c r="N139" s="1" t="s">
        <v>71</v>
      </c>
      <c r="O139" s="1">
        <v>8.261</v>
      </c>
      <c r="P139" s="1" t="s">
        <v>512</v>
      </c>
      <c r="Q139" s="1" t="s">
        <v>208</v>
      </c>
      <c r="R139" s="1" t="s">
        <v>513</v>
      </c>
      <c r="S139" s="1">
        <v>24.0</v>
      </c>
      <c r="T139" s="1">
        <v>2562.0</v>
      </c>
      <c r="U139" s="1">
        <v>846.0</v>
      </c>
      <c r="V139" s="1">
        <v>186481.0</v>
      </c>
      <c r="W139" s="1">
        <v>365.0</v>
      </c>
      <c r="X139" s="1">
        <v>3366.0</v>
      </c>
      <c r="Y139" s="1">
        <v>143973.0</v>
      </c>
      <c r="Z139" s="1">
        <v>1190.0</v>
      </c>
      <c r="AA139" s="1">
        <v>443.0</v>
      </c>
      <c r="AB139" s="1">
        <v>37509.0</v>
      </c>
      <c r="AC139" s="1">
        <v>186481.0</v>
      </c>
      <c r="AD139" s="1">
        <v>0.395568839829145</v>
      </c>
      <c r="AE139" s="1">
        <v>0.173616248902567</v>
      </c>
      <c r="AF139" s="1">
        <v>0.187426632337999</v>
      </c>
      <c r="AG139" s="1">
        <v>0.521835202667376</v>
      </c>
      <c r="AH139" s="1">
        <v>1.6039773904294</v>
      </c>
      <c r="AI139" s="1">
        <v>4.58406084460359</v>
      </c>
      <c r="AJ139" s="1">
        <v>15.9559251477217</v>
      </c>
      <c r="AK139" s="1">
        <v>33.1281504937212</v>
      </c>
      <c r="AL139" s="1">
        <v>24.7630039556883</v>
      </c>
      <c r="AM139" s="1">
        <v>18.6864352440985</v>
      </c>
      <c r="AN139" s="1">
        <v>101373.0</v>
      </c>
      <c r="AO139" s="1">
        <v>0.0</v>
      </c>
      <c r="AP139" s="1">
        <v>0.0</v>
      </c>
      <c r="AQ139" s="1">
        <v>0.0</v>
      </c>
      <c r="AR139" s="1">
        <v>0.0</v>
      </c>
      <c r="AS139" s="1">
        <v>0.0</v>
      </c>
      <c r="AT139" s="1">
        <v>1.0</v>
      </c>
      <c r="AU139" s="1">
        <v>0.0</v>
      </c>
      <c r="AV139" s="1">
        <v>0.0</v>
      </c>
      <c r="AW139" s="1">
        <v>0.0</v>
      </c>
      <c r="AX139" s="1">
        <v>0.0</v>
      </c>
      <c r="AY139" s="1">
        <v>0.0</v>
      </c>
      <c r="AZ139" s="1">
        <v>0.0</v>
      </c>
      <c r="BA139" s="1">
        <v>0.0</v>
      </c>
      <c r="BB139" s="1">
        <v>0.0</v>
      </c>
      <c r="BC139" s="1">
        <v>0.0</v>
      </c>
      <c r="BD139" s="1">
        <v>0.0</v>
      </c>
      <c r="BE139" s="1">
        <v>0.0</v>
      </c>
      <c r="BF139" s="1">
        <v>0.0</v>
      </c>
      <c r="BG139" s="1">
        <v>0.0</v>
      </c>
      <c r="BH139" s="1">
        <v>0.0</v>
      </c>
      <c r="BI139" s="1">
        <v>0.0</v>
      </c>
      <c r="BJ139" s="1">
        <v>0.0</v>
      </c>
      <c r="BK139" s="1">
        <v>1.0</v>
      </c>
      <c r="BL139" s="1">
        <v>0.0</v>
      </c>
      <c r="BM139" s="1">
        <v>0.0</v>
      </c>
      <c r="BN139" s="1">
        <v>0.0</v>
      </c>
      <c r="BO139" s="1">
        <v>0.0</v>
      </c>
      <c r="BP139" s="1">
        <v>0.0</v>
      </c>
      <c r="BQ139" s="1">
        <v>0.0</v>
      </c>
      <c r="BR139" s="1">
        <v>0.0</v>
      </c>
      <c r="BS139" s="1">
        <v>0.0</v>
      </c>
      <c r="BT139" s="1">
        <v>0.0</v>
      </c>
      <c r="BU139" s="1">
        <v>0.0</v>
      </c>
      <c r="BV139" s="1">
        <v>0.0</v>
      </c>
      <c r="BW139" s="1">
        <v>0.0</v>
      </c>
      <c r="BX139" s="1">
        <v>0.0</v>
      </c>
    </row>
    <row r="140">
      <c r="A140" s="1">
        <v>138.0</v>
      </c>
      <c r="B140" s="1">
        <v>1.0</v>
      </c>
      <c r="C140" s="1" t="s">
        <v>514</v>
      </c>
      <c r="D140" s="1">
        <v>10.0</v>
      </c>
      <c r="E140" s="1" t="s">
        <v>130</v>
      </c>
      <c r="F140" s="1" t="s">
        <v>67</v>
      </c>
      <c r="G140" s="1" t="s">
        <v>89</v>
      </c>
      <c r="H140" s="1">
        <v>2012.0</v>
      </c>
      <c r="I140" s="1" t="s">
        <v>447</v>
      </c>
      <c r="J140" s="1">
        <v>1.0</v>
      </c>
      <c r="K140" s="1" t="s">
        <v>23</v>
      </c>
      <c r="L140" s="2" t="str">
        <f>HYPERLINK("https://myanimelist.net/anime/10863/Steins_Gate__Oukoubakko_no_Poriomania", "Steins;Gate: Oukoubakko no Poriomania")</f>
        <v>Steins;Gate: Oukoubakko no Poriomania</v>
      </c>
      <c r="M140" s="1" t="s">
        <v>70</v>
      </c>
      <c r="N140" s="1" t="s">
        <v>71</v>
      </c>
      <c r="O140" s="1">
        <v>8.331</v>
      </c>
      <c r="P140" s="1" t="s">
        <v>515</v>
      </c>
      <c r="Q140" s="1" t="s">
        <v>208</v>
      </c>
      <c r="R140" s="1" t="s">
        <v>516</v>
      </c>
      <c r="S140" s="1">
        <v>24.0</v>
      </c>
      <c r="T140" s="1">
        <v>1982.0</v>
      </c>
      <c r="U140" s="1">
        <v>415.0</v>
      </c>
      <c r="V140" s="1">
        <v>348507.0</v>
      </c>
      <c r="W140" s="1">
        <v>803.0</v>
      </c>
      <c r="X140" s="1">
        <v>4046.0</v>
      </c>
      <c r="Y140" s="1">
        <v>295765.0</v>
      </c>
      <c r="Z140" s="1">
        <v>1441.0</v>
      </c>
      <c r="AA140" s="1">
        <v>710.0</v>
      </c>
      <c r="AB140" s="1">
        <v>46545.0</v>
      </c>
      <c r="AC140" s="1">
        <v>348507.0</v>
      </c>
      <c r="AD140" s="1">
        <v>0.204822389080972</v>
      </c>
      <c r="AE140" s="1">
        <v>0.114193013381427</v>
      </c>
      <c r="AF140" s="1">
        <v>0.206634976594963</v>
      </c>
      <c r="AG140" s="1">
        <v>0.516134294608911</v>
      </c>
      <c r="AH140" s="1">
        <v>1.76591338550564</v>
      </c>
      <c r="AI140" s="1">
        <v>4.67964781424603</v>
      </c>
      <c r="AJ140" s="1">
        <v>15.0925099352453</v>
      </c>
      <c r="AK140" s="1">
        <v>29.7481862796188</v>
      </c>
      <c r="AL140" s="1">
        <v>27.3388043266463</v>
      </c>
      <c r="AM140" s="1">
        <v>20.3331535850715</v>
      </c>
      <c r="AN140" s="1">
        <v>220679.0</v>
      </c>
      <c r="AO140" s="1">
        <v>0.0</v>
      </c>
      <c r="AP140" s="1">
        <v>0.0</v>
      </c>
      <c r="AQ140" s="1">
        <v>0.0</v>
      </c>
      <c r="AR140" s="1">
        <v>0.0</v>
      </c>
      <c r="AS140" s="1">
        <v>0.0</v>
      </c>
      <c r="AT140" s="1">
        <v>1.0</v>
      </c>
      <c r="AU140" s="1">
        <v>0.0</v>
      </c>
      <c r="AV140" s="1">
        <v>0.0</v>
      </c>
      <c r="AW140" s="1">
        <v>1.0</v>
      </c>
      <c r="AX140" s="1">
        <v>0.0</v>
      </c>
      <c r="AY140" s="1">
        <v>0.0</v>
      </c>
      <c r="AZ140" s="1">
        <v>0.0</v>
      </c>
      <c r="BA140" s="1">
        <v>0.0</v>
      </c>
      <c r="BB140" s="1">
        <v>0.0</v>
      </c>
      <c r="BC140" s="1">
        <v>0.0</v>
      </c>
      <c r="BD140" s="1">
        <v>0.0</v>
      </c>
      <c r="BE140" s="1">
        <v>0.0</v>
      </c>
      <c r="BF140" s="1">
        <v>0.0</v>
      </c>
      <c r="BG140" s="1">
        <v>0.0</v>
      </c>
      <c r="BH140" s="1">
        <v>0.0</v>
      </c>
      <c r="BI140" s="1">
        <v>0.0</v>
      </c>
      <c r="BJ140" s="1">
        <v>0.0</v>
      </c>
      <c r="BK140" s="1">
        <v>0.0</v>
      </c>
      <c r="BL140" s="1">
        <v>0.0</v>
      </c>
      <c r="BM140" s="1">
        <v>0.0</v>
      </c>
      <c r="BN140" s="1">
        <v>0.0</v>
      </c>
      <c r="BO140" s="1">
        <v>0.0</v>
      </c>
      <c r="BP140" s="1">
        <v>0.0</v>
      </c>
      <c r="BQ140" s="1">
        <v>0.0</v>
      </c>
      <c r="BR140" s="1">
        <v>0.0</v>
      </c>
      <c r="BS140" s="1">
        <v>0.0</v>
      </c>
      <c r="BT140" s="1">
        <v>0.0</v>
      </c>
      <c r="BU140" s="1">
        <v>0.0</v>
      </c>
      <c r="BV140" s="1">
        <v>0.0</v>
      </c>
      <c r="BW140" s="1">
        <v>0.0</v>
      </c>
      <c r="BX140" s="1">
        <v>0.0</v>
      </c>
    </row>
    <row r="141">
      <c r="A141" s="1">
        <v>139.0</v>
      </c>
      <c r="B141" s="1">
        <v>25.0</v>
      </c>
      <c r="C141" s="1" t="s">
        <v>517</v>
      </c>
      <c r="D141" s="1">
        <v>6.0</v>
      </c>
      <c r="E141" s="1" t="s">
        <v>66</v>
      </c>
      <c r="F141" s="1" t="s">
        <v>67</v>
      </c>
      <c r="G141" s="1" t="s">
        <v>126</v>
      </c>
      <c r="H141" s="1">
        <v>2012.0</v>
      </c>
      <c r="I141" s="1" t="s">
        <v>97</v>
      </c>
      <c r="J141" s="1">
        <v>25.0</v>
      </c>
      <c r="K141" s="1" t="s">
        <v>23</v>
      </c>
      <c r="L141" s="2" t="str">
        <f>HYPERLINK("https://myanimelist.net/anime/11757/Sword_Art_Online", "Sword Art Online")</f>
        <v>Sword Art Online</v>
      </c>
      <c r="M141" s="1" t="s">
        <v>70</v>
      </c>
      <c r="N141" s="1" t="s">
        <v>71</v>
      </c>
      <c r="O141" s="1">
        <v>7.231</v>
      </c>
      <c r="P141" s="1" t="s">
        <v>518</v>
      </c>
      <c r="Q141" s="1" t="s">
        <v>81</v>
      </c>
      <c r="R141" s="1" t="s">
        <v>519</v>
      </c>
      <c r="S141" s="1">
        <v>23.0</v>
      </c>
      <c r="T141" s="1">
        <v>26402.0</v>
      </c>
      <c r="U141" s="1">
        <v>4.0</v>
      </c>
      <c r="V141" s="1">
        <v>2321931.0</v>
      </c>
      <c r="W141" s="1">
        <v>67964.0</v>
      </c>
      <c r="X141" s="1">
        <v>84013.0</v>
      </c>
      <c r="Y141" s="1">
        <v>1996581.0</v>
      </c>
      <c r="Z141" s="1">
        <v>27079.0</v>
      </c>
      <c r="AA141" s="1">
        <v>95606.0</v>
      </c>
      <c r="AB141" s="1">
        <v>118652.0</v>
      </c>
      <c r="AC141" s="1">
        <v>2321931.0</v>
      </c>
      <c r="AD141" s="1">
        <v>1.48036521047835</v>
      </c>
      <c r="AE141" s="1">
        <v>1.60470352703934</v>
      </c>
      <c r="AF141" s="1">
        <v>2.81057917902778</v>
      </c>
      <c r="AG141" s="1">
        <v>5.19651755763674</v>
      </c>
      <c r="AH141" s="1">
        <v>8.02866810152599</v>
      </c>
      <c r="AI141" s="1">
        <v>12.1455873228239</v>
      </c>
      <c r="AJ141" s="1">
        <v>19.486153122758</v>
      </c>
      <c r="AK141" s="1">
        <v>19.3630266806274</v>
      </c>
      <c r="AL141" s="1">
        <v>14.8387358695441</v>
      </c>
      <c r="AM141" s="1">
        <v>15.0456634285381</v>
      </c>
      <c r="AN141" s="1">
        <v>1650336.0</v>
      </c>
      <c r="AO141" s="1">
        <v>0.0</v>
      </c>
      <c r="AP141" s="1">
        <v>1.0</v>
      </c>
      <c r="AQ141" s="1">
        <v>0.0</v>
      </c>
      <c r="AR141" s="1">
        <v>0.0</v>
      </c>
      <c r="AS141" s="1">
        <v>1.0</v>
      </c>
      <c r="AT141" s="1">
        <v>0.0</v>
      </c>
      <c r="AU141" s="1">
        <v>1.0</v>
      </c>
      <c r="AV141" s="1">
        <v>0.0</v>
      </c>
      <c r="AW141" s="1">
        <v>0.0</v>
      </c>
      <c r="AX141" s="1">
        <v>0.0</v>
      </c>
      <c r="AY141" s="1">
        <v>0.0</v>
      </c>
      <c r="AZ141" s="1">
        <v>0.0</v>
      </c>
      <c r="BA141" s="1">
        <v>0.0</v>
      </c>
      <c r="BB141" s="1">
        <v>0.0</v>
      </c>
      <c r="BC141" s="1">
        <v>0.0</v>
      </c>
      <c r="BD141" s="1">
        <v>1.0</v>
      </c>
      <c r="BE141" s="1">
        <v>0.0</v>
      </c>
      <c r="BF141" s="1">
        <v>0.0</v>
      </c>
      <c r="BG141" s="1">
        <v>1.0</v>
      </c>
      <c r="BH141" s="1">
        <v>0.0</v>
      </c>
      <c r="BI141" s="1">
        <v>0.0</v>
      </c>
      <c r="BJ141" s="1">
        <v>0.0</v>
      </c>
      <c r="BK141" s="1">
        <v>0.0</v>
      </c>
      <c r="BL141" s="1">
        <v>0.0</v>
      </c>
      <c r="BM141" s="1">
        <v>0.0</v>
      </c>
      <c r="BN141" s="1">
        <v>0.0</v>
      </c>
      <c r="BO141" s="1">
        <v>0.0</v>
      </c>
      <c r="BP141" s="1">
        <v>0.0</v>
      </c>
      <c r="BQ141" s="1">
        <v>0.0</v>
      </c>
      <c r="BR141" s="1">
        <v>0.0</v>
      </c>
      <c r="BS141" s="1">
        <v>0.0</v>
      </c>
      <c r="BT141" s="1">
        <v>0.0</v>
      </c>
      <c r="BU141" s="1">
        <v>0.0</v>
      </c>
      <c r="BV141" s="1">
        <v>0.0</v>
      </c>
      <c r="BW141" s="1">
        <v>0.0</v>
      </c>
      <c r="BX141" s="1">
        <v>0.0</v>
      </c>
    </row>
    <row r="142">
      <c r="A142" s="1">
        <v>140.0</v>
      </c>
      <c r="B142" s="1">
        <v>12.0</v>
      </c>
      <c r="C142" s="1" t="s">
        <v>520</v>
      </c>
      <c r="D142" s="1">
        <v>8.0</v>
      </c>
      <c r="E142" s="1" t="s">
        <v>66</v>
      </c>
      <c r="F142" s="1" t="s">
        <v>67</v>
      </c>
      <c r="G142" s="1" t="s">
        <v>78</v>
      </c>
      <c r="H142" s="1">
        <v>2018.0</v>
      </c>
      <c r="I142" s="1" t="s">
        <v>181</v>
      </c>
      <c r="J142" s="1">
        <v>12.0</v>
      </c>
      <c r="K142" s="1" t="s">
        <v>23</v>
      </c>
      <c r="L142" s="2" t="str">
        <f>HYPERLINK("https://myanimelist.net/anime/36475/Sword_Art_Online_Alternative__Gun_Gale_Online", "Sword Art Online Alternative: Gun Gale Online")</f>
        <v>Sword Art Online Alternative: Gun Gale Online</v>
      </c>
      <c r="M142" s="1" t="s">
        <v>70</v>
      </c>
      <c r="N142" s="1" t="s">
        <v>71</v>
      </c>
      <c r="O142" s="1">
        <v>7.051</v>
      </c>
      <c r="P142" s="1" t="s">
        <v>521</v>
      </c>
      <c r="Q142" s="1" t="s">
        <v>81</v>
      </c>
      <c r="R142" s="1" t="s">
        <v>522</v>
      </c>
      <c r="S142" s="1">
        <v>23.0</v>
      </c>
      <c r="T142" s="1">
        <v>34552.0</v>
      </c>
      <c r="U142" s="1">
        <v>316.0</v>
      </c>
      <c r="V142" s="1">
        <v>444783.0</v>
      </c>
      <c r="W142" s="1">
        <v>1431.0</v>
      </c>
      <c r="X142" s="1">
        <v>32366.0</v>
      </c>
      <c r="Y142" s="1">
        <v>300428.0</v>
      </c>
      <c r="Z142" s="1">
        <v>10630.0</v>
      </c>
      <c r="AA142" s="1">
        <v>24497.0</v>
      </c>
      <c r="AB142" s="1">
        <v>76862.0</v>
      </c>
      <c r="AC142" s="1">
        <v>444783.0</v>
      </c>
      <c r="AD142" s="1">
        <v>0.949143289618978</v>
      </c>
      <c r="AE142" s="1">
        <v>1.050054384463</v>
      </c>
      <c r="AF142" s="1">
        <v>1.88712018759537</v>
      </c>
      <c r="AG142" s="1">
        <v>3.97358114451378</v>
      </c>
      <c r="AH142" s="1">
        <v>7.72466159629772</v>
      </c>
      <c r="AI142" s="1">
        <v>15.6842309871503</v>
      </c>
      <c r="AJ142" s="1">
        <v>29.8258456473818</v>
      </c>
      <c r="AK142" s="1">
        <v>23.5834191491209</v>
      </c>
      <c r="AL142" s="1">
        <v>9.65479307022006</v>
      </c>
      <c r="AM142" s="1">
        <v>5.66715054363784</v>
      </c>
      <c r="AN142" s="1">
        <v>241797.0</v>
      </c>
      <c r="AO142" s="1">
        <v>0.0</v>
      </c>
      <c r="AP142" s="1">
        <v>1.0</v>
      </c>
      <c r="AQ142" s="1">
        <v>0.0</v>
      </c>
      <c r="AR142" s="1">
        <v>0.0</v>
      </c>
      <c r="AS142" s="1">
        <v>1.0</v>
      </c>
      <c r="AT142" s="1">
        <v>1.0</v>
      </c>
      <c r="AU142" s="1">
        <v>0.0</v>
      </c>
      <c r="AV142" s="1">
        <v>0.0</v>
      </c>
      <c r="AW142" s="1">
        <v>0.0</v>
      </c>
      <c r="AX142" s="1">
        <v>0.0</v>
      </c>
      <c r="AY142" s="1">
        <v>0.0</v>
      </c>
      <c r="AZ142" s="1">
        <v>0.0</v>
      </c>
      <c r="BA142" s="1">
        <v>0.0</v>
      </c>
      <c r="BB142" s="1">
        <v>0.0</v>
      </c>
      <c r="BC142" s="1">
        <v>0.0</v>
      </c>
      <c r="BD142" s="1">
        <v>1.0</v>
      </c>
      <c r="BE142" s="1">
        <v>0.0</v>
      </c>
      <c r="BF142" s="1">
        <v>0.0</v>
      </c>
      <c r="BG142" s="1">
        <v>0.0</v>
      </c>
      <c r="BH142" s="1">
        <v>0.0</v>
      </c>
      <c r="BI142" s="1">
        <v>0.0</v>
      </c>
      <c r="BJ142" s="1">
        <v>0.0</v>
      </c>
      <c r="BK142" s="1">
        <v>0.0</v>
      </c>
      <c r="BL142" s="1">
        <v>0.0</v>
      </c>
      <c r="BM142" s="1">
        <v>0.0</v>
      </c>
      <c r="BN142" s="1">
        <v>0.0</v>
      </c>
      <c r="BO142" s="1">
        <v>0.0</v>
      </c>
      <c r="BP142" s="1">
        <v>0.0</v>
      </c>
      <c r="BQ142" s="1">
        <v>1.0</v>
      </c>
      <c r="BR142" s="1">
        <v>0.0</v>
      </c>
      <c r="BS142" s="1">
        <v>0.0</v>
      </c>
      <c r="BT142" s="1">
        <v>0.0</v>
      </c>
      <c r="BU142" s="1">
        <v>0.0</v>
      </c>
      <c r="BV142" s="1">
        <v>0.0</v>
      </c>
      <c r="BW142" s="1">
        <v>0.0</v>
      </c>
      <c r="BX142" s="1">
        <v>0.0</v>
      </c>
    </row>
    <row r="143">
      <c r="A143" s="1">
        <v>141.0</v>
      </c>
      <c r="B143" s="1">
        <v>24.0</v>
      </c>
      <c r="C143" s="1" t="s">
        <v>523</v>
      </c>
      <c r="D143" s="1">
        <v>5.0</v>
      </c>
      <c r="E143" s="1" t="s">
        <v>66</v>
      </c>
      <c r="F143" s="1" t="s">
        <v>67</v>
      </c>
      <c r="G143" s="1" t="s">
        <v>126</v>
      </c>
      <c r="H143" s="1">
        <v>2014.0</v>
      </c>
      <c r="I143" s="1" t="s">
        <v>97</v>
      </c>
      <c r="J143" s="1">
        <v>24.0</v>
      </c>
      <c r="K143" s="1" t="s">
        <v>23</v>
      </c>
      <c r="L143" s="2" t="str">
        <f>HYPERLINK("https://myanimelist.net/anime/21881/Sword_Art_Online_II", "Sword Art Online II")</f>
        <v>Sword Art Online II</v>
      </c>
      <c r="M143" s="1" t="s">
        <v>70</v>
      </c>
      <c r="N143" s="1" t="s">
        <v>71</v>
      </c>
      <c r="O143" s="1">
        <v>6.761</v>
      </c>
      <c r="P143" s="1" t="s">
        <v>524</v>
      </c>
      <c r="Q143" s="1" t="s">
        <v>81</v>
      </c>
      <c r="R143" s="1" t="s">
        <v>519</v>
      </c>
      <c r="S143" s="1">
        <v>23.0</v>
      </c>
      <c r="T143" s="1">
        <v>46652.0</v>
      </c>
      <c r="U143" s="1">
        <v>24.0</v>
      </c>
      <c r="V143" s="1">
        <v>1500797.0</v>
      </c>
      <c r="W143" s="1">
        <v>10507.0</v>
      </c>
      <c r="X143" s="1">
        <v>66983.0</v>
      </c>
      <c r="Y143" s="1">
        <v>1256049.0</v>
      </c>
      <c r="Z143" s="1">
        <v>25229.0</v>
      </c>
      <c r="AA143" s="1">
        <v>69726.0</v>
      </c>
      <c r="AB143" s="1">
        <v>82810.0</v>
      </c>
      <c r="AC143" s="1">
        <v>1500797.0</v>
      </c>
      <c r="AD143" s="1">
        <v>1.69879281578172</v>
      </c>
      <c r="AE143" s="1">
        <v>2.19265874963195</v>
      </c>
      <c r="AF143" s="1">
        <v>3.55913239768377</v>
      </c>
      <c r="AG143" s="1">
        <v>6.56776916282265</v>
      </c>
      <c r="AH143" s="1">
        <v>10.1010894101482</v>
      </c>
      <c r="AI143" s="1">
        <v>15.9676121307292</v>
      </c>
      <c r="AJ143" s="1">
        <v>23.0356266561978</v>
      </c>
      <c r="AK143" s="1">
        <v>17.79742859947</v>
      </c>
      <c r="AL143" s="1">
        <v>10.5407792717636</v>
      </c>
      <c r="AM143" s="1">
        <v>8.53911080577092</v>
      </c>
      <c r="AN143" s="1">
        <v>1018900.0</v>
      </c>
      <c r="AO143" s="1">
        <v>0.0</v>
      </c>
      <c r="AP143" s="1">
        <v>1.0</v>
      </c>
      <c r="AQ143" s="1">
        <v>0.0</v>
      </c>
      <c r="AR143" s="1">
        <v>0.0</v>
      </c>
      <c r="AS143" s="1">
        <v>1.0</v>
      </c>
      <c r="AT143" s="1">
        <v>0.0</v>
      </c>
      <c r="AU143" s="1">
        <v>1.0</v>
      </c>
      <c r="AV143" s="1">
        <v>0.0</v>
      </c>
      <c r="AW143" s="1">
        <v>0.0</v>
      </c>
      <c r="AX143" s="1">
        <v>0.0</v>
      </c>
      <c r="AY143" s="1">
        <v>0.0</v>
      </c>
      <c r="AZ143" s="1">
        <v>0.0</v>
      </c>
      <c r="BA143" s="1">
        <v>0.0</v>
      </c>
      <c r="BB143" s="1">
        <v>0.0</v>
      </c>
      <c r="BC143" s="1">
        <v>0.0</v>
      </c>
      <c r="BD143" s="1">
        <v>1.0</v>
      </c>
      <c r="BE143" s="1">
        <v>0.0</v>
      </c>
      <c r="BF143" s="1">
        <v>0.0</v>
      </c>
      <c r="BG143" s="1">
        <v>1.0</v>
      </c>
      <c r="BH143" s="1">
        <v>0.0</v>
      </c>
      <c r="BI143" s="1">
        <v>0.0</v>
      </c>
      <c r="BJ143" s="1">
        <v>0.0</v>
      </c>
      <c r="BK143" s="1">
        <v>0.0</v>
      </c>
      <c r="BL143" s="1">
        <v>0.0</v>
      </c>
      <c r="BM143" s="1">
        <v>0.0</v>
      </c>
      <c r="BN143" s="1">
        <v>0.0</v>
      </c>
      <c r="BO143" s="1">
        <v>0.0</v>
      </c>
      <c r="BP143" s="1">
        <v>0.0</v>
      </c>
      <c r="BQ143" s="1">
        <v>0.0</v>
      </c>
      <c r="BR143" s="1">
        <v>0.0</v>
      </c>
      <c r="BS143" s="1">
        <v>0.0</v>
      </c>
      <c r="BT143" s="1">
        <v>0.0</v>
      </c>
      <c r="BU143" s="1">
        <v>0.0</v>
      </c>
      <c r="BV143" s="1">
        <v>0.0</v>
      </c>
      <c r="BW143" s="1">
        <v>0.0</v>
      </c>
      <c r="BX143" s="1">
        <v>0.0</v>
      </c>
    </row>
    <row r="144">
      <c r="A144" s="1">
        <v>142.0</v>
      </c>
      <c r="B144" s="1">
        <v>1.0</v>
      </c>
      <c r="C144" s="1" t="s">
        <v>525</v>
      </c>
      <c r="D144" s="1">
        <v>7.0</v>
      </c>
      <c r="E144" s="1" t="s">
        <v>121</v>
      </c>
      <c r="F144" s="1" t="s">
        <v>416</v>
      </c>
      <c r="G144" s="1" t="s">
        <v>89</v>
      </c>
      <c r="H144" s="1">
        <v>2017.0</v>
      </c>
      <c r="I144" s="1" t="s">
        <v>97</v>
      </c>
      <c r="J144" s="1">
        <v>1.0</v>
      </c>
      <c r="K144" s="1" t="s">
        <v>23</v>
      </c>
      <c r="L144" s="2" t="str">
        <f>HYPERLINK("https://myanimelist.net/anime/31765/Sword_Art_Online_Movie__Ordinal_Scale", "Sword Art Online Movie: Ordinal Scale")</f>
        <v>Sword Art Online Movie: Ordinal Scale</v>
      </c>
      <c r="M144" s="1" t="s">
        <v>70</v>
      </c>
      <c r="N144" s="1" t="s">
        <v>71</v>
      </c>
      <c r="O144" s="1">
        <v>7.621</v>
      </c>
      <c r="P144" s="1" t="s">
        <v>526</v>
      </c>
      <c r="Q144" s="1" t="s">
        <v>104</v>
      </c>
      <c r="R144" s="1" t="s">
        <v>519</v>
      </c>
      <c r="S144" s="1">
        <v>119.0</v>
      </c>
      <c r="T144" s="1">
        <v>12372.0</v>
      </c>
      <c r="U144" s="1">
        <v>228.0</v>
      </c>
      <c r="V144" s="1">
        <v>537073.0</v>
      </c>
      <c r="W144" s="1">
        <v>5044.0</v>
      </c>
      <c r="X144" s="1">
        <v>9377.0</v>
      </c>
      <c r="Y144" s="1">
        <v>437703.0</v>
      </c>
      <c r="Z144" s="1">
        <v>2282.0</v>
      </c>
      <c r="AA144" s="1">
        <v>2082.0</v>
      </c>
      <c r="AB144" s="1">
        <v>85629.0</v>
      </c>
      <c r="AC144" s="1">
        <v>537073.0</v>
      </c>
      <c r="AD144" s="1">
        <v>0.572295659736476</v>
      </c>
      <c r="AE144" s="1">
        <v>0.653183356596148</v>
      </c>
      <c r="AF144" s="1">
        <v>1.15553852656674</v>
      </c>
      <c r="AG144" s="1">
        <v>2.39591790811036</v>
      </c>
      <c r="AH144" s="1">
        <v>5.08163271512022</v>
      </c>
      <c r="AI144" s="1">
        <v>10.6346035134452</v>
      </c>
      <c r="AJ144" s="1">
        <v>22.332302471332</v>
      </c>
      <c r="AK144" s="1">
        <v>25.9822837698532</v>
      </c>
      <c r="AL144" s="1">
        <v>16.7817643856944</v>
      </c>
      <c r="AM144" s="1">
        <v>14.4104776935451</v>
      </c>
      <c r="AN144" s="1">
        <v>328851.0</v>
      </c>
      <c r="AO144" s="1">
        <v>0.0</v>
      </c>
      <c r="AP144" s="1">
        <v>1.0</v>
      </c>
      <c r="AQ144" s="1">
        <v>0.0</v>
      </c>
      <c r="AR144" s="1">
        <v>0.0</v>
      </c>
      <c r="AS144" s="1">
        <v>1.0</v>
      </c>
      <c r="AT144" s="1">
        <v>0.0</v>
      </c>
      <c r="AU144" s="1">
        <v>1.0</v>
      </c>
      <c r="AV144" s="1">
        <v>0.0</v>
      </c>
      <c r="AW144" s="1">
        <v>0.0</v>
      </c>
      <c r="AX144" s="1">
        <v>0.0</v>
      </c>
      <c r="AY144" s="1">
        <v>0.0</v>
      </c>
      <c r="AZ144" s="1">
        <v>0.0</v>
      </c>
      <c r="BA144" s="1">
        <v>0.0</v>
      </c>
      <c r="BB144" s="1">
        <v>0.0</v>
      </c>
      <c r="BC144" s="1">
        <v>0.0</v>
      </c>
      <c r="BD144" s="1">
        <v>1.0</v>
      </c>
      <c r="BE144" s="1">
        <v>0.0</v>
      </c>
      <c r="BF144" s="1">
        <v>0.0</v>
      </c>
      <c r="BG144" s="1">
        <v>1.0</v>
      </c>
      <c r="BH144" s="1">
        <v>0.0</v>
      </c>
      <c r="BI144" s="1">
        <v>0.0</v>
      </c>
      <c r="BJ144" s="1">
        <v>0.0</v>
      </c>
      <c r="BK144" s="1">
        <v>0.0</v>
      </c>
      <c r="BL144" s="1">
        <v>0.0</v>
      </c>
      <c r="BM144" s="1">
        <v>0.0</v>
      </c>
      <c r="BN144" s="1">
        <v>0.0</v>
      </c>
      <c r="BO144" s="1">
        <v>0.0</v>
      </c>
      <c r="BP144" s="1">
        <v>0.0</v>
      </c>
      <c r="BQ144" s="1">
        <v>0.0</v>
      </c>
      <c r="BR144" s="1">
        <v>0.0</v>
      </c>
      <c r="BS144" s="1">
        <v>0.0</v>
      </c>
      <c r="BT144" s="1">
        <v>0.0</v>
      </c>
      <c r="BU144" s="1">
        <v>0.0</v>
      </c>
      <c r="BV144" s="1">
        <v>0.0</v>
      </c>
      <c r="BW144" s="1">
        <v>0.0</v>
      </c>
      <c r="BX144" s="1">
        <v>0.0</v>
      </c>
    </row>
    <row r="145">
      <c r="A145" s="1">
        <v>143.0</v>
      </c>
      <c r="B145" s="1">
        <v>24.0</v>
      </c>
      <c r="C145" s="1" t="s">
        <v>527</v>
      </c>
      <c r="D145" s="1">
        <v>8.0</v>
      </c>
      <c r="E145" s="1" t="s">
        <v>66</v>
      </c>
      <c r="F145" s="1" t="s">
        <v>88</v>
      </c>
      <c r="G145" s="1" t="s">
        <v>68</v>
      </c>
      <c r="H145" s="1">
        <v>2018.0</v>
      </c>
      <c r="I145" s="1" t="s">
        <v>97</v>
      </c>
      <c r="J145" s="1">
        <v>24.0</v>
      </c>
      <c r="K145" s="1" t="s">
        <v>23</v>
      </c>
      <c r="L145" s="2" t="str">
        <f>HYPERLINK("https://myanimelist.net/anime/36474/Sword_Art_Online__Alicization", "Sword Art Online: Alicization")</f>
        <v>Sword Art Online: Alicization</v>
      </c>
      <c r="M145" s="1" t="s">
        <v>70</v>
      </c>
      <c r="N145" s="1" t="s">
        <v>71</v>
      </c>
      <c r="O145" s="1">
        <v>7.561</v>
      </c>
      <c r="P145" s="1" t="s">
        <v>528</v>
      </c>
      <c r="Q145" s="1" t="s">
        <v>81</v>
      </c>
      <c r="R145" s="1" t="s">
        <v>519</v>
      </c>
      <c r="S145" s="1">
        <v>24.0</v>
      </c>
      <c r="T145" s="1">
        <v>14042.0</v>
      </c>
      <c r="U145" s="1">
        <v>149.0</v>
      </c>
      <c r="V145" s="1">
        <v>698535.0</v>
      </c>
      <c r="W145" s="1">
        <v>12716.0</v>
      </c>
      <c r="X145" s="1">
        <v>70146.0</v>
      </c>
      <c r="Y145" s="1">
        <v>480185.0</v>
      </c>
      <c r="Z145" s="1">
        <v>16311.0</v>
      </c>
      <c r="AA145" s="1">
        <v>21940.0</v>
      </c>
      <c r="AB145" s="1">
        <v>109953.0</v>
      </c>
      <c r="AC145" s="1">
        <v>698535.0</v>
      </c>
      <c r="AD145" s="1">
        <v>0.812379886698345</v>
      </c>
      <c r="AE145" s="1">
        <v>0.660340908520705</v>
      </c>
      <c r="AF145" s="1">
        <v>1.22333672870325</v>
      </c>
      <c r="AG145" s="1">
        <v>2.56408969797933</v>
      </c>
      <c r="AH145" s="1">
        <v>4.95581837614342</v>
      </c>
      <c r="AI145" s="1">
        <v>10.3587216683141</v>
      </c>
      <c r="AJ145" s="1">
        <v>23.2441505135706</v>
      </c>
      <c r="AK145" s="1">
        <v>27.5687311519336</v>
      </c>
      <c r="AL145" s="1">
        <v>15.7337762367593</v>
      </c>
      <c r="AM145" s="1">
        <v>12.8786548313772</v>
      </c>
      <c r="AN145" s="1">
        <v>398582.0</v>
      </c>
      <c r="AO145" s="1">
        <v>0.0</v>
      </c>
      <c r="AP145" s="1">
        <v>1.0</v>
      </c>
      <c r="AQ145" s="1">
        <v>0.0</v>
      </c>
      <c r="AR145" s="1">
        <v>0.0</v>
      </c>
      <c r="AS145" s="1">
        <v>1.0</v>
      </c>
      <c r="AT145" s="1">
        <v>0.0</v>
      </c>
      <c r="AU145" s="1">
        <v>1.0</v>
      </c>
      <c r="AV145" s="1">
        <v>0.0</v>
      </c>
      <c r="AW145" s="1">
        <v>0.0</v>
      </c>
      <c r="AX145" s="1">
        <v>0.0</v>
      </c>
      <c r="AY145" s="1">
        <v>0.0</v>
      </c>
      <c r="AZ145" s="1">
        <v>0.0</v>
      </c>
      <c r="BA145" s="1">
        <v>0.0</v>
      </c>
      <c r="BB145" s="1">
        <v>0.0</v>
      </c>
      <c r="BC145" s="1">
        <v>0.0</v>
      </c>
      <c r="BD145" s="1">
        <v>1.0</v>
      </c>
      <c r="BE145" s="1">
        <v>0.0</v>
      </c>
      <c r="BF145" s="1">
        <v>0.0</v>
      </c>
      <c r="BG145" s="1">
        <v>1.0</v>
      </c>
      <c r="BH145" s="1">
        <v>0.0</v>
      </c>
      <c r="BI145" s="1">
        <v>0.0</v>
      </c>
      <c r="BJ145" s="1">
        <v>0.0</v>
      </c>
      <c r="BK145" s="1">
        <v>0.0</v>
      </c>
      <c r="BL145" s="1">
        <v>0.0</v>
      </c>
      <c r="BM145" s="1">
        <v>0.0</v>
      </c>
      <c r="BN145" s="1">
        <v>0.0</v>
      </c>
      <c r="BO145" s="1">
        <v>0.0</v>
      </c>
      <c r="BP145" s="1">
        <v>0.0</v>
      </c>
      <c r="BQ145" s="1">
        <v>0.0</v>
      </c>
      <c r="BR145" s="1">
        <v>0.0</v>
      </c>
      <c r="BS145" s="1">
        <v>0.0</v>
      </c>
      <c r="BT145" s="1">
        <v>0.0</v>
      </c>
      <c r="BU145" s="1">
        <v>0.0</v>
      </c>
      <c r="BV145" s="1">
        <v>0.0</v>
      </c>
      <c r="BW145" s="1">
        <v>0.0</v>
      </c>
      <c r="BX145" s="1">
        <v>0.0</v>
      </c>
    </row>
    <row r="146">
      <c r="A146" s="1">
        <v>144.0</v>
      </c>
      <c r="B146" s="1">
        <v>12.0</v>
      </c>
      <c r="C146" s="1" t="s">
        <v>529</v>
      </c>
      <c r="D146" s="1">
        <v>8.0</v>
      </c>
      <c r="E146" s="1" t="s">
        <v>66</v>
      </c>
      <c r="F146" s="1" t="s">
        <v>88</v>
      </c>
      <c r="G146" s="1" t="s">
        <v>68</v>
      </c>
      <c r="H146" s="1">
        <v>2019.0</v>
      </c>
      <c r="I146" s="1" t="s">
        <v>97</v>
      </c>
      <c r="J146" s="1">
        <v>12.0</v>
      </c>
      <c r="K146" s="1" t="s">
        <v>23</v>
      </c>
      <c r="L146" s="2" t="str">
        <f>HYPERLINK("https://myanimelist.net/anime/39597/Sword_Art_Online__Alicization_-_War_of_Underworld", "Sword Art Online: Alicization - War of Underworld")</f>
        <v>Sword Art Online: Alicization - War of Underworld</v>
      </c>
      <c r="M146" s="1" t="s">
        <v>70</v>
      </c>
      <c r="N146" s="1" t="s">
        <v>71</v>
      </c>
      <c r="O146" s="1">
        <v>7.601</v>
      </c>
      <c r="P146" s="1" t="s">
        <v>530</v>
      </c>
      <c r="Q146" s="1" t="s">
        <v>81</v>
      </c>
      <c r="R146" s="1" t="s">
        <v>519</v>
      </c>
      <c r="S146" s="1">
        <v>23.0</v>
      </c>
      <c r="T146" s="1">
        <v>12912.0</v>
      </c>
      <c r="U146" s="1">
        <v>301.0</v>
      </c>
      <c r="V146" s="1">
        <v>465598.0</v>
      </c>
      <c r="W146" s="1">
        <v>4525.0</v>
      </c>
      <c r="X146" s="1">
        <v>31982.0</v>
      </c>
      <c r="Y146" s="1">
        <v>343434.0</v>
      </c>
      <c r="Z146" s="1">
        <v>5920.0</v>
      </c>
      <c r="AA146" s="1">
        <v>5698.0</v>
      </c>
      <c r="AB146" s="1">
        <v>78564.0</v>
      </c>
      <c r="AC146" s="1">
        <v>465598.0</v>
      </c>
      <c r="AD146" s="1">
        <v>0.617214636483411</v>
      </c>
      <c r="AE146" s="1">
        <v>0.613097376931369</v>
      </c>
      <c r="AF146" s="1">
        <v>1.05401844532279</v>
      </c>
      <c r="AG146" s="1">
        <v>2.38988202179901</v>
      </c>
      <c r="AH146" s="1">
        <v>4.61881662474547</v>
      </c>
      <c r="AI146" s="1">
        <v>10.2755569529284</v>
      </c>
      <c r="AJ146" s="1">
        <v>23.4814798179422</v>
      </c>
      <c r="AK146" s="1">
        <v>28.2391603784884</v>
      </c>
      <c r="AL146" s="1">
        <v>16.1303000359324</v>
      </c>
      <c r="AM146" s="1">
        <v>12.5804737094262</v>
      </c>
      <c r="AN146" s="1">
        <v>267168.0</v>
      </c>
      <c r="AO146" s="1">
        <v>0.0</v>
      </c>
      <c r="AP146" s="1">
        <v>1.0</v>
      </c>
      <c r="AQ146" s="1">
        <v>0.0</v>
      </c>
      <c r="AR146" s="1">
        <v>0.0</v>
      </c>
      <c r="AS146" s="1">
        <v>1.0</v>
      </c>
      <c r="AT146" s="1">
        <v>0.0</v>
      </c>
      <c r="AU146" s="1">
        <v>1.0</v>
      </c>
      <c r="AV146" s="1">
        <v>0.0</v>
      </c>
      <c r="AW146" s="1">
        <v>0.0</v>
      </c>
      <c r="AX146" s="1">
        <v>0.0</v>
      </c>
      <c r="AY146" s="1">
        <v>0.0</v>
      </c>
      <c r="AZ146" s="1">
        <v>0.0</v>
      </c>
      <c r="BA146" s="1">
        <v>0.0</v>
      </c>
      <c r="BB146" s="1">
        <v>0.0</v>
      </c>
      <c r="BC146" s="1">
        <v>0.0</v>
      </c>
      <c r="BD146" s="1">
        <v>1.0</v>
      </c>
      <c r="BE146" s="1">
        <v>0.0</v>
      </c>
      <c r="BF146" s="1">
        <v>0.0</v>
      </c>
      <c r="BG146" s="1">
        <v>1.0</v>
      </c>
      <c r="BH146" s="1">
        <v>0.0</v>
      </c>
      <c r="BI146" s="1">
        <v>0.0</v>
      </c>
      <c r="BJ146" s="1">
        <v>0.0</v>
      </c>
      <c r="BK146" s="1">
        <v>0.0</v>
      </c>
      <c r="BL146" s="1">
        <v>0.0</v>
      </c>
      <c r="BM146" s="1">
        <v>0.0</v>
      </c>
      <c r="BN146" s="1">
        <v>0.0</v>
      </c>
      <c r="BO146" s="1">
        <v>0.0</v>
      </c>
      <c r="BP146" s="1">
        <v>0.0</v>
      </c>
      <c r="BQ146" s="1">
        <v>0.0</v>
      </c>
      <c r="BR146" s="1">
        <v>0.0</v>
      </c>
      <c r="BS146" s="1">
        <v>0.0</v>
      </c>
      <c r="BT146" s="1">
        <v>0.0</v>
      </c>
      <c r="BU146" s="1">
        <v>0.0</v>
      </c>
      <c r="BV146" s="1">
        <v>0.0</v>
      </c>
      <c r="BW146" s="1">
        <v>0.0</v>
      </c>
      <c r="BX146" s="1">
        <v>0.0</v>
      </c>
    </row>
    <row r="147">
      <c r="A147" s="1">
        <v>145.0</v>
      </c>
      <c r="B147" s="1">
        <v>11.0</v>
      </c>
      <c r="C147" s="1" t="s">
        <v>531</v>
      </c>
      <c r="D147" s="1">
        <v>8.0</v>
      </c>
      <c r="E147" s="1" t="s">
        <v>66</v>
      </c>
      <c r="F147" s="1" t="s">
        <v>88</v>
      </c>
      <c r="G147" s="1" t="s">
        <v>126</v>
      </c>
      <c r="H147" s="1">
        <v>2020.0</v>
      </c>
      <c r="I147" s="1" t="s">
        <v>97</v>
      </c>
      <c r="J147" s="1">
        <v>11.0</v>
      </c>
      <c r="K147" s="1" t="s">
        <v>23</v>
      </c>
      <c r="L147" s="2" t="str">
        <f>HYPERLINK("https://myanimelist.net/anime/40540/Sword_Art_Online__Alicization_-_War_of_Underworld_2nd_Season", "Sword Art Online: Alicization - War of Underworld 2nd Season")</f>
        <v>Sword Art Online: Alicization - War of Underworld 2nd Season</v>
      </c>
      <c r="M147" s="1" t="s">
        <v>70</v>
      </c>
      <c r="N147" s="1" t="s">
        <v>71</v>
      </c>
      <c r="O147" s="1">
        <v>7.421</v>
      </c>
      <c r="P147" s="1" t="s">
        <v>532</v>
      </c>
      <c r="Q147" s="1" t="s">
        <v>81</v>
      </c>
      <c r="R147" s="1" t="s">
        <v>519</v>
      </c>
      <c r="S147" s="1">
        <v>24.0</v>
      </c>
      <c r="T147" s="1">
        <v>18472.0</v>
      </c>
      <c r="U147" s="1">
        <v>417.0</v>
      </c>
      <c r="V147" s="1">
        <v>351335.0</v>
      </c>
      <c r="W147" s="1">
        <v>3307.0</v>
      </c>
      <c r="X147" s="1">
        <v>33007.0</v>
      </c>
      <c r="Y147" s="1">
        <v>231337.0</v>
      </c>
      <c r="Z147" s="1">
        <v>4098.0</v>
      </c>
      <c r="AA147" s="1">
        <v>5885.0</v>
      </c>
      <c r="AB147" s="1">
        <v>77008.0</v>
      </c>
      <c r="AC147" s="1">
        <v>351335.0</v>
      </c>
      <c r="AD147" s="1">
        <v>1.8704092619639</v>
      </c>
      <c r="AE147" s="1">
        <v>0.942933594874364</v>
      </c>
      <c r="AF147" s="1">
        <v>1.66998923275374</v>
      </c>
      <c r="AG147" s="1">
        <v>3.27654765839045</v>
      </c>
      <c r="AH147" s="1">
        <v>5.34417875760903</v>
      </c>
      <c r="AI147" s="1">
        <v>11.5246847115763</v>
      </c>
      <c r="AJ147" s="1">
        <v>23.466733473343</v>
      </c>
      <c r="AK147" s="1">
        <v>24.6921740242849</v>
      </c>
      <c r="AL147" s="1">
        <v>14.3652122000362</v>
      </c>
      <c r="AM147" s="1">
        <v>12.8471370851678</v>
      </c>
      <c r="AN147" s="1">
        <v>187606.0</v>
      </c>
      <c r="AO147" s="1">
        <v>0.0</v>
      </c>
      <c r="AP147" s="1">
        <v>1.0</v>
      </c>
      <c r="AQ147" s="1">
        <v>0.0</v>
      </c>
      <c r="AR147" s="1">
        <v>0.0</v>
      </c>
      <c r="AS147" s="1">
        <v>1.0</v>
      </c>
      <c r="AT147" s="1">
        <v>0.0</v>
      </c>
      <c r="AU147" s="1">
        <v>1.0</v>
      </c>
      <c r="AV147" s="1">
        <v>0.0</v>
      </c>
      <c r="AW147" s="1">
        <v>0.0</v>
      </c>
      <c r="AX147" s="1">
        <v>0.0</v>
      </c>
      <c r="AY147" s="1">
        <v>0.0</v>
      </c>
      <c r="AZ147" s="1">
        <v>0.0</v>
      </c>
      <c r="BA147" s="1">
        <v>0.0</v>
      </c>
      <c r="BB147" s="1">
        <v>0.0</v>
      </c>
      <c r="BC147" s="1">
        <v>0.0</v>
      </c>
      <c r="BD147" s="1">
        <v>1.0</v>
      </c>
      <c r="BE147" s="1">
        <v>0.0</v>
      </c>
      <c r="BF147" s="1">
        <v>0.0</v>
      </c>
      <c r="BG147" s="1">
        <v>1.0</v>
      </c>
      <c r="BH147" s="1">
        <v>0.0</v>
      </c>
      <c r="BI147" s="1">
        <v>0.0</v>
      </c>
      <c r="BJ147" s="1">
        <v>0.0</v>
      </c>
      <c r="BK147" s="1">
        <v>0.0</v>
      </c>
      <c r="BL147" s="1">
        <v>0.0</v>
      </c>
      <c r="BM147" s="1">
        <v>0.0</v>
      </c>
      <c r="BN147" s="1">
        <v>0.0</v>
      </c>
      <c r="BO147" s="1">
        <v>0.0</v>
      </c>
      <c r="BP147" s="1">
        <v>0.0</v>
      </c>
      <c r="BQ147" s="1">
        <v>0.0</v>
      </c>
      <c r="BR147" s="1">
        <v>0.0</v>
      </c>
      <c r="BS147" s="1">
        <v>0.0</v>
      </c>
      <c r="BT147" s="1">
        <v>0.0</v>
      </c>
      <c r="BU147" s="1">
        <v>0.0</v>
      </c>
      <c r="BV147" s="1">
        <v>0.0</v>
      </c>
      <c r="BW147" s="1">
        <v>0.0</v>
      </c>
      <c r="BX147" s="1">
        <v>0.0</v>
      </c>
    </row>
    <row r="148">
      <c r="A148" s="1">
        <v>146.0</v>
      </c>
      <c r="B148" s="1">
        <v>1.0</v>
      </c>
      <c r="C148" s="1" t="s">
        <v>533</v>
      </c>
      <c r="D148" s="1">
        <v>8.0</v>
      </c>
      <c r="E148" s="1" t="s">
        <v>121</v>
      </c>
      <c r="F148" s="1" t="s">
        <v>67</v>
      </c>
      <c r="G148" s="1" t="s">
        <v>126</v>
      </c>
      <c r="H148" s="1">
        <v>2019.0</v>
      </c>
      <c r="I148" s="1" t="s">
        <v>135</v>
      </c>
      <c r="J148" s="1">
        <v>1.0</v>
      </c>
      <c r="K148" s="1" t="s">
        <v>23</v>
      </c>
      <c r="L148" s="2" t="str">
        <f>HYPERLINK("https://myanimelist.net/anime/38826/Tenki_no_Ko", "Tenki no Ko")</f>
        <v>Tenki no Ko</v>
      </c>
      <c r="M148" s="1" t="s">
        <v>70</v>
      </c>
      <c r="N148" s="1" t="s">
        <v>71</v>
      </c>
      <c r="O148" s="1">
        <v>8.381</v>
      </c>
      <c r="P148" s="1" t="s">
        <v>534</v>
      </c>
      <c r="Q148" s="1" t="s">
        <v>104</v>
      </c>
      <c r="R148" s="1" t="s">
        <v>535</v>
      </c>
      <c r="S148" s="1">
        <v>114.0</v>
      </c>
      <c r="T148" s="1">
        <v>1652.0</v>
      </c>
      <c r="U148" s="1">
        <v>227.0</v>
      </c>
      <c r="V148" s="1">
        <v>537450.0</v>
      </c>
      <c r="W148" s="1">
        <v>8482.0</v>
      </c>
      <c r="X148" s="1">
        <v>14129.0</v>
      </c>
      <c r="Y148" s="1">
        <v>369191.0</v>
      </c>
      <c r="Z148" s="1">
        <v>3021.0</v>
      </c>
      <c r="AA148" s="1">
        <v>833.0</v>
      </c>
      <c r="AB148" s="1">
        <v>150276.0</v>
      </c>
      <c r="AC148" s="1">
        <v>537450.0</v>
      </c>
      <c r="AD148" s="1">
        <v>0.246958928729555</v>
      </c>
      <c r="AE148" s="1">
        <v>0.117740047030425</v>
      </c>
      <c r="AF148" s="1">
        <v>0.235808060765671</v>
      </c>
      <c r="AG148" s="1">
        <v>0.609034170850975</v>
      </c>
      <c r="AH148" s="1">
        <v>1.53783587890157</v>
      </c>
      <c r="AI148" s="1">
        <v>4.3573656402402</v>
      </c>
      <c r="AJ148" s="1">
        <v>13.9759731592048</v>
      </c>
      <c r="AK148" s="1">
        <v>28.6462518325139</v>
      </c>
      <c r="AL148" s="1">
        <v>29.2575817702986</v>
      </c>
      <c r="AM148" s="1">
        <v>21.015450511464</v>
      </c>
      <c r="AN148" s="1">
        <v>304909.0</v>
      </c>
      <c r="AO148" s="1">
        <v>1.0</v>
      </c>
      <c r="AP148" s="1">
        <v>0.0</v>
      </c>
      <c r="AQ148" s="1">
        <v>0.0</v>
      </c>
      <c r="AR148" s="1">
        <v>1.0</v>
      </c>
      <c r="AS148" s="1">
        <v>0.0</v>
      </c>
      <c r="AT148" s="1">
        <v>0.0</v>
      </c>
      <c r="AU148" s="1">
        <v>1.0</v>
      </c>
      <c r="AV148" s="1">
        <v>0.0</v>
      </c>
      <c r="AW148" s="1">
        <v>0.0</v>
      </c>
      <c r="AX148" s="1">
        <v>0.0</v>
      </c>
      <c r="AY148" s="1">
        <v>0.0</v>
      </c>
      <c r="AZ148" s="1">
        <v>0.0</v>
      </c>
      <c r="BA148" s="1">
        <v>0.0</v>
      </c>
      <c r="BB148" s="1">
        <v>0.0</v>
      </c>
      <c r="BC148" s="1">
        <v>0.0</v>
      </c>
      <c r="BD148" s="1">
        <v>1.0</v>
      </c>
      <c r="BE148" s="1">
        <v>0.0</v>
      </c>
      <c r="BF148" s="1">
        <v>0.0</v>
      </c>
      <c r="BG148" s="1">
        <v>0.0</v>
      </c>
      <c r="BH148" s="1">
        <v>0.0</v>
      </c>
      <c r="BI148" s="1">
        <v>0.0</v>
      </c>
      <c r="BJ148" s="1">
        <v>0.0</v>
      </c>
      <c r="BK148" s="1">
        <v>0.0</v>
      </c>
      <c r="BL148" s="1">
        <v>0.0</v>
      </c>
      <c r="BM148" s="1">
        <v>0.0</v>
      </c>
      <c r="BN148" s="1">
        <v>0.0</v>
      </c>
      <c r="BO148" s="1">
        <v>0.0</v>
      </c>
      <c r="BP148" s="1">
        <v>0.0</v>
      </c>
      <c r="BQ148" s="1">
        <v>0.0</v>
      </c>
      <c r="BR148" s="1">
        <v>0.0</v>
      </c>
      <c r="BS148" s="1">
        <v>0.0</v>
      </c>
      <c r="BT148" s="1">
        <v>0.0</v>
      </c>
      <c r="BU148" s="1">
        <v>0.0</v>
      </c>
      <c r="BV148" s="1">
        <v>0.0</v>
      </c>
      <c r="BW148" s="1">
        <v>0.0</v>
      </c>
      <c r="BX148" s="1">
        <v>0.0</v>
      </c>
    </row>
    <row r="149">
      <c r="A149" s="1">
        <v>147.0</v>
      </c>
      <c r="B149" s="1">
        <v>1.0</v>
      </c>
      <c r="C149" s="1" t="s">
        <v>536</v>
      </c>
      <c r="D149" s="1">
        <v>7.0</v>
      </c>
      <c r="E149" s="1" t="s">
        <v>121</v>
      </c>
      <c r="F149" s="1" t="s">
        <v>67</v>
      </c>
      <c r="G149" s="1" t="s">
        <v>126</v>
      </c>
      <c r="H149" s="1">
        <v>2020.0</v>
      </c>
      <c r="I149" s="1">
        <v>0.0</v>
      </c>
      <c r="J149" s="1">
        <v>1.0</v>
      </c>
      <c r="K149" s="1" t="s">
        <v>23</v>
      </c>
      <c r="L149" s="2" t="str">
        <f>HYPERLINK("https://myanimelist.net/anime/42836/This_Is_Not_Blue", "This Is Not Blue")</f>
        <v>This Is Not Blue</v>
      </c>
      <c r="M149" s="1" t="s">
        <v>70</v>
      </c>
      <c r="N149" s="1" t="s">
        <v>71</v>
      </c>
      <c r="O149" s="1">
        <v>5.781</v>
      </c>
      <c r="P149" s="1" t="s">
        <v>537</v>
      </c>
      <c r="Q149" s="1" t="s">
        <v>104</v>
      </c>
      <c r="R149" s="1" t="s">
        <v>538</v>
      </c>
      <c r="S149" s="1">
        <v>2.0</v>
      </c>
      <c r="T149" s="1">
        <v>90092.0</v>
      </c>
      <c r="U149" s="1">
        <v>11716.0</v>
      </c>
      <c r="V149" s="1">
        <v>650.0</v>
      </c>
      <c r="W149" s="1">
        <v>4.0</v>
      </c>
      <c r="X149" s="1">
        <v>19.0</v>
      </c>
      <c r="Y149" s="1">
        <v>503.0</v>
      </c>
      <c r="Z149" s="1">
        <v>2.0</v>
      </c>
      <c r="AA149" s="1">
        <v>16.0</v>
      </c>
      <c r="AB149" s="1">
        <v>110.0</v>
      </c>
      <c r="AC149" s="1">
        <v>650.0</v>
      </c>
      <c r="AD149" s="1">
        <v>4.39882697947214</v>
      </c>
      <c r="AE149" s="1">
        <v>3.81231671554252</v>
      </c>
      <c r="AF149" s="1">
        <v>4.69208211143695</v>
      </c>
      <c r="AG149" s="1">
        <v>6.74486803519061</v>
      </c>
      <c r="AH149" s="1">
        <v>23.1671554252199</v>
      </c>
      <c r="AI149" s="1">
        <v>26.099706744868</v>
      </c>
      <c r="AJ149" s="1">
        <v>20.5278592375366</v>
      </c>
      <c r="AK149" s="1">
        <v>4.98533724340175</v>
      </c>
      <c r="AL149" s="1">
        <v>2.34604105571847</v>
      </c>
      <c r="AM149" s="1">
        <v>3.2258064516129</v>
      </c>
      <c r="AN149" s="1">
        <v>341.0</v>
      </c>
      <c r="AO149" s="1">
        <v>0.0</v>
      </c>
      <c r="AP149" s="1">
        <v>0.0</v>
      </c>
      <c r="AQ149" s="1">
        <v>0.0</v>
      </c>
      <c r="AR149" s="1">
        <v>0.0</v>
      </c>
      <c r="AS149" s="1">
        <v>0.0</v>
      </c>
      <c r="AT149" s="1">
        <v>0.0</v>
      </c>
      <c r="AU149" s="1">
        <v>0.0</v>
      </c>
      <c r="AV149" s="1">
        <v>0.0</v>
      </c>
      <c r="AW149" s="1">
        <v>0.0</v>
      </c>
      <c r="AX149" s="1">
        <v>0.0</v>
      </c>
      <c r="AY149" s="1">
        <v>0.0</v>
      </c>
      <c r="AZ149" s="1">
        <v>0.0</v>
      </c>
      <c r="BA149" s="1">
        <v>0.0</v>
      </c>
      <c r="BB149" s="1">
        <v>0.0</v>
      </c>
      <c r="BC149" s="1">
        <v>0.0</v>
      </c>
      <c r="BD149" s="1">
        <v>0.0</v>
      </c>
      <c r="BE149" s="1">
        <v>0.0</v>
      </c>
      <c r="BF149" s="1">
        <v>0.0</v>
      </c>
      <c r="BG149" s="1">
        <v>0.0</v>
      </c>
      <c r="BH149" s="1">
        <v>0.0</v>
      </c>
      <c r="BI149" s="1">
        <v>0.0</v>
      </c>
      <c r="BJ149" s="1">
        <v>0.0</v>
      </c>
      <c r="BK149" s="1">
        <v>0.0</v>
      </c>
      <c r="BL149" s="1">
        <v>0.0</v>
      </c>
      <c r="BM149" s="1">
        <v>0.0</v>
      </c>
      <c r="BN149" s="1">
        <v>0.0</v>
      </c>
      <c r="BO149" s="1">
        <v>0.0</v>
      </c>
      <c r="BP149" s="1">
        <v>0.0</v>
      </c>
      <c r="BQ149" s="1">
        <v>0.0</v>
      </c>
      <c r="BR149" s="1">
        <v>0.0</v>
      </c>
      <c r="BS149" s="1">
        <v>0.0</v>
      </c>
      <c r="BT149" s="1">
        <v>1.0</v>
      </c>
      <c r="BU149" s="1">
        <v>0.0</v>
      </c>
      <c r="BV149" s="1">
        <v>1.0</v>
      </c>
      <c r="BW149" s="1">
        <v>0.0</v>
      </c>
      <c r="BX149" s="1">
        <v>0.0</v>
      </c>
    </row>
    <row r="150">
      <c r="A150" s="1">
        <v>148.0</v>
      </c>
      <c r="B150" s="1">
        <v>12.0</v>
      </c>
      <c r="C150" s="1" t="s">
        <v>539</v>
      </c>
      <c r="D150" s="1">
        <v>7.0</v>
      </c>
      <c r="E150" s="1" t="s">
        <v>66</v>
      </c>
      <c r="F150" s="1" t="s">
        <v>88</v>
      </c>
      <c r="G150" s="1" t="s">
        <v>126</v>
      </c>
      <c r="H150" s="1">
        <v>2014.0</v>
      </c>
      <c r="I150" s="1" t="s">
        <v>408</v>
      </c>
      <c r="J150" s="1">
        <v>12.0</v>
      </c>
      <c r="K150" s="1" t="s">
        <v>23</v>
      </c>
      <c r="L150" s="2" t="str">
        <f>HYPERLINK("https://myanimelist.net/anime/22319/Tokyo_Ghoul", "Tokyo Ghoul")</f>
        <v>Tokyo Ghoul</v>
      </c>
      <c r="M150" s="1" t="s">
        <v>70</v>
      </c>
      <c r="N150" s="1" t="s">
        <v>71</v>
      </c>
      <c r="O150" s="1">
        <v>7.801</v>
      </c>
      <c r="P150" s="1" t="s">
        <v>540</v>
      </c>
      <c r="Q150" s="1" t="s">
        <v>73</v>
      </c>
      <c r="R150" s="1" t="s">
        <v>541</v>
      </c>
      <c r="S150" s="1">
        <v>24.0</v>
      </c>
      <c r="T150" s="1">
        <v>8372.0</v>
      </c>
      <c r="U150" s="1">
        <v>7.0</v>
      </c>
      <c r="V150" s="1">
        <v>2021880.0</v>
      </c>
      <c r="W150" s="1">
        <v>48209.0</v>
      </c>
      <c r="X150" s="1">
        <v>79332.0</v>
      </c>
      <c r="Y150" s="1">
        <v>1699967.0</v>
      </c>
      <c r="Z150" s="1">
        <v>26220.0</v>
      </c>
      <c r="AA150" s="1">
        <v>41250.0</v>
      </c>
      <c r="AB150" s="1">
        <v>175111.0</v>
      </c>
      <c r="AC150" s="1">
        <v>2021880.0</v>
      </c>
      <c r="AD150" s="1">
        <v>0.374960539265751</v>
      </c>
      <c r="AE150" s="1">
        <v>0.405637778314237</v>
      </c>
      <c r="AF150" s="1">
        <v>0.808750069636589</v>
      </c>
      <c r="AG150" s="1">
        <v>1.95376130433975</v>
      </c>
      <c r="AH150" s="1">
        <v>4.08972906724109</v>
      </c>
      <c r="AI150" s="1">
        <v>8.93784702233941</v>
      </c>
      <c r="AJ150" s="1">
        <v>20.9489145976862</v>
      </c>
      <c r="AK150" s="1">
        <v>27.7593359454791</v>
      </c>
      <c r="AL150" s="1">
        <v>19.7617871534419</v>
      </c>
      <c r="AM150" s="1">
        <v>14.9592765222558</v>
      </c>
      <c r="AN150" s="1">
        <v>1346275.0</v>
      </c>
      <c r="AO150" s="1">
        <v>1.0</v>
      </c>
      <c r="AP150" s="1">
        <v>0.0</v>
      </c>
      <c r="AQ150" s="1">
        <v>1.0</v>
      </c>
      <c r="AR150" s="1">
        <v>0.0</v>
      </c>
      <c r="AS150" s="1">
        <v>1.0</v>
      </c>
      <c r="AT150" s="1">
        <v>0.0</v>
      </c>
      <c r="AU150" s="1">
        <v>0.0</v>
      </c>
      <c r="AV150" s="1">
        <v>0.0</v>
      </c>
      <c r="AW150" s="1">
        <v>0.0</v>
      </c>
      <c r="AX150" s="1">
        <v>0.0</v>
      </c>
      <c r="AY150" s="1">
        <v>0.0</v>
      </c>
      <c r="AZ150" s="1">
        <v>1.0</v>
      </c>
      <c r="BA150" s="1">
        <v>1.0</v>
      </c>
      <c r="BB150" s="1">
        <v>1.0</v>
      </c>
      <c r="BC150" s="1">
        <v>0.0</v>
      </c>
      <c r="BD150" s="1">
        <v>0.0</v>
      </c>
      <c r="BE150" s="1">
        <v>1.0</v>
      </c>
      <c r="BF150" s="1">
        <v>0.0</v>
      </c>
      <c r="BG150" s="1">
        <v>0.0</v>
      </c>
      <c r="BH150" s="1">
        <v>0.0</v>
      </c>
      <c r="BI150" s="1">
        <v>0.0</v>
      </c>
      <c r="BJ150" s="1">
        <v>0.0</v>
      </c>
      <c r="BK150" s="1">
        <v>0.0</v>
      </c>
      <c r="BL150" s="1">
        <v>0.0</v>
      </c>
      <c r="BM150" s="1">
        <v>0.0</v>
      </c>
      <c r="BN150" s="1">
        <v>0.0</v>
      </c>
      <c r="BO150" s="1">
        <v>0.0</v>
      </c>
      <c r="BP150" s="1">
        <v>0.0</v>
      </c>
      <c r="BQ150" s="1">
        <v>0.0</v>
      </c>
      <c r="BR150" s="1">
        <v>0.0</v>
      </c>
      <c r="BS150" s="1">
        <v>0.0</v>
      </c>
      <c r="BT150" s="1">
        <v>0.0</v>
      </c>
      <c r="BU150" s="1">
        <v>0.0</v>
      </c>
      <c r="BV150" s="1">
        <v>0.0</v>
      </c>
      <c r="BW150" s="1">
        <v>0.0</v>
      </c>
      <c r="BX150" s="1">
        <v>0.0</v>
      </c>
    </row>
    <row r="151">
      <c r="A151" s="1">
        <v>149.0</v>
      </c>
      <c r="B151" s="1">
        <v>12.0</v>
      </c>
      <c r="C151" s="1" t="s">
        <v>542</v>
      </c>
      <c r="D151" s="1">
        <v>6.0</v>
      </c>
      <c r="E151" s="1" t="s">
        <v>66</v>
      </c>
      <c r="F151" s="1" t="s">
        <v>88</v>
      </c>
      <c r="G151" s="1" t="s">
        <v>89</v>
      </c>
      <c r="H151" s="1">
        <v>2015.0</v>
      </c>
      <c r="I151" s="1" t="s">
        <v>408</v>
      </c>
      <c r="J151" s="1">
        <v>12.0</v>
      </c>
      <c r="K151" s="1" t="s">
        <v>23</v>
      </c>
      <c r="L151" s="2" t="str">
        <f>HYPERLINK("https://myanimelist.net/anime/27899/Tokyo_Ghoul_%E2%88%9AA", "Tokyo Ghoul √A")</f>
        <v>Tokyo Ghoul √A</v>
      </c>
      <c r="M151" s="1" t="s">
        <v>70</v>
      </c>
      <c r="N151" s="1" t="s">
        <v>71</v>
      </c>
      <c r="O151" s="1">
        <v>7.051</v>
      </c>
      <c r="P151" s="1" t="s">
        <v>543</v>
      </c>
      <c r="Q151" s="1" t="s">
        <v>73</v>
      </c>
      <c r="R151" s="1" t="s">
        <v>541</v>
      </c>
      <c r="S151" s="1">
        <v>24.0</v>
      </c>
      <c r="T151" s="1">
        <v>34612.0</v>
      </c>
      <c r="U151" s="1">
        <v>43.0</v>
      </c>
      <c r="V151" s="1">
        <v>1306079.0</v>
      </c>
      <c r="W151" s="1">
        <v>11516.0</v>
      </c>
      <c r="X151" s="1">
        <v>42974.0</v>
      </c>
      <c r="Y151" s="1">
        <v>1143189.0</v>
      </c>
      <c r="Z151" s="1">
        <v>15096.0</v>
      </c>
      <c r="AA151" s="1">
        <v>31716.0</v>
      </c>
      <c r="AB151" s="1">
        <v>73104.0</v>
      </c>
      <c r="AC151" s="1">
        <v>1306079.0</v>
      </c>
      <c r="AD151" s="1">
        <v>1.2289804744984</v>
      </c>
      <c r="AE151" s="1">
        <v>1.6481371810057</v>
      </c>
      <c r="AF151" s="1">
        <v>2.84739420695596</v>
      </c>
      <c r="AG151" s="1">
        <v>5.80998079753059</v>
      </c>
      <c r="AH151" s="1">
        <v>8.03856645490111</v>
      </c>
      <c r="AI151" s="1">
        <v>13.7276345070169</v>
      </c>
      <c r="AJ151" s="1">
        <v>21.5809061053084</v>
      </c>
      <c r="AK151" s="1">
        <v>19.7952559132838</v>
      </c>
      <c r="AL151" s="1">
        <v>13.6853486953088</v>
      </c>
      <c r="AM151" s="1">
        <v>11.63779566419</v>
      </c>
      <c r="AN151" s="1">
        <v>891552.0</v>
      </c>
      <c r="AO151" s="1">
        <v>1.0</v>
      </c>
      <c r="AP151" s="1">
        <v>0.0</v>
      </c>
      <c r="AQ151" s="1">
        <v>1.0</v>
      </c>
      <c r="AR151" s="1">
        <v>0.0</v>
      </c>
      <c r="AS151" s="1">
        <v>1.0</v>
      </c>
      <c r="AT151" s="1">
        <v>0.0</v>
      </c>
      <c r="AU151" s="1">
        <v>0.0</v>
      </c>
      <c r="AV151" s="1">
        <v>0.0</v>
      </c>
      <c r="AW151" s="1">
        <v>0.0</v>
      </c>
      <c r="AX151" s="1">
        <v>0.0</v>
      </c>
      <c r="AY151" s="1">
        <v>0.0</v>
      </c>
      <c r="AZ151" s="1">
        <v>1.0</v>
      </c>
      <c r="BA151" s="1">
        <v>1.0</v>
      </c>
      <c r="BB151" s="1">
        <v>1.0</v>
      </c>
      <c r="BC151" s="1">
        <v>0.0</v>
      </c>
      <c r="BD151" s="1">
        <v>0.0</v>
      </c>
      <c r="BE151" s="1">
        <v>1.0</v>
      </c>
      <c r="BF151" s="1">
        <v>0.0</v>
      </c>
      <c r="BG151" s="1">
        <v>0.0</v>
      </c>
      <c r="BH151" s="1">
        <v>0.0</v>
      </c>
      <c r="BI151" s="1">
        <v>0.0</v>
      </c>
      <c r="BJ151" s="1">
        <v>0.0</v>
      </c>
      <c r="BK151" s="1">
        <v>0.0</v>
      </c>
      <c r="BL151" s="1">
        <v>0.0</v>
      </c>
      <c r="BM151" s="1">
        <v>0.0</v>
      </c>
      <c r="BN151" s="1">
        <v>0.0</v>
      </c>
      <c r="BO151" s="1">
        <v>0.0</v>
      </c>
      <c r="BP151" s="1">
        <v>0.0</v>
      </c>
      <c r="BQ151" s="1">
        <v>0.0</v>
      </c>
      <c r="BR151" s="1">
        <v>0.0</v>
      </c>
      <c r="BS151" s="1">
        <v>0.0</v>
      </c>
      <c r="BT151" s="1">
        <v>0.0</v>
      </c>
      <c r="BU151" s="1">
        <v>0.0</v>
      </c>
      <c r="BV151" s="1">
        <v>0.0</v>
      </c>
      <c r="BW151" s="1">
        <v>0.0</v>
      </c>
      <c r="BX151" s="1">
        <v>0.0</v>
      </c>
    </row>
    <row r="152">
      <c r="A152" s="1">
        <v>150.0</v>
      </c>
      <c r="B152" s="1">
        <v>12.0</v>
      </c>
      <c r="C152" s="1" t="s">
        <v>544</v>
      </c>
      <c r="D152" s="1">
        <v>4.0</v>
      </c>
      <c r="E152" s="1" t="s">
        <v>66</v>
      </c>
      <c r="F152" s="1" t="s">
        <v>88</v>
      </c>
      <c r="G152" s="1" t="s">
        <v>78</v>
      </c>
      <c r="H152" s="1">
        <v>2018.0</v>
      </c>
      <c r="I152" s="1" t="s">
        <v>545</v>
      </c>
      <c r="J152" s="1">
        <v>12.0</v>
      </c>
      <c r="K152" s="1" t="s">
        <v>23</v>
      </c>
      <c r="L152" s="2" t="str">
        <f>HYPERLINK("https://myanimelist.net/anime/36511/Tokyo_Ghoul_re", "Tokyo Ghoul:re")</f>
        <v>Tokyo Ghoul:re</v>
      </c>
      <c r="M152" s="1" t="s">
        <v>70</v>
      </c>
      <c r="N152" s="1" t="s">
        <v>71</v>
      </c>
      <c r="O152" s="1">
        <v>6.481</v>
      </c>
      <c r="P152" s="1" t="s">
        <v>546</v>
      </c>
      <c r="Q152" s="1" t="s">
        <v>73</v>
      </c>
      <c r="R152" s="1" t="s">
        <v>547</v>
      </c>
      <c r="S152" s="1">
        <v>24.0</v>
      </c>
      <c r="T152" s="1">
        <v>60272.0</v>
      </c>
      <c r="U152" s="1">
        <v>127.0</v>
      </c>
      <c r="V152" s="1">
        <v>763017.0</v>
      </c>
      <c r="W152" s="1">
        <v>3773.0</v>
      </c>
      <c r="X152" s="1">
        <v>60249.0</v>
      </c>
      <c r="Y152" s="1">
        <v>540673.0</v>
      </c>
      <c r="Z152" s="1">
        <v>15981.0</v>
      </c>
      <c r="AA152" s="1">
        <v>40278.0</v>
      </c>
      <c r="AB152" s="1">
        <v>105836.0</v>
      </c>
      <c r="AC152" s="1">
        <v>763017.0</v>
      </c>
      <c r="AD152" s="1">
        <v>1.79786870672436</v>
      </c>
      <c r="AE152" s="1">
        <v>2.23738291119912</v>
      </c>
      <c r="AF152" s="1">
        <v>3.96377118116897</v>
      </c>
      <c r="AG152" s="1">
        <v>8.43175088615383</v>
      </c>
      <c r="AH152" s="1">
        <v>11.8245833889417</v>
      </c>
      <c r="AI152" s="1">
        <v>19.0667278925259</v>
      </c>
      <c r="AJ152" s="1">
        <v>23.1279929605342</v>
      </c>
      <c r="AK152" s="1">
        <v>15.0728715908242</v>
      </c>
      <c r="AL152" s="1">
        <v>7.71852994600512</v>
      </c>
      <c r="AM152" s="1">
        <v>6.75852053592231</v>
      </c>
      <c r="AN152" s="1">
        <v>442079.0</v>
      </c>
      <c r="AO152" s="1">
        <v>1.0</v>
      </c>
      <c r="AP152" s="1">
        <v>0.0</v>
      </c>
      <c r="AQ152" s="1">
        <v>1.0</v>
      </c>
      <c r="AR152" s="1">
        <v>0.0</v>
      </c>
      <c r="AS152" s="1">
        <v>1.0</v>
      </c>
      <c r="AT152" s="1">
        <v>0.0</v>
      </c>
      <c r="AU152" s="1">
        <v>0.0</v>
      </c>
      <c r="AV152" s="1">
        <v>0.0</v>
      </c>
      <c r="AW152" s="1">
        <v>0.0</v>
      </c>
      <c r="AX152" s="1">
        <v>0.0</v>
      </c>
      <c r="AY152" s="1">
        <v>0.0</v>
      </c>
      <c r="AZ152" s="1">
        <v>1.0</v>
      </c>
      <c r="BA152" s="1">
        <v>1.0</v>
      </c>
      <c r="BB152" s="1">
        <v>1.0</v>
      </c>
      <c r="BC152" s="1">
        <v>0.0</v>
      </c>
      <c r="BD152" s="1">
        <v>0.0</v>
      </c>
      <c r="BE152" s="1">
        <v>1.0</v>
      </c>
      <c r="BF152" s="1">
        <v>0.0</v>
      </c>
      <c r="BG152" s="1">
        <v>0.0</v>
      </c>
      <c r="BH152" s="1">
        <v>0.0</v>
      </c>
      <c r="BI152" s="1">
        <v>0.0</v>
      </c>
      <c r="BJ152" s="1">
        <v>0.0</v>
      </c>
      <c r="BK152" s="1">
        <v>0.0</v>
      </c>
      <c r="BL152" s="1">
        <v>0.0</v>
      </c>
      <c r="BM152" s="1">
        <v>0.0</v>
      </c>
      <c r="BN152" s="1">
        <v>0.0</v>
      </c>
      <c r="BO152" s="1">
        <v>0.0</v>
      </c>
      <c r="BP152" s="1">
        <v>0.0</v>
      </c>
      <c r="BQ152" s="1">
        <v>0.0</v>
      </c>
      <c r="BR152" s="1">
        <v>0.0</v>
      </c>
      <c r="BS152" s="1">
        <v>0.0</v>
      </c>
      <c r="BT152" s="1">
        <v>0.0</v>
      </c>
      <c r="BU152" s="1">
        <v>0.0</v>
      </c>
      <c r="BV152" s="1">
        <v>0.0</v>
      </c>
      <c r="BW152" s="1">
        <v>0.0</v>
      </c>
      <c r="BX152" s="1">
        <v>0.0</v>
      </c>
    </row>
    <row r="153">
      <c r="A153" s="1">
        <v>151.0</v>
      </c>
      <c r="B153" s="1">
        <v>12.0</v>
      </c>
      <c r="C153" s="1" t="s">
        <v>548</v>
      </c>
      <c r="D153" s="1">
        <v>8.0</v>
      </c>
      <c r="E153" s="1" t="s">
        <v>66</v>
      </c>
      <c r="F153" s="1" t="s">
        <v>88</v>
      </c>
      <c r="G153" s="1" t="s">
        <v>68</v>
      </c>
      <c r="H153" s="1">
        <v>2018.0</v>
      </c>
      <c r="I153" s="1" t="s">
        <v>545</v>
      </c>
      <c r="J153" s="1">
        <v>12.0</v>
      </c>
      <c r="K153" s="1" t="s">
        <v>23</v>
      </c>
      <c r="L153" s="2" t="str">
        <f>HYPERLINK("https://myanimelist.net/anime/37799/Tokyo_Ghoul_re_2nd_Season", "Tokyo Ghoul:re 2nd Season")</f>
        <v>Tokyo Ghoul:re 2nd Season</v>
      </c>
      <c r="M153" s="1" t="s">
        <v>70</v>
      </c>
      <c r="N153" s="1" t="s">
        <v>71</v>
      </c>
      <c r="O153" s="1">
        <v>6.341</v>
      </c>
      <c r="P153" s="1" t="s">
        <v>549</v>
      </c>
      <c r="Q153" s="1" t="s">
        <v>73</v>
      </c>
      <c r="R153" s="1" t="s">
        <v>550</v>
      </c>
      <c r="S153" s="1">
        <v>24.0</v>
      </c>
      <c r="T153" s="1">
        <v>67322.0</v>
      </c>
      <c r="U153" s="1">
        <v>249.0</v>
      </c>
      <c r="V153" s="1">
        <v>520610.0</v>
      </c>
      <c r="W153" s="1">
        <v>2422.0</v>
      </c>
      <c r="X153" s="1">
        <v>27251.0</v>
      </c>
      <c r="Y153" s="1">
        <v>376590.0</v>
      </c>
      <c r="Z153" s="1">
        <v>9199.0</v>
      </c>
      <c r="AA153" s="1">
        <v>26460.0</v>
      </c>
      <c r="AB153" s="1">
        <v>81110.0</v>
      </c>
      <c r="AC153" s="1">
        <v>520610.0</v>
      </c>
      <c r="AD153" s="1">
        <v>3.13507667452216</v>
      </c>
      <c r="AE153" s="1">
        <v>3.32367530325991</v>
      </c>
      <c r="AF153" s="1">
        <v>4.82311785244577</v>
      </c>
      <c r="AG153" s="1">
        <v>8.60677352809618</v>
      </c>
      <c r="AH153" s="1">
        <v>11.1860684028867</v>
      </c>
      <c r="AI153" s="1">
        <v>18.0397091909285</v>
      </c>
      <c r="AJ153" s="1">
        <v>20.5392251767486</v>
      </c>
      <c r="AK153" s="1">
        <v>13.723637917337</v>
      </c>
      <c r="AL153" s="1">
        <v>8.46691012023579</v>
      </c>
      <c r="AM153" s="1">
        <v>8.15580583353917</v>
      </c>
      <c r="AN153" s="1">
        <v>299578.0</v>
      </c>
      <c r="AO153" s="1">
        <v>1.0</v>
      </c>
      <c r="AP153" s="1">
        <v>0.0</v>
      </c>
      <c r="AQ153" s="1">
        <v>1.0</v>
      </c>
      <c r="AR153" s="1">
        <v>0.0</v>
      </c>
      <c r="AS153" s="1">
        <v>1.0</v>
      </c>
      <c r="AT153" s="1">
        <v>0.0</v>
      </c>
      <c r="AU153" s="1">
        <v>0.0</v>
      </c>
      <c r="AV153" s="1">
        <v>0.0</v>
      </c>
      <c r="AW153" s="1">
        <v>0.0</v>
      </c>
      <c r="AX153" s="1">
        <v>0.0</v>
      </c>
      <c r="AY153" s="1">
        <v>0.0</v>
      </c>
      <c r="AZ153" s="1">
        <v>1.0</v>
      </c>
      <c r="BA153" s="1">
        <v>1.0</v>
      </c>
      <c r="BB153" s="1">
        <v>1.0</v>
      </c>
      <c r="BC153" s="1">
        <v>0.0</v>
      </c>
      <c r="BD153" s="1">
        <v>0.0</v>
      </c>
      <c r="BE153" s="1">
        <v>1.0</v>
      </c>
      <c r="BF153" s="1">
        <v>0.0</v>
      </c>
      <c r="BG153" s="1">
        <v>0.0</v>
      </c>
      <c r="BH153" s="1">
        <v>0.0</v>
      </c>
      <c r="BI153" s="1">
        <v>0.0</v>
      </c>
      <c r="BJ153" s="1">
        <v>0.0</v>
      </c>
      <c r="BK153" s="1">
        <v>0.0</v>
      </c>
      <c r="BL153" s="1">
        <v>0.0</v>
      </c>
      <c r="BM153" s="1">
        <v>0.0</v>
      </c>
      <c r="BN153" s="1">
        <v>0.0</v>
      </c>
      <c r="BO153" s="1">
        <v>0.0</v>
      </c>
      <c r="BP153" s="1">
        <v>0.0</v>
      </c>
      <c r="BQ153" s="1">
        <v>0.0</v>
      </c>
      <c r="BR153" s="1">
        <v>0.0</v>
      </c>
      <c r="BS153" s="1">
        <v>0.0</v>
      </c>
      <c r="BT153" s="1">
        <v>0.0</v>
      </c>
      <c r="BU153" s="1">
        <v>0.0</v>
      </c>
      <c r="BV153" s="1">
        <v>0.0</v>
      </c>
      <c r="BW153" s="1">
        <v>0.0</v>
      </c>
      <c r="BX153" s="1">
        <v>0.0</v>
      </c>
    </row>
    <row r="154">
      <c r="A154" s="1">
        <v>152.0</v>
      </c>
      <c r="B154" s="1">
        <v>1.0</v>
      </c>
      <c r="C154" s="1" t="s">
        <v>551</v>
      </c>
      <c r="D154" s="1">
        <v>10.0</v>
      </c>
      <c r="E154" s="1" t="s">
        <v>121</v>
      </c>
      <c r="F154" s="1" t="s">
        <v>157</v>
      </c>
      <c r="G154" s="1" t="s">
        <v>78</v>
      </c>
      <c r="H154" s="1">
        <v>1988.0</v>
      </c>
      <c r="I154" s="1" t="s">
        <v>221</v>
      </c>
      <c r="J154" s="1">
        <v>1.0</v>
      </c>
      <c r="K154" s="1" t="s">
        <v>23</v>
      </c>
      <c r="L154" s="2" t="str">
        <f>HYPERLINK("https://myanimelist.net/anime/523/Tonari_no_Totoro", "Tonari no Totoro")</f>
        <v>Tonari no Totoro</v>
      </c>
      <c r="M154" s="1" t="s">
        <v>70</v>
      </c>
      <c r="N154" s="1" t="s">
        <v>71</v>
      </c>
      <c r="O154" s="1">
        <v>8.301</v>
      </c>
      <c r="P154" s="1" t="s">
        <v>552</v>
      </c>
      <c r="Q154" s="1" t="s">
        <v>104</v>
      </c>
      <c r="R154" s="1" t="s">
        <v>553</v>
      </c>
      <c r="S154" s="1">
        <v>86.0</v>
      </c>
      <c r="T154" s="1">
        <v>2252.0</v>
      </c>
      <c r="U154" s="1">
        <v>124.0</v>
      </c>
      <c r="V154" s="1">
        <v>762608.0</v>
      </c>
      <c r="W154" s="1">
        <v>7068.0</v>
      </c>
      <c r="X154" s="1">
        <v>8530.0</v>
      </c>
      <c r="Y154" s="1">
        <v>656007.0</v>
      </c>
      <c r="Z154" s="1">
        <v>2589.0</v>
      </c>
      <c r="AA154" s="1">
        <v>1166.0</v>
      </c>
      <c r="AB154" s="1">
        <v>94316.0</v>
      </c>
      <c r="AC154" s="1">
        <v>762608.0</v>
      </c>
      <c r="AD154" s="1">
        <v>0.130252049851747</v>
      </c>
      <c r="AE154" s="1">
        <v>0.0774635638093465</v>
      </c>
      <c r="AF154" s="1">
        <v>0.177377403291898</v>
      </c>
      <c r="AG154" s="1">
        <v>0.559032089736381</v>
      </c>
      <c r="AH154" s="1">
        <v>1.97602876871361</v>
      </c>
      <c r="AI154" s="1">
        <v>5.6319853729375</v>
      </c>
      <c r="AJ154" s="1">
        <v>16.4475573695558</v>
      </c>
      <c r="AK154" s="1">
        <v>27.8308584095496</v>
      </c>
      <c r="AL154" s="1">
        <v>24.4548223596655</v>
      </c>
      <c r="AM154" s="1">
        <v>22.7146226128884</v>
      </c>
      <c r="AN154" s="1">
        <v>494426.0</v>
      </c>
      <c r="AO154" s="1">
        <v>0.0</v>
      </c>
      <c r="AP154" s="1">
        <v>0.0</v>
      </c>
      <c r="AQ154" s="1">
        <v>0.0</v>
      </c>
      <c r="AR154" s="1">
        <v>0.0</v>
      </c>
      <c r="AS154" s="1">
        <v>0.0</v>
      </c>
      <c r="AT154" s="1">
        <v>0.0</v>
      </c>
      <c r="AU154" s="1">
        <v>0.0</v>
      </c>
      <c r="AV154" s="1">
        <v>0.0</v>
      </c>
      <c r="AW154" s="1">
        <v>1.0</v>
      </c>
      <c r="AX154" s="1">
        <v>0.0</v>
      </c>
      <c r="AY154" s="1">
        <v>0.0</v>
      </c>
      <c r="AZ154" s="1">
        <v>0.0</v>
      </c>
      <c r="BA154" s="1">
        <v>0.0</v>
      </c>
      <c r="BB154" s="1">
        <v>1.0</v>
      </c>
      <c r="BC154" s="1">
        <v>0.0</v>
      </c>
      <c r="BD154" s="1">
        <v>0.0</v>
      </c>
      <c r="BE154" s="1">
        <v>0.0</v>
      </c>
      <c r="BF154" s="1">
        <v>0.0</v>
      </c>
      <c r="BG154" s="1">
        <v>1.0</v>
      </c>
      <c r="BH154" s="1">
        <v>0.0</v>
      </c>
      <c r="BI154" s="1">
        <v>0.0</v>
      </c>
      <c r="BJ154" s="1">
        <v>0.0</v>
      </c>
      <c r="BK154" s="1">
        <v>0.0</v>
      </c>
      <c r="BL154" s="1">
        <v>0.0</v>
      </c>
      <c r="BM154" s="1">
        <v>0.0</v>
      </c>
      <c r="BN154" s="1">
        <v>0.0</v>
      </c>
      <c r="BO154" s="1">
        <v>0.0</v>
      </c>
      <c r="BP154" s="1">
        <v>0.0</v>
      </c>
      <c r="BQ154" s="1">
        <v>0.0</v>
      </c>
      <c r="BR154" s="1">
        <v>0.0</v>
      </c>
      <c r="BS154" s="1">
        <v>0.0</v>
      </c>
      <c r="BT154" s="1">
        <v>0.0</v>
      </c>
      <c r="BU154" s="1">
        <v>0.0</v>
      </c>
      <c r="BV154" s="1">
        <v>0.0</v>
      </c>
      <c r="BW154" s="1">
        <v>0.0</v>
      </c>
      <c r="BX154" s="1">
        <v>0.0</v>
      </c>
    </row>
    <row r="155">
      <c r="A155" s="1">
        <v>153.0</v>
      </c>
      <c r="B155" s="1">
        <v>25.0</v>
      </c>
      <c r="C155" s="1" t="s">
        <v>554</v>
      </c>
      <c r="D155" s="1">
        <v>9.0</v>
      </c>
      <c r="E155" s="1" t="s">
        <v>66</v>
      </c>
      <c r="F155" s="1" t="s">
        <v>67</v>
      </c>
      <c r="G155" s="1" t="s">
        <v>68</v>
      </c>
      <c r="H155" s="1">
        <v>2008.0</v>
      </c>
      <c r="I155" s="1" t="s">
        <v>363</v>
      </c>
      <c r="J155" s="1">
        <v>25.0</v>
      </c>
      <c r="K155" s="1" t="s">
        <v>23</v>
      </c>
      <c r="L155" s="2" t="str">
        <f>HYPERLINK("https://myanimelist.net/anime/4224/Toradora", "Toradora!")</f>
        <v>Toradora!</v>
      </c>
      <c r="M155" s="1" t="s">
        <v>70</v>
      </c>
      <c r="N155" s="1" t="s">
        <v>71</v>
      </c>
      <c r="O155" s="1">
        <v>8.211</v>
      </c>
      <c r="P155" s="1" t="s">
        <v>555</v>
      </c>
      <c r="Q155" s="1" t="s">
        <v>81</v>
      </c>
      <c r="R155" s="1" t="s">
        <v>556</v>
      </c>
      <c r="S155" s="1">
        <v>24.0</v>
      </c>
      <c r="T155" s="1">
        <v>2932.0</v>
      </c>
      <c r="U155" s="1">
        <v>17.0</v>
      </c>
      <c r="V155" s="1">
        <v>1649279.0</v>
      </c>
      <c r="W155" s="1">
        <v>52127.0</v>
      </c>
      <c r="X155" s="1">
        <v>75836.0</v>
      </c>
      <c r="Y155" s="1">
        <v>1253843.0</v>
      </c>
      <c r="Z155" s="1">
        <v>44323.0</v>
      </c>
      <c r="AA155" s="1">
        <v>44107.0</v>
      </c>
      <c r="AB155" s="1">
        <v>231170.0</v>
      </c>
      <c r="AC155" s="1">
        <v>1649279.0</v>
      </c>
      <c r="AD155" s="1">
        <v>0.303582858753112</v>
      </c>
      <c r="AE155" s="1">
        <v>0.258844332200021</v>
      </c>
      <c r="AF155" s="1">
        <v>0.466074736580136</v>
      </c>
      <c r="AG155" s="1">
        <v>1.16291118046766</v>
      </c>
      <c r="AH155" s="1">
        <v>2.69651300951807</v>
      </c>
      <c r="AI155" s="1">
        <v>6.18592440738398</v>
      </c>
      <c r="AJ155" s="1">
        <v>16.7295943416415</v>
      </c>
      <c r="AK155" s="1">
        <v>28.0006042606183</v>
      </c>
      <c r="AL155" s="1">
        <v>25.6883390289415</v>
      </c>
      <c r="AM155" s="1">
        <v>18.5076118438954</v>
      </c>
      <c r="AN155" s="1">
        <v>1032667.0</v>
      </c>
      <c r="AO155" s="1">
        <v>0.0</v>
      </c>
      <c r="AP155" s="1">
        <v>0.0</v>
      </c>
      <c r="AQ155" s="1">
        <v>0.0</v>
      </c>
      <c r="AR155" s="1">
        <v>1.0</v>
      </c>
      <c r="AS155" s="1">
        <v>0.0</v>
      </c>
      <c r="AT155" s="1">
        <v>0.0</v>
      </c>
      <c r="AU155" s="1">
        <v>1.0</v>
      </c>
      <c r="AV155" s="1">
        <v>1.0</v>
      </c>
      <c r="AW155" s="1">
        <v>1.0</v>
      </c>
      <c r="AX155" s="1">
        <v>0.0</v>
      </c>
      <c r="AY155" s="1">
        <v>0.0</v>
      </c>
      <c r="AZ155" s="1">
        <v>0.0</v>
      </c>
      <c r="BA155" s="1">
        <v>0.0</v>
      </c>
      <c r="BB155" s="1">
        <v>0.0</v>
      </c>
      <c r="BC155" s="1">
        <v>0.0</v>
      </c>
      <c r="BD155" s="1">
        <v>0.0</v>
      </c>
      <c r="BE155" s="1">
        <v>0.0</v>
      </c>
      <c r="BF155" s="1">
        <v>0.0</v>
      </c>
      <c r="BG155" s="1">
        <v>0.0</v>
      </c>
      <c r="BH155" s="1">
        <v>0.0</v>
      </c>
      <c r="BI155" s="1">
        <v>0.0</v>
      </c>
      <c r="BJ155" s="1">
        <v>0.0</v>
      </c>
      <c r="BK155" s="1">
        <v>0.0</v>
      </c>
      <c r="BL155" s="1">
        <v>0.0</v>
      </c>
      <c r="BM155" s="1">
        <v>0.0</v>
      </c>
      <c r="BN155" s="1">
        <v>0.0</v>
      </c>
      <c r="BO155" s="1">
        <v>0.0</v>
      </c>
      <c r="BP155" s="1">
        <v>0.0</v>
      </c>
      <c r="BQ155" s="1">
        <v>0.0</v>
      </c>
      <c r="BR155" s="1">
        <v>0.0</v>
      </c>
      <c r="BS155" s="1">
        <v>0.0</v>
      </c>
      <c r="BT155" s="1">
        <v>0.0</v>
      </c>
      <c r="BU155" s="1">
        <v>0.0</v>
      </c>
      <c r="BV155" s="1">
        <v>0.0</v>
      </c>
      <c r="BW155" s="1">
        <v>0.0</v>
      </c>
      <c r="BX155" s="1">
        <v>0.0</v>
      </c>
    </row>
    <row r="156">
      <c r="A156" s="1">
        <v>154.0</v>
      </c>
      <c r="B156" s="1">
        <v>13.0</v>
      </c>
      <c r="C156" s="1" t="s">
        <v>557</v>
      </c>
      <c r="D156" s="1">
        <v>10.0</v>
      </c>
      <c r="E156" s="1" t="s">
        <v>66</v>
      </c>
      <c r="F156" s="1" t="s">
        <v>67</v>
      </c>
      <c r="G156" s="1" t="s">
        <v>89</v>
      </c>
      <c r="H156" s="1">
        <v>2018.0</v>
      </c>
      <c r="I156" s="1" t="s">
        <v>143</v>
      </c>
      <c r="J156" s="1">
        <v>13.0</v>
      </c>
      <c r="K156" s="1" t="s">
        <v>23</v>
      </c>
      <c r="L156" s="2" t="str">
        <f>HYPERLINK("https://myanimelist.net/anime/33352/Violet_Evergarden", "Violet Evergarden")</f>
        <v>Violet Evergarden</v>
      </c>
      <c r="M156" s="1" t="s">
        <v>70</v>
      </c>
      <c r="N156" s="1" t="s">
        <v>71</v>
      </c>
      <c r="O156" s="1">
        <v>8.641</v>
      </c>
      <c r="P156" s="1" t="s">
        <v>558</v>
      </c>
      <c r="Q156" s="1" t="s">
        <v>81</v>
      </c>
      <c r="R156" s="1" t="s">
        <v>559</v>
      </c>
      <c r="S156" s="1">
        <v>24.0</v>
      </c>
      <c r="T156" s="1">
        <v>572.0</v>
      </c>
      <c r="U156" s="1">
        <v>64.0</v>
      </c>
      <c r="V156" s="1">
        <v>1130112.0</v>
      </c>
      <c r="W156" s="1">
        <v>38082.0</v>
      </c>
      <c r="X156" s="1">
        <v>97025.0</v>
      </c>
      <c r="Y156" s="1">
        <v>674529.0</v>
      </c>
      <c r="Z156" s="1">
        <v>39442.0</v>
      </c>
      <c r="AA156" s="1">
        <v>35930.0</v>
      </c>
      <c r="AB156" s="1">
        <v>283186.0</v>
      </c>
      <c r="AC156" s="1">
        <v>1130112.0</v>
      </c>
      <c r="AD156" s="1">
        <v>0.260931113849692</v>
      </c>
      <c r="AE156" s="1">
        <v>0.144083740057465</v>
      </c>
      <c r="AF156" s="1">
        <v>0.310528200567256</v>
      </c>
      <c r="AG156" s="1">
        <v>0.82734665673604</v>
      </c>
      <c r="AH156" s="1">
        <v>1.87325674646473</v>
      </c>
      <c r="AI156" s="1">
        <v>4.12042508906459</v>
      </c>
      <c r="AJ156" s="1">
        <v>10.4135388277938</v>
      </c>
      <c r="AK156" s="1">
        <v>22.2953195481453</v>
      </c>
      <c r="AL156" s="1">
        <v>28.5921320526637</v>
      </c>
      <c r="AM156" s="1">
        <v>31.1624380246573</v>
      </c>
      <c r="AN156" s="1">
        <v>594793.0</v>
      </c>
      <c r="AO156" s="1">
        <v>1.0</v>
      </c>
      <c r="AP156" s="1">
        <v>0.0</v>
      </c>
      <c r="AQ156" s="1">
        <v>0.0</v>
      </c>
      <c r="AR156" s="1">
        <v>1.0</v>
      </c>
      <c r="AS156" s="1">
        <v>0.0</v>
      </c>
      <c r="AT156" s="1">
        <v>0.0</v>
      </c>
      <c r="AU156" s="1">
        <v>0.0</v>
      </c>
      <c r="AV156" s="1">
        <v>0.0</v>
      </c>
      <c r="AW156" s="1">
        <v>0.0</v>
      </c>
      <c r="AX156" s="1">
        <v>0.0</v>
      </c>
      <c r="AY156" s="1">
        <v>0.0</v>
      </c>
      <c r="AZ156" s="1">
        <v>0.0</v>
      </c>
      <c r="BA156" s="1">
        <v>0.0</v>
      </c>
      <c r="BB156" s="1">
        <v>0.0</v>
      </c>
      <c r="BC156" s="1">
        <v>0.0</v>
      </c>
      <c r="BD156" s="1">
        <v>1.0</v>
      </c>
      <c r="BE156" s="1">
        <v>0.0</v>
      </c>
      <c r="BF156" s="1">
        <v>0.0</v>
      </c>
      <c r="BG156" s="1">
        <v>0.0</v>
      </c>
      <c r="BH156" s="1">
        <v>0.0</v>
      </c>
      <c r="BI156" s="1">
        <v>0.0</v>
      </c>
      <c r="BJ156" s="1">
        <v>0.0</v>
      </c>
      <c r="BK156" s="1">
        <v>0.0</v>
      </c>
      <c r="BL156" s="1">
        <v>0.0</v>
      </c>
      <c r="BM156" s="1">
        <v>0.0</v>
      </c>
      <c r="BN156" s="1">
        <v>0.0</v>
      </c>
      <c r="BO156" s="1">
        <v>0.0</v>
      </c>
      <c r="BP156" s="1">
        <v>0.0</v>
      </c>
      <c r="BQ156" s="1">
        <v>0.0</v>
      </c>
      <c r="BR156" s="1">
        <v>0.0</v>
      </c>
      <c r="BS156" s="1">
        <v>0.0</v>
      </c>
      <c r="BT156" s="1">
        <v>0.0</v>
      </c>
      <c r="BU156" s="1">
        <v>0.0</v>
      </c>
      <c r="BV156" s="1">
        <v>0.0</v>
      </c>
      <c r="BW156" s="1">
        <v>0.0</v>
      </c>
      <c r="BX156" s="1">
        <v>0.0</v>
      </c>
    </row>
    <row r="157">
      <c r="A157" s="1">
        <v>155.0</v>
      </c>
      <c r="B157" s="1">
        <v>1.0</v>
      </c>
      <c r="C157" s="1" t="s">
        <v>560</v>
      </c>
      <c r="D157" s="1">
        <v>8.0</v>
      </c>
      <c r="E157" s="1" t="s">
        <v>130</v>
      </c>
      <c r="F157" s="1" t="s">
        <v>67</v>
      </c>
      <c r="G157" s="1" t="s">
        <v>126</v>
      </c>
      <c r="H157" s="1">
        <v>2018.0</v>
      </c>
      <c r="I157" s="1" t="s">
        <v>143</v>
      </c>
      <c r="J157" s="1">
        <v>1.0</v>
      </c>
      <c r="K157" s="1" t="s">
        <v>23</v>
      </c>
      <c r="L157" t="str">
        <f>HYPERLINK("https://myanimelist.net/anime/37095/Violet_Evergarden__Kitto_Ai_wo_Shiru_Hi_ga_Kuru_no_Darou", "Violet Evergarden: Kitto "Ai" wo Shiru Hi ga Kuru no Darou")</f>
        <v>#ERROR!</v>
      </c>
      <c r="M157" s="1" t="s">
        <v>70</v>
      </c>
      <c r="N157" s="1" t="s">
        <v>71</v>
      </c>
      <c r="O157" s="1">
        <v>8.321</v>
      </c>
      <c r="P157" s="1" t="s">
        <v>561</v>
      </c>
      <c r="Q157" s="1" t="s">
        <v>81</v>
      </c>
      <c r="R157" s="1" t="s">
        <v>562</v>
      </c>
      <c r="S157" s="1">
        <v>34.0</v>
      </c>
      <c r="T157" s="1">
        <v>2122.0</v>
      </c>
      <c r="U157" s="1">
        <v>806.0</v>
      </c>
      <c r="V157" s="1">
        <v>194653.0</v>
      </c>
      <c r="W157" s="1">
        <v>524.0</v>
      </c>
      <c r="X157" s="1">
        <v>2996.0</v>
      </c>
      <c r="Y157" s="1">
        <v>149065.0</v>
      </c>
      <c r="Z157" s="1">
        <v>922.0</v>
      </c>
      <c r="AA157" s="1">
        <v>405.0</v>
      </c>
      <c r="AB157" s="1">
        <v>41265.0</v>
      </c>
      <c r="AC157" s="1">
        <v>194653.0</v>
      </c>
      <c r="AD157" s="1">
        <v>0.174048624834563</v>
      </c>
      <c r="AE157" s="1">
        <v>0.0607357180412277</v>
      </c>
      <c r="AF157" s="1">
        <v>0.116032416556375</v>
      </c>
      <c r="AG157" s="1">
        <v>0.402487444929927</v>
      </c>
      <c r="AH157" s="1">
        <v>1.39148249542215</v>
      </c>
      <c r="AI157" s="1">
        <v>4.10917925195351</v>
      </c>
      <c r="AJ157" s="1">
        <v>15.6362746342259</v>
      </c>
      <c r="AK157" s="1">
        <v>33.0900882934169</v>
      </c>
      <c r="AL157" s="1">
        <v>26.0420254908715</v>
      </c>
      <c r="AM157" s="1">
        <v>18.9776456297478</v>
      </c>
      <c r="AN157" s="1">
        <v>110314.0</v>
      </c>
      <c r="AO157" s="1">
        <v>1.0</v>
      </c>
      <c r="AP157" s="1">
        <v>0.0</v>
      </c>
      <c r="AQ157" s="1">
        <v>0.0</v>
      </c>
      <c r="AR157" s="1">
        <v>1.0</v>
      </c>
      <c r="AS157" s="1">
        <v>0.0</v>
      </c>
      <c r="AT157" s="1">
        <v>0.0</v>
      </c>
      <c r="AU157" s="1">
        <v>0.0</v>
      </c>
      <c r="AV157" s="1">
        <v>0.0</v>
      </c>
      <c r="AW157" s="1">
        <v>0.0</v>
      </c>
      <c r="AX157" s="1">
        <v>0.0</v>
      </c>
      <c r="AY157" s="1">
        <v>0.0</v>
      </c>
      <c r="AZ157" s="1">
        <v>0.0</v>
      </c>
      <c r="BA157" s="1">
        <v>0.0</v>
      </c>
      <c r="BB157" s="1">
        <v>0.0</v>
      </c>
      <c r="BC157" s="1">
        <v>0.0</v>
      </c>
      <c r="BD157" s="1">
        <v>1.0</v>
      </c>
      <c r="BE157" s="1">
        <v>0.0</v>
      </c>
      <c r="BF157" s="1">
        <v>0.0</v>
      </c>
      <c r="BG157" s="1">
        <v>0.0</v>
      </c>
      <c r="BH157" s="1">
        <v>0.0</v>
      </c>
      <c r="BI157" s="1">
        <v>0.0</v>
      </c>
      <c r="BJ157" s="1">
        <v>0.0</v>
      </c>
      <c r="BK157" s="1">
        <v>0.0</v>
      </c>
      <c r="BL157" s="1">
        <v>0.0</v>
      </c>
      <c r="BM157" s="1">
        <v>0.0</v>
      </c>
      <c r="BN157" s="1">
        <v>0.0</v>
      </c>
      <c r="BO157" s="1">
        <v>0.0</v>
      </c>
      <c r="BP157" s="1">
        <v>0.0</v>
      </c>
      <c r="BQ157" s="1">
        <v>0.0</v>
      </c>
      <c r="BR157" s="1">
        <v>0.0</v>
      </c>
      <c r="BS157" s="1">
        <v>0.0</v>
      </c>
      <c r="BT157" s="1">
        <v>0.0</v>
      </c>
      <c r="BU157" s="1">
        <v>0.0</v>
      </c>
      <c r="BV157" s="1">
        <v>0.0</v>
      </c>
      <c r="BW157" s="1">
        <v>0.0</v>
      </c>
      <c r="BX157" s="1">
        <v>0.0</v>
      </c>
    </row>
    <row r="158">
      <c r="A158" s="1">
        <v>156.0</v>
      </c>
      <c r="B158" s="1">
        <v>11.0</v>
      </c>
      <c r="C158" s="1" t="s">
        <v>563</v>
      </c>
      <c r="D158" s="1">
        <v>9.0</v>
      </c>
      <c r="E158" s="1" t="s">
        <v>66</v>
      </c>
      <c r="F158" s="1" t="s">
        <v>67</v>
      </c>
      <c r="G158" s="1" t="s">
        <v>78</v>
      </c>
      <c r="H158" s="1">
        <v>2018.0</v>
      </c>
      <c r="I158" s="1" t="s">
        <v>97</v>
      </c>
      <c r="J158" s="1">
        <v>11.0</v>
      </c>
      <c r="K158" s="1" t="s">
        <v>23</v>
      </c>
      <c r="L158" s="2" t="str">
        <f>HYPERLINK("https://myanimelist.net/anime/35968/Wotaku_ni_Koi_wa_Muzukashii", "Wotaku ni Koi wa Muzukashii")</f>
        <v>Wotaku ni Koi wa Muzukashii</v>
      </c>
      <c r="M158" s="1" t="s">
        <v>70</v>
      </c>
      <c r="N158" s="1" t="s">
        <v>71</v>
      </c>
      <c r="O158" s="1">
        <v>7.961</v>
      </c>
      <c r="P158" s="1" t="s">
        <v>564</v>
      </c>
      <c r="Q158" s="1" t="s">
        <v>382</v>
      </c>
      <c r="R158" s="1" t="s">
        <v>565</v>
      </c>
      <c r="S158" s="1">
        <v>22.0</v>
      </c>
      <c r="T158" s="1">
        <v>5902.0</v>
      </c>
      <c r="U158" s="1">
        <v>206.0</v>
      </c>
      <c r="V158" s="1">
        <v>583240.0</v>
      </c>
      <c r="W158" s="1">
        <v>6796.0</v>
      </c>
      <c r="X158" s="1">
        <v>46119.0</v>
      </c>
      <c r="Y158" s="1">
        <v>375225.0</v>
      </c>
      <c r="Z158" s="1">
        <v>14697.0</v>
      </c>
      <c r="AA158" s="1">
        <v>12593.0</v>
      </c>
      <c r="AB158" s="1">
        <v>134606.0</v>
      </c>
      <c r="AC158" s="1">
        <v>583240.0</v>
      </c>
      <c r="AD158" s="1">
        <v>0.0920065616067423</v>
      </c>
      <c r="AE158" s="1">
        <v>0.0870951793145674</v>
      </c>
      <c r="AF158" s="1">
        <v>0.203331226896039</v>
      </c>
      <c r="AG158" s="1">
        <v>0.613595361035712</v>
      </c>
      <c r="AH158" s="1">
        <v>2.27462485224924</v>
      </c>
      <c r="AI158" s="1">
        <v>6.71124018951387</v>
      </c>
      <c r="AJ158" s="1">
        <v>22.9878885312674</v>
      </c>
      <c r="AK158" s="1">
        <v>35.786623359189</v>
      </c>
      <c r="AL158" s="1">
        <v>20.338034071896</v>
      </c>
      <c r="AM158" s="1">
        <v>10.9055606670312</v>
      </c>
      <c r="AN158" s="1">
        <v>305413.0</v>
      </c>
      <c r="AO158" s="1">
        <v>0.0</v>
      </c>
      <c r="AP158" s="1">
        <v>0.0</v>
      </c>
      <c r="AQ158" s="1">
        <v>0.0</v>
      </c>
      <c r="AR158" s="1">
        <v>1.0</v>
      </c>
      <c r="AS158" s="1">
        <v>0.0</v>
      </c>
      <c r="AT158" s="1">
        <v>0.0</v>
      </c>
      <c r="AU158" s="1">
        <v>1.0</v>
      </c>
      <c r="AV158" s="1">
        <v>0.0</v>
      </c>
      <c r="AW158" s="1">
        <v>1.0</v>
      </c>
      <c r="AX158" s="1">
        <v>0.0</v>
      </c>
      <c r="AY158" s="1">
        <v>0.0</v>
      </c>
      <c r="AZ158" s="1">
        <v>0.0</v>
      </c>
      <c r="BA158" s="1">
        <v>0.0</v>
      </c>
      <c r="BB158" s="1">
        <v>0.0</v>
      </c>
      <c r="BC158" s="1">
        <v>0.0</v>
      </c>
      <c r="BD158" s="1">
        <v>0.0</v>
      </c>
      <c r="BE158" s="1">
        <v>0.0</v>
      </c>
      <c r="BF158" s="1">
        <v>0.0</v>
      </c>
      <c r="BG158" s="1">
        <v>0.0</v>
      </c>
      <c r="BH158" s="1">
        <v>0.0</v>
      </c>
      <c r="BI158" s="1">
        <v>0.0</v>
      </c>
      <c r="BJ158" s="1">
        <v>0.0</v>
      </c>
      <c r="BK158" s="1">
        <v>0.0</v>
      </c>
      <c r="BL158" s="1">
        <v>0.0</v>
      </c>
      <c r="BM158" s="1">
        <v>0.0</v>
      </c>
      <c r="BN158" s="1">
        <v>0.0</v>
      </c>
      <c r="BO158" s="1">
        <v>0.0</v>
      </c>
      <c r="BP158" s="1">
        <v>0.0</v>
      </c>
      <c r="BQ158" s="1">
        <v>0.0</v>
      </c>
      <c r="BR158" s="1">
        <v>0.0</v>
      </c>
      <c r="BS158" s="1">
        <v>0.0</v>
      </c>
      <c r="BT158" s="1">
        <v>0.0</v>
      </c>
      <c r="BU158" s="1">
        <v>0.0</v>
      </c>
      <c r="BV158" s="1">
        <v>0.0</v>
      </c>
      <c r="BW158" s="1">
        <v>0.0</v>
      </c>
      <c r="BX158" s="1">
        <v>0.0</v>
      </c>
    </row>
    <row r="159">
      <c r="A159" s="1">
        <v>157.0</v>
      </c>
      <c r="B159" s="1">
        <v>13.0</v>
      </c>
      <c r="C159" s="1" t="s">
        <v>566</v>
      </c>
      <c r="D159" s="1">
        <v>10.0</v>
      </c>
      <c r="E159" s="1" t="s">
        <v>66</v>
      </c>
      <c r="F159" s="1" t="s">
        <v>67</v>
      </c>
      <c r="G159" s="1" t="s">
        <v>78</v>
      </c>
      <c r="H159" s="1">
        <v>2013.0</v>
      </c>
      <c r="I159" s="1" t="s">
        <v>254</v>
      </c>
      <c r="J159" s="1">
        <v>13.0</v>
      </c>
      <c r="K159" s="1" t="s">
        <v>23</v>
      </c>
      <c r="L159" s="2" t="str">
        <f>HYPERLINK("https://myanimelist.net/anime/14813/Yahari_Ore_no_Seishun_Love_Comedy_wa_Machigatteiru", "Yahari Ore no Seishun Love Comedy wa Machigatteiru.")</f>
        <v>Yahari Ore no Seishun Love Comedy wa Machigatteiru.</v>
      </c>
      <c r="M159" s="1" t="s">
        <v>70</v>
      </c>
      <c r="N159" s="1" t="s">
        <v>71</v>
      </c>
      <c r="O159" s="1">
        <v>8.051</v>
      </c>
      <c r="P159" s="1" t="s">
        <v>567</v>
      </c>
      <c r="Q159" s="1" t="s">
        <v>81</v>
      </c>
      <c r="R159" s="1" t="s">
        <v>145</v>
      </c>
      <c r="S159" s="1">
        <v>24.0</v>
      </c>
      <c r="T159" s="1">
        <v>4772.0</v>
      </c>
      <c r="U159" s="1">
        <v>76.0</v>
      </c>
      <c r="V159" s="1">
        <v>1031388.0</v>
      </c>
      <c r="W159" s="1">
        <v>30534.0</v>
      </c>
      <c r="X159" s="1">
        <v>42701.0</v>
      </c>
      <c r="Y159" s="1">
        <v>770966.0</v>
      </c>
      <c r="Z159" s="1">
        <v>17501.0</v>
      </c>
      <c r="AA159" s="1">
        <v>14230.0</v>
      </c>
      <c r="AB159" s="1">
        <v>185990.0</v>
      </c>
      <c r="AC159" s="1">
        <v>1031388.0</v>
      </c>
      <c r="AD159" s="1">
        <v>0.154820822428937</v>
      </c>
      <c r="AE159" s="1">
        <v>0.129881066514652</v>
      </c>
      <c r="AF159" s="1">
        <v>0.261219651232088</v>
      </c>
      <c r="AG159" s="1">
        <v>0.722929028580312</v>
      </c>
      <c r="AH159" s="1">
        <v>2.11971730624724</v>
      </c>
      <c r="AI159" s="1">
        <v>5.9230300831757</v>
      </c>
      <c r="AJ159" s="1">
        <v>19.8552846371103</v>
      </c>
      <c r="AK159" s="1">
        <v>34.4764594615603</v>
      </c>
      <c r="AL159" s="1">
        <v>22.9525108180239</v>
      </c>
      <c r="AM159" s="1">
        <v>13.4041471251263</v>
      </c>
      <c r="AN159" s="1">
        <v>617488.0</v>
      </c>
      <c r="AO159" s="1">
        <v>1.0</v>
      </c>
      <c r="AP159" s="1">
        <v>0.0</v>
      </c>
      <c r="AQ159" s="1">
        <v>0.0</v>
      </c>
      <c r="AR159" s="1">
        <v>1.0</v>
      </c>
      <c r="AS159" s="1">
        <v>0.0</v>
      </c>
      <c r="AT159" s="1">
        <v>0.0</v>
      </c>
      <c r="AU159" s="1">
        <v>1.0</v>
      </c>
      <c r="AV159" s="1">
        <v>1.0</v>
      </c>
      <c r="AW159" s="1">
        <v>1.0</v>
      </c>
      <c r="AX159" s="1">
        <v>0.0</v>
      </c>
      <c r="AY159" s="1">
        <v>0.0</v>
      </c>
      <c r="AZ159" s="1">
        <v>0.0</v>
      </c>
      <c r="BA159" s="1">
        <v>0.0</v>
      </c>
      <c r="BB159" s="1">
        <v>0.0</v>
      </c>
      <c r="BC159" s="1">
        <v>0.0</v>
      </c>
      <c r="BD159" s="1">
        <v>0.0</v>
      </c>
      <c r="BE159" s="1">
        <v>0.0</v>
      </c>
      <c r="BF159" s="1">
        <v>0.0</v>
      </c>
      <c r="BG159" s="1">
        <v>0.0</v>
      </c>
      <c r="BH159" s="1">
        <v>0.0</v>
      </c>
      <c r="BI159" s="1">
        <v>0.0</v>
      </c>
      <c r="BJ159" s="1">
        <v>0.0</v>
      </c>
      <c r="BK159" s="1">
        <v>0.0</v>
      </c>
      <c r="BL159" s="1">
        <v>0.0</v>
      </c>
      <c r="BM159" s="1">
        <v>0.0</v>
      </c>
      <c r="BN159" s="1">
        <v>0.0</v>
      </c>
      <c r="BO159" s="1">
        <v>0.0</v>
      </c>
      <c r="BP159" s="1">
        <v>0.0</v>
      </c>
      <c r="BQ159" s="1">
        <v>0.0</v>
      </c>
      <c r="BR159" s="1">
        <v>0.0</v>
      </c>
      <c r="BS159" s="1">
        <v>0.0</v>
      </c>
      <c r="BT159" s="1">
        <v>0.0</v>
      </c>
      <c r="BU159" s="1">
        <v>0.0</v>
      </c>
      <c r="BV159" s="1">
        <v>0.0</v>
      </c>
      <c r="BW159" s="1">
        <v>0.0</v>
      </c>
      <c r="BX159" s="1">
        <v>0.0</v>
      </c>
    </row>
    <row r="160">
      <c r="A160" s="1">
        <v>158.0</v>
      </c>
      <c r="B160" s="1">
        <v>12.0</v>
      </c>
      <c r="C160" s="1" t="s">
        <v>568</v>
      </c>
      <c r="D160" s="1">
        <v>10.0</v>
      </c>
      <c r="E160" s="1" t="s">
        <v>66</v>
      </c>
      <c r="F160" s="1" t="s">
        <v>67</v>
      </c>
      <c r="G160" s="1" t="s">
        <v>126</v>
      </c>
      <c r="H160" s="1">
        <v>2020.0</v>
      </c>
      <c r="I160" s="1" t="s">
        <v>247</v>
      </c>
      <c r="J160" s="1">
        <v>12.0</v>
      </c>
      <c r="K160" s="1" t="s">
        <v>23</v>
      </c>
      <c r="L160" s="2" t="str">
        <f>HYPERLINK("https://myanimelist.net/anime/39547/Yahari_Ore_no_Seishun_Love_Comedy_wa_Machigatteiru_Kan", "Yahari Ore no Seishun Love Comedy wa Machigatteiru. Kan")</f>
        <v>Yahari Ore no Seishun Love Comedy wa Machigatteiru. Kan</v>
      </c>
      <c r="M160" s="1" t="s">
        <v>70</v>
      </c>
      <c r="N160" s="1" t="s">
        <v>71</v>
      </c>
      <c r="O160" s="1">
        <v>8.441</v>
      </c>
      <c r="P160" s="1" t="s">
        <v>569</v>
      </c>
      <c r="Q160" s="1" t="s">
        <v>81</v>
      </c>
      <c r="R160" s="1" t="s">
        <v>145</v>
      </c>
      <c r="S160" s="1">
        <v>24.0</v>
      </c>
      <c r="T160" s="1">
        <v>1282.0</v>
      </c>
      <c r="U160" s="1">
        <v>332.0</v>
      </c>
      <c r="V160" s="1">
        <v>430296.0</v>
      </c>
      <c r="W160" s="1">
        <v>13486.0</v>
      </c>
      <c r="X160" s="1">
        <v>48086.0</v>
      </c>
      <c r="Y160" s="1">
        <v>234319.0</v>
      </c>
      <c r="Z160" s="1">
        <v>9149.0</v>
      </c>
      <c r="AA160" s="1">
        <v>5121.0</v>
      </c>
      <c r="AB160" s="1">
        <v>133621.0</v>
      </c>
      <c r="AC160" s="1">
        <v>430296.0</v>
      </c>
      <c r="AD160" s="1">
        <v>0.319114012050054</v>
      </c>
      <c r="AE160" s="1">
        <v>0.155936196508574</v>
      </c>
      <c r="AF160" s="1">
        <v>0.349046037386065</v>
      </c>
      <c r="AG160" s="1">
        <v>0.811544106287656</v>
      </c>
      <c r="AH160" s="1">
        <v>1.7003321489263</v>
      </c>
      <c r="AI160" s="1">
        <v>4.30731500077244</v>
      </c>
      <c r="AJ160" s="1">
        <v>12.5564846284566</v>
      </c>
      <c r="AK160" s="1">
        <v>26.6950216283021</v>
      </c>
      <c r="AL160" s="1">
        <v>29.6877413873011</v>
      </c>
      <c r="AM160" s="1">
        <v>23.4174648540089</v>
      </c>
      <c r="AN160" s="1">
        <v>207136.0</v>
      </c>
      <c r="AO160" s="1">
        <v>1.0</v>
      </c>
      <c r="AP160" s="1">
        <v>0.0</v>
      </c>
      <c r="AQ160" s="1">
        <v>0.0</v>
      </c>
      <c r="AR160" s="1">
        <v>1.0</v>
      </c>
      <c r="AS160" s="1">
        <v>0.0</v>
      </c>
      <c r="AT160" s="1">
        <v>0.0</v>
      </c>
      <c r="AU160" s="1">
        <v>1.0</v>
      </c>
      <c r="AV160" s="1">
        <v>1.0</v>
      </c>
      <c r="AW160" s="1">
        <v>1.0</v>
      </c>
      <c r="AX160" s="1">
        <v>0.0</v>
      </c>
      <c r="AY160" s="1">
        <v>0.0</v>
      </c>
      <c r="AZ160" s="1">
        <v>0.0</v>
      </c>
      <c r="BA160" s="1">
        <v>0.0</v>
      </c>
      <c r="BB160" s="1">
        <v>0.0</v>
      </c>
      <c r="BC160" s="1">
        <v>0.0</v>
      </c>
      <c r="BD160" s="1">
        <v>0.0</v>
      </c>
      <c r="BE160" s="1">
        <v>0.0</v>
      </c>
      <c r="BF160" s="1">
        <v>0.0</v>
      </c>
      <c r="BG160" s="1">
        <v>0.0</v>
      </c>
      <c r="BH160" s="1">
        <v>0.0</v>
      </c>
      <c r="BI160" s="1">
        <v>0.0</v>
      </c>
      <c r="BJ160" s="1">
        <v>0.0</v>
      </c>
      <c r="BK160" s="1">
        <v>0.0</v>
      </c>
      <c r="BL160" s="1">
        <v>0.0</v>
      </c>
      <c r="BM160" s="1">
        <v>0.0</v>
      </c>
      <c r="BN160" s="1">
        <v>0.0</v>
      </c>
      <c r="BO160" s="1">
        <v>0.0</v>
      </c>
      <c r="BP160" s="1">
        <v>0.0</v>
      </c>
      <c r="BQ160" s="1">
        <v>0.0</v>
      </c>
      <c r="BR160" s="1">
        <v>0.0</v>
      </c>
      <c r="BS160" s="1">
        <v>0.0</v>
      </c>
      <c r="BT160" s="1">
        <v>0.0</v>
      </c>
      <c r="BU160" s="1">
        <v>0.0</v>
      </c>
      <c r="BV160" s="1">
        <v>0.0</v>
      </c>
      <c r="BW160" s="1">
        <v>0.0</v>
      </c>
      <c r="BX160" s="1">
        <v>0.0</v>
      </c>
    </row>
    <row r="161">
      <c r="A161" s="1">
        <v>159.0</v>
      </c>
      <c r="B161" s="1">
        <v>1.0</v>
      </c>
      <c r="C161" s="1" t="s">
        <v>570</v>
      </c>
      <c r="D161" s="1">
        <v>8.0</v>
      </c>
      <c r="E161" s="1" t="s">
        <v>268</v>
      </c>
      <c r="F161" s="1" t="s">
        <v>67</v>
      </c>
      <c r="G161" s="1" t="s">
        <v>126</v>
      </c>
      <c r="H161" s="1">
        <v>2013.0</v>
      </c>
      <c r="I161" s="1" t="s">
        <v>254</v>
      </c>
      <c r="J161" s="1">
        <v>1.0</v>
      </c>
      <c r="K161" s="1" t="s">
        <v>23</v>
      </c>
      <c r="L161" s="2" t="str">
        <f>HYPERLINK("https://myanimelist.net/anime/18753/Yahari_Ore_no_Seishun_Love_Comedy_wa_Machigatteiru_OVA", "Yahari Ore no Seishun Love Comedy wa Machigatteiru. OVA")</f>
        <v>Yahari Ore no Seishun Love Comedy wa Machigatteiru. OVA</v>
      </c>
      <c r="M161" s="1" t="s">
        <v>70</v>
      </c>
      <c r="N161" s="1" t="s">
        <v>71</v>
      </c>
      <c r="O161" s="1">
        <v>7.601</v>
      </c>
      <c r="P161" s="1" t="s">
        <v>571</v>
      </c>
      <c r="Q161" s="1" t="s">
        <v>81</v>
      </c>
      <c r="R161" s="1" t="s">
        <v>572</v>
      </c>
      <c r="S161" s="1">
        <v>23.0</v>
      </c>
      <c r="T161" s="1">
        <v>12962.0</v>
      </c>
      <c r="U161" s="1">
        <v>756.0</v>
      </c>
      <c r="V161" s="1">
        <v>205450.0</v>
      </c>
      <c r="W161" s="1">
        <v>1897.0</v>
      </c>
      <c r="X161" s="1">
        <v>2386.0</v>
      </c>
      <c r="Y161" s="1">
        <v>179550.0</v>
      </c>
      <c r="Z161" s="1">
        <v>841.0</v>
      </c>
      <c r="AA161" s="1">
        <v>453.0</v>
      </c>
      <c r="AB161" s="1">
        <v>22220.0</v>
      </c>
      <c r="AC161" s="1">
        <v>205450.0</v>
      </c>
      <c r="AD161" s="1">
        <v>0.156147725211548</v>
      </c>
      <c r="AE161" s="1">
        <v>0.143529727214655</v>
      </c>
      <c r="AF161" s="1">
        <v>0.336742821542077</v>
      </c>
      <c r="AG161" s="1">
        <v>0.922691103522787</v>
      </c>
      <c r="AH161" s="1">
        <v>3.52751906500634</v>
      </c>
      <c r="AI161" s="1">
        <v>10.3475469823269</v>
      </c>
      <c r="AJ161" s="1">
        <v>31.5599788648533</v>
      </c>
      <c r="AK161" s="1">
        <v>29.8991348785123</v>
      </c>
      <c r="AL161" s="1">
        <v>12.625095620766</v>
      </c>
      <c r="AM161" s="1">
        <v>10.4816132110439</v>
      </c>
      <c r="AN161" s="1">
        <v>126803.0</v>
      </c>
      <c r="AO161" s="1">
        <v>0.0</v>
      </c>
      <c r="AP161" s="1">
        <v>0.0</v>
      </c>
      <c r="AQ161" s="1">
        <v>0.0</v>
      </c>
      <c r="AR161" s="1">
        <v>0.0</v>
      </c>
      <c r="AS161" s="1">
        <v>0.0</v>
      </c>
      <c r="AT161" s="1">
        <v>0.0</v>
      </c>
      <c r="AU161" s="1">
        <v>1.0</v>
      </c>
      <c r="AV161" s="1">
        <v>1.0</v>
      </c>
      <c r="AW161" s="1">
        <v>1.0</v>
      </c>
      <c r="AX161" s="1">
        <v>0.0</v>
      </c>
      <c r="AY161" s="1">
        <v>0.0</v>
      </c>
      <c r="AZ161" s="1">
        <v>0.0</v>
      </c>
      <c r="BA161" s="1">
        <v>0.0</v>
      </c>
      <c r="BB161" s="1">
        <v>0.0</v>
      </c>
      <c r="BC161" s="1">
        <v>0.0</v>
      </c>
      <c r="BD161" s="1">
        <v>0.0</v>
      </c>
      <c r="BE161" s="1">
        <v>0.0</v>
      </c>
      <c r="BF161" s="1">
        <v>0.0</v>
      </c>
      <c r="BG161" s="1">
        <v>0.0</v>
      </c>
      <c r="BH161" s="1">
        <v>0.0</v>
      </c>
      <c r="BI161" s="1">
        <v>0.0</v>
      </c>
      <c r="BJ161" s="1">
        <v>0.0</v>
      </c>
      <c r="BK161" s="1">
        <v>0.0</v>
      </c>
      <c r="BL161" s="1">
        <v>0.0</v>
      </c>
      <c r="BM161" s="1">
        <v>0.0</v>
      </c>
      <c r="BN161" s="1">
        <v>0.0</v>
      </c>
      <c r="BO161" s="1">
        <v>0.0</v>
      </c>
      <c r="BP161" s="1">
        <v>0.0</v>
      </c>
      <c r="BQ161" s="1">
        <v>0.0</v>
      </c>
      <c r="BR161" s="1">
        <v>0.0</v>
      </c>
      <c r="BS161" s="1">
        <v>0.0</v>
      </c>
      <c r="BT161" s="1">
        <v>0.0</v>
      </c>
      <c r="BU161" s="1">
        <v>0.0</v>
      </c>
      <c r="BV161" s="1">
        <v>0.0</v>
      </c>
      <c r="BW161" s="1">
        <v>0.0</v>
      </c>
      <c r="BX161" s="1">
        <v>0.0</v>
      </c>
    </row>
    <row r="162">
      <c r="A162" s="1">
        <v>160.0</v>
      </c>
      <c r="B162" s="1">
        <v>13.0</v>
      </c>
      <c r="C162" s="1" t="s">
        <v>573</v>
      </c>
      <c r="D162" s="1">
        <v>10.0</v>
      </c>
      <c r="E162" s="1" t="s">
        <v>66</v>
      </c>
      <c r="F162" s="1" t="s">
        <v>67</v>
      </c>
      <c r="G162" s="1" t="s">
        <v>78</v>
      </c>
      <c r="H162" s="1">
        <v>2015.0</v>
      </c>
      <c r="I162" s="1" t="s">
        <v>247</v>
      </c>
      <c r="J162" s="1">
        <v>13.0</v>
      </c>
      <c r="K162" s="1" t="s">
        <v>23</v>
      </c>
      <c r="L162" s="2" t="str">
        <f>HYPERLINK("https://myanimelist.net/anime/23847/Yahari_Ore_no_Seishun_Love_Comedy_wa_Machigatteiru_Zoku", "Yahari Ore no Seishun Love Comedy wa Machigatteiru. Zoku")</f>
        <v>Yahari Ore no Seishun Love Comedy wa Machigatteiru. Zoku</v>
      </c>
      <c r="M162" s="1" t="s">
        <v>70</v>
      </c>
      <c r="N162" s="1" t="s">
        <v>71</v>
      </c>
      <c r="O162" s="1">
        <v>8.261</v>
      </c>
      <c r="P162" s="1" t="s">
        <v>574</v>
      </c>
      <c r="Q162" s="1" t="s">
        <v>81</v>
      </c>
      <c r="R162" s="1" t="s">
        <v>145</v>
      </c>
      <c r="S162" s="1">
        <v>24.0</v>
      </c>
      <c r="T162" s="1">
        <v>2572.0</v>
      </c>
      <c r="U162" s="1">
        <v>125.0</v>
      </c>
      <c r="V162" s="1">
        <v>759391.0</v>
      </c>
      <c r="W162" s="1">
        <v>19996.0</v>
      </c>
      <c r="X162" s="1">
        <v>27868.0</v>
      </c>
      <c r="Y162" s="1">
        <v>618468.0</v>
      </c>
      <c r="Z162" s="1">
        <v>10028.0</v>
      </c>
      <c r="AA162" s="1">
        <v>6982.0</v>
      </c>
      <c r="AB162" s="1">
        <v>96045.0</v>
      </c>
      <c r="AC162" s="1">
        <v>759391.0</v>
      </c>
      <c r="AD162" s="1">
        <v>0.138613378426717</v>
      </c>
      <c r="AE162" s="1">
        <v>0.100403238919059</v>
      </c>
      <c r="AF162" s="1">
        <v>0.227634873662645</v>
      </c>
      <c r="AG162" s="1">
        <v>0.64753991740106</v>
      </c>
      <c r="AH162" s="1">
        <v>1.66275080485187</v>
      </c>
      <c r="AI162" s="1">
        <v>4.72261064680823</v>
      </c>
      <c r="AJ162" s="1">
        <v>15.5346574095151</v>
      </c>
      <c r="AK162" s="1">
        <v>32.2660238691424</v>
      </c>
      <c r="AL162" s="1">
        <v>27.5779649442294</v>
      </c>
      <c r="AM162" s="1">
        <v>17.1218009170433</v>
      </c>
      <c r="AN162" s="1">
        <v>492016.0</v>
      </c>
      <c r="AO162" s="1">
        <v>1.0</v>
      </c>
      <c r="AP162" s="1">
        <v>0.0</v>
      </c>
      <c r="AQ162" s="1">
        <v>0.0</v>
      </c>
      <c r="AR162" s="1">
        <v>1.0</v>
      </c>
      <c r="AS162" s="1">
        <v>0.0</v>
      </c>
      <c r="AT162" s="1">
        <v>0.0</v>
      </c>
      <c r="AU162" s="1">
        <v>1.0</v>
      </c>
      <c r="AV162" s="1">
        <v>1.0</v>
      </c>
      <c r="AW162" s="1">
        <v>1.0</v>
      </c>
      <c r="AX162" s="1">
        <v>0.0</v>
      </c>
      <c r="AY162" s="1">
        <v>0.0</v>
      </c>
      <c r="AZ162" s="1">
        <v>0.0</v>
      </c>
      <c r="BA162" s="1">
        <v>0.0</v>
      </c>
      <c r="BB162" s="1">
        <v>0.0</v>
      </c>
      <c r="BC162" s="1">
        <v>0.0</v>
      </c>
      <c r="BD162" s="1">
        <v>0.0</v>
      </c>
      <c r="BE162" s="1">
        <v>0.0</v>
      </c>
      <c r="BF162" s="1">
        <v>0.0</v>
      </c>
      <c r="BG162" s="1">
        <v>0.0</v>
      </c>
      <c r="BH162" s="1">
        <v>0.0</v>
      </c>
      <c r="BI162" s="1">
        <v>0.0</v>
      </c>
      <c r="BJ162" s="1">
        <v>0.0</v>
      </c>
      <c r="BK162" s="1">
        <v>0.0</v>
      </c>
      <c r="BL162" s="1">
        <v>0.0</v>
      </c>
      <c r="BM162" s="1">
        <v>0.0</v>
      </c>
      <c r="BN162" s="1">
        <v>0.0</v>
      </c>
      <c r="BO162" s="1">
        <v>0.0</v>
      </c>
      <c r="BP162" s="1">
        <v>0.0</v>
      </c>
      <c r="BQ162" s="1">
        <v>0.0</v>
      </c>
      <c r="BR162" s="1">
        <v>0.0</v>
      </c>
      <c r="BS162" s="1">
        <v>0.0</v>
      </c>
      <c r="BT162" s="1">
        <v>0.0</v>
      </c>
      <c r="BU162" s="1">
        <v>0.0</v>
      </c>
      <c r="BV162" s="1">
        <v>0.0</v>
      </c>
      <c r="BW162" s="1">
        <v>0.0</v>
      </c>
      <c r="BX162" s="1">
        <v>0.0</v>
      </c>
    </row>
    <row r="163">
      <c r="A163" s="1">
        <v>161.0</v>
      </c>
      <c r="B163" s="1">
        <v>1.0</v>
      </c>
      <c r="C163" s="1" t="s">
        <v>575</v>
      </c>
      <c r="D163" s="1">
        <v>9.0</v>
      </c>
      <c r="E163" s="1" t="s">
        <v>268</v>
      </c>
      <c r="F163" s="1" t="s">
        <v>67</v>
      </c>
      <c r="G163" s="1" t="s">
        <v>68</v>
      </c>
      <c r="H163" s="1">
        <v>2016.0</v>
      </c>
      <c r="I163" s="1" t="s">
        <v>247</v>
      </c>
      <c r="J163" s="1">
        <v>1.0</v>
      </c>
      <c r="K163" s="1" t="s">
        <v>23</v>
      </c>
      <c r="L163" s="2" t="str">
        <f>HYPERLINK("https://myanimelist.net/anime/33161/Yahari_Ore_no_Seishun_Love_Comedy_wa_Machigatteiru_Zoku_OVA", "Yahari Ore no Seishun Love Comedy wa Machigatteiru. Zoku OVA")</f>
        <v>Yahari Ore no Seishun Love Comedy wa Machigatteiru. Zoku OVA</v>
      </c>
      <c r="M163" s="1" t="s">
        <v>70</v>
      </c>
      <c r="N163" s="1" t="s">
        <v>71</v>
      </c>
      <c r="O163" s="1">
        <v>8.081</v>
      </c>
      <c r="P163" s="1" t="s">
        <v>576</v>
      </c>
      <c r="Q163" s="1" t="s">
        <v>81</v>
      </c>
      <c r="R163" s="1" t="s">
        <v>572</v>
      </c>
      <c r="S163" s="1">
        <v>23.0</v>
      </c>
      <c r="T163" s="1">
        <v>4432.0</v>
      </c>
      <c r="U163" s="1">
        <v>875.0</v>
      </c>
      <c r="V163" s="1">
        <v>179916.0</v>
      </c>
      <c r="W163" s="1">
        <v>1821.0</v>
      </c>
      <c r="X163" s="1">
        <v>3615.0</v>
      </c>
      <c r="Y163" s="1">
        <v>150792.0</v>
      </c>
      <c r="Z163" s="1">
        <v>926.0</v>
      </c>
      <c r="AA163" s="1">
        <v>530.0</v>
      </c>
      <c r="AB163" s="1">
        <v>24053.0</v>
      </c>
      <c r="AC163" s="1">
        <v>179916.0</v>
      </c>
      <c r="AD163" s="1">
        <v>0.127865215020402</v>
      </c>
      <c r="AE163" s="1">
        <v>0.10059983828811</v>
      </c>
      <c r="AF163" s="1">
        <v>0.16923337282112</v>
      </c>
      <c r="AG163" s="1">
        <v>0.444707696357721</v>
      </c>
      <c r="AH163" s="1">
        <v>1.77412985840807</v>
      </c>
      <c r="AI163" s="1">
        <v>5.39008292435268</v>
      </c>
      <c r="AJ163" s="1">
        <v>19.9921024426016</v>
      </c>
      <c r="AK163" s="1">
        <v>35.7345668565841</v>
      </c>
      <c r="AL163" s="1">
        <v>21.8452078749929</v>
      </c>
      <c r="AM163" s="1">
        <v>14.4215039205731</v>
      </c>
      <c r="AN163" s="1">
        <v>106362.0</v>
      </c>
      <c r="AO163" s="1">
        <v>0.0</v>
      </c>
      <c r="AP163" s="1">
        <v>0.0</v>
      </c>
      <c r="AQ163" s="1">
        <v>0.0</v>
      </c>
      <c r="AR163" s="1">
        <v>0.0</v>
      </c>
      <c r="AS163" s="1">
        <v>0.0</v>
      </c>
      <c r="AT163" s="1">
        <v>0.0</v>
      </c>
      <c r="AU163" s="1">
        <v>1.0</v>
      </c>
      <c r="AV163" s="1">
        <v>1.0</v>
      </c>
      <c r="AW163" s="1">
        <v>1.0</v>
      </c>
      <c r="AX163" s="1">
        <v>0.0</v>
      </c>
      <c r="AY163" s="1">
        <v>0.0</v>
      </c>
      <c r="AZ163" s="1">
        <v>0.0</v>
      </c>
      <c r="BA163" s="1">
        <v>0.0</v>
      </c>
      <c r="BB163" s="1">
        <v>0.0</v>
      </c>
      <c r="BC163" s="1">
        <v>0.0</v>
      </c>
      <c r="BD163" s="1">
        <v>0.0</v>
      </c>
      <c r="BE163" s="1">
        <v>0.0</v>
      </c>
      <c r="BF163" s="1">
        <v>0.0</v>
      </c>
      <c r="BG163" s="1">
        <v>0.0</v>
      </c>
      <c r="BH163" s="1">
        <v>0.0</v>
      </c>
      <c r="BI163" s="1">
        <v>0.0</v>
      </c>
      <c r="BJ163" s="1">
        <v>0.0</v>
      </c>
      <c r="BK163" s="1">
        <v>0.0</v>
      </c>
      <c r="BL163" s="1">
        <v>0.0</v>
      </c>
      <c r="BM163" s="1">
        <v>0.0</v>
      </c>
      <c r="BN163" s="1">
        <v>0.0</v>
      </c>
      <c r="BO163" s="1">
        <v>0.0</v>
      </c>
      <c r="BP163" s="1">
        <v>0.0</v>
      </c>
      <c r="BQ163" s="1">
        <v>0.0</v>
      </c>
      <c r="BR163" s="1">
        <v>0.0</v>
      </c>
      <c r="BS163" s="1">
        <v>0.0</v>
      </c>
      <c r="BT163" s="1">
        <v>0.0</v>
      </c>
      <c r="BU163" s="1">
        <v>0.0</v>
      </c>
      <c r="BV163" s="1">
        <v>0.0</v>
      </c>
      <c r="BW163" s="1">
        <v>0.0</v>
      </c>
      <c r="BX163" s="1">
        <v>0.0</v>
      </c>
    </row>
    <row r="164">
      <c r="A164" s="1">
        <v>162.0</v>
      </c>
      <c r="B164" s="1">
        <v>12.0</v>
      </c>
      <c r="C164" s="1" t="s">
        <v>577</v>
      </c>
      <c r="D164" s="1">
        <v>9.0</v>
      </c>
      <c r="E164" s="1" t="s">
        <v>66</v>
      </c>
      <c r="F164" s="1" t="s">
        <v>88</v>
      </c>
      <c r="G164" s="1" t="s">
        <v>89</v>
      </c>
      <c r="H164" s="1">
        <v>2019.0</v>
      </c>
      <c r="I164" s="1" t="s">
        <v>462</v>
      </c>
      <c r="J164" s="1">
        <v>12.0</v>
      </c>
      <c r="K164" s="1" t="s">
        <v>23</v>
      </c>
      <c r="L164" s="2" t="str">
        <f>HYPERLINK("https://myanimelist.net/anime/37779/Yakusoku_no_Neverland", "Yakusoku no Neverland")</f>
        <v>Yakusoku no Neverland</v>
      </c>
      <c r="M164" s="1" t="s">
        <v>70</v>
      </c>
      <c r="N164" s="1" t="s">
        <v>71</v>
      </c>
      <c r="O164" s="1">
        <v>8.631</v>
      </c>
      <c r="P164" s="1" t="s">
        <v>578</v>
      </c>
      <c r="Q164" s="1" t="s">
        <v>73</v>
      </c>
      <c r="R164" s="1" t="s">
        <v>579</v>
      </c>
      <c r="S164" s="1">
        <v>22.0</v>
      </c>
      <c r="T164" s="1">
        <v>612.0</v>
      </c>
      <c r="U164" s="1">
        <v>50.0</v>
      </c>
      <c r="V164" s="1">
        <v>1254241.0</v>
      </c>
      <c r="W164" s="1">
        <v>34210.0</v>
      </c>
      <c r="X164" s="1">
        <v>82137.0</v>
      </c>
      <c r="Y164" s="1">
        <v>966368.0</v>
      </c>
      <c r="Z164" s="1">
        <v>19541.0</v>
      </c>
      <c r="AA164" s="1">
        <v>14665.0</v>
      </c>
      <c r="AB164" s="1">
        <v>171530.0</v>
      </c>
      <c r="AC164" s="1">
        <v>1254241.0</v>
      </c>
      <c r="AD164" s="1">
        <v>0.144899715773634</v>
      </c>
      <c r="AE164" s="1">
        <v>0.0539968171600894</v>
      </c>
      <c r="AF164" s="1">
        <v>0.112823624845966</v>
      </c>
      <c r="AG164" s="1">
        <v>0.298592491222421</v>
      </c>
      <c r="AH164" s="1">
        <v>0.764996191738239</v>
      </c>
      <c r="AI164" s="1">
        <v>2.30762085812831</v>
      </c>
      <c r="AJ164" s="1">
        <v>9.56895430705116</v>
      </c>
      <c r="AK164" s="1">
        <v>28.4885225802057</v>
      </c>
      <c r="AL164" s="1">
        <v>35.4215405192859</v>
      </c>
      <c r="AM164" s="1">
        <v>22.8380528945885</v>
      </c>
      <c r="AN164" s="1">
        <v>807455.0</v>
      </c>
      <c r="AO164" s="1">
        <v>0.0</v>
      </c>
      <c r="AP164" s="1">
        <v>0.0</v>
      </c>
      <c r="AQ164" s="1">
        <v>0.0</v>
      </c>
      <c r="AR164" s="1">
        <v>0.0</v>
      </c>
      <c r="AS164" s="1">
        <v>0.0</v>
      </c>
      <c r="AT164" s="1">
        <v>1.0</v>
      </c>
      <c r="AU164" s="1">
        <v>0.0</v>
      </c>
      <c r="AV164" s="1">
        <v>0.0</v>
      </c>
      <c r="AW164" s="1">
        <v>0.0</v>
      </c>
      <c r="AX164" s="1">
        <v>0.0</v>
      </c>
      <c r="AY164" s="1">
        <v>1.0</v>
      </c>
      <c r="AZ164" s="1">
        <v>1.0</v>
      </c>
      <c r="BA164" s="1">
        <v>1.0</v>
      </c>
      <c r="BB164" s="1">
        <v>0.0</v>
      </c>
      <c r="BC164" s="1">
        <v>0.0</v>
      </c>
      <c r="BD164" s="1">
        <v>0.0</v>
      </c>
      <c r="BE164" s="1">
        <v>1.0</v>
      </c>
      <c r="BF164" s="1">
        <v>0.0</v>
      </c>
      <c r="BG164" s="1">
        <v>0.0</v>
      </c>
      <c r="BH164" s="1">
        <v>0.0</v>
      </c>
      <c r="BI164" s="1">
        <v>0.0</v>
      </c>
      <c r="BJ164" s="1">
        <v>0.0</v>
      </c>
      <c r="BK164" s="1">
        <v>1.0</v>
      </c>
      <c r="BL164" s="1">
        <v>0.0</v>
      </c>
      <c r="BM164" s="1">
        <v>0.0</v>
      </c>
      <c r="BN164" s="1">
        <v>0.0</v>
      </c>
      <c r="BO164" s="1">
        <v>0.0</v>
      </c>
      <c r="BP164" s="1">
        <v>0.0</v>
      </c>
      <c r="BQ164" s="1">
        <v>0.0</v>
      </c>
      <c r="BR164" s="1">
        <v>0.0</v>
      </c>
      <c r="BS164" s="1">
        <v>0.0</v>
      </c>
      <c r="BT164" s="1">
        <v>0.0</v>
      </c>
      <c r="BU164" s="1">
        <v>0.0</v>
      </c>
      <c r="BV164" s="1">
        <v>0.0</v>
      </c>
      <c r="BW164" s="1">
        <v>0.0</v>
      </c>
      <c r="BX164" s="1">
        <v>0.0</v>
      </c>
    </row>
    <row r="165">
      <c r="A165" s="1">
        <v>163.0</v>
      </c>
      <c r="B165" s="1">
        <v>12.0</v>
      </c>
      <c r="C165" s="1" t="s">
        <v>580</v>
      </c>
      <c r="D165" s="1">
        <v>7.0</v>
      </c>
      <c r="E165" s="1" t="s">
        <v>66</v>
      </c>
      <c r="F165" s="1" t="s">
        <v>67</v>
      </c>
      <c r="G165" s="1" t="s">
        <v>78</v>
      </c>
      <c r="H165" s="1">
        <v>2020.0</v>
      </c>
      <c r="I165" s="1" t="s">
        <v>581</v>
      </c>
      <c r="J165" s="1">
        <v>12.0</v>
      </c>
      <c r="K165" s="1" t="s">
        <v>23</v>
      </c>
      <c r="L165" s="2" t="str">
        <f>HYPERLINK("https://myanimelist.net/anime/39710/Yesterday_wo_Utatte", "Yesterday wo Utatte")</f>
        <v>Yesterday wo Utatte</v>
      </c>
      <c r="M165" s="1" t="s">
        <v>70</v>
      </c>
      <c r="N165" s="1" t="s">
        <v>71</v>
      </c>
      <c r="O165" s="1">
        <v>6.981</v>
      </c>
      <c r="P165" s="1" t="s">
        <v>582</v>
      </c>
      <c r="Q165" s="1" t="s">
        <v>73</v>
      </c>
      <c r="R165" s="1" t="s">
        <v>583</v>
      </c>
      <c r="S165" s="1">
        <v>23.0</v>
      </c>
      <c r="T165" s="1">
        <v>37522.0</v>
      </c>
      <c r="U165" s="1">
        <v>696.0</v>
      </c>
      <c r="V165" s="1">
        <v>224035.0</v>
      </c>
      <c r="W165" s="1">
        <v>1052.0</v>
      </c>
      <c r="X165" s="1">
        <v>25552.0</v>
      </c>
      <c r="Y165" s="1">
        <v>110754.0</v>
      </c>
      <c r="Z165" s="1">
        <v>6676.0</v>
      </c>
      <c r="AA165" s="1">
        <v>11520.0</v>
      </c>
      <c r="AB165" s="1">
        <v>69533.0</v>
      </c>
      <c r="AC165" s="1">
        <v>224035.0</v>
      </c>
      <c r="AD165" s="1">
        <v>0.504069824458174</v>
      </c>
      <c r="AE165" s="1">
        <v>0.7100127488477</v>
      </c>
      <c r="AF165" s="1">
        <v>1.45336863783465</v>
      </c>
      <c r="AG165" s="1">
        <v>3.97862116308718</v>
      </c>
      <c r="AH165" s="1">
        <v>8.2455624203197</v>
      </c>
      <c r="AI165" s="1">
        <v>17.3168578993821</v>
      </c>
      <c r="AJ165" s="1">
        <v>30.3697165833088</v>
      </c>
      <c r="AK165" s="1">
        <v>23.4951456310679</v>
      </c>
      <c r="AL165" s="1">
        <v>9.34490536432284</v>
      </c>
      <c r="AM165" s="1">
        <v>4.58173972737079</v>
      </c>
      <c r="AN165" s="1">
        <v>101970.0</v>
      </c>
      <c r="AO165" s="1">
        <v>1.0</v>
      </c>
      <c r="AP165" s="1">
        <v>0.0</v>
      </c>
      <c r="AQ165" s="1">
        <v>1.0</v>
      </c>
      <c r="AR165" s="1">
        <v>1.0</v>
      </c>
      <c r="AS165" s="1">
        <v>0.0</v>
      </c>
      <c r="AT165" s="1">
        <v>0.0</v>
      </c>
      <c r="AU165" s="1">
        <v>1.0</v>
      </c>
      <c r="AV165" s="1">
        <v>0.0</v>
      </c>
      <c r="AW165" s="1">
        <v>0.0</v>
      </c>
      <c r="AX165" s="1">
        <v>0.0</v>
      </c>
      <c r="AY165" s="1">
        <v>0.0</v>
      </c>
      <c r="AZ165" s="1">
        <v>0.0</v>
      </c>
      <c r="BA165" s="1">
        <v>0.0</v>
      </c>
      <c r="BB165" s="1">
        <v>0.0</v>
      </c>
      <c r="BC165" s="1">
        <v>0.0</v>
      </c>
      <c r="BD165" s="1">
        <v>0.0</v>
      </c>
      <c r="BE165" s="1">
        <v>0.0</v>
      </c>
      <c r="BF165" s="1">
        <v>0.0</v>
      </c>
      <c r="BG165" s="1">
        <v>0.0</v>
      </c>
      <c r="BH165" s="1">
        <v>0.0</v>
      </c>
      <c r="BI165" s="1">
        <v>0.0</v>
      </c>
      <c r="BJ165" s="1">
        <v>0.0</v>
      </c>
      <c r="BK165" s="1">
        <v>0.0</v>
      </c>
      <c r="BL165" s="1">
        <v>0.0</v>
      </c>
      <c r="BM165" s="1">
        <v>0.0</v>
      </c>
      <c r="BN165" s="1">
        <v>0.0</v>
      </c>
      <c r="BO165" s="1">
        <v>0.0</v>
      </c>
      <c r="BP165" s="1">
        <v>0.0</v>
      </c>
      <c r="BQ165" s="1">
        <v>0.0</v>
      </c>
      <c r="BR165" s="1">
        <v>0.0</v>
      </c>
      <c r="BS165" s="1">
        <v>0.0</v>
      </c>
      <c r="BT165" s="1">
        <v>0.0</v>
      </c>
      <c r="BU165" s="1">
        <v>0.0</v>
      </c>
      <c r="BV165" s="1">
        <v>0.0</v>
      </c>
      <c r="BW165" s="1">
        <v>0.0</v>
      </c>
      <c r="BX165" s="1">
        <v>0.0</v>
      </c>
    </row>
    <row r="166">
      <c r="A166" s="1">
        <v>164.0</v>
      </c>
      <c r="B166" s="1">
        <v>38.0</v>
      </c>
      <c r="C166" s="1" t="s">
        <v>584</v>
      </c>
      <c r="D166" s="1">
        <v>9.0</v>
      </c>
      <c r="E166" s="1" t="s">
        <v>66</v>
      </c>
      <c r="F166" s="1" t="s">
        <v>67</v>
      </c>
      <c r="G166" s="1" t="s">
        <v>68</v>
      </c>
      <c r="H166" s="1">
        <v>2013.0</v>
      </c>
      <c r="I166" s="1" t="s">
        <v>102</v>
      </c>
      <c r="J166" s="1">
        <v>38.0</v>
      </c>
      <c r="K166" s="1" t="s">
        <v>23</v>
      </c>
      <c r="L166" s="2" t="str">
        <f>HYPERLINK("https://myanimelist.net/anime/18179/Yowamushi_Pedal", "Yowamushi Pedal")</f>
        <v>Yowamushi Pedal</v>
      </c>
      <c r="M166" s="1" t="s">
        <v>70</v>
      </c>
      <c r="N166" s="1" t="s">
        <v>71</v>
      </c>
      <c r="O166" s="1">
        <v>7.981</v>
      </c>
      <c r="P166" s="1" t="s">
        <v>585</v>
      </c>
      <c r="Q166" s="1" t="s">
        <v>73</v>
      </c>
      <c r="R166" s="1" t="s">
        <v>586</v>
      </c>
      <c r="S166" s="1">
        <v>24.0</v>
      </c>
      <c r="T166" s="1">
        <v>5672.0</v>
      </c>
      <c r="U166" s="1">
        <v>840.0</v>
      </c>
      <c r="V166" s="1">
        <v>186725.0</v>
      </c>
      <c r="W166" s="1">
        <v>2209.0</v>
      </c>
      <c r="X166" s="1">
        <v>13843.0</v>
      </c>
      <c r="Y166" s="1">
        <v>115950.0</v>
      </c>
      <c r="Z166" s="1">
        <v>9288.0</v>
      </c>
      <c r="AA166" s="1">
        <v>8204.0</v>
      </c>
      <c r="AB166" s="1">
        <v>39440.0</v>
      </c>
      <c r="AC166" s="1">
        <v>186725.0</v>
      </c>
      <c r="AD166" s="1">
        <v>0.144462620296998</v>
      </c>
      <c r="AE166" s="1">
        <v>0.130653693356843</v>
      </c>
      <c r="AF166" s="1">
        <v>0.305920842981878</v>
      </c>
      <c r="AG166" s="1">
        <v>0.86358904633426</v>
      </c>
      <c r="AH166" s="1">
        <v>2.62582056892779</v>
      </c>
      <c r="AI166" s="1">
        <v>6.82160990843619</v>
      </c>
      <c r="AJ166" s="1">
        <v>21.4866903188799</v>
      </c>
      <c r="AK166" s="1">
        <v>34.6465976928469</v>
      </c>
      <c r="AL166" s="1">
        <v>21.9264515306664</v>
      </c>
      <c r="AM166" s="1">
        <v>11.0482037772726</v>
      </c>
      <c r="AN166" s="1">
        <v>94142.0</v>
      </c>
      <c r="AO166" s="1">
        <v>1.0</v>
      </c>
      <c r="AP166" s="1">
        <v>0.0</v>
      </c>
      <c r="AQ166" s="1">
        <v>0.0</v>
      </c>
      <c r="AR166" s="1">
        <v>0.0</v>
      </c>
      <c r="AS166" s="1">
        <v>0.0</v>
      </c>
      <c r="AT166" s="1">
        <v>0.0</v>
      </c>
      <c r="AU166" s="1">
        <v>0.0</v>
      </c>
      <c r="AV166" s="1">
        <v>0.0</v>
      </c>
      <c r="AW166" s="1">
        <v>1.0</v>
      </c>
      <c r="AX166" s="1">
        <v>1.0</v>
      </c>
      <c r="AY166" s="1">
        <v>1.0</v>
      </c>
      <c r="AZ166" s="1">
        <v>0.0</v>
      </c>
      <c r="BA166" s="1">
        <v>0.0</v>
      </c>
      <c r="BB166" s="1">
        <v>0.0</v>
      </c>
      <c r="BC166" s="1">
        <v>0.0</v>
      </c>
      <c r="BD166" s="1">
        <v>0.0</v>
      </c>
      <c r="BE166" s="1">
        <v>0.0</v>
      </c>
      <c r="BF166" s="1">
        <v>0.0</v>
      </c>
      <c r="BG166" s="1">
        <v>0.0</v>
      </c>
      <c r="BH166" s="1">
        <v>0.0</v>
      </c>
      <c r="BI166" s="1">
        <v>0.0</v>
      </c>
      <c r="BJ166" s="1">
        <v>0.0</v>
      </c>
      <c r="BK166" s="1">
        <v>0.0</v>
      </c>
      <c r="BL166" s="1">
        <v>0.0</v>
      </c>
      <c r="BM166" s="1">
        <v>0.0</v>
      </c>
      <c r="BN166" s="1">
        <v>0.0</v>
      </c>
      <c r="BO166" s="1">
        <v>0.0</v>
      </c>
      <c r="BP166" s="1">
        <v>0.0</v>
      </c>
      <c r="BQ166" s="1">
        <v>0.0</v>
      </c>
      <c r="BR166" s="1">
        <v>0.0</v>
      </c>
      <c r="BS166" s="1">
        <v>0.0</v>
      </c>
      <c r="BT166" s="1">
        <v>0.0</v>
      </c>
      <c r="BU166" s="1">
        <v>0.0</v>
      </c>
      <c r="BV166" s="1">
        <v>0.0</v>
      </c>
      <c r="BW166" s="1">
        <v>0.0</v>
      </c>
      <c r="BX166" s="1">
        <v>0.0</v>
      </c>
    </row>
    <row r="167">
      <c r="A167" s="1">
        <v>165.0</v>
      </c>
      <c r="B167" s="1">
        <v>1.0</v>
      </c>
      <c r="C167" s="1" t="s">
        <v>587</v>
      </c>
      <c r="D167" s="1">
        <v>7.0</v>
      </c>
      <c r="E167" s="1" t="s">
        <v>121</v>
      </c>
      <c r="F167" s="1" t="s">
        <v>67</v>
      </c>
      <c r="G167" s="1" t="s">
        <v>126</v>
      </c>
      <c r="H167" s="1">
        <v>2015.0</v>
      </c>
      <c r="I167" s="1" t="s">
        <v>102</v>
      </c>
      <c r="J167" s="1">
        <v>1.0</v>
      </c>
      <c r="K167" s="1" t="s">
        <v>23</v>
      </c>
      <c r="L167" s="2" t="str">
        <f>HYPERLINK("https://myanimelist.net/anime/30413/Yowamushi_Pedal_Movie", "Yowamushi Pedal Movie")</f>
        <v>Yowamushi Pedal Movie</v>
      </c>
      <c r="M167" s="1" t="s">
        <v>70</v>
      </c>
      <c r="N167" s="1" t="s">
        <v>71</v>
      </c>
      <c r="O167" s="1">
        <v>7.591</v>
      </c>
      <c r="P167" s="1" t="s">
        <v>588</v>
      </c>
      <c r="Q167" s="1" t="s">
        <v>73</v>
      </c>
      <c r="R167" s="1" t="s">
        <v>589</v>
      </c>
      <c r="S167" s="1">
        <v>89.0</v>
      </c>
      <c r="T167" s="1">
        <v>13132.0</v>
      </c>
      <c r="U167" s="1">
        <v>3410.0</v>
      </c>
      <c r="V167" s="1">
        <v>24218.0</v>
      </c>
      <c r="W167" s="1">
        <v>25.0</v>
      </c>
      <c r="X167" s="1">
        <v>457.0</v>
      </c>
      <c r="Y167" s="1">
        <v>16852.0</v>
      </c>
      <c r="Z167" s="1">
        <v>204.0</v>
      </c>
      <c r="AA167" s="1">
        <v>191.0</v>
      </c>
      <c r="AB167" s="1">
        <v>6514.0</v>
      </c>
      <c r="AC167" s="1">
        <v>24218.0</v>
      </c>
      <c r="AD167" s="1">
        <v>0.224625623960066</v>
      </c>
      <c r="AE167" s="1">
        <v>0.124792013311148</v>
      </c>
      <c r="AF167" s="1">
        <v>0.249584026622296</v>
      </c>
      <c r="AG167" s="1">
        <v>1.0981697171381</v>
      </c>
      <c r="AH167" s="1">
        <v>3.38602329450915</v>
      </c>
      <c r="AI167" s="1">
        <v>9.82529118136439</v>
      </c>
      <c r="AJ167" s="1">
        <v>31.3560732113144</v>
      </c>
      <c r="AK167" s="1">
        <v>31.3893510815307</v>
      </c>
      <c r="AL167" s="1">
        <v>14.1680532445923</v>
      </c>
      <c r="AM167" s="1">
        <v>8.17803660565723</v>
      </c>
      <c r="AN167" s="1">
        <v>12020.0</v>
      </c>
      <c r="AO167" s="1">
        <v>1.0</v>
      </c>
      <c r="AP167" s="1">
        <v>0.0</v>
      </c>
      <c r="AQ167" s="1">
        <v>0.0</v>
      </c>
      <c r="AR167" s="1">
        <v>0.0</v>
      </c>
      <c r="AS167" s="1">
        <v>0.0</v>
      </c>
      <c r="AT167" s="1">
        <v>0.0</v>
      </c>
      <c r="AU167" s="1">
        <v>0.0</v>
      </c>
      <c r="AV167" s="1">
        <v>0.0</v>
      </c>
      <c r="AW167" s="1">
        <v>1.0</v>
      </c>
      <c r="AX167" s="1">
        <v>1.0</v>
      </c>
      <c r="AY167" s="1">
        <v>1.0</v>
      </c>
      <c r="AZ167" s="1">
        <v>0.0</v>
      </c>
      <c r="BA167" s="1">
        <v>0.0</v>
      </c>
      <c r="BB167" s="1">
        <v>0.0</v>
      </c>
      <c r="BC167" s="1">
        <v>0.0</v>
      </c>
      <c r="BD167" s="1">
        <v>0.0</v>
      </c>
      <c r="BE167" s="1">
        <v>0.0</v>
      </c>
      <c r="BF167" s="1">
        <v>0.0</v>
      </c>
      <c r="BG167" s="1">
        <v>0.0</v>
      </c>
      <c r="BH167" s="1">
        <v>0.0</v>
      </c>
      <c r="BI167" s="1">
        <v>0.0</v>
      </c>
      <c r="BJ167" s="1">
        <v>0.0</v>
      </c>
      <c r="BK167" s="1">
        <v>0.0</v>
      </c>
      <c r="BL167" s="1">
        <v>0.0</v>
      </c>
      <c r="BM167" s="1">
        <v>0.0</v>
      </c>
      <c r="BN167" s="1">
        <v>0.0</v>
      </c>
      <c r="BO167" s="1">
        <v>0.0</v>
      </c>
      <c r="BP167" s="1">
        <v>0.0</v>
      </c>
      <c r="BQ167" s="1">
        <v>0.0</v>
      </c>
      <c r="BR167" s="1">
        <v>0.0</v>
      </c>
      <c r="BS167" s="1">
        <v>0.0</v>
      </c>
      <c r="BT167" s="1">
        <v>0.0</v>
      </c>
      <c r="BU167" s="1">
        <v>0.0</v>
      </c>
      <c r="BV167" s="1">
        <v>0.0</v>
      </c>
      <c r="BW167" s="1">
        <v>0.0</v>
      </c>
      <c r="BX167" s="1">
        <v>0.0</v>
      </c>
    </row>
    <row r="168">
      <c r="A168" s="1">
        <v>166.0</v>
      </c>
      <c r="B168" s="1">
        <v>25.0</v>
      </c>
      <c r="C168" s="1" t="s">
        <v>590</v>
      </c>
      <c r="D168" s="1">
        <v>5.0</v>
      </c>
      <c r="E168" s="1" t="s">
        <v>66</v>
      </c>
      <c r="F168" s="1" t="s">
        <v>67</v>
      </c>
      <c r="G168" s="1" t="s">
        <v>89</v>
      </c>
      <c r="H168" s="1">
        <v>2018.0</v>
      </c>
      <c r="I168" s="1" t="s">
        <v>102</v>
      </c>
      <c r="J168" s="1">
        <v>25.0</v>
      </c>
      <c r="K168" s="1" t="s">
        <v>23</v>
      </c>
      <c r="L168" s="2" t="str">
        <f>HYPERLINK("https://myanimelist.net/anime/35789/Yowamushi_Pedal__Glory_Line", "Yowamushi Pedal: Glory Line")</f>
        <v>Yowamushi Pedal: Glory Line</v>
      </c>
      <c r="M168" s="1" t="s">
        <v>70</v>
      </c>
      <c r="N168" s="1" t="s">
        <v>71</v>
      </c>
      <c r="O168" s="1">
        <v>7.581</v>
      </c>
      <c r="P168" s="1" t="s">
        <v>591</v>
      </c>
      <c r="Q168" s="1" t="s">
        <v>73</v>
      </c>
      <c r="R168" s="1" t="s">
        <v>589</v>
      </c>
      <c r="S168" s="1">
        <v>23.0</v>
      </c>
      <c r="T168" s="1">
        <v>13612.0</v>
      </c>
      <c r="U168" s="1">
        <v>2522.0</v>
      </c>
      <c r="V168" s="1">
        <v>43212.0</v>
      </c>
      <c r="W168" s="1">
        <v>113.0</v>
      </c>
      <c r="X168" s="1">
        <v>4209.0</v>
      </c>
      <c r="Y168" s="1">
        <v>25509.0</v>
      </c>
      <c r="Z168" s="1">
        <v>1207.0</v>
      </c>
      <c r="AA168" s="1">
        <v>917.0</v>
      </c>
      <c r="AB168" s="1">
        <v>11370.0</v>
      </c>
      <c r="AC168" s="1">
        <v>43212.0</v>
      </c>
      <c r="AD168" s="1">
        <v>0.336117335506213</v>
      </c>
      <c r="AE168" s="1">
        <v>0.218985536769199</v>
      </c>
      <c r="AF168" s="1">
        <v>0.483805255652882</v>
      </c>
      <c r="AG168" s="1">
        <v>1.36484008963128</v>
      </c>
      <c r="AH168" s="1">
        <v>4.07414952128743</v>
      </c>
      <c r="AI168" s="1">
        <v>10.3279690364636</v>
      </c>
      <c r="AJ168" s="1">
        <v>28.636178447749</v>
      </c>
      <c r="AK168" s="1">
        <v>31.2741902627826</v>
      </c>
      <c r="AL168" s="1">
        <v>14.3002648197188</v>
      </c>
      <c r="AM168" s="1">
        <v>8.98349969443878</v>
      </c>
      <c r="AN168" s="1">
        <v>19636.0</v>
      </c>
      <c r="AO168" s="1">
        <v>1.0</v>
      </c>
      <c r="AP168" s="1">
        <v>0.0</v>
      </c>
      <c r="AQ168" s="1">
        <v>0.0</v>
      </c>
      <c r="AR168" s="1">
        <v>0.0</v>
      </c>
      <c r="AS168" s="1">
        <v>0.0</v>
      </c>
      <c r="AT168" s="1">
        <v>0.0</v>
      </c>
      <c r="AU168" s="1">
        <v>0.0</v>
      </c>
      <c r="AV168" s="1">
        <v>0.0</v>
      </c>
      <c r="AW168" s="1">
        <v>1.0</v>
      </c>
      <c r="AX168" s="1">
        <v>1.0</v>
      </c>
      <c r="AY168" s="1">
        <v>1.0</v>
      </c>
      <c r="AZ168" s="1">
        <v>0.0</v>
      </c>
      <c r="BA168" s="1">
        <v>0.0</v>
      </c>
      <c r="BB168" s="1">
        <v>0.0</v>
      </c>
      <c r="BC168" s="1">
        <v>0.0</v>
      </c>
      <c r="BD168" s="1">
        <v>0.0</v>
      </c>
      <c r="BE168" s="1">
        <v>0.0</v>
      </c>
      <c r="BF168" s="1">
        <v>0.0</v>
      </c>
      <c r="BG168" s="1">
        <v>0.0</v>
      </c>
      <c r="BH168" s="1">
        <v>0.0</v>
      </c>
      <c r="BI168" s="1">
        <v>0.0</v>
      </c>
      <c r="BJ168" s="1">
        <v>0.0</v>
      </c>
      <c r="BK168" s="1">
        <v>0.0</v>
      </c>
      <c r="BL168" s="1">
        <v>0.0</v>
      </c>
      <c r="BM168" s="1">
        <v>0.0</v>
      </c>
      <c r="BN168" s="1">
        <v>0.0</v>
      </c>
      <c r="BO168" s="1">
        <v>0.0</v>
      </c>
      <c r="BP168" s="1">
        <v>0.0</v>
      </c>
      <c r="BQ168" s="1">
        <v>0.0</v>
      </c>
      <c r="BR168" s="1">
        <v>0.0</v>
      </c>
      <c r="BS168" s="1">
        <v>0.0</v>
      </c>
      <c r="BT168" s="1">
        <v>0.0</v>
      </c>
      <c r="BU168" s="1">
        <v>0.0</v>
      </c>
      <c r="BV168" s="1">
        <v>0.0</v>
      </c>
      <c r="BW168" s="1">
        <v>0.0</v>
      </c>
      <c r="BX168" s="1">
        <v>0.0</v>
      </c>
    </row>
    <row r="169">
      <c r="A169" s="1">
        <v>167.0</v>
      </c>
      <c r="B169" s="1">
        <v>24.0</v>
      </c>
      <c r="C169" s="1" t="s">
        <v>592</v>
      </c>
      <c r="D169" s="1">
        <v>8.0</v>
      </c>
      <c r="E169" s="1" t="s">
        <v>66</v>
      </c>
      <c r="F169" s="1" t="s">
        <v>67</v>
      </c>
      <c r="G169" s="1" t="s">
        <v>68</v>
      </c>
      <c r="H169" s="1">
        <v>2014.0</v>
      </c>
      <c r="I169" s="1" t="s">
        <v>102</v>
      </c>
      <c r="J169" s="1">
        <v>24.0</v>
      </c>
      <c r="K169" s="1" t="s">
        <v>23</v>
      </c>
      <c r="L169" s="2" t="str">
        <f>HYPERLINK("https://myanimelist.net/anime/24277/Yowamushi_Pedal__Grande_Road", "Yowamushi Pedal: Grande Road")</f>
        <v>Yowamushi Pedal: Grande Road</v>
      </c>
      <c r="M169" s="1" t="s">
        <v>70</v>
      </c>
      <c r="N169" s="1" t="s">
        <v>71</v>
      </c>
      <c r="O169" s="1">
        <v>8.111</v>
      </c>
      <c r="P169" s="1" t="s">
        <v>593</v>
      </c>
      <c r="Q169" s="1" t="s">
        <v>73</v>
      </c>
      <c r="R169" s="1" t="s">
        <v>589</v>
      </c>
      <c r="S169" s="1">
        <v>23.0</v>
      </c>
      <c r="T169" s="1">
        <v>3972.0</v>
      </c>
      <c r="U169" s="1">
        <v>1349.0</v>
      </c>
      <c r="V169" s="1">
        <v>109539.0</v>
      </c>
      <c r="W169" s="1">
        <v>510.0</v>
      </c>
      <c r="X169" s="1">
        <v>6350.0</v>
      </c>
      <c r="Y169" s="1">
        <v>82992.0</v>
      </c>
      <c r="Z169" s="1">
        <v>3419.0</v>
      </c>
      <c r="AA169" s="1">
        <v>2393.0</v>
      </c>
      <c r="AB169" s="1">
        <v>14385.0</v>
      </c>
      <c r="AC169" s="1">
        <v>109539.0</v>
      </c>
      <c r="AD169" s="1">
        <v>0.390133600853516</v>
      </c>
      <c r="AE169" s="1">
        <v>0.0907657765251039</v>
      </c>
      <c r="AF169" s="1">
        <v>0.24363445277791</v>
      </c>
      <c r="AG169" s="1">
        <v>0.735680504466631</v>
      </c>
      <c r="AH169" s="1">
        <v>2.07168903963438</v>
      </c>
      <c r="AI169" s="1">
        <v>5.78830873103074</v>
      </c>
      <c r="AJ169" s="1">
        <v>18.7391518973232</v>
      </c>
      <c r="AK169" s="1">
        <v>34.3317568751094</v>
      </c>
      <c r="AL169" s="1">
        <v>24.2472013885571</v>
      </c>
      <c r="AM169" s="1">
        <v>13.3616777337218</v>
      </c>
      <c r="AN169" s="1">
        <v>62799.0</v>
      </c>
      <c r="AO169" s="1">
        <v>1.0</v>
      </c>
      <c r="AP169" s="1">
        <v>0.0</v>
      </c>
      <c r="AQ169" s="1">
        <v>0.0</v>
      </c>
      <c r="AR169" s="1">
        <v>0.0</v>
      </c>
      <c r="AS169" s="1">
        <v>0.0</v>
      </c>
      <c r="AT169" s="1">
        <v>0.0</v>
      </c>
      <c r="AU169" s="1">
        <v>0.0</v>
      </c>
      <c r="AV169" s="1">
        <v>0.0</v>
      </c>
      <c r="AW169" s="1">
        <v>1.0</v>
      </c>
      <c r="AX169" s="1">
        <v>1.0</v>
      </c>
      <c r="AY169" s="1">
        <v>1.0</v>
      </c>
      <c r="AZ169" s="1">
        <v>0.0</v>
      </c>
      <c r="BA169" s="1">
        <v>0.0</v>
      </c>
      <c r="BB169" s="1">
        <v>0.0</v>
      </c>
      <c r="BC169" s="1">
        <v>0.0</v>
      </c>
      <c r="BD169" s="1">
        <v>0.0</v>
      </c>
      <c r="BE169" s="1">
        <v>0.0</v>
      </c>
      <c r="BF169" s="1">
        <v>0.0</v>
      </c>
      <c r="BG169" s="1">
        <v>0.0</v>
      </c>
      <c r="BH169" s="1">
        <v>0.0</v>
      </c>
      <c r="BI169" s="1">
        <v>0.0</v>
      </c>
      <c r="BJ169" s="1">
        <v>0.0</v>
      </c>
      <c r="BK169" s="1">
        <v>0.0</v>
      </c>
      <c r="BL169" s="1">
        <v>0.0</v>
      </c>
      <c r="BM169" s="1">
        <v>0.0</v>
      </c>
      <c r="BN169" s="1">
        <v>0.0</v>
      </c>
      <c r="BO169" s="1">
        <v>0.0</v>
      </c>
      <c r="BP169" s="1">
        <v>0.0</v>
      </c>
      <c r="BQ169" s="1">
        <v>0.0</v>
      </c>
      <c r="BR169" s="1">
        <v>0.0</v>
      </c>
      <c r="BS169" s="1">
        <v>0.0</v>
      </c>
      <c r="BT169" s="1">
        <v>0.0</v>
      </c>
      <c r="BU169" s="1">
        <v>0.0</v>
      </c>
      <c r="BV169" s="1">
        <v>0.0</v>
      </c>
      <c r="BW169" s="1">
        <v>0.0</v>
      </c>
      <c r="BX169" s="1">
        <v>0.0</v>
      </c>
    </row>
    <row r="170">
      <c r="A170" s="1">
        <v>168.0</v>
      </c>
      <c r="B170" s="1">
        <v>25.0</v>
      </c>
      <c r="C170" s="1" t="s">
        <v>594</v>
      </c>
      <c r="D170" s="1">
        <v>7.0</v>
      </c>
      <c r="E170" s="1" t="s">
        <v>66</v>
      </c>
      <c r="F170" s="1" t="s">
        <v>67</v>
      </c>
      <c r="G170" s="1" t="s">
        <v>89</v>
      </c>
      <c r="H170" s="1">
        <v>2017.0</v>
      </c>
      <c r="I170" s="1" t="s">
        <v>102</v>
      </c>
      <c r="J170" s="1">
        <v>25.0</v>
      </c>
      <c r="K170" s="1" t="s">
        <v>23</v>
      </c>
      <c r="L170" s="2" t="str">
        <f>HYPERLINK("https://myanimelist.net/anime/31783/Yowamushi_Pedal__New_Generation", "Yowamushi Pedal: New Generation")</f>
        <v>Yowamushi Pedal: New Generation</v>
      </c>
      <c r="M170" s="1" t="s">
        <v>70</v>
      </c>
      <c r="N170" s="1" t="s">
        <v>71</v>
      </c>
      <c r="O170" s="1">
        <v>7.681</v>
      </c>
      <c r="P170" s="1" t="s">
        <v>595</v>
      </c>
      <c r="Q170" s="1" t="s">
        <v>73</v>
      </c>
      <c r="R170" s="1" t="s">
        <v>586</v>
      </c>
      <c r="S170" s="1">
        <v>23.0</v>
      </c>
      <c r="T170" s="1">
        <v>10962.0</v>
      </c>
      <c r="U170" s="1">
        <v>2033.0</v>
      </c>
      <c r="V170" s="1">
        <v>61623.0</v>
      </c>
      <c r="W170" s="1">
        <v>122.0</v>
      </c>
      <c r="X170" s="1">
        <v>5853.0</v>
      </c>
      <c r="Y170" s="1">
        <v>37497.0</v>
      </c>
      <c r="Z170" s="1">
        <v>2605.0</v>
      </c>
      <c r="AA170" s="1">
        <v>1774.0</v>
      </c>
      <c r="AB170" s="1">
        <v>13894.0</v>
      </c>
      <c r="AC170" s="1">
        <v>61623.0</v>
      </c>
      <c r="AD170" s="1">
        <v>0.247371675943104</v>
      </c>
      <c r="AE170" s="1">
        <v>0.209578781007352</v>
      </c>
      <c r="AF170" s="1">
        <v>0.316086030371744</v>
      </c>
      <c r="AG170" s="1">
        <v>1.15096543667972</v>
      </c>
      <c r="AH170" s="1">
        <v>3.435717721432</v>
      </c>
      <c r="AI170" s="1">
        <v>9.48601662887377</v>
      </c>
      <c r="AJ170" s="1">
        <v>27.6059918917061</v>
      </c>
      <c r="AK170" s="1">
        <v>33.4948120662406</v>
      </c>
      <c r="AL170" s="1">
        <v>15.1068508211365</v>
      </c>
      <c r="AM170" s="1">
        <v>8.94660894660894</v>
      </c>
      <c r="AN170" s="1">
        <v>29106.0</v>
      </c>
      <c r="AO170" s="1">
        <v>1.0</v>
      </c>
      <c r="AP170" s="1">
        <v>0.0</v>
      </c>
      <c r="AQ170" s="1">
        <v>0.0</v>
      </c>
      <c r="AR170" s="1">
        <v>0.0</v>
      </c>
      <c r="AS170" s="1">
        <v>0.0</v>
      </c>
      <c r="AT170" s="1">
        <v>0.0</v>
      </c>
      <c r="AU170" s="1">
        <v>0.0</v>
      </c>
      <c r="AV170" s="1">
        <v>0.0</v>
      </c>
      <c r="AW170" s="1">
        <v>1.0</v>
      </c>
      <c r="AX170" s="1">
        <v>1.0</v>
      </c>
      <c r="AY170" s="1">
        <v>1.0</v>
      </c>
      <c r="AZ170" s="1">
        <v>0.0</v>
      </c>
      <c r="BA170" s="1">
        <v>0.0</v>
      </c>
      <c r="BB170" s="1">
        <v>0.0</v>
      </c>
      <c r="BC170" s="1">
        <v>0.0</v>
      </c>
      <c r="BD170" s="1">
        <v>0.0</v>
      </c>
      <c r="BE170" s="1">
        <v>0.0</v>
      </c>
      <c r="BF170" s="1">
        <v>0.0</v>
      </c>
      <c r="BG170" s="1">
        <v>0.0</v>
      </c>
      <c r="BH170" s="1">
        <v>0.0</v>
      </c>
      <c r="BI170" s="1">
        <v>0.0</v>
      </c>
      <c r="BJ170" s="1">
        <v>0.0</v>
      </c>
      <c r="BK170" s="1">
        <v>0.0</v>
      </c>
      <c r="BL170" s="1">
        <v>0.0</v>
      </c>
      <c r="BM170" s="1">
        <v>0.0</v>
      </c>
      <c r="BN170" s="1">
        <v>0.0</v>
      </c>
      <c r="BO170" s="1">
        <v>0.0</v>
      </c>
      <c r="BP170" s="1">
        <v>0.0</v>
      </c>
      <c r="BQ170" s="1">
        <v>0.0</v>
      </c>
      <c r="BR170" s="1">
        <v>0.0</v>
      </c>
      <c r="BS170" s="1">
        <v>0.0</v>
      </c>
      <c r="BT170" s="1">
        <v>0.0</v>
      </c>
      <c r="BU170" s="1">
        <v>0.0</v>
      </c>
      <c r="BV170" s="1">
        <v>0.0</v>
      </c>
      <c r="BW170" s="1">
        <v>0.0</v>
      </c>
      <c r="BX170" s="1">
        <v>0.0</v>
      </c>
    </row>
    <row r="171">
      <c r="A171" s="1">
        <v>169.0</v>
      </c>
      <c r="B171" s="1">
        <v>224.0</v>
      </c>
      <c r="C171" s="1" t="s">
        <v>596</v>
      </c>
      <c r="D171" s="1">
        <v>10.0</v>
      </c>
      <c r="E171" s="1" t="s">
        <v>66</v>
      </c>
      <c r="F171" s="1" t="s">
        <v>67</v>
      </c>
      <c r="G171" s="1" t="s">
        <v>78</v>
      </c>
      <c r="H171" s="1">
        <v>2000.0</v>
      </c>
      <c r="I171" s="1" t="s">
        <v>597</v>
      </c>
      <c r="J171" s="1">
        <v>224.0</v>
      </c>
      <c r="K171" s="1" t="s">
        <v>23</v>
      </c>
      <c r="L171" s="2" t="str">
        <f>HYPERLINK("https://myanimelist.net/anime/481/Yu%E2%98%86Gi%E2%98%86Oh_Duel_Monsters", "Yu☆Gi☆Oh! Duel Monsters")</f>
        <v>Yu☆Gi☆Oh! Duel Monsters</v>
      </c>
      <c r="M171" s="1" t="s">
        <v>70</v>
      </c>
      <c r="N171" s="1" t="s">
        <v>71</v>
      </c>
      <c r="O171" s="1">
        <v>7.461</v>
      </c>
      <c r="P171" s="1" t="s">
        <v>598</v>
      </c>
      <c r="Q171" s="1" t="s">
        <v>73</v>
      </c>
      <c r="R171" s="1" t="s">
        <v>599</v>
      </c>
      <c r="S171" s="1">
        <v>23.0</v>
      </c>
      <c r="T171" s="1">
        <v>17272.0</v>
      </c>
      <c r="U171" s="1">
        <v>488.0</v>
      </c>
      <c r="V171" s="1">
        <v>304338.0</v>
      </c>
      <c r="W171" s="1">
        <v>3981.0</v>
      </c>
      <c r="X171" s="1">
        <v>18960.0</v>
      </c>
      <c r="Y171" s="1">
        <v>233408.0</v>
      </c>
      <c r="Z171" s="1">
        <v>17505.0</v>
      </c>
      <c r="AA171" s="1">
        <v>18631.0</v>
      </c>
      <c r="AB171" s="1">
        <v>15834.0</v>
      </c>
      <c r="AC171" s="1">
        <v>304338.0</v>
      </c>
      <c r="AD171" s="1">
        <v>0.216822582122825</v>
      </c>
      <c r="AE171" s="1">
        <v>0.298767266915724</v>
      </c>
      <c r="AF171" s="1">
        <v>0.702891985708032</v>
      </c>
      <c r="AG171" s="1">
        <v>1.88879953581644</v>
      </c>
      <c r="AH171" s="1">
        <v>6.31635738062033</v>
      </c>
      <c r="AI171" s="1">
        <v>13.7153007522623</v>
      </c>
      <c r="AJ171" s="1">
        <v>28.6236346793977</v>
      </c>
      <c r="AK171" s="1">
        <v>24.1609576839683</v>
      </c>
      <c r="AL171" s="1">
        <v>12.4978368639107</v>
      </c>
      <c r="AM171" s="1">
        <v>11.5786312692773</v>
      </c>
      <c r="AN171" s="1">
        <v>196474.0</v>
      </c>
      <c r="AO171" s="1">
        <v>0.0</v>
      </c>
      <c r="AP171" s="1">
        <v>1.0</v>
      </c>
      <c r="AQ171" s="1">
        <v>0.0</v>
      </c>
      <c r="AR171" s="1">
        <v>0.0</v>
      </c>
      <c r="AS171" s="1">
        <v>0.0</v>
      </c>
      <c r="AT171" s="1">
        <v>0.0</v>
      </c>
      <c r="AU171" s="1">
        <v>0.0</v>
      </c>
      <c r="AV171" s="1">
        <v>0.0</v>
      </c>
      <c r="AW171" s="1">
        <v>0.0</v>
      </c>
      <c r="AX171" s="1">
        <v>0.0</v>
      </c>
      <c r="AY171" s="1">
        <v>1.0</v>
      </c>
      <c r="AZ171" s="1">
        <v>0.0</v>
      </c>
      <c r="BA171" s="1">
        <v>0.0</v>
      </c>
      <c r="BB171" s="1">
        <v>0.0</v>
      </c>
      <c r="BC171" s="1">
        <v>0.0</v>
      </c>
      <c r="BD171" s="1">
        <v>0.0</v>
      </c>
      <c r="BE171" s="1">
        <v>0.0</v>
      </c>
      <c r="BF171" s="1">
        <v>0.0</v>
      </c>
      <c r="BG171" s="1">
        <v>1.0</v>
      </c>
      <c r="BH171" s="1">
        <v>0.0</v>
      </c>
      <c r="BI171" s="1">
        <v>0.0</v>
      </c>
      <c r="BJ171" s="1">
        <v>0.0</v>
      </c>
      <c r="BK171" s="1">
        <v>0.0</v>
      </c>
      <c r="BL171" s="1">
        <v>0.0</v>
      </c>
      <c r="BM171" s="1">
        <v>0.0</v>
      </c>
      <c r="BN171" s="1">
        <v>0.0</v>
      </c>
      <c r="BO171" s="1">
        <v>0.0</v>
      </c>
      <c r="BP171" s="1">
        <v>0.0</v>
      </c>
      <c r="BQ171" s="1">
        <v>0.0</v>
      </c>
      <c r="BR171" s="1">
        <v>0.0</v>
      </c>
      <c r="BS171" s="1">
        <v>0.0</v>
      </c>
      <c r="BT171" s="1">
        <v>0.0</v>
      </c>
      <c r="BU171" s="1">
        <v>0.0</v>
      </c>
      <c r="BV171" s="1">
        <v>0.0</v>
      </c>
      <c r="BW171" s="1">
        <v>0.0</v>
      </c>
      <c r="BX171" s="1">
        <v>0.0</v>
      </c>
    </row>
  </sheetData>
  <drawing r:id="rId1"/>
</worksheet>
</file>