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927f141748441cb5/Desktop/"/>
    </mc:Choice>
  </mc:AlternateContent>
  <xr:revisionPtr revIDLastSave="4" documentId="8_{5FD917F8-7F89-4195-9568-5239943C810B}" xr6:coauthVersionLast="47" xr6:coauthVersionMax="47" xr10:uidLastSave="{D8A16D7A-D372-4444-A9A8-60F3239D8439}"/>
  <bookViews>
    <workbookView xWindow="-108" yWindow="-108" windowWidth="23256" windowHeight="13896" activeTab="4" xr2:uid="{00000000-000D-0000-FFFF-FFFF00000000}"/>
  </bookViews>
  <sheets>
    <sheet name="COVER PAGE" sheetId="5" r:id="rId1"/>
    <sheet name="Income Statement" sheetId="1" r:id="rId2"/>
    <sheet name="Balance Sheet" sheetId="2" r:id="rId3"/>
    <sheet name="Cash Budget" sheetId="6" r:id="rId4"/>
    <sheet name="Comments"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6" l="1"/>
  <c r="C9" i="6"/>
  <c r="D9" i="6"/>
  <c r="E9" i="6"/>
  <c r="F9" i="6"/>
  <c r="G9" i="6"/>
  <c r="H9" i="6"/>
  <c r="I9" i="6"/>
  <c r="J9" i="6"/>
  <c r="K9" i="6"/>
  <c r="L9" i="6"/>
  <c r="M9" i="6"/>
  <c r="B10" i="6"/>
  <c r="B14" i="6" s="1"/>
  <c r="B36" i="6" s="1"/>
  <c r="C10" i="6"/>
  <c r="D10" i="6"/>
  <c r="E10" i="6"/>
  <c r="F10" i="6"/>
  <c r="G10" i="6"/>
  <c r="H10" i="6"/>
  <c r="I10" i="6"/>
  <c r="J10" i="6"/>
  <c r="K10" i="6"/>
  <c r="L10" i="6"/>
  <c r="M10" i="6"/>
  <c r="B11" i="6"/>
  <c r="C11" i="6"/>
  <c r="D11" i="6"/>
  <c r="E11" i="6"/>
  <c r="F11" i="6"/>
  <c r="G11" i="6"/>
  <c r="H11" i="6"/>
  <c r="I11" i="6"/>
  <c r="J11" i="6"/>
  <c r="K11" i="6"/>
  <c r="L11" i="6"/>
  <c r="M11" i="6"/>
  <c r="B12" i="6"/>
  <c r="B25" i="6"/>
  <c r="C25" i="6"/>
  <c r="D25" i="6"/>
  <c r="E25" i="6"/>
  <c r="F25" i="6"/>
  <c r="G25" i="6"/>
  <c r="H25" i="6"/>
  <c r="I25" i="6"/>
  <c r="J25" i="6"/>
  <c r="K25" i="6"/>
  <c r="L25" i="6"/>
  <c r="M25" i="6"/>
  <c r="B30" i="6"/>
  <c r="B34" i="6" s="1"/>
  <c r="C30" i="6"/>
  <c r="C34" i="6" s="1"/>
  <c r="D30" i="6"/>
  <c r="D34" i="6" s="1"/>
  <c r="E30" i="6"/>
  <c r="E34" i="6" s="1"/>
  <c r="F30" i="6"/>
  <c r="F34" i="6" s="1"/>
  <c r="G30" i="6"/>
  <c r="G34" i="6" s="1"/>
  <c r="H30" i="6"/>
  <c r="I30" i="6"/>
  <c r="J30" i="6"/>
  <c r="K30" i="6"/>
  <c r="L30" i="6"/>
  <c r="M30" i="6"/>
  <c r="H34" i="6"/>
  <c r="I34" i="6"/>
  <c r="J34" i="6"/>
  <c r="K34" i="6"/>
  <c r="L34" i="6"/>
  <c r="M34" i="6"/>
  <c r="C6" i="6" l="1"/>
  <c r="C7" i="6" s="1"/>
  <c r="B38" i="6"/>
  <c r="C12" i="6" l="1"/>
  <c r="C14" i="6" s="1"/>
  <c r="C36" i="6" s="1"/>
  <c r="D6" i="6" s="1"/>
  <c r="D7" i="6" s="1"/>
  <c r="D12" i="6" l="1"/>
  <c r="D14" i="6" s="1"/>
  <c r="D36" i="6" s="1"/>
  <c r="E6" i="6" s="1"/>
  <c r="E7" i="6"/>
  <c r="D38" i="6"/>
  <c r="C38" i="6"/>
  <c r="E12" i="6" l="1"/>
  <c r="E14" i="6" s="1"/>
  <c r="E36" i="6" s="1"/>
  <c r="F6" i="6" s="1"/>
  <c r="E38" i="6"/>
  <c r="F7" i="6"/>
  <c r="F12" i="6" l="1"/>
  <c r="F14" i="6" s="1"/>
  <c r="F36" i="6" s="1"/>
  <c r="G6" i="6" s="1"/>
  <c r="F38" i="6"/>
  <c r="G7" i="6"/>
  <c r="G12" i="6" l="1"/>
  <c r="G14" i="6" s="1"/>
  <c r="G36" i="6" s="1"/>
  <c r="H6" i="6" s="1"/>
  <c r="H7" i="6" s="1"/>
  <c r="H12" i="6" l="1"/>
  <c r="H14" i="6" s="1"/>
  <c r="H36" i="6" s="1"/>
  <c r="I6" i="6" s="1"/>
  <c r="I7" i="6"/>
  <c r="G38" i="6"/>
  <c r="I12" i="6" l="1"/>
  <c r="I14" i="6" s="1"/>
  <c r="I36" i="6" s="1"/>
  <c r="J6" i="6" s="1"/>
  <c r="J7" i="6"/>
  <c r="H38" i="6"/>
  <c r="K7" i="6" l="1"/>
  <c r="J12" i="6"/>
  <c r="J14" i="6" s="1"/>
  <c r="J36" i="6" s="1"/>
  <c r="K6" i="6" s="1"/>
  <c r="J38" i="6"/>
  <c r="I38" i="6"/>
  <c r="L7" i="6" l="1"/>
  <c r="K12" i="6"/>
  <c r="K14" i="6" s="1"/>
  <c r="K36" i="6" s="1"/>
  <c r="L6" i="6" s="1"/>
  <c r="K38" i="6"/>
  <c r="L12" i="6" l="1"/>
  <c r="L14" i="6" s="1"/>
  <c r="L36" i="6" s="1"/>
  <c r="M6" i="6" s="1"/>
  <c r="M7" i="6" s="1"/>
  <c r="M38" i="6" l="1"/>
  <c r="M12" i="6"/>
  <c r="M14" i="6" s="1"/>
  <c r="M36" i="6" s="1"/>
  <c r="L38" i="6"/>
  <c r="L22" i="2" l="1"/>
  <c r="E24" i="2"/>
  <c r="K37" i="1"/>
  <c r="K31" i="1"/>
  <c r="K11" i="1"/>
  <c r="E20" i="1"/>
  <c r="L24" i="2" l="1"/>
  <c r="L26" i="2" s="1"/>
  <c r="K32" i="1"/>
  <c r="K38" i="1" s="1"/>
</calcChain>
</file>

<file path=xl/sharedStrings.xml><?xml version="1.0" encoding="utf-8"?>
<sst xmlns="http://schemas.openxmlformats.org/spreadsheetml/2006/main" count="188" uniqueCount="151">
  <si>
    <t xml:space="preserve">Bi-weekly </t>
  </si>
  <si>
    <t>Annual</t>
  </si>
  <si>
    <t>Take-home pay - John</t>
  </si>
  <si>
    <t>Take-home pay - Julie</t>
  </si>
  <si>
    <t>Dividend income - John</t>
  </si>
  <si>
    <t>Interest income - Joint Savings Acct</t>
  </si>
  <si>
    <t>Expenses</t>
  </si>
  <si>
    <t>Mtge interest portion</t>
  </si>
  <si>
    <t>Property taxes</t>
  </si>
  <si>
    <t>House insurance</t>
  </si>
  <si>
    <t>Utilities</t>
  </si>
  <si>
    <t>Gas</t>
  </si>
  <si>
    <t>Telephone</t>
  </si>
  <si>
    <t>Hydro</t>
  </si>
  <si>
    <t>Groceries</t>
  </si>
  <si>
    <t>Meals at restaurants &amp; coffee</t>
  </si>
  <si>
    <t>Gas &amp; parking</t>
  </si>
  <si>
    <t>Car repairs</t>
  </si>
  <si>
    <t>Car loan - interest portion</t>
  </si>
  <si>
    <t>Car insurance - both cars</t>
  </si>
  <si>
    <t>Car licence fees</t>
  </si>
  <si>
    <t>Daycare/nursery</t>
  </si>
  <si>
    <t>Life insurance premium - John</t>
  </si>
  <si>
    <t>Miscellaneous</t>
  </si>
  <si>
    <t>Non-discretionary Expenditures:</t>
  </si>
  <si>
    <t>Mortgage principal repayments</t>
  </si>
  <si>
    <t>Car loan principal repayment</t>
  </si>
  <si>
    <t>NET CASH FLOW</t>
  </si>
  <si>
    <t>Financial Assets</t>
  </si>
  <si>
    <t>Current Liabilities</t>
  </si>
  <si>
    <t>Chequing account balance</t>
  </si>
  <si>
    <t>Current portion of mortgage payment</t>
  </si>
  <si>
    <t>Savings account balance</t>
  </si>
  <si>
    <t>Current portion of car loan - James</t>
  </si>
  <si>
    <t>John</t>
  </si>
  <si>
    <t>Julie</t>
  </si>
  <si>
    <t>Life Insurance premium</t>
  </si>
  <si>
    <t>portfolio</t>
  </si>
  <si>
    <t>Gas (utility)</t>
  </si>
  <si>
    <t>Telephone bill</t>
  </si>
  <si>
    <t>Hydro (utility)</t>
  </si>
  <si>
    <t>Visa Julie</t>
  </si>
  <si>
    <t>o/s bal.</t>
  </si>
  <si>
    <t>Personal Use Assets</t>
  </si>
  <si>
    <t>Long-Term Liabilities</t>
  </si>
  <si>
    <t xml:space="preserve"> </t>
  </si>
  <si>
    <t>House</t>
  </si>
  <si>
    <t>Mortgage</t>
  </si>
  <si>
    <t>Household contents</t>
  </si>
  <si>
    <t>Total Liabilities and Net Worth</t>
  </si>
  <si>
    <t>January</t>
  </si>
  <si>
    <t>February</t>
  </si>
  <si>
    <t>March</t>
  </si>
  <si>
    <t>April</t>
  </si>
  <si>
    <t>May</t>
  </si>
  <si>
    <t>June</t>
  </si>
  <si>
    <t>July</t>
  </si>
  <si>
    <t>August</t>
  </si>
  <si>
    <t>September</t>
  </si>
  <si>
    <t>October</t>
  </si>
  <si>
    <t>November</t>
  </si>
  <si>
    <t>December</t>
  </si>
  <si>
    <t>Cash at beginning of period</t>
  </si>
  <si>
    <t>Sav Acct balance</t>
  </si>
  <si>
    <t>Estimated cash inflows</t>
  </si>
  <si>
    <t>Dividend income - James</t>
  </si>
  <si>
    <t>Interest inc - joint Savings Acct</t>
  </si>
  <si>
    <t>Julie - lump sum from estate</t>
  </si>
  <si>
    <t>Total inflows</t>
  </si>
  <si>
    <t>Estimated cash outflows</t>
  </si>
  <si>
    <t>Mortgage payments</t>
  </si>
  <si>
    <t>Car loan payments</t>
  </si>
  <si>
    <t>Gas, parking &amp; auto repairs</t>
  </si>
  <si>
    <t>Total outflows</t>
  </si>
  <si>
    <t>Net monthly flow</t>
  </si>
  <si>
    <t>Estimated cash balance at end of period</t>
  </si>
  <si>
    <t>Number of periods</t>
  </si>
  <si>
    <t>Net Revenue (A)</t>
  </si>
  <si>
    <t>Total Expenses (B)</t>
  </si>
  <si>
    <t>NET INCOME (C=A-B)</t>
  </si>
  <si>
    <t>Discretionary Expenditures:(C-D)</t>
  </si>
  <si>
    <t>DISCRETIONARY CASH FLOW (D)</t>
  </si>
  <si>
    <t>Column1</t>
  </si>
  <si>
    <t>Column2</t>
  </si>
  <si>
    <t>Column3</t>
  </si>
  <si>
    <t>Column4</t>
  </si>
  <si>
    <t>Column5</t>
  </si>
  <si>
    <t>Column6</t>
  </si>
  <si>
    <t>Column7</t>
  </si>
  <si>
    <t>Column8</t>
  </si>
  <si>
    <t>Column9</t>
  </si>
  <si>
    <t>Column10</t>
  </si>
  <si>
    <t>Column11</t>
  </si>
  <si>
    <t xml:space="preserve">       </t>
  </si>
  <si>
    <t xml:space="preserve">                            Family Income Statement for Gruber family for the year 2016</t>
  </si>
  <si>
    <t>Balance Sheet for Gruber Family for the year ended in 2016</t>
  </si>
  <si>
    <t xml:space="preserve">Stock </t>
  </si>
  <si>
    <t>RRSP</t>
  </si>
  <si>
    <t xml:space="preserve">Life Insurance Policy CSV </t>
  </si>
  <si>
    <t>Car - John</t>
  </si>
  <si>
    <t>Car - Julie</t>
  </si>
  <si>
    <t>Charge card</t>
  </si>
  <si>
    <t>Car loan - John</t>
  </si>
  <si>
    <t>Visa - Julie</t>
  </si>
  <si>
    <t>Charge card - John</t>
  </si>
  <si>
    <t>Total Assets (A)</t>
  </si>
  <si>
    <t>Total Liabilities (B)</t>
  </si>
  <si>
    <t>Net Worth (A-B)</t>
  </si>
  <si>
    <t>Column12</t>
  </si>
  <si>
    <t>Column13</t>
  </si>
  <si>
    <t>Column14</t>
  </si>
  <si>
    <t>Column15</t>
  </si>
  <si>
    <t xml:space="preserve">2024W FIN 4013 2 [A306] PERSONAL FINANCIAL PLANNING </t>
  </si>
  <si>
    <t xml:space="preserve">TEAM ASSIGNMENT 2 </t>
  </si>
  <si>
    <t>NAME</t>
  </si>
  <si>
    <t xml:space="preserve">STUDENT ID </t>
  </si>
  <si>
    <t>Syed Adnan</t>
  </si>
  <si>
    <t>Prateek Shukla</t>
  </si>
  <si>
    <t>Yuvraj Sandhu</t>
  </si>
  <si>
    <t>Mehak Saini</t>
  </si>
  <si>
    <t>Amruta Rajesh Bhoj</t>
  </si>
  <si>
    <t xml:space="preserve">Delveena Patel </t>
  </si>
  <si>
    <t>Roshni Thakkar</t>
  </si>
  <si>
    <t>c0904859</t>
  </si>
  <si>
    <t>c0914587</t>
  </si>
  <si>
    <t>c0913094</t>
  </si>
  <si>
    <t>c0913022</t>
  </si>
  <si>
    <t>c0908413</t>
  </si>
  <si>
    <t>c0904886</t>
  </si>
  <si>
    <t>c0908445</t>
  </si>
  <si>
    <t>Take-home pay -Jhon</t>
  </si>
  <si>
    <t>Cash Budget for Jhon andJulie for the Year 2017</t>
  </si>
  <si>
    <t>Examining their existing cash budget closely and strategically changing their saving and spending patterns are important first steps in the Gruber family's quest to better their financial circumstances. Their handling of their budget, their savings plan, and their long-term financial planning—particularly with regard to their objective of buying a bigger home—are some of the aspects of their financial status that require consideration.</t>
  </si>
  <si>
    <t>Current Spending and Saving Habits:</t>
  </si>
  <si>
    <r>
      <t>Spending Must Be Meticulously Tracked:</t>
    </r>
    <r>
      <rPr>
        <sz val="12"/>
        <color theme="1"/>
        <rFont val="Times New Roman"/>
        <family val="1"/>
      </rPr>
      <t xml:space="preserve"> The Grubers must start by keeping close tabs on their earnings and outlays. This entails classifying their expenditures and figuring out where they may make savings, including eating out, pointless subscriptions, or impulsive purchases.</t>
    </r>
  </si>
  <si>
    <r>
      <t>Emergency Fund:</t>
    </r>
    <r>
      <rPr>
        <sz val="12"/>
        <color theme="1"/>
        <rFont val="Times New Roman"/>
        <family val="1"/>
      </rPr>
      <t xml:space="preserve"> They should make sure they have an emergency fund equal to three to six months' worth of living expenses before making plans for a larger home. They won't need to take money out of their retirement or savings accounts because this fund will offer financial stability in case of unforeseen circumstances.</t>
    </r>
  </si>
  <si>
    <r>
      <t xml:space="preserve">Reduce High-Interest Debt: </t>
    </r>
    <r>
      <rPr>
        <sz val="12"/>
        <color theme="1"/>
        <rFont val="Times New Roman"/>
        <family val="1"/>
      </rPr>
      <t>Paying off any high-interest obligations, such credit card balances, should be their top goal. Their capacity to save can be severely hampered by high interest.</t>
    </r>
  </si>
  <si>
    <t>Future Expenditure and Expenses:</t>
  </si>
  <si>
    <r>
      <t>daycare and Education:</t>
    </r>
    <r>
      <rPr>
        <sz val="12"/>
        <color theme="1"/>
        <rFont val="Times New Roman"/>
        <family val="1"/>
      </rPr>
      <t xml:space="preserve"> Taking into account the future expenses of daycare and education is crucial for anyone with two kids and wants to add a third. If it hasn't already been done, they might want to look into opening education savings accounts.</t>
    </r>
  </si>
  <si>
    <r>
      <t>Savings for retirement:</t>
    </r>
    <r>
      <rPr>
        <sz val="12"/>
        <color theme="1"/>
        <rFont val="Times New Roman"/>
        <family val="1"/>
      </rPr>
      <t xml:space="preserve"> Considering Julie's remarks on retirement, it could be essential to increase their payments to retirement accounts. In addition to considering IRAs for additional savings, they want to optimize any employer-matched programs.</t>
    </r>
  </si>
  <si>
    <r>
      <t>Purchase Plan for a Large Home:</t>
    </r>
    <r>
      <rPr>
        <sz val="12"/>
        <color theme="1"/>
        <rFont val="Times New Roman"/>
        <family val="1"/>
      </rPr>
      <t xml:space="preserve"> In order to determine whether the Grubers can actually afford a bigger house, they should:</t>
    </r>
  </si>
  <si>
    <r>
      <t>Determine the Cost:</t>
    </r>
    <r>
      <rPr>
        <sz val="12"/>
        <color theme="1"/>
        <rFont val="Times New Roman"/>
        <family val="1"/>
      </rPr>
      <t xml:space="preserve"> To establish a reasonable savings target, ascertain the cost by investigating the home costs in the targeted locality.</t>
    </r>
  </si>
  <si>
    <r>
      <t>·</t>
    </r>
    <r>
      <rPr>
        <sz val="7"/>
        <color theme="1"/>
        <rFont val="Times New Roman"/>
        <family val="1"/>
      </rPr>
      <t xml:space="preserve">       </t>
    </r>
    <r>
      <rPr>
        <b/>
        <sz val="12"/>
        <color theme="1"/>
        <rFont val="Times New Roman"/>
        <family val="1"/>
      </rPr>
      <t>Put money aside for a down payment:</t>
    </r>
    <r>
      <rPr>
        <sz val="12"/>
        <color theme="1"/>
        <rFont val="Times New Roman"/>
        <family val="1"/>
      </rPr>
      <t xml:space="preserve"> Begin setting aside a certain percentage of their salary for this purpose. The mortgage payments will be smaller the higher the down payment.</t>
    </r>
  </si>
  <si>
    <r>
      <t>Enhance Credit Scores:</t>
    </r>
    <r>
      <rPr>
        <sz val="12"/>
        <color theme="1"/>
        <rFont val="Times New Roman"/>
        <family val="1"/>
      </rPr>
      <t xml:space="preserve"> In order to be eligible for the best mortgage rates, make sure they have decent credit.</t>
    </r>
  </si>
  <si>
    <t>Realism Of buying larger house:</t>
  </si>
  <si>
    <t>Planning for another child and wanting to buy a bigger house require a well-thought-out financial plan. It's imperative that they</t>
  </si>
  <si>
    <r>
      <t>Evaluate their Current Home Equity:</t>
    </r>
    <r>
      <rPr>
        <sz val="12"/>
        <color theme="1"/>
        <rFont val="Times New Roman"/>
        <family val="1"/>
      </rPr>
      <t xml:space="preserve"> If they are homeowners, the equity in their current residence may be a major factor in the acquisition of their next residence.</t>
    </r>
  </si>
  <si>
    <r>
      <t>Examine your mortgage options:</t>
    </r>
    <r>
      <rPr>
        <sz val="12"/>
        <color theme="1"/>
        <rFont val="Times New Roman"/>
        <family val="1"/>
      </rPr>
      <t xml:space="preserve"> It is imperative that they comprehend their monthly mortgage payment capacity as well as their other financial objectives. </t>
    </r>
  </si>
  <si>
    <r>
      <t>Think About the Timing:</t>
    </r>
    <r>
      <rPr>
        <sz val="12"/>
        <color theme="1"/>
        <rFont val="Times New Roman"/>
        <family val="1"/>
      </rPr>
      <t xml:space="preserve"> If buying a house interferes with other financial goals, like preparing for retirement or their kids' college tuition, they may have to put it off.</t>
    </r>
  </si>
  <si>
    <t>Conclusion:</t>
  </si>
  <si>
    <t>As long as the Gruber family plans carefully and strategically modifies their spending and saving patterns, their goal of owning a bigger house is doable. To reach their financial objectives without sacrificing other crucial facets of their lives, such as retirement and education funding, individuals must prioritize their spending, concentrate on saving, and plan ahead for future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</si>
</sst>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43" formatCode="_-* #,##0.00_-;\-* #,##0.00_-;_-* &quot;-&quot;??_-;_-@_-"/>
    <numFmt numFmtId="164" formatCode="_-* #,##0_-;\-* #,##0_-;_-* &quot;-&quot;??_-;_-@_-"/>
  </numFmts>
  <fonts count="38">
    <font>
      <sz val="11"/>
      <color theme="1"/>
      <name val="Calibri"/>
      <charset val="134"/>
      <scheme val="minor"/>
    </font>
    <font>
      <sz val="11"/>
      <color theme="1"/>
      <name val="Calibri"/>
      <family val="2"/>
      <scheme val="minor"/>
    </font>
    <font>
      <sz val="11"/>
      <color theme="1"/>
      <name val="Arial"/>
      <family val="2"/>
    </font>
    <font>
      <sz val="12"/>
      <name val="Arial"/>
      <family val="2"/>
    </font>
    <font>
      <b/>
      <sz val="20"/>
      <color theme="1"/>
      <name val="Arial"/>
      <family val="2"/>
    </font>
    <font>
      <sz val="11"/>
      <color theme="1"/>
      <name val="Times New Roman"/>
      <family val="1"/>
    </font>
    <font>
      <sz val="12"/>
      <color theme="1"/>
      <name val="Times New Roman"/>
      <family val="1"/>
    </font>
    <font>
      <sz val="12"/>
      <color rgb="FFFF0000"/>
      <name val="Times New Roman"/>
      <family val="1"/>
    </font>
    <font>
      <b/>
      <u/>
      <sz val="16"/>
      <color theme="1"/>
      <name val="Times New Roman"/>
      <family val="1"/>
    </font>
    <font>
      <b/>
      <sz val="12"/>
      <color theme="1"/>
      <name val="Times New Roman"/>
      <family val="1"/>
    </font>
    <font>
      <sz val="12"/>
      <name val="Times New Roman"/>
      <family val="1"/>
    </font>
    <font>
      <sz val="11"/>
      <name val="Arial"/>
      <family val="2"/>
    </font>
    <font>
      <b/>
      <sz val="14"/>
      <name val="Arial"/>
      <family val="2"/>
    </font>
    <font>
      <b/>
      <sz val="16"/>
      <color theme="1"/>
      <name val="Times New Roman"/>
      <family val="1"/>
    </font>
    <font>
      <b/>
      <sz val="20"/>
      <color theme="1"/>
      <name val="Times New Roman"/>
      <family val="1"/>
    </font>
    <font>
      <b/>
      <sz val="11"/>
      <color theme="1"/>
      <name val="Calibri"/>
      <family val="2"/>
      <scheme val="minor"/>
    </font>
    <font>
      <b/>
      <i/>
      <sz val="12"/>
      <color theme="1"/>
      <name val="Times New Roman"/>
      <family val="1"/>
    </font>
    <font>
      <i/>
      <sz val="12"/>
      <name val="Times New Roman"/>
      <family val="1"/>
    </font>
    <font>
      <sz val="11"/>
      <color theme="1"/>
      <name val="Calibri"/>
      <family val="2"/>
      <scheme val="minor"/>
    </font>
    <font>
      <b/>
      <sz val="12"/>
      <name val="Times New Roman"/>
      <family val="1"/>
    </font>
    <font>
      <sz val="12"/>
      <color theme="1"/>
      <name val="Times New Roman"/>
      <family val="1"/>
    </font>
    <font>
      <b/>
      <sz val="12"/>
      <color theme="1"/>
      <name val="Times New Roman"/>
      <family val="1"/>
    </font>
    <font>
      <b/>
      <sz val="11"/>
      <color theme="1"/>
      <name val="Calibri"/>
      <family val="2"/>
      <scheme val="minor"/>
    </font>
    <font>
      <b/>
      <sz val="14"/>
      <color theme="1"/>
      <name val="Times New Roman"/>
      <family val="1"/>
    </font>
    <font>
      <sz val="14"/>
      <color theme="1"/>
      <name val="Times New Roman"/>
      <family val="1"/>
    </font>
    <font>
      <sz val="12"/>
      <color theme="1"/>
      <name val="Calibri"/>
      <family val="2"/>
      <scheme val="minor"/>
    </font>
    <font>
      <b/>
      <sz val="12"/>
      <color theme="1"/>
      <name val="Calibri"/>
      <family val="2"/>
      <scheme val="minor"/>
    </font>
    <font>
      <b/>
      <sz val="20"/>
      <color theme="1"/>
      <name val="Arial"/>
      <family val="2"/>
    </font>
    <font>
      <sz val="12"/>
      <name val="Arial"/>
      <family val="2"/>
    </font>
    <font>
      <b/>
      <sz val="14"/>
      <name val="Arial"/>
      <family val="2"/>
    </font>
    <font>
      <b/>
      <sz val="12"/>
      <name val="Arial"/>
      <family val="2"/>
    </font>
    <font>
      <b/>
      <sz val="11"/>
      <name val="Arial"/>
      <family val="2"/>
    </font>
    <font>
      <b/>
      <sz val="20"/>
      <color theme="1"/>
      <name val="Algerian"/>
      <family val="5"/>
    </font>
    <font>
      <b/>
      <sz val="14"/>
      <color theme="1"/>
      <name val="Calibri"/>
      <family val="2"/>
      <scheme val="minor"/>
    </font>
    <font>
      <sz val="12"/>
      <color theme="1" tint="4.9989318521683403E-2"/>
      <name val="Times New Roman"/>
      <family val="1"/>
    </font>
    <font>
      <b/>
      <sz val="12"/>
      <color theme="1" tint="4.9989318521683403E-2"/>
      <name val="Times New Roman"/>
      <family val="1"/>
    </font>
    <font>
      <sz val="12"/>
      <color theme="1"/>
      <name val="Symbol"/>
      <family val="1"/>
      <charset val="2"/>
    </font>
    <font>
      <sz val="7"/>
      <color theme="1"/>
      <name val="Times New Roman"/>
      <family val="1"/>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79998168889431442"/>
        <bgColor indexed="64"/>
      </patternFill>
    </fill>
  </fills>
  <borders count="4">
    <border>
      <left/>
      <right/>
      <top/>
      <bottom/>
      <diagonal/>
    </border>
    <border>
      <left/>
      <right/>
      <top style="thin">
        <color theme="4"/>
      </top>
      <bottom style="double">
        <color theme="4"/>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8" fillId="0" borderId="0" applyFont="0" applyFill="0" applyBorder="0" applyAlignment="0" applyProtection="0"/>
    <xf numFmtId="0" fontId="15" fillId="0" borderId="1" applyNumberFormat="0" applyFill="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cellStyleXfs>
  <cellXfs count="89">
    <xf numFmtId="0" fontId="0" fillId="0" borderId="0" xfId="0"/>
    <xf numFmtId="0" fontId="2" fillId="0" borderId="0" xfId="0" applyFont="1"/>
    <xf numFmtId="0" fontId="3" fillId="0" borderId="0" xfId="0" applyFont="1"/>
    <xf numFmtId="0" fontId="3" fillId="0" borderId="0" xfId="0" applyFont="1" applyAlignment="1">
      <alignment horizontal="left" indent="1"/>
    </xf>
    <xf numFmtId="164" fontId="3" fillId="0" borderId="0" xfId="1" applyNumberFormat="1" applyFont="1"/>
    <xf numFmtId="0" fontId="5" fillId="0" borderId="0" xfId="0" applyFont="1"/>
    <xf numFmtId="0" fontId="6" fillId="0" borderId="0" xfId="0" applyFont="1"/>
    <xf numFmtId="164" fontId="6" fillId="0" borderId="0" xfId="1" applyNumberFormat="1" applyFont="1"/>
    <xf numFmtId="0" fontId="10" fillId="0" borderId="0" xfId="0" applyFont="1" applyAlignment="1">
      <alignment horizontal="left"/>
    </xf>
    <xf numFmtId="0" fontId="10" fillId="0" borderId="0" xfId="0" applyFont="1" applyAlignment="1">
      <alignment horizontal="left" indent="1"/>
    </xf>
    <xf numFmtId="0" fontId="10" fillId="0" borderId="0" xfId="0" applyFont="1"/>
    <xf numFmtId="0" fontId="11" fillId="0" borderId="0" xfId="0" applyFont="1"/>
    <xf numFmtId="0" fontId="4" fillId="0" borderId="0" xfId="0" applyFont="1" applyAlignment="1">
      <alignment horizontal="center"/>
    </xf>
    <xf numFmtId="0" fontId="12" fillId="0" borderId="0" xfId="0" applyFont="1"/>
    <xf numFmtId="0" fontId="3" fillId="2" borderId="0" xfId="0" applyFont="1" applyFill="1"/>
    <xf numFmtId="3" fontId="11" fillId="0" borderId="0" xfId="0" applyNumberFormat="1" applyFont="1"/>
    <xf numFmtId="0" fontId="11" fillId="2" borderId="0" xfId="0" applyFont="1" applyFill="1"/>
    <xf numFmtId="0" fontId="2" fillId="2" borderId="0" xfId="0" applyFont="1" applyFill="1"/>
    <xf numFmtId="9" fontId="11" fillId="0" borderId="0" xfId="0" applyNumberFormat="1" applyFont="1" applyAlignment="1">
      <alignment horizontal="center"/>
    </xf>
    <xf numFmtId="0" fontId="13" fillId="0" borderId="0" xfId="0" applyFont="1"/>
    <xf numFmtId="0" fontId="14" fillId="0" borderId="0" xfId="0" applyFont="1"/>
    <xf numFmtId="0" fontId="16" fillId="0" borderId="0" xfId="0" applyFont="1"/>
    <xf numFmtId="164" fontId="10" fillId="0" borderId="0" xfId="1" applyNumberFormat="1" applyFont="1"/>
    <xf numFmtId="0" fontId="10" fillId="0" borderId="0" xfId="0" applyFont="1" applyAlignment="1">
      <alignment horizontal="left" indent="2"/>
    </xf>
    <xf numFmtId="0" fontId="17" fillId="0" borderId="0" xfId="0" applyFont="1"/>
    <xf numFmtId="0" fontId="6" fillId="0" borderId="0" xfId="0" applyFont="1" applyAlignment="1">
      <alignment horizontal="right"/>
    </xf>
    <xf numFmtId="0" fontId="6" fillId="0" borderId="0" xfId="0" applyFont="1" applyAlignment="1">
      <alignment horizontal="center"/>
    </xf>
    <xf numFmtId="0" fontId="19" fillId="0" borderId="0" xfId="0" applyFont="1"/>
    <xf numFmtId="0" fontId="20" fillId="0" borderId="0" xfId="0" applyFont="1"/>
    <xf numFmtId="0" fontId="21" fillId="0" borderId="0" xfId="0" applyFont="1"/>
    <xf numFmtId="164" fontId="21" fillId="0" borderId="0" xfId="1" applyNumberFormat="1" applyFont="1"/>
    <xf numFmtId="164" fontId="19" fillId="0" borderId="0" xfId="1" applyNumberFormat="1" applyFont="1"/>
    <xf numFmtId="0" fontId="22" fillId="0" borderId="1" xfId="2" applyFont="1"/>
    <xf numFmtId="0" fontId="23" fillId="0" borderId="0" xfId="0" applyFont="1"/>
    <xf numFmtId="0" fontId="23" fillId="0" borderId="0" xfId="0" applyFont="1" applyAlignment="1">
      <alignment horizontal="center"/>
    </xf>
    <xf numFmtId="0" fontId="24" fillId="0" borderId="0" xfId="0" applyFont="1"/>
    <xf numFmtId="0" fontId="25" fillId="0" borderId="0" xfId="0" applyFont="1"/>
    <xf numFmtId="0" fontId="27" fillId="0" borderId="0" xfId="0" applyFont="1" applyAlignment="1">
      <alignment horizontal="center"/>
    </xf>
    <xf numFmtId="0" fontId="2" fillId="0" borderId="0" xfId="0" applyFont="1" applyAlignment="1">
      <alignment horizontal="center"/>
    </xf>
    <xf numFmtId="0" fontId="28" fillId="0" borderId="0" xfId="0" applyFont="1" applyAlignment="1">
      <alignment horizontal="left" indent="1"/>
    </xf>
    <xf numFmtId="0" fontId="29" fillId="0" borderId="0" xfId="0" applyFont="1"/>
    <xf numFmtId="0" fontId="30" fillId="0" borderId="0" xfId="0" applyFont="1"/>
    <xf numFmtId="164" fontId="30" fillId="0" borderId="0" xfId="1" applyNumberFormat="1" applyFont="1"/>
    <xf numFmtId="0" fontId="30" fillId="2" borderId="0" xfId="0" applyFont="1" applyFill="1"/>
    <xf numFmtId="164" fontId="31" fillId="0" borderId="0" xfId="0" applyNumberFormat="1" applyFont="1"/>
    <xf numFmtId="0" fontId="31" fillId="0" borderId="0" xfId="0" applyFont="1"/>
    <xf numFmtId="0" fontId="32" fillId="0" borderId="0" xfId="0" applyFont="1"/>
    <xf numFmtId="0" fontId="33" fillId="0" borderId="0" xfId="0" applyFont="1"/>
    <xf numFmtId="0" fontId="0" fillId="0" borderId="3" xfId="0" applyBorder="1"/>
    <xf numFmtId="0" fontId="26" fillId="0" borderId="0" xfId="0" applyFont="1"/>
    <xf numFmtId="0" fontId="26" fillId="0" borderId="3" xfId="0" applyFont="1" applyBorder="1"/>
    <xf numFmtId="0" fontId="1" fillId="0" borderId="0" xfId="3"/>
    <xf numFmtId="0" fontId="6" fillId="0" borderId="0" xfId="3" applyFont="1"/>
    <xf numFmtId="164" fontId="6" fillId="0" borderId="0" xfId="4" applyNumberFormat="1" applyFont="1"/>
    <xf numFmtId="0" fontId="34" fillId="0" borderId="0" xfId="3" applyFont="1"/>
    <xf numFmtId="164" fontId="34" fillId="0" borderId="0" xfId="4" applyNumberFormat="1" applyFont="1"/>
    <xf numFmtId="164" fontId="34" fillId="0" borderId="0" xfId="4" applyNumberFormat="1" applyFont="1" applyAlignment="1">
      <alignment horizontal="center"/>
    </xf>
    <xf numFmtId="0" fontId="7" fillId="0" borderId="0" xfId="3" applyFont="1"/>
    <xf numFmtId="44" fontId="34" fillId="0" borderId="0" xfId="5" applyFont="1"/>
    <xf numFmtId="8" fontId="34" fillId="0" borderId="0" xfId="5" applyNumberFormat="1" applyFont="1"/>
    <xf numFmtId="0" fontId="10" fillId="0" borderId="2" xfId="3" applyFont="1" applyBorder="1"/>
    <xf numFmtId="0" fontId="10" fillId="0" borderId="0" xfId="3" applyFont="1"/>
    <xf numFmtId="8" fontId="34" fillId="0" borderId="0" xfId="3" applyNumberFormat="1" applyFont="1"/>
    <xf numFmtId="0" fontId="10" fillId="0" borderId="0" xfId="3" applyFont="1" applyAlignment="1">
      <alignment horizontal="left"/>
    </xf>
    <xf numFmtId="0" fontId="10" fillId="0" borderId="0" xfId="3" applyFont="1" applyAlignment="1">
      <alignment horizontal="left" indent="1"/>
    </xf>
    <xf numFmtId="0" fontId="9" fillId="0" borderId="0" xfId="3" applyFont="1"/>
    <xf numFmtId="3" fontId="34" fillId="0" borderId="0" xfId="3" applyNumberFormat="1" applyFont="1"/>
    <xf numFmtId="0" fontId="6" fillId="0" borderId="2" xfId="3" applyFont="1" applyBorder="1"/>
    <xf numFmtId="0" fontId="6" fillId="0" borderId="0" xfId="3" applyFont="1" applyAlignment="1">
      <alignment horizontal="left"/>
    </xf>
    <xf numFmtId="44" fontId="34" fillId="0" borderId="0" xfId="3" applyNumberFormat="1" applyFont="1"/>
    <xf numFmtId="0" fontId="6" fillId="0" borderId="0" xfId="3" applyFont="1" applyAlignment="1">
      <alignment horizontal="left" indent="1"/>
    </xf>
    <xf numFmtId="164" fontId="9" fillId="0" borderId="2" xfId="4" applyNumberFormat="1" applyFont="1" applyBorder="1" applyAlignment="1">
      <alignment horizontal="center"/>
    </xf>
    <xf numFmtId="0" fontId="5" fillId="0" borderId="0" xfId="3" applyFont="1"/>
    <xf numFmtId="0" fontId="8" fillId="0" borderId="0" xfId="3" applyFont="1"/>
    <xf numFmtId="0" fontId="0" fillId="0" borderId="0" xfId="0" applyAlignment="1">
      <alignment vertical="center"/>
    </xf>
    <xf numFmtId="0" fontId="6" fillId="0" borderId="0" xfId="0" applyFont="1" applyAlignment="1">
      <alignment vertical="center"/>
    </xf>
    <xf numFmtId="0" fontId="5" fillId="0" borderId="0" xfId="0" applyFont="1" applyAlignment="1">
      <alignment vertical="center"/>
    </xf>
    <xf numFmtId="0" fontId="9" fillId="0" borderId="0" xfId="0" applyFont="1" applyAlignment="1">
      <alignment vertical="center"/>
    </xf>
    <xf numFmtId="0" fontId="36" fillId="0" borderId="0" xfId="0" applyFont="1" applyAlignment="1">
      <alignment horizontal="left" vertical="center" indent="5"/>
    </xf>
    <xf numFmtId="0" fontId="9" fillId="0" borderId="0" xfId="0" applyFont="1" applyAlignment="1">
      <alignment horizontal="left" vertical="center" indent="5"/>
    </xf>
    <xf numFmtId="0" fontId="15" fillId="0" borderId="3" xfId="0" applyFont="1" applyBorder="1"/>
    <xf numFmtId="0" fontId="9" fillId="3" borderId="0" xfId="3" applyFont="1" applyFill="1" applyAlignment="1">
      <alignment horizontal="left" indent="1"/>
    </xf>
    <xf numFmtId="44" fontId="35" fillId="3" borderId="0" xfId="5" applyFont="1" applyFill="1"/>
    <xf numFmtId="0" fontId="9" fillId="4" borderId="0" xfId="3" applyFont="1" applyFill="1" applyAlignment="1">
      <alignment horizontal="left" indent="1"/>
    </xf>
    <xf numFmtId="44" fontId="35" fillId="4" borderId="0" xfId="5" applyFont="1" applyFill="1"/>
    <xf numFmtId="0" fontId="9" fillId="5" borderId="0" xfId="3" applyFont="1" applyFill="1" applyAlignment="1">
      <alignment horizontal="left" indent="1"/>
    </xf>
    <xf numFmtId="44" fontId="35" fillId="5" borderId="0" xfId="5" applyFont="1" applyFill="1"/>
    <xf numFmtId="0" fontId="9" fillId="6" borderId="0" xfId="3" applyFont="1" applyFill="1" applyAlignment="1">
      <alignment wrapText="1"/>
    </xf>
    <xf numFmtId="44" fontId="35" fillId="6" borderId="0" xfId="3" applyNumberFormat="1" applyFont="1" applyFill="1"/>
  </cellXfs>
  <cellStyles count="6">
    <cellStyle name="Comma" xfId="1" builtinId="3"/>
    <cellStyle name="Comma 2" xfId="4" xr:uid="{BC091D28-0236-4751-A6E4-CB9BC2EEFDB3}"/>
    <cellStyle name="Currency 2" xfId="5" xr:uid="{B23ACBCA-6137-4C07-976D-4632FC89E510}"/>
    <cellStyle name="Normal" xfId="0" builtinId="0"/>
    <cellStyle name="Normal 2" xfId="3" xr:uid="{DFF9D9F8-B34D-4391-99C4-1CF55C806A6C}"/>
    <cellStyle name="Total" xfId="2" builtinId="25"/>
  </cellStyles>
  <dxfs count="27">
    <dxf>
      <font>
        <b/>
        <i val="0"/>
        <strike val="0"/>
        <condense val="0"/>
        <extend val="0"/>
        <outline val="0"/>
        <shadow val="0"/>
        <u val="none"/>
        <vertAlign val="baseline"/>
        <sz val="11"/>
        <color auto="1"/>
        <name val="Arial"/>
        <scheme val="none"/>
      </font>
    </dxf>
    <dxf>
      <font>
        <b/>
        <i val="0"/>
        <strike val="0"/>
        <condense val="0"/>
        <extend val="0"/>
        <outline val="0"/>
        <shadow val="0"/>
        <u val="none"/>
        <vertAlign val="baseline"/>
        <sz val="12"/>
        <color auto="1"/>
        <name val="Arial"/>
        <scheme val="none"/>
      </font>
      <numFmt numFmtId="164" formatCode="_-* #,##0_-;\-* #,##0_-;_-* &quot;-&quot;??_-;_-@_-"/>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fill>
        <patternFill patternType="solid">
          <fgColor indexed="64"/>
          <bgColor theme="2"/>
        </patternFill>
      </fill>
    </dxf>
    <dxf>
      <font>
        <b/>
        <i val="0"/>
        <strike val="0"/>
        <condense val="0"/>
        <extend val="0"/>
        <outline val="0"/>
        <shadow val="0"/>
        <u val="none"/>
        <vertAlign val="baseline"/>
        <sz val="12"/>
        <color auto="1"/>
        <name val="Arial"/>
        <scheme val="none"/>
      </font>
      <numFmt numFmtId="164" formatCode="_-* #,##0_-;\-* #,##0_-;_-* &quot;-&quot;??_-;_-@_-"/>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dxf>
    <dxf>
      <font>
        <strike val="0"/>
        <outline val="0"/>
        <shadow val="0"/>
        <u val="none"/>
        <vertAlign val="baseline"/>
        <sz val="12"/>
        <color theme="1"/>
      </font>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E8:L28" totalsRowShown="0" headerRowDxfId="26" headerRowCellStyle="Normal" dataCellStyle="Normal">
  <autoFilter ref="E8:L28" xr:uid="{00000000-0009-0000-0100-000004000000}"/>
  <tableColumns count="8">
    <tableColumn id="1" xr3:uid="{00000000-0010-0000-0000-000001000000}" name="Column1" dataDxfId="25" dataCellStyle="Normal"/>
    <tableColumn id="2" xr3:uid="{00000000-0010-0000-0000-000002000000}" name="Column2" dataDxfId="24" dataCellStyle="Normal"/>
    <tableColumn id="3" xr3:uid="{00000000-0010-0000-0000-000003000000}" name="Column3" dataDxfId="23" dataCellStyle="Normal"/>
    <tableColumn id="4" xr3:uid="{00000000-0010-0000-0000-000004000000}" name="Column4" dataDxfId="22" dataCellStyle="Normal"/>
    <tableColumn id="5" xr3:uid="{00000000-0010-0000-0000-000005000000}" name="Column5" dataDxfId="21" dataCellStyle="Normal"/>
    <tableColumn id="6" xr3:uid="{00000000-0010-0000-0000-000006000000}" name="Column6" dataDxfId="20" dataCellStyle="Normal"/>
    <tableColumn id="7" xr3:uid="{00000000-0010-0000-0000-000007000000}" name="Column7" dataDxfId="19" dataCellStyle="Normal"/>
    <tableColumn id="8" xr3:uid="{00000000-0010-0000-0000-000008000000}" name="Column8" dataDxfId="18" dataCellStyle="Normal"/>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41" totalsRowShown="0" headerRowDxfId="17" dataDxfId="16">
  <autoFilter ref="A1:K41" xr:uid="{00000000-0009-0000-0100-000002000000}"/>
  <tableColumns count="11">
    <tableColumn id="1" xr3:uid="{00000000-0010-0000-0100-000001000000}" name="Column1" dataDxfId="15"/>
    <tableColumn id="2" xr3:uid="{00000000-0010-0000-0100-000002000000}" name="Column2" dataDxfId="14"/>
    <tableColumn id="3" xr3:uid="{00000000-0010-0000-0100-000003000000}" name="Column3" dataDxfId="13"/>
    <tableColumn id="4" xr3:uid="{00000000-0010-0000-0100-000004000000}" name="Column4" dataDxfId="12"/>
    <tableColumn id="5" xr3:uid="{00000000-0010-0000-0100-000005000000}" name="Column5"/>
    <tableColumn id="6" xr3:uid="{00000000-0010-0000-0100-000006000000}" name="Column6"/>
    <tableColumn id="7" xr3:uid="{00000000-0010-0000-0100-000007000000}" name="Column7"/>
    <tableColumn id="8" xr3:uid="{00000000-0010-0000-0100-000008000000}" name="Column8" dataDxfId="11"/>
    <tableColumn id="9" xr3:uid="{00000000-0010-0000-0100-000009000000}" name="Column9" dataDxfId="10"/>
    <tableColumn id="10" xr3:uid="{00000000-0010-0000-0100-00000A000000}" name="Column10" dataDxfId="9"/>
    <tableColumn id="11" xr3:uid="{00000000-0010-0000-0100-00000B000000}" name="Column11" dataDxfId="8"/>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O26" totalsRowShown="0" headerRowDxfId="7">
  <autoFilter ref="A1:O26" xr:uid="{00000000-0009-0000-0100-000003000000}"/>
  <tableColumns count="15">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dataDxfId="6" dataCellStyle="Comma"/>
    <tableColumn id="6" xr3:uid="{00000000-0010-0000-0200-000006000000}" name="Column6" dataDxfId="5"/>
    <tableColumn id="7" xr3:uid="{00000000-0010-0000-0200-000007000000}" name="Column7"/>
    <tableColumn id="8" xr3:uid="{00000000-0010-0000-0200-000008000000}" name="Column8" dataDxfId="4"/>
    <tableColumn id="9" xr3:uid="{00000000-0010-0000-0200-000009000000}" name="Column9" dataDxfId="3"/>
    <tableColumn id="10" xr3:uid="{00000000-0010-0000-0200-00000A000000}" name="Column10" dataDxfId="2"/>
    <tableColumn id="11" xr3:uid="{00000000-0010-0000-0200-00000B000000}" name="Column11" dataDxfId="1" dataCellStyle="Comma"/>
    <tableColumn id="12" xr3:uid="{00000000-0010-0000-0200-00000C000000}" name="Column12"/>
    <tableColumn id="13" xr3:uid="{00000000-0010-0000-0200-00000D000000}" name="Column13"/>
    <tableColumn id="14" xr3:uid="{00000000-0010-0000-0200-00000E000000}" name="Column14"/>
    <tableColumn id="15" xr3:uid="{00000000-0010-0000-0200-00000F000000}" name="Column15" dataDxfId="0"/>
  </tableColumns>
  <tableStyleInfo name="TableStyleLight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L28"/>
  <sheetViews>
    <sheetView workbookViewId="0">
      <selection activeCell="H10" sqref="H10:I10"/>
    </sheetView>
  </sheetViews>
  <sheetFormatPr defaultRowHeight="14.4"/>
  <cols>
    <col min="5" max="12" width="10.109375" customWidth="1"/>
  </cols>
  <sheetData>
    <row r="5" spans="3:12" s="46" customFormat="1" ht="28.2">
      <c r="C5" s="46" t="s">
        <v>112</v>
      </c>
    </row>
    <row r="6" spans="3:12" s="46" customFormat="1" ht="18.600000000000001" customHeight="1"/>
    <row r="7" spans="3:12">
      <c r="E7" s="48"/>
      <c r="F7" s="48"/>
      <c r="G7" s="48"/>
      <c r="H7" s="48"/>
      <c r="I7" s="48"/>
      <c r="J7" s="48"/>
      <c r="K7" s="48"/>
      <c r="L7" s="48"/>
    </row>
    <row r="8" spans="3:12" hidden="1">
      <c r="E8" s="48" t="s">
        <v>82</v>
      </c>
      <c r="F8" s="48" t="s">
        <v>83</v>
      </c>
      <c r="G8" s="48" t="s">
        <v>84</v>
      </c>
      <c r="H8" s="48" t="s">
        <v>85</v>
      </c>
      <c r="I8" s="48" t="s">
        <v>86</v>
      </c>
      <c r="J8" s="48" t="s">
        <v>87</v>
      </c>
      <c r="K8" s="48" t="s">
        <v>88</v>
      </c>
      <c r="L8" s="48" t="s">
        <v>89</v>
      </c>
    </row>
    <row r="9" spans="3:12" s="47" customFormat="1" ht="18">
      <c r="E9" s="48"/>
      <c r="F9" s="48"/>
      <c r="G9" s="48"/>
      <c r="H9" s="48"/>
      <c r="I9" s="48"/>
      <c r="J9" s="48"/>
      <c r="K9" s="48"/>
      <c r="L9" s="48"/>
    </row>
    <row r="10" spans="3:12">
      <c r="E10" s="48"/>
      <c r="F10" s="48"/>
      <c r="G10" s="48"/>
      <c r="H10" s="80" t="s">
        <v>113</v>
      </c>
      <c r="I10" s="80"/>
      <c r="J10" s="48"/>
      <c r="K10" s="48"/>
      <c r="L10" s="48"/>
    </row>
    <row r="11" spans="3:12" s="36" customFormat="1" ht="15.6">
      <c r="E11" s="48"/>
      <c r="F11" s="48"/>
      <c r="G11" s="48"/>
      <c r="H11" s="48"/>
      <c r="I11" s="48"/>
      <c r="J11" s="48"/>
      <c r="K11" s="48"/>
      <c r="L11" s="48"/>
    </row>
    <row r="12" spans="3:12">
      <c r="E12" s="48"/>
      <c r="F12" s="48"/>
      <c r="G12" s="80" t="s">
        <v>114</v>
      </c>
      <c r="H12" s="48"/>
      <c r="I12" s="48"/>
      <c r="J12" s="48"/>
      <c r="K12" s="80" t="s">
        <v>115</v>
      </c>
      <c r="L12" s="48"/>
    </row>
    <row r="13" spans="3:12">
      <c r="E13" s="48"/>
      <c r="F13" s="48"/>
      <c r="G13" s="48"/>
      <c r="H13" s="48"/>
      <c r="I13" s="48"/>
      <c r="J13" s="48"/>
      <c r="K13" s="48"/>
      <c r="L13" s="48"/>
    </row>
    <row r="14" spans="3:12" s="49" customFormat="1" ht="15.6">
      <c r="E14" s="50"/>
      <c r="F14" s="50" t="s">
        <v>116</v>
      </c>
      <c r="G14" s="50"/>
      <c r="H14" s="50"/>
      <c r="I14" s="50"/>
      <c r="J14" s="50"/>
      <c r="K14" s="50" t="s">
        <v>127</v>
      </c>
      <c r="L14" s="50"/>
    </row>
    <row r="15" spans="3:12" s="49" customFormat="1" ht="15.6">
      <c r="E15" s="50"/>
      <c r="F15" s="50"/>
      <c r="G15" s="50"/>
      <c r="H15" s="50"/>
      <c r="I15" s="50"/>
      <c r="J15" s="50"/>
      <c r="K15" s="50"/>
      <c r="L15" s="50"/>
    </row>
    <row r="16" spans="3:12" s="49" customFormat="1" ht="15.6">
      <c r="E16" s="50"/>
      <c r="F16" s="50" t="s">
        <v>117</v>
      </c>
      <c r="G16" s="50"/>
      <c r="H16" s="50"/>
      <c r="I16" s="50"/>
      <c r="J16" s="50"/>
      <c r="K16" s="50" t="s">
        <v>123</v>
      </c>
      <c r="L16" s="50"/>
    </row>
    <row r="17" spans="5:12" s="49" customFormat="1" ht="15.6">
      <c r="E17" s="50"/>
      <c r="F17" s="50"/>
      <c r="G17" s="50"/>
      <c r="H17" s="50"/>
      <c r="I17" s="50"/>
      <c r="J17" s="50"/>
      <c r="K17" s="50"/>
      <c r="L17" s="50"/>
    </row>
    <row r="18" spans="5:12" s="49" customFormat="1" ht="15.6">
      <c r="E18" s="50"/>
      <c r="F18" s="50" t="s">
        <v>118</v>
      </c>
      <c r="G18" s="50"/>
      <c r="H18" s="50"/>
      <c r="I18" s="50"/>
      <c r="J18" s="50"/>
      <c r="K18" s="50" t="s">
        <v>124</v>
      </c>
      <c r="L18" s="50"/>
    </row>
    <row r="19" spans="5:12" s="49" customFormat="1" ht="15.6">
      <c r="E19" s="50"/>
      <c r="F19" s="50"/>
      <c r="G19" s="50"/>
      <c r="H19" s="50"/>
      <c r="I19" s="50"/>
      <c r="J19" s="50"/>
      <c r="K19" s="50"/>
      <c r="L19" s="50"/>
    </row>
    <row r="20" spans="5:12" s="49" customFormat="1" ht="15.6">
      <c r="E20" s="50"/>
      <c r="F20" s="50" t="s">
        <v>119</v>
      </c>
      <c r="G20" s="50"/>
      <c r="H20" s="50"/>
      <c r="I20" s="50"/>
      <c r="J20" s="50"/>
      <c r="K20" s="50" t="s">
        <v>125</v>
      </c>
      <c r="L20" s="50"/>
    </row>
    <row r="21" spans="5:12" s="49" customFormat="1" ht="15.6">
      <c r="E21" s="50"/>
      <c r="F21" s="50"/>
      <c r="G21" s="50"/>
      <c r="H21" s="50"/>
      <c r="I21" s="50"/>
      <c r="J21" s="50"/>
      <c r="K21" s="50"/>
      <c r="L21" s="50"/>
    </row>
    <row r="22" spans="5:12" s="49" customFormat="1" ht="15.6">
      <c r="E22" s="50"/>
      <c r="F22" s="50" t="s">
        <v>120</v>
      </c>
      <c r="G22" s="50"/>
      <c r="H22" s="50"/>
      <c r="I22" s="50"/>
      <c r="J22" s="50"/>
      <c r="K22" s="50" t="s">
        <v>126</v>
      </c>
      <c r="L22" s="50"/>
    </row>
    <row r="23" spans="5:12" s="49" customFormat="1" ht="15.6">
      <c r="E23" s="50"/>
      <c r="F23" s="50"/>
      <c r="G23" s="50"/>
      <c r="H23" s="50"/>
      <c r="I23" s="50"/>
      <c r="J23" s="50"/>
      <c r="K23" s="50"/>
      <c r="L23" s="50"/>
    </row>
    <row r="24" spans="5:12" s="49" customFormat="1" ht="15.6">
      <c r="E24" s="50"/>
      <c r="F24" s="50" t="s">
        <v>121</v>
      </c>
      <c r="G24" s="50"/>
      <c r="H24" s="50"/>
      <c r="I24" s="50"/>
      <c r="J24" s="50"/>
      <c r="K24" s="50" t="s">
        <v>128</v>
      </c>
      <c r="L24" s="50"/>
    </row>
    <row r="25" spans="5:12" s="49" customFormat="1" ht="15.6">
      <c r="E25" s="50"/>
      <c r="F25" s="50"/>
      <c r="G25" s="50"/>
      <c r="H25" s="50"/>
      <c r="I25" s="50"/>
      <c r="J25" s="50"/>
      <c r="K25" s="50"/>
      <c r="L25" s="50"/>
    </row>
    <row r="26" spans="5:12" s="49" customFormat="1" ht="15.6">
      <c r="E26" s="50"/>
      <c r="F26" s="50" t="s">
        <v>122</v>
      </c>
      <c r="G26" s="50"/>
      <c r="H26" s="50"/>
      <c r="I26" s="50"/>
      <c r="J26" s="50"/>
      <c r="K26" s="50" t="s">
        <v>129</v>
      </c>
      <c r="L26" s="50"/>
    </row>
    <row r="27" spans="5:12">
      <c r="E27" s="48"/>
      <c r="F27" s="48"/>
      <c r="G27" s="48"/>
      <c r="H27" s="48"/>
      <c r="I27" s="48"/>
      <c r="J27" s="48"/>
      <c r="K27" s="48"/>
      <c r="L27" s="48"/>
    </row>
    <row r="28" spans="5:12">
      <c r="E28" s="48"/>
      <c r="F28" s="48"/>
      <c r="G28" s="48"/>
      <c r="H28" s="48"/>
      <c r="I28" s="48"/>
      <c r="J28" s="48"/>
      <c r="K28" s="48"/>
      <c r="L28" s="4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4"/>
  <sheetViews>
    <sheetView topLeftCell="A2" workbookViewId="0">
      <selection activeCell="F33" sqref="F33"/>
    </sheetView>
  </sheetViews>
  <sheetFormatPr defaultColWidth="9" defaultRowHeight="15.6"/>
  <cols>
    <col min="1" max="1" width="14.88671875" customWidth="1"/>
    <col min="2" max="4" width="10.21875" customWidth="1"/>
    <col min="5" max="6" width="10.77734375" style="6" customWidth="1"/>
    <col min="7" max="7" width="12.109375" style="6" customWidth="1"/>
    <col min="8" max="9" width="10.77734375" style="6" customWidth="1"/>
    <col min="10" max="10" width="11.109375" style="6" customWidth="1"/>
    <col min="11" max="11" width="11.109375" customWidth="1"/>
  </cols>
  <sheetData>
    <row r="1" spans="1:11" s="28" customFormat="1" ht="19.5" hidden="1" customHeight="1">
      <c r="A1" s="29" t="s">
        <v>82</v>
      </c>
      <c r="B1" s="28" t="s">
        <v>83</v>
      </c>
      <c r="C1" s="28" t="s">
        <v>84</v>
      </c>
      <c r="D1" s="28" t="s">
        <v>85</v>
      </c>
      <c r="E1" s="28" t="s">
        <v>86</v>
      </c>
      <c r="F1" s="28" t="s">
        <v>87</v>
      </c>
      <c r="G1" s="29" t="s">
        <v>88</v>
      </c>
      <c r="H1" s="28" t="s">
        <v>89</v>
      </c>
      <c r="I1" s="28" t="s">
        <v>90</v>
      </c>
      <c r="J1" s="36" t="s">
        <v>91</v>
      </c>
      <c r="K1" s="36" t="s">
        <v>92</v>
      </c>
    </row>
    <row r="2" spans="1:11" s="6" customFormat="1" ht="24.6">
      <c r="A2" s="19"/>
      <c r="B2" s="5"/>
      <c r="C2" s="5"/>
      <c r="D2" s="5"/>
      <c r="G2" s="20"/>
      <c r="J2"/>
      <c r="K2"/>
    </row>
    <row r="3" spans="1:11" s="6" customFormat="1" ht="18">
      <c r="C3" s="35"/>
      <c r="D3" s="35"/>
      <c r="E3" s="34" t="s">
        <v>94</v>
      </c>
      <c r="F3" s="35"/>
      <c r="G3" s="35"/>
      <c r="H3" s="33"/>
      <c r="I3" s="35"/>
      <c r="J3" s="35"/>
      <c r="K3" s="35"/>
    </row>
    <row r="4" spans="1:11" s="6" customFormat="1" ht="18">
      <c r="C4" s="35"/>
      <c r="D4" s="35"/>
      <c r="E4" s="34"/>
      <c r="F4" s="35"/>
      <c r="G4" s="35"/>
      <c r="H4" s="33"/>
      <c r="I4" s="35"/>
      <c r="J4" s="35"/>
      <c r="K4" s="35"/>
    </row>
    <row r="5" spans="1:11" s="6" customFormat="1" ht="18">
      <c r="C5" s="35"/>
      <c r="D5" s="35"/>
      <c r="E5" s="34"/>
      <c r="F5" s="35"/>
      <c r="G5" s="35"/>
      <c r="H5" s="33"/>
      <c r="I5" s="35"/>
      <c r="J5" s="35"/>
      <c r="K5" s="35"/>
    </row>
    <row r="6" spans="1:11" s="6" customFormat="1" ht="17.399999999999999">
      <c r="E6" s="34" t="s">
        <v>93</v>
      </c>
      <c r="I6" s="6" t="s">
        <v>0</v>
      </c>
      <c r="J6" s="25" t="s">
        <v>1</v>
      </c>
    </row>
    <row r="7" spans="1:11" s="6" customFormat="1">
      <c r="A7" s="6" t="s">
        <v>2</v>
      </c>
      <c r="I7" s="6">
        <v>2910</v>
      </c>
      <c r="J7" s="6">
        <v>79000</v>
      </c>
      <c r="K7" s="26"/>
    </row>
    <row r="8" spans="1:11" s="6" customFormat="1">
      <c r="A8" s="6" t="s">
        <v>3</v>
      </c>
      <c r="I8" s="6">
        <v>600</v>
      </c>
      <c r="J8" s="6">
        <v>18700</v>
      </c>
      <c r="K8" s="26"/>
    </row>
    <row r="9" spans="1:11" s="6" customFormat="1">
      <c r="A9" s="6" t="s">
        <v>4</v>
      </c>
      <c r="J9" s="6">
        <v>800</v>
      </c>
    </row>
    <row r="10" spans="1:11" s="29" customFormat="1">
      <c r="A10" s="6" t="s">
        <v>5</v>
      </c>
      <c r="B10" s="6"/>
      <c r="C10" s="6"/>
      <c r="D10" s="6"/>
      <c r="E10" s="6"/>
      <c r="F10" s="6"/>
      <c r="G10" s="6"/>
      <c r="H10" s="6"/>
      <c r="I10" s="6"/>
      <c r="J10" s="6">
        <v>41</v>
      </c>
      <c r="K10" s="6"/>
    </row>
    <row r="11" spans="1:11" s="6" customFormat="1" ht="16.2" thickBot="1">
      <c r="A11" s="32"/>
      <c r="B11" s="32" t="s">
        <v>77</v>
      </c>
      <c r="C11" s="32"/>
      <c r="D11" s="32"/>
      <c r="E11" s="32"/>
      <c r="F11" s="32"/>
      <c r="G11" s="29"/>
      <c r="H11" s="29"/>
      <c r="I11" s="29"/>
      <c r="J11" s="29"/>
      <c r="K11" s="29">
        <f>J10+J9+J8+J7</f>
        <v>98541</v>
      </c>
    </row>
    <row r="12" spans="1:11" s="6" customFormat="1" ht="16.8" thickTop="1">
      <c r="A12" s="21" t="s">
        <v>6</v>
      </c>
      <c r="G12" s="7"/>
    </row>
    <row r="13" spans="1:11" s="10" customFormat="1" ht="16.2" customHeight="1">
      <c r="A13" s="6"/>
      <c r="B13" s="6"/>
      <c r="C13" s="6"/>
      <c r="D13" s="6"/>
      <c r="E13" s="7"/>
      <c r="F13" s="6"/>
      <c r="G13" s="6"/>
      <c r="H13" s="6"/>
      <c r="I13" s="6"/>
      <c r="J13" s="6"/>
      <c r="K13" s="6"/>
    </row>
    <row r="14" spans="1:11" s="10" customFormat="1">
      <c r="A14" s="9" t="s">
        <v>7</v>
      </c>
      <c r="E14" s="22"/>
      <c r="J14" s="10">
        <v>7860</v>
      </c>
    </row>
    <row r="15" spans="1:11" s="10" customFormat="1">
      <c r="A15" s="9" t="s">
        <v>8</v>
      </c>
      <c r="E15" s="22"/>
      <c r="J15" s="10">
        <v>3060</v>
      </c>
    </row>
    <row r="16" spans="1:11" s="10" customFormat="1">
      <c r="A16" s="9" t="s">
        <v>9</v>
      </c>
      <c r="E16" s="22"/>
      <c r="J16" s="10">
        <v>1200</v>
      </c>
    </row>
    <row r="17" spans="1:11" s="10" customFormat="1">
      <c r="A17" s="9" t="s">
        <v>10</v>
      </c>
      <c r="E17" s="22"/>
    </row>
    <row r="18" spans="1:11" s="10" customFormat="1">
      <c r="A18" s="23" t="s">
        <v>11</v>
      </c>
      <c r="E18" s="22"/>
      <c r="J18" s="10">
        <v>1500</v>
      </c>
    </row>
    <row r="19" spans="1:11" s="10" customFormat="1">
      <c r="A19" s="23" t="s">
        <v>12</v>
      </c>
      <c r="E19" s="22"/>
      <c r="J19" s="10">
        <v>960</v>
      </c>
    </row>
    <row r="20" spans="1:11" s="10" customFormat="1">
      <c r="A20" s="23" t="s">
        <v>13</v>
      </c>
      <c r="E20" s="22">
        <f>SUM(D14:D20)</f>
        <v>0</v>
      </c>
      <c r="J20" s="10">
        <v>600</v>
      </c>
    </row>
    <row r="21" spans="1:11" s="10" customFormat="1">
      <c r="A21" s="10" t="s">
        <v>14</v>
      </c>
      <c r="J21" s="10">
        <v>9876</v>
      </c>
    </row>
    <row r="22" spans="1:11" s="10" customFormat="1">
      <c r="A22" s="10" t="s">
        <v>15</v>
      </c>
      <c r="J22" s="10">
        <v>2880</v>
      </c>
    </row>
    <row r="23" spans="1:11" s="10" customFormat="1">
      <c r="A23" s="8" t="s">
        <v>16</v>
      </c>
      <c r="J23" s="10">
        <v>3000</v>
      </c>
    </row>
    <row r="24" spans="1:11" s="10" customFormat="1">
      <c r="A24" s="8" t="s">
        <v>17</v>
      </c>
      <c r="H24" s="22"/>
      <c r="J24" s="10">
        <v>1500</v>
      </c>
    </row>
    <row r="25" spans="1:11" s="10" customFormat="1">
      <c r="A25" s="10" t="s">
        <v>18</v>
      </c>
      <c r="J25" s="10">
        <v>3060</v>
      </c>
    </row>
    <row r="26" spans="1:11" s="10" customFormat="1">
      <c r="A26" s="10" t="s">
        <v>19</v>
      </c>
      <c r="J26" s="10">
        <v>1500</v>
      </c>
    </row>
    <row r="27" spans="1:11" s="10" customFormat="1">
      <c r="A27" s="10" t="s">
        <v>20</v>
      </c>
      <c r="J27" s="10">
        <v>180</v>
      </c>
    </row>
    <row r="28" spans="1:11" s="10" customFormat="1" ht="15" customHeight="1">
      <c r="A28" s="10" t="s">
        <v>21</v>
      </c>
      <c r="J28" s="10">
        <v>5460</v>
      </c>
    </row>
    <row r="29" spans="1:11" s="10" customFormat="1" ht="15" customHeight="1">
      <c r="A29" s="10" t="s">
        <v>22</v>
      </c>
      <c r="J29" s="10">
        <v>2040</v>
      </c>
    </row>
    <row r="30" spans="1:11" s="27" customFormat="1">
      <c r="A30" s="10" t="s">
        <v>23</v>
      </c>
      <c r="B30" s="10"/>
      <c r="C30" s="10"/>
      <c r="D30" s="10"/>
      <c r="E30" s="10"/>
      <c r="F30" s="10"/>
      <c r="G30" s="10"/>
      <c r="H30" s="10"/>
      <c r="I30" s="10"/>
      <c r="J30" s="10">
        <v>2604</v>
      </c>
      <c r="K30" s="10"/>
    </row>
    <row r="31" spans="1:11" s="27" customFormat="1">
      <c r="B31" s="27" t="s">
        <v>78</v>
      </c>
      <c r="K31" s="27">
        <f>J30+J29+J28+J27+J26+J25+J24+J23+J22+J21+J20+J19+J18+J16+J15+J14</f>
        <v>47280</v>
      </c>
    </row>
    <row r="32" spans="1:11" s="10" customFormat="1" ht="15" customHeight="1">
      <c r="A32" s="27" t="s">
        <v>79</v>
      </c>
      <c r="B32" s="27"/>
      <c r="C32" s="27"/>
      <c r="D32" s="27"/>
      <c r="E32" s="31"/>
      <c r="F32" s="27"/>
      <c r="G32" s="27"/>
      <c r="H32" s="27"/>
      <c r="I32" s="27"/>
      <c r="J32" s="27"/>
      <c r="K32" s="27">
        <f>K11-K31</f>
        <v>51261</v>
      </c>
    </row>
    <row r="33" spans="1:11" s="10" customFormat="1">
      <c r="E33" s="22"/>
    </row>
    <row r="34" spans="1:11" s="10" customFormat="1">
      <c r="A34" s="24" t="s">
        <v>24</v>
      </c>
      <c r="E34" s="22"/>
    </row>
    <row r="35" spans="1:11" s="10" customFormat="1">
      <c r="A35" s="10" t="s">
        <v>25</v>
      </c>
      <c r="J35" s="10">
        <v>7860</v>
      </c>
    </row>
    <row r="36" spans="1:11" s="29" customFormat="1">
      <c r="A36" s="10" t="s">
        <v>26</v>
      </c>
      <c r="B36" s="10"/>
      <c r="C36" s="10"/>
      <c r="D36" s="10"/>
      <c r="E36" s="10"/>
      <c r="F36" s="10"/>
      <c r="G36" s="10"/>
      <c r="H36" s="10"/>
      <c r="I36" s="10"/>
      <c r="J36" s="10">
        <v>3060</v>
      </c>
      <c r="K36" s="10"/>
    </row>
    <row r="37" spans="1:11" s="29" customFormat="1">
      <c r="A37" s="29" t="s">
        <v>81</v>
      </c>
      <c r="E37" s="27"/>
      <c r="G37" s="27"/>
      <c r="K37" s="29">
        <f>J36+J35</f>
        <v>10920</v>
      </c>
    </row>
    <row r="38" spans="1:11" s="6" customFormat="1" ht="15.6" customHeight="1">
      <c r="A38" s="29" t="s">
        <v>80</v>
      </c>
      <c r="B38" s="29"/>
      <c r="C38" s="29"/>
      <c r="D38" s="29"/>
      <c r="E38" s="27"/>
      <c r="F38" s="30"/>
      <c r="G38" s="27"/>
      <c r="H38" s="29"/>
      <c r="I38" s="29"/>
      <c r="J38" s="29"/>
      <c r="K38" s="29">
        <f>K32-K37</f>
        <v>40341</v>
      </c>
    </row>
    <row r="39" spans="1:11" s="29" customFormat="1">
      <c r="A39" s="6"/>
      <c r="B39" s="6"/>
      <c r="C39" s="6"/>
      <c r="D39" s="6"/>
      <c r="E39" s="10"/>
      <c r="F39" s="7"/>
      <c r="G39" s="10"/>
      <c r="H39" s="6"/>
      <c r="I39" s="6"/>
      <c r="J39" s="6"/>
      <c r="K39" s="6"/>
    </row>
    <row r="40" spans="1:11" s="6" customFormat="1">
      <c r="A40" s="29" t="s">
        <v>27</v>
      </c>
      <c r="B40" s="29"/>
      <c r="C40" s="29"/>
      <c r="D40" s="29"/>
      <c r="E40" s="29"/>
      <c r="F40" s="29"/>
      <c r="G40" s="29"/>
      <c r="H40" s="29"/>
      <c r="I40" s="29"/>
      <c r="J40" s="29"/>
      <c r="K40" s="29">
        <v>40341</v>
      </c>
    </row>
    <row r="41" spans="1:11" s="6" customFormat="1"/>
    <row r="42" spans="1:11" s="6" customFormat="1"/>
    <row r="43" spans="1:11" s="6" customFormat="1"/>
    <row r="44" spans="1:11" s="6" customFormat="1"/>
    <row r="45" spans="1:11" s="6" customFormat="1"/>
    <row r="46" spans="1:11" s="6" customFormat="1"/>
    <row r="47" spans="1:11" s="6" customFormat="1"/>
    <row r="48" spans="1:11" s="6" customFormat="1"/>
    <row r="49" s="6" customFormat="1"/>
    <row r="50" s="6" customFormat="1"/>
    <row r="51" s="6" customFormat="1"/>
    <row r="52" s="6" customFormat="1"/>
    <row r="53" s="6" customFormat="1"/>
    <row r="54" s="6" customFormat="1"/>
    <row r="55" s="6" customFormat="1"/>
    <row r="56" s="6" customFormat="1"/>
    <row r="57" s="6" customFormat="1"/>
    <row r="58" s="6" customFormat="1"/>
    <row r="59" s="6" customFormat="1"/>
    <row r="60" s="6" customFormat="1"/>
    <row r="61" s="6" customFormat="1"/>
    <row r="62" s="6" customFormat="1"/>
    <row r="63" s="6" customFormat="1"/>
    <row r="64" s="6" customFormat="1"/>
    <row r="65" s="6" customFormat="1"/>
    <row r="66" s="6" customFormat="1"/>
    <row r="67" s="6" customFormat="1"/>
    <row r="68" s="6" customFormat="1"/>
    <row r="69" s="6" customFormat="1"/>
    <row r="70" s="6" customFormat="1"/>
    <row r="71" s="6" customFormat="1"/>
    <row r="72" s="6" customFormat="1"/>
    <row r="73" s="6" customFormat="1"/>
    <row r="74" s="6" customFormat="1"/>
    <row r="75" s="6" customFormat="1"/>
    <row r="76" s="6" customFormat="1"/>
    <row r="77" s="6" customFormat="1"/>
    <row r="78" s="6" customFormat="1"/>
    <row r="79" s="6" customFormat="1"/>
    <row r="80" s="6" customFormat="1"/>
    <row r="81" s="6" customFormat="1"/>
    <row r="82" s="6" customFormat="1"/>
    <row r="83" s="6" customFormat="1"/>
    <row r="84" s="6" customFormat="1"/>
    <row r="85" s="6" customFormat="1"/>
    <row r="86" s="6" customFormat="1"/>
    <row r="87" s="6" customFormat="1"/>
    <row r="88" s="6" customFormat="1"/>
    <row r="89" s="6" customFormat="1"/>
    <row r="90" s="6" customFormat="1"/>
    <row r="91" s="6" customFormat="1"/>
    <row r="92" s="6" customFormat="1"/>
    <row r="93" s="6" customFormat="1"/>
    <row r="94" s="6" customFormat="1"/>
    <row r="95" s="6" customFormat="1"/>
    <row r="96" s="6" customFormat="1"/>
    <row r="97" s="6" customFormat="1"/>
    <row r="98" s="6" customFormat="1"/>
    <row r="99" s="6" customFormat="1"/>
    <row r="100" s="6" customFormat="1"/>
    <row r="101" s="6" customFormat="1"/>
    <row r="102" s="6" customFormat="1"/>
    <row r="103" s="6" customFormat="1"/>
    <row r="104" s="6" customFormat="1"/>
    <row r="105" s="6" customFormat="1"/>
    <row r="106" s="6" customFormat="1"/>
    <row r="107" s="6" customFormat="1"/>
    <row r="108" s="6" customFormat="1"/>
    <row r="109" s="6" customFormat="1"/>
    <row r="110" s="6" customFormat="1"/>
    <row r="111" s="6" customFormat="1"/>
    <row r="112" s="6" customFormat="1"/>
    <row r="113" s="6" customFormat="1"/>
    <row r="114" s="6" customFormat="1"/>
    <row r="115" s="6" customFormat="1"/>
    <row r="116" s="6" customFormat="1"/>
    <row r="117" s="6" customFormat="1"/>
    <row r="118" s="6" customFormat="1"/>
    <row r="119" s="6" customFormat="1"/>
    <row r="120" s="6" customFormat="1"/>
    <row r="121" s="6" customFormat="1"/>
    <row r="122" s="6" customFormat="1"/>
    <row r="123" s="6" customFormat="1"/>
    <row r="124" s="6" customFormat="1"/>
    <row r="125" s="6" customFormat="1"/>
    <row r="126" s="6" customFormat="1"/>
    <row r="127" s="6" customFormat="1"/>
    <row r="128" s="6" customFormat="1"/>
    <row r="129" s="6" customFormat="1"/>
    <row r="130" s="6" customFormat="1"/>
    <row r="131" s="6" customFormat="1"/>
    <row r="132" s="6" customFormat="1"/>
    <row r="133" s="6" customFormat="1"/>
    <row r="134" s="6" customFormat="1"/>
    <row r="135" s="6" customFormat="1"/>
    <row r="136" s="6" customFormat="1"/>
    <row r="137" s="6" customFormat="1"/>
    <row r="138" s="6" customFormat="1"/>
    <row r="139" s="6" customFormat="1"/>
    <row r="140" s="6" customFormat="1"/>
    <row r="141" s="6" customFormat="1"/>
    <row r="142" s="6" customFormat="1"/>
    <row r="143" s="6" customFormat="1"/>
    <row r="144" s="6" customFormat="1"/>
    <row r="145" s="6" customFormat="1"/>
    <row r="146" s="6" customFormat="1"/>
    <row r="147" s="6" customFormat="1"/>
    <row r="148" s="6" customFormat="1"/>
    <row r="149" s="6" customFormat="1"/>
    <row r="150" s="6" customFormat="1"/>
    <row r="151" s="6" customFormat="1"/>
    <row r="152" s="6" customFormat="1"/>
    <row r="153" s="6" customFormat="1"/>
    <row r="154" s="6" customFormat="1"/>
    <row r="155" s="6" customFormat="1"/>
    <row r="156" s="6" customFormat="1"/>
    <row r="157" s="6" customFormat="1"/>
    <row r="158" s="6" customFormat="1"/>
    <row r="159" s="6" customFormat="1"/>
    <row r="160" s="6" customFormat="1"/>
    <row r="161" s="6" customFormat="1"/>
    <row r="162" s="6" customFormat="1"/>
    <row r="163" s="6" customFormat="1"/>
    <row r="164" s="6" customFormat="1"/>
    <row r="165" s="6" customFormat="1"/>
    <row r="166" s="6" customFormat="1"/>
    <row r="167" s="6" customFormat="1"/>
    <row r="168" s="6" customFormat="1"/>
    <row r="169" s="6" customFormat="1"/>
    <row r="170" s="6" customFormat="1"/>
    <row r="171" s="6" customFormat="1"/>
    <row r="172" s="6" customFormat="1"/>
    <row r="173" s="6" customFormat="1"/>
    <row r="174" s="6" customFormat="1"/>
    <row r="175" s="6" customFormat="1"/>
    <row r="176" s="6" customFormat="1"/>
    <row r="177" s="6" customFormat="1"/>
    <row r="178" s="6" customFormat="1"/>
    <row r="179" s="6" customFormat="1"/>
    <row r="180" s="6" customFormat="1"/>
    <row r="181" s="6" customFormat="1"/>
    <row r="182" s="6" customFormat="1"/>
    <row r="183" s="6" customFormat="1"/>
    <row r="184" s="6" customFormat="1"/>
    <row r="185" s="6" customFormat="1"/>
    <row r="186" s="6" customFormat="1"/>
    <row r="187" s="6" customFormat="1"/>
    <row r="188" s="6" customFormat="1"/>
    <row r="189" s="6" customFormat="1"/>
    <row r="190" s="6" customFormat="1"/>
    <row r="191" s="6" customFormat="1"/>
    <row r="192" s="6" customFormat="1"/>
    <row r="193" s="6" customFormat="1"/>
    <row r="194" s="6" customFormat="1"/>
    <row r="195" s="6" customFormat="1"/>
    <row r="196" s="6" customFormat="1"/>
    <row r="197" s="6" customFormat="1"/>
    <row r="198" s="6" customFormat="1"/>
    <row r="199" s="6" customFormat="1"/>
    <row r="200" s="6" customFormat="1"/>
    <row r="201" s="6" customFormat="1"/>
    <row r="202" s="6" customFormat="1"/>
    <row r="203" s="6" customFormat="1"/>
    <row r="204" s="6" customFormat="1"/>
    <row r="205" s="6" customFormat="1"/>
    <row r="206" s="6" customFormat="1"/>
    <row r="207" s="6" customFormat="1"/>
    <row r="208" s="6" customFormat="1"/>
    <row r="209" s="6" customFormat="1"/>
    <row r="210" s="6" customFormat="1"/>
    <row r="211" s="6" customFormat="1"/>
    <row r="212" s="6" customFormat="1"/>
    <row r="213" s="6" customFormat="1"/>
    <row r="214" s="6" customFormat="1"/>
    <row r="215" s="6" customFormat="1"/>
    <row r="216" s="6" customFormat="1"/>
    <row r="217" s="6" customFormat="1"/>
    <row r="218" s="6" customFormat="1"/>
    <row r="219" s="6" customFormat="1"/>
    <row r="220" s="6" customFormat="1"/>
    <row r="221" s="6" customFormat="1"/>
    <row r="222" s="6" customFormat="1"/>
    <row r="223" s="6" customFormat="1"/>
    <row r="224" s="6" customFormat="1"/>
    <row r="225" s="6" customFormat="1"/>
    <row r="226" s="6" customFormat="1"/>
    <row r="227" s="6" customFormat="1"/>
    <row r="228" s="6" customFormat="1"/>
    <row r="229" s="6" customFormat="1"/>
    <row r="230" s="6" customFormat="1"/>
    <row r="231" s="6" customFormat="1"/>
    <row r="232" s="6" customFormat="1"/>
    <row r="233" s="6" customFormat="1"/>
    <row r="234" s="6" customFormat="1"/>
    <row r="235" s="6" customFormat="1"/>
    <row r="236" s="6" customFormat="1"/>
    <row r="237" s="6" customFormat="1"/>
    <row r="238" s="6" customFormat="1"/>
    <row r="239" s="6" customFormat="1"/>
    <row r="240" s="6" customFormat="1"/>
    <row r="241" s="6" customFormat="1"/>
    <row r="242" s="6" customFormat="1"/>
    <row r="243" s="6" customFormat="1"/>
    <row r="244" s="6" customFormat="1"/>
    <row r="245" s="6" customFormat="1"/>
    <row r="246" s="6" customFormat="1"/>
    <row r="247" s="6" customFormat="1"/>
    <row r="248" s="6" customFormat="1"/>
    <row r="249" s="6" customFormat="1"/>
    <row r="250" s="6" customFormat="1"/>
    <row r="251" s="6" customFormat="1"/>
    <row r="252" s="6" customFormat="1"/>
    <row r="253" s="6" customFormat="1"/>
    <row r="254" s="6" customFormat="1"/>
    <row r="255" s="6" customFormat="1"/>
    <row r="256" s="6" customFormat="1"/>
    <row r="257" s="6" customFormat="1"/>
    <row r="258" s="6" customFormat="1"/>
    <row r="259" s="6" customFormat="1"/>
    <row r="260" s="6" customFormat="1"/>
    <row r="261" s="6" customFormat="1"/>
    <row r="262" s="6" customFormat="1"/>
    <row r="263" s="6" customFormat="1"/>
    <row r="264" s="6" customFormat="1"/>
    <row r="265" s="6" customFormat="1"/>
    <row r="266" s="6" customFormat="1"/>
    <row r="267" s="6" customFormat="1"/>
    <row r="268" s="6" customFormat="1"/>
    <row r="269" s="6" customFormat="1"/>
    <row r="270" s="6" customFormat="1"/>
    <row r="271" s="6" customFormat="1"/>
    <row r="272" s="6" customFormat="1"/>
    <row r="273" s="6" customFormat="1"/>
    <row r="274" s="6" customFormat="1"/>
    <row r="275" s="6" customFormat="1"/>
    <row r="276" s="6" customFormat="1"/>
    <row r="277" s="6" customFormat="1"/>
    <row r="278" s="6" customFormat="1"/>
    <row r="279" s="6" customFormat="1"/>
    <row r="280" s="6" customFormat="1"/>
    <row r="281" s="6" customFormat="1"/>
    <row r="282" s="6" customFormat="1"/>
    <row r="283" s="6" customFormat="1"/>
    <row r="284" s="6" customFormat="1"/>
  </sheetData>
  <printOptions gridLines="1"/>
  <pageMargins left="0" right="0" top="0" bottom="0" header="0.31496062992126" footer="0.31496062992126"/>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8"/>
  <sheetViews>
    <sheetView topLeftCell="A2" workbookViewId="0">
      <selection activeCell="E20" sqref="E20"/>
    </sheetView>
  </sheetViews>
  <sheetFormatPr defaultColWidth="9" defaultRowHeight="13.8"/>
  <cols>
    <col min="1" max="9" width="10.77734375" style="1" customWidth="1"/>
    <col min="10" max="15" width="11.88671875" style="1" customWidth="1"/>
    <col min="16" max="16384" width="9" style="1"/>
  </cols>
  <sheetData>
    <row r="1" spans="1:18" hidden="1">
      <c r="A1" s="1" t="s">
        <v>82</v>
      </c>
      <c r="B1" s="1" t="s">
        <v>83</v>
      </c>
      <c r="C1" s="1" t="s">
        <v>84</v>
      </c>
      <c r="D1" s="1" t="s">
        <v>85</v>
      </c>
      <c r="E1" s="1" t="s">
        <v>86</v>
      </c>
      <c r="F1" s="1" t="s">
        <v>87</v>
      </c>
      <c r="G1" s="1" t="s">
        <v>88</v>
      </c>
      <c r="H1" s="1" t="s">
        <v>89</v>
      </c>
      <c r="I1" s="1" t="s">
        <v>90</v>
      </c>
      <c r="J1" s="1" t="s">
        <v>91</v>
      </c>
      <c r="K1" s="1" t="s">
        <v>92</v>
      </c>
      <c r="L1" s="1" t="s">
        <v>108</v>
      </c>
      <c r="M1" s="1" t="s">
        <v>109</v>
      </c>
      <c r="N1" s="1" t="s">
        <v>110</v>
      </c>
      <c r="O1" s="1" t="s">
        <v>111</v>
      </c>
    </row>
    <row r="2" spans="1:18">
      <c r="P2" s="38"/>
      <c r="Q2" s="38"/>
      <c r="R2" s="38"/>
    </row>
    <row r="3" spans="1:18" ht="24.6">
      <c r="E3" s="37"/>
      <c r="H3" s="12" t="s">
        <v>95</v>
      </c>
      <c r="I3" s="38"/>
      <c r="J3" s="38"/>
      <c r="K3" s="38"/>
      <c r="L3" s="38"/>
      <c r="M3" s="38"/>
      <c r="N3" s="38"/>
      <c r="O3" s="38"/>
    </row>
    <row r="4" spans="1:18" ht="24.6">
      <c r="E4" s="12"/>
    </row>
    <row r="5" spans="1:18" s="11" customFormat="1">
      <c r="A5" s="1"/>
      <c r="B5" s="1"/>
      <c r="C5" s="1"/>
      <c r="D5" s="1"/>
      <c r="E5" s="1"/>
      <c r="F5" s="1"/>
      <c r="G5" s="1"/>
      <c r="H5" s="1"/>
      <c r="I5" s="1"/>
      <c r="J5" s="1"/>
      <c r="K5" s="1"/>
      <c r="L5" s="1"/>
      <c r="M5" s="1"/>
      <c r="N5" s="1"/>
      <c r="O5" s="1"/>
    </row>
    <row r="6" spans="1:18" s="11" customFormat="1" ht="17.399999999999999">
      <c r="A6" s="13" t="s">
        <v>28</v>
      </c>
      <c r="B6" s="2"/>
      <c r="C6" s="2"/>
      <c r="D6" s="2"/>
      <c r="E6" s="4"/>
      <c r="F6" s="14"/>
      <c r="G6" s="13" t="s">
        <v>29</v>
      </c>
      <c r="H6" s="2"/>
      <c r="I6" s="2"/>
      <c r="J6" s="2"/>
      <c r="K6" s="4"/>
    </row>
    <row r="7" spans="1:18" s="11" customFormat="1" ht="15">
      <c r="A7" s="3" t="s">
        <v>30</v>
      </c>
      <c r="B7" s="2"/>
      <c r="C7" s="2"/>
      <c r="D7" s="2"/>
      <c r="E7" s="1">
        <v>400</v>
      </c>
      <c r="F7" s="14"/>
      <c r="G7" s="3" t="s">
        <v>31</v>
      </c>
      <c r="H7" s="2"/>
      <c r="I7" s="2"/>
      <c r="J7" s="2"/>
      <c r="K7" s="1"/>
      <c r="L7" s="4">
        <v>1310</v>
      </c>
      <c r="M7" s="4"/>
      <c r="N7" s="4"/>
    </row>
    <row r="8" spans="1:18" s="11" customFormat="1" ht="15">
      <c r="A8" s="3" t="s">
        <v>32</v>
      </c>
      <c r="B8" s="2"/>
      <c r="C8" s="2"/>
      <c r="D8" s="2"/>
      <c r="E8" s="15">
        <v>4100</v>
      </c>
      <c r="F8" s="14"/>
      <c r="G8" s="3" t="s">
        <v>33</v>
      </c>
      <c r="H8" s="2"/>
      <c r="I8" s="2"/>
      <c r="J8" s="2" t="s">
        <v>34</v>
      </c>
      <c r="L8" s="4">
        <v>510</v>
      </c>
      <c r="M8" s="4"/>
      <c r="N8" s="4"/>
    </row>
    <row r="9" spans="1:18" s="11" customFormat="1" ht="15">
      <c r="A9" s="39" t="s">
        <v>97</v>
      </c>
      <c r="B9" s="2" t="s">
        <v>35</v>
      </c>
      <c r="C9" s="2"/>
      <c r="D9" s="2"/>
      <c r="E9" s="15">
        <v>9500</v>
      </c>
      <c r="F9" s="14"/>
      <c r="G9" s="3" t="s">
        <v>36</v>
      </c>
      <c r="H9" s="2"/>
      <c r="I9" s="2"/>
      <c r="J9" s="2"/>
      <c r="L9" s="4">
        <v>170</v>
      </c>
      <c r="M9" s="4"/>
      <c r="N9" s="4"/>
    </row>
    <row r="10" spans="1:18" s="11" customFormat="1" ht="15">
      <c r="A10" s="39" t="s">
        <v>96</v>
      </c>
      <c r="B10" s="2" t="s">
        <v>37</v>
      </c>
      <c r="C10" s="2" t="s">
        <v>34</v>
      </c>
      <c r="D10" s="2"/>
      <c r="E10" s="15">
        <v>17000</v>
      </c>
      <c r="F10" s="14"/>
      <c r="G10" s="3" t="s">
        <v>38</v>
      </c>
      <c r="H10" s="2"/>
      <c r="I10" s="2"/>
      <c r="J10" s="2"/>
      <c r="L10" s="4">
        <v>125</v>
      </c>
      <c r="M10" s="4"/>
      <c r="N10" s="4"/>
    </row>
    <row r="11" spans="1:18" s="11" customFormat="1" ht="15">
      <c r="A11" s="39" t="s">
        <v>98</v>
      </c>
      <c r="B11" s="2"/>
      <c r="C11" s="2"/>
      <c r="D11" s="2" t="s">
        <v>34</v>
      </c>
      <c r="E11" s="15">
        <v>2200</v>
      </c>
      <c r="F11" s="14"/>
      <c r="G11" s="3" t="s">
        <v>39</v>
      </c>
      <c r="H11" s="2"/>
      <c r="I11" s="2"/>
      <c r="J11" s="2"/>
      <c r="L11" s="4">
        <v>80</v>
      </c>
      <c r="M11" s="4"/>
      <c r="N11" s="4"/>
    </row>
    <row r="12" spans="1:18" s="11" customFormat="1" ht="15">
      <c r="A12" s="3"/>
      <c r="B12" s="2"/>
      <c r="C12" s="2"/>
      <c r="D12" s="2"/>
      <c r="F12" s="14"/>
      <c r="G12" s="3" t="s">
        <v>40</v>
      </c>
      <c r="H12" s="2"/>
      <c r="I12" s="2"/>
      <c r="J12" s="2"/>
      <c r="L12" s="4">
        <v>50</v>
      </c>
      <c r="M12" s="4"/>
      <c r="N12" s="4"/>
    </row>
    <row r="13" spans="1:18" s="11" customFormat="1" ht="15">
      <c r="F13" s="14"/>
      <c r="G13" s="3" t="s">
        <v>41</v>
      </c>
      <c r="H13" s="2"/>
      <c r="I13" s="2"/>
      <c r="J13" s="2"/>
      <c r="L13" s="4">
        <v>23</v>
      </c>
      <c r="M13" s="4"/>
      <c r="N13" s="4" t="s">
        <v>42</v>
      </c>
      <c r="O13" s="18">
        <v>0.03</v>
      </c>
    </row>
    <row r="14" spans="1:18" s="11" customFormat="1" ht="15">
      <c r="F14" s="14"/>
      <c r="G14" s="39" t="s">
        <v>101</v>
      </c>
      <c r="H14" s="2"/>
      <c r="I14" s="2" t="s">
        <v>34</v>
      </c>
      <c r="J14" s="2"/>
      <c r="L14" s="4">
        <v>8</v>
      </c>
      <c r="M14" s="4"/>
      <c r="N14" s="4" t="s">
        <v>42</v>
      </c>
      <c r="O14" s="18">
        <v>0.03</v>
      </c>
    </row>
    <row r="15" spans="1:18" s="11" customFormat="1" ht="15">
      <c r="A15" s="3"/>
      <c r="B15" s="2"/>
      <c r="C15" s="2"/>
      <c r="D15" s="2"/>
      <c r="F15" s="14"/>
      <c r="G15" s="2"/>
      <c r="H15" s="2"/>
      <c r="I15" s="2"/>
      <c r="J15" s="2"/>
      <c r="L15" s="4"/>
      <c r="M15" s="4"/>
      <c r="N15" s="4"/>
    </row>
    <row r="16" spans="1:18" s="11" customFormat="1" ht="17.399999999999999">
      <c r="A16" s="13" t="s">
        <v>43</v>
      </c>
      <c r="B16" s="2"/>
      <c r="C16" s="2"/>
      <c r="D16" s="2"/>
      <c r="F16" s="14"/>
      <c r="G16" s="13" t="s">
        <v>44</v>
      </c>
      <c r="H16" s="2"/>
      <c r="I16" s="2"/>
      <c r="J16" s="2"/>
      <c r="K16" s="11" t="s">
        <v>45</v>
      </c>
      <c r="L16" s="4"/>
      <c r="M16" s="4"/>
      <c r="N16" s="4"/>
    </row>
    <row r="17" spans="1:15" s="11" customFormat="1" ht="15">
      <c r="A17" s="3" t="s">
        <v>46</v>
      </c>
      <c r="B17" s="2"/>
      <c r="C17" s="2"/>
      <c r="D17" s="2"/>
      <c r="E17" s="11">
        <v>410000</v>
      </c>
      <c r="F17" s="14"/>
      <c r="G17" s="3" t="s">
        <v>47</v>
      </c>
      <c r="H17" s="2"/>
      <c r="I17" s="2"/>
      <c r="J17" s="2"/>
      <c r="L17" s="11">
        <v>101000</v>
      </c>
    </row>
    <row r="18" spans="1:15" s="11" customFormat="1" ht="15">
      <c r="A18" s="39" t="s">
        <v>99</v>
      </c>
      <c r="B18" s="2"/>
      <c r="C18" s="2"/>
      <c r="D18" s="2"/>
      <c r="E18" s="11">
        <v>16100</v>
      </c>
      <c r="F18" s="14"/>
      <c r="G18" s="39" t="s">
        <v>102</v>
      </c>
      <c r="H18" s="2"/>
      <c r="I18" s="2"/>
      <c r="J18" s="2"/>
      <c r="L18" s="11">
        <v>8900</v>
      </c>
    </row>
    <row r="19" spans="1:15" s="11" customFormat="1" ht="15">
      <c r="A19" s="39" t="s">
        <v>100</v>
      </c>
      <c r="B19" s="2"/>
      <c r="C19" s="2"/>
      <c r="D19" s="2"/>
      <c r="E19" s="11">
        <v>10000</v>
      </c>
      <c r="F19" s="14"/>
      <c r="G19" s="39" t="s">
        <v>103</v>
      </c>
      <c r="H19" s="2"/>
      <c r="I19" s="2"/>
      <c r="J19" s="2"/>
      <c r="L19" s="4">
        <v>728</v>
      </c>
      <c r="M19" s="4"/>
      <c r="N19" s="4"/>
    </row>
    <row r="20" spans="1:15" s="11" customFormat="1" ht="15">
      <c r="A20" s="3" t="s">
        <v>48</v>
      </c>
      <c r="B20" s="2"/>
      <c r="C20" s="2"/>
      <c r="D20" s="2"/>
      <c r="E20" s="4">
        <v>60000</v>
      </c>
      <c r="F20" s="14"/>
      <c r="G20" s="39" t="s">
        <v>104</v>
      </c>
      <c r="H20" s="2"/>
      <c r="I20" s="2"/>
      <c r="J20" s="2"/>
      <c r="K20" s="4"/>
      <c r="L20" s="4">
        <v>243</v>
      </c>
      <c r="M20" s="4"/>
      <c r="N20" s="4"/>
    </row>
    <row r="21" spans="1:15" s="45" customFormat="1" ht="15">
      <c r="A21" s="11"/>
      <c r="B21" s="11"/>
      <c r="C21" s="11"/>
      <c r="D21" s="11"/>
      <c r="E21" s="4"/>
      <c r="F21" s="14"/>
      <c r="G21" s="11"/>
      <c r="H21" s="11"/>
      <c r="I21" s="11"/>
      <c r="J21" s="11"/>
      <c r="K21" s="4"/>
      <c r="L21" s="11"/>
      <c r="M21" s="11"/>
      <c r="N21" s="4"/>
      <c r="O21" s="11"/>
    </row>
    <row r="22" spans="1:15" s="11" customFormat="1" ht="17.399999999999999">
      <c r="A22" s="45"/>
      <c r="B22" s="45"/>
      <c r="C22" s="45"/>
      <c r="D22" s="45"/>
      <c r="E22" s="42"/>
      <c r="F22" s="43"/>
      <c r="G22" s="40" t="s">
        <v>106</v>
      </c>
      <c r="H22" s="41"/>
      <c r="I22" s="41"/>
      <c r="J22" s="41"/>
      <c r="K22" s="42"/>
      <c r="L22" s="42">
        <f>L20+L19+L18+L17+L14+L13+L12+L11+L10+L9+L8+L7</f>
        <v>113147</v>
      </c>
      <c r="M22" s="42"/>
      <c r="N22" s="42"/>
      <c r="O22" s="45"/>
    </row>
    <row r="23" spans="1:15" s="45" customFormat="1" ht="15">
      <c r="A23" s="2"/>
      <c r="B23" s="2"/>
      <c r="C23" s="2"/>
      <c r="D23" s="2"/>
      <c r="E23" s="4"/>
      <c r="F23" s="14"/>
      <c r="G23" s="11"/>
      <c r="H23" s="11"/>
      <c r="I23" s="11"/>
      <c r="J23" s="11"/>
      <c r="K23" s="4"/>
      <c r="L23" s="11"/>
      <c r="M23" s="11"/>
      <c r="N23" s="4"/>
      <c r="O23" s="11"/>
    </row>
    <row r="24" spans="1:15" s="11" customFormat="1" ht="17.399999999999999">
      <c r="A24" s="40" t="s">
        <v>105</v>
      </c>
      <c r="B24" s="41"/>
      <c r="C24" s="41"/>
      <c r="D24" s="41"/>
      <c r="E24" s="42">
        <f>E20+E19+E18+E17+E11+E10+E9+E8+E7</f>
        <v>529300</v>
      </c>
      <c r="F24" s="43"/>
      <c r="G24" s="40" t="s">
        <v>107</v>
      </c>
      <c r="H24" s="41"/>
      <c r="I24" s="41"/>
      <c r="J24" s="41"/>
      <c r="K24" s="42"/>
      <c r="L24" s="42">
        <f>E24-L22</f>
        <v>416153</v>
      </c>
      <c r="M24" s="42"/>
      <c r="N24" s="42"/>
      <c r="O24" s="45"/>
    </row>
    <row r="25" spans="1:15" s="45" customFormat="1" ht="15">
      <c r="A25" s="2"/>
      <c r="B25" s="2"/>
      <c r="C25" s="2"/>
      <c r="D25" s="2"/>
      <c r="E25" s="4"/>
      <c r="F25" s="14"/>
      <c r="G25" s="11"/>
      <c r="H25" s="11"/>
      <c r="I25" s="11"/>
      <c r="J25" s="11"/>
      <c r="K25" s="4"/>
      <c r="L25" s="4"/>
      <c r="M25" s="4"/>
      <c r="N25" s="4"/>
      <c r="O25" s="11"/>
    </row>
    <row r="26" spans="1:15" s="11" customFormat="1" ht="15.6">
      <c r="A26" s="41"/>
      <c r="B26" s="41"/>
      <c r="C26" s="41"/>
      <c r="D26" s="41"/>
      <c r="E26" s="42"/>
      <c r="F26" s="43"/>
      <c r="G26" s="41" t="s">
        <v>49</v>
      </c>
      <c r="H26" s="41"/>
      <c r="I26" s="41"/>
      <c r="J26" s="41"/>
      <c r="K26" s="42"/>
      <c r="L26" s="44">
        <f>L22+L24</f>
        <v>529300</v>
      </c>
      <c r="M26" s="45"/>
      <c r="N26" s="45"/>
      <c r="O26" s="45"/>
    </row>
    <row r="27" spans="1:15" s="11" customFormat="1" ht="15">
      <c r="A27" s="3"/>
      <c r="F27" s="16"/>
    </row>
    <row r="28" spans="1:15" ht="15">
      <c r="A28" s="3"/>
      <c r="F28" s="17"/>
    </row>
  </sheetData>
  <printOptions gridLines="1"/>
  <pageMargins left="0.31496062992126" right="0.31496062992126" top="0.55118110236220497" bottom="0.55118110236220497" header="0.31496062992126" footer="0.31496062992126"/>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EA51-DCBF-4E86-B9C9-F647BE476098}">
  <dimension ref="A2:AA61"/>
  <sheetViews>
    <sheetView topLeftCell="A2" workbookViewId="0">
      <selection activeCell="F30" sqref="F29:F30"/>
    </sheetView>
  </sheetViews>
  <sheetFormatPr defaultRowHeight="14.4"/>
  <cols>
    <col min="1" max="1" width="27.77734375" style="51" customWidth="1"/>
    <col min="2" max="2" width="11.5546875" style="51" bestFit="1" customWidth="1"/>
    <col min="3" max="3" width="13" style="51" customWidth="1"/>
    <col min="4" max="4" width="12.44140625" style="51" customWidth="1"/>
    <col min="5" max="9" width="12.5546875" style="51" bestFit="1" customWidth="1"/>
    <col min="10" max="10" width="12.77734375" style="51" customWidth="1"/>
    <col min="11" max="11" width="12.44140625" style="51" customWidth="1"/>
    <col min="12" max="12" width="12.5546875" style="51" customWidth="1"/>
    <col min="13" max="13" width="13" style="51" customWidth="1"/>
    <col min="14" max="16384" width="8.88671875" style="51"/>
  </cols>
  <sheetData>
    <row r="2" spans="1:27" s="72" customFormat="1" ht="20.399999999999999">
      <c r="A2" s="73" t="s">
        <v>131</v>
      </c>
      <c r="B2" s="53"/>
      <c r="C2" s="52"/>
    </row>
    <row r="3" spans="1:27" s="72" customFormat="1" ht="20.399999999999999">
      <c r="A3" s="73"/>
      <c r="B3" s="53"/>
      <c r="C3" s="52"/>
    </row>
    <row r="4" spans="1:27" s="52" customFormat="1" ht="15.6">
      <c r="B4" s="71" t="s">
        <v>50</v>
      </c>
      <c r="C4" s="71" t="s">
        <v>51</v>
      </c>
      <c r="D4" s="71" t="s">
        <v>52</v>
      </c>
      <c r="E4" s="71" t="s">
        <v>53</v>
      </c>
      <c r="F4" s="71" t="s">
        <v>54</v>
      </c>
      <c r="G4" s="71" t="s">
        <v>55</v>
      </c>
      <c r="H4" s="71" t="s">
        <v>56</v>
      </c>
      <c r="I4" s="71" t="s">
        <v>57</v>
      </c>
      <c r="J4" s="71" t="s">
        <v>58</v>
      </c>
      <c r="K4" s="71" t="s">
        <v>59</v>
      </c>
      <c r="L4" s="71" t="s">
        <v>60</v>
      </c>
      <c r="M4" s="71" t="s">
        <v>61</v>
      </c>
    </row>
    <row r="5" spans="1:27" s="52" customFormat="1" ht="15.6">
      <c r="B5" s="53"/>
    </row>
    <row r="6" spans="1:27" s="52" customFormat="1" ht="15.75" customHeight="1">
      <c r="A6" s="65" t="s">
        <v>62</v>
      </c>
      <c r="B6" s="58">
        <v>400</v>
      </c>
      <c r="C6" s="69">
        <f t="shared" ref="C6:M6" si="0">B36</f>
        <v>2937.666666666667</v>
      </c>
      <c r="D6" s="69">
        <f t="shared" si="0"/>
        <v>2517.043333333334</v>
      </c>
      <c r="E6" s="69">
        <f t="shared" si="0"/>
        <v>2482.2137666666667</v>
      </c>
      <c r="F6" s="69">
        <f t="shared" si="0"/>
        <v>2657.0359043333337</v>
      </c>
      <c r="G6" s="69">
        <f t="shared" si="0"/>
        <v>3043.6062633766669</v>
      </c>
      <c r="H6" s="69">
        <f t="shared" si="0"/>
        <v>42714.042326010436</v>
      </c>
      <c r="I6" s="69">
        <f t="shared" si="0"/>
        <v>3501.1827492705379</v>
      </c>
      <c r="J6" s="69">
        <f t="shared" si="0"/>
        <v>3176.1945767632433</v>
      </c>
      <c r="K6" s="69">
        <f t="shared" si="0"/>
        <v>2967.9565225308761</v>
      </c>
      <c r="L6" s="69">
        <f t="shared" si="0"/>
        <v>2547.6360877561847</v>
      </c>
      <c r="M6" s="69">
        <f t="shared" si="0"/>
        <v>2123.1124486337467</v>
      </c>
      <c r="N6" s="54"/>
      <c r="O6" s="54"/>
      <c r="P6" s="54"/>
      <c r="Q6" s="54"/>
      <c r="R6" s="54"/>
      <c r="S6" s="54"/>
      <c r="T6" s="54"/>
      <c r="U6" s="54"/>
      <c r="V6" s="54"/>
      <c r="W6" s="54"/>
      <c r="X6" s="54"/>
      <c r="Y6" s="54"/>
      <c r="Z6" s="54"/>
      <c r="AA6" s="54"/>
    </row>
    <row r="7" spans="1:27" s="52" customFormat="1" ht="15.6">
      <c r="A7" s="70" t="s">
        <v>63</v>
      </c>
      <c r="B7" s="58">
        <v>4100</v>
      </c>
      <c r="C7" s="69">
        <f t="shared" ref="C7:M7" si="1">B7+C6</f>
        <v>7037.666666666667</v>
      </c>
      <c r="D7" s="69">
        <f t="shared" si="1"/>
        <v>9554.7100000000009</v>
      </c>
      <c r="E7" s="69">
        <f t="shared" si="1"/>
        <v>12036.923766666667</v>
      </c>
      <c r="F7" s="69">
        <f t="shared" si="1"/>
        <v>14693.959671000001</v>
      </c>
      <c r="G7" s="69">
        <f t="shared" si="1"/>
        <v>17737.565934376667</v>
      </c>
      <c r="H7" s="69">
        <f t="shared" si="1"/>
        <v>60451.608260387104</v>
      </c>
      <c r="I7" s="69">
        <f t="shared" si="1"/>
        <v>63952.791009657638</v>
      </c>
      <c r="J7" s="69">
        <f t="shared" si="1"/>
        <v>67128.98558642088</v>
      </c>
      <c r="K7" s="69">
        <f t="shared" si="1"/>
        <v>70096.942108951756</v>
      </c>
      <c r="L7" s="69">
        <f t="shared" si="1"/>
        <v>72644.578196707938</v>
      </c>
      <c r="M7" s="69">
        <f t="shared" si="1"/>
        <v>74767.690645341689</v>
      </c>
      <c r="N7" s="54"/>
      <c r="O7" s="54"/>
      <c r="P7" s="54"/>
      <c r="Q7" s="54"/>
      <c r="R7" s="54"/>
      <c r="S7" s="54"/>
      <c r="T7" s="54"/>
      <c r="U7" s="54"/>
      <c r="V7" s="54"/>
      <c r="W7" s="54"/>
      <c r="X7" s="54"/>
      <c r="Y7" s="54"/>
      <c r="Z7" s="54"/>
      <c r="AA7" s="54"/>
    </row>
    <row r="8" spans="1:27" s="52" customFormat="1" ht="15.6">
      <c r="A8" s="65" t="s">
        <v>64</v>
      </c>
      <c r="B8" s="55"/>
      <c r="C8" s="54"/>
      <c r="D8" s="54"/>
      <c r="E8" s="54"/>
      <c r="F8" s="54"/>
      <c r="G8" s="54"/>
      <c r="H8" s="54"/>
      <c r="I8" s="54"/>
      <c r="J8" s="54"/>
      <c r="K8" s="54"/>
      <c r="L8" s="54"/>
      <c r="M8" s="54"/>
      <c r="N8" s="54"/>
      <c r="O8" s="54"/>
      <c r="P8" s="54"/>
      <c r="Q8" s="54"/>
      <c r="R8" s="54"/>
      <c r="S8" s="54"/>
      <c r="T8" s="54"/>
      <c r="U8" s="54"/>
      <c r="V8" s="54"/>
      <c r="W8" s="54"/>
      <c r="X8" s="54"/>
      <c r="Y8" s="54"/>
      <c r="Z8" s="54"/>
      <c r="AA8" s="54"/>
    </row>
    <row r="9" spans="1:27" s="52" customFormat="1" ht="15.6">
      <c r="A9" s="68" t="s">
        <v>130</v>
      </c>
      <c r="B9" s="58">
        <f t="shared" ref="B9:M9" si="2">2910*2</f>
        <v>5820</v>
      </c>
      <c r="C9" s="58">
        <f t="shared" si="2"/>
        <v>5820</v>
      </c>
      <c r="D9" s="58">
        <f t="shared" si="2"/>
        <v>5820</v>
      </c>
      <c r="E9" s="58">
        <f t="shared" si="2"/>
        <v>5820</v>
      </c>
      <c r="F9" s="58">
        <f t="shared" si="2"/>
        <v>5820</v>
      </c>
      <c r="G9" s="58">
        <f t="shared" si="2"/>
        <v>5820</v>
      </c>
      <c r="H9" s="58">
        <f t="shared" si="2"/>
        <v>5820</v>
      </c>
      <c r="I9" s="58">
        <f t="shared" si="2"/>
        <v>5820</v>
      </c>
      <c r="J9" s="58">
        <f t="shared" si="2"/>
        <v>5820</v>
      </c>
      <c r="K9" s="58">
        <f t="shared" si="2"/>
        <v>5820</v>
      </c>
      <c r="L9" s="58">
        <f t="shared" si="2"/>
        <v>5820</v>
      </c>
      <c r="M9" s="58">
        <f t="shared" si="2"/>
        <v>5820</v>
      </c>
      <c r="N9" s="54"/>
      <c r="O9" s="54"/>
      <c r="P9" s="54"/>
      <c r="Q9" s="54"/>
      <c r="R9" s="54"/>
      <c r="S9" s="54"/>
      <c r="T9" s="54"/>
      <c r="U9" s="54"/>
      <c r="V9" s="54"/>
      <c r="W9" s="54"/>
      <c r="X9" s="54"/>
      <c r="Y9" s="54"/>
      <c r="Z9" s="54"/>
      <c r="AA9" s="54"/>
    </row>
    <row r="10" spans="1:27" s="52" customFormat="1" ht="15.6">
      <c r="A10" s="68" t="s">
        <v>3</v>
      </c>
      <c r="B10" s="58">
        <f t="shared" ref="B10:M10" si="3">300*4</f>
        <v>1200</v>
      </c>
      <c r="C10" s="58">
        <f t="shared" si="3"/>
        <v>1200</v>
      </c>
      <c r="D10" s="58">
        <f t="shared" si="3"/>
        <v>1200</v>
      </c>
      <c r="E10" s="58">
        <f t="shared" si="3"/>
        <v>1200</v>
      </c>
      <c r="F10" s="58">
        <f t="shared" si="3"/>
        <v>1200</v>
      </c>
      <c r="G10" s="58">
        <f t="shared" si="3"/>
        <v>1200</v>
      </c>
      <c r="H10" s="58">
        <f t="shared" si="3"/>
        <v>1200</v>
      </c>
      <c r="I10" s="58">
        <f t="shared" si="3"/>
        <v>1200</v>
      </c>
      <c r="J10" s="58">
        <f t="shared" si="3"/>
        <v>1200</v>
      </c>
      <c r="K10" s="58">
        <f t="shared" si="3"/>
        <v>1200</v>
      </c>
      <c r="L10" s="58">
        <f t="shared" si="3"/>
        <v>1200</v>
      </c>
      <c r="M10" s="58">
        <f t="shared" si="3"/>
        <v>1200</v>
      </c>
      <c r="N10" s="54"/>
      <c r="O10" s="54"/>
      <c r="P10" s="54"/>
      <c r="Q10" s="54"/>
      <c r="R10" s="54"/>
      <c r="S10" s="54"/>
      <c r="T10" s="54"/>
      <c r="U10" s="54"/>
      <c r="V10" s="54"/>
      <c r="W10" s="54"/>
      <c r="X10" s="54"/>
      <c r="Y10" s="54"/>
      <c r="Z10" s="54"/>
      <c r="AA10" s="54"/>
    </row>
    <row r="11" spans="1:27" s="52" customFormat="1" ht="15.6">
      <c r="A11" s="52" t="s">
        <v>65</v>
      </c>
      <c r="B11" s="58">
        <f t="shared" ref="B11:M11" si="4">800/12</f>
        <v>66.666666666666671</v>
      </c>
      <c r="C11" s="58">
        <f t="shared" si="4"/>
        <v>66.666666666666671</v>
      </c>
      <c r="D11" s="58">
        <f t="shared" si="4"/>
        <v>66.666666666666671</v>
      </c>
      <c r="E11" s="58">
        <f t="shared" si="4"/>
        <v>66.666666666666671</v>
      </c>
      <c r="F11" s="58">
        <f t="shared" si="4"/>
        <v>66.666666666666671</v>
      </c>
      <c r="G11" s="58">
        <f t="shared" si="4"/>
        <v>66.666666666666671</v>
      </c>
      <c r="H11" s="58">
        <f t="shared" si="4"/>
        <v>66.666666666666671</v>
      </c>
      <c r="I11" s="58">
        <f t="shared" si="4"/>
        <v>66.666666666666671</v>
      </c>
      <c r="J11" s="58">
        <f t="shared" si="4"/>
        <v>66.666666666666671</v>
      </c>
      <c r="K11" s="58">
        <f t="shared" si="4"/>
        <v>66.666666666666671</v>
      </c>
      <c r="L11" s="58">
        <f t="shared" si="4"/>
        <v>66.666666666666671</v>
      </c>
      <c r="M11" s="58">
        <f t="shared" si="4"/>
        <v>66.666666666666671</v>
      </c>
      <c r="N11" s="54"/>
      <c r="O11" s="54"/>
      <c r="P11" s="54"/>
      <c r="Q11" s="54"/>
      <c r="R11" s="54"/>
      <c r="S11" s="54"/>
      <c r="T11" s="54"/>
      <c r="U11" s="54"/>
      <c r="V11" s="54"/>
      <c r="W11" s="54"/>
      <c r="X11" s="54"/>
      <c r="Y11" s="54"/>
      <c r="Z11" s="54"/>
      <c r="AA11" s="54"/>
    </row>
    <row r="12" spans="1:27" s="52" customFormat="1" ht="15.6">
      <c r="A12" s="52" t="s">
        <v>66</v>
      </c>
      <c r="B12" s="58">
        <f t="shared" ref="B12:M12" si="5">B7*1%</f>
        <v>41</v>
      </c>
      <c r="C12" s="58">
        <f t="shared" si="5"/>
        <v>70.376666666666665</v>
      </c>
      <c r="D12" s="58">
        <f t="shared" si="5"/>
        <v>95.547100000000015</v>
      </c>
      <c r="E12" s="58">
        <f t="shared" si="5"/>
        <v>120.36923766666666</v>
      </c>
      <c r="F12" s="58">
        <f t="shared" si="5"/>
        <v>146.93959671000002</v>
      </c>
      <c r="G12" s="58">
        <f t="shared" si="5"/>
        <v>177.37565934376667</v>
      </c>
      <c r="H12" s="58">
        <f t="shared" si="5"/>
        <v>604.51608260387104</v>
      </c>
      <c r="I12" s="58">
        <f t="shared" si="5"/>
        <v>639.52791009657642</v>
      </c>
      <c r="J12" s="58">
        <f t="shared" si="5"/>
        <v>671.28985586420879</v>
      </c>
      <c r="K12" s="58">
        <f t="shared" si="5"/>
        <v>700.9694210895176</v>
      </c>
      <c r="L12" s="58">
        <f t="shared" si="5"/>
        <v>726.44578196707937</v>
      </c>
      <c r="M12" s="58">
        <f t="shared" si="5"/>
        <v>747.6769064534169</v>
      </c>
      <c r="N12" s="54"/>
      <c r="O12" s="54"/>
      <c r="P12" s="54"/>
      <c r="Q12" s="54"/>
      <c r="R12" s="54"/>
      <c r="S12" s="54"/>
      <c r="T12" s="54"/>
      <c r="U12" s="54"/>
      <c r="V12" s="54"/>
      <c r="W12" s="54"/>
      <c r="X12" s="54"/>
      <c r="Y12" s="54"/>
      <c r="Z12" s="54"/>
      <c r="AA12" s="54"/>
    </row>
    <row r="13" spans="1:27" s="52" customFormat="1" ht="15.6">
      <c r="A13" s="67" t="s">
        <v>67</v>
      </c>
      <c r="B13" s="54"/>
      <c r="C13" s="54"/>
      <c r="D13" s="54"/>
      <c r="E13" s="54"/>
      <c r="F13" s="54"/>
      <c r="G13" s="66">
        <v>40000</v>
      </c>
      <c r="H13" s="54"/>
      <c r="I13" s="54"/>
      <c r="J13" s="54"/>
      <c r="K13" s="54"/>
      <c r="L13" s="54"/>
      <c r="M13" s="54"/>
      <c r="N13" s="54"/>
      <c r="O13" s="54"/>
      <c r="P13" s="54"/>
      <c r="Q13" s="54"/>
      <c r="R13" s="54"/>
      <c r="S13" s="54"/>
      <c r="T13" s="54"/>
      <c r="U13" s="54"/>
      <c r="V13" s="54"/>
      <c r="W13" s="54"/>
      <c r="X13" s="54"/>
      <c r="Y13" s="54"/>
      <c r="Z13" s="54"/>
      <c r="AA13" s="54"/>
    </row>
    <row r="14" spans="1:27" s="52" customFormat="1" ht="15.6">
      <c r="A14" s="81" t="s">
        <v>68</v>
      </c>
      <c r="B14" s="82">
        <f t="shared" ref="B14:M14" si="6">SUM(B9:B13)</f>
        <v>7127.666666666667</v>
      </c>
      <c r="C14" s="82">
        <f t="shared" si="6"/>
        <v>7157.043333333334</v>
      </c>
      <c r="D14" s="82">
        <f t="shared" si="6"/>
        <v>7182.2137666666667</v>
      </c>
      <c r="E14" s="82">
        <f t="shared" si="6"/>
        <v>7207.0359043333337</v>
      </c>
      <c r="F14" s="82">
        <f t="shared" si="6"/>
        <v>7233.6062633766669</v>
      </c>
      <c r="G14" s="82">
        <f t="shared" si="6"/>
        <v>47264.042326010436</v>
      </c>
      <c r="H14" s="82">
        <f t="shared" si="6"/>
        <v>7691.1827492705379</v>
      </c>
      <c r="I14" s="82">
        <f t="shared" si="6"/>
        <v>7726.1945767632433</v>
      </c>
      <c r="J14" s="82">
        <f t="shared" si="6"/>
        <v>7757.9565225308761</v>
      </c>
      <c r="K14" s="82">
        <f t="shared" si="6"/>
        <v>7787.6360877561847</v>
      </c>
      <c r="L14" s="82">
        <f t="shared" si="6"/>
        <v>7813.1124486337467</v>
      </c>
      <c r="M14" s="82">
        <f t="shared" si="6"/>
        <v>7834.3435731200843</v>
      </c>
      <c r="N14" s="54"/>
      <c r="O14" s="54"/>
      <c r="P14" s="54"/>
      <c r="Q14" s="54"/>
      <c r="R14" s="54"/>
      <c r="S14" s="54"/>
      <c r="T14" s="54"/>
      <c r="U14" s="54"/>
      <c r="V14" s="54"/>
      <c r="W14" s="54"/>
      <c r="X14" s="54"/>
      <c r="Y14" s="54"/>
      <c r="Z14" s="54"/>
      <c r="AA14" s="54"/>
    </row>
    <row r="15" spans="1:27" s="52" customFormat="1" ht="15.6">
      <c r="B15" s="55"/>
      <c r="C15" s="54"/>
      <c r="D15" s="54"/>
      <c r="E15" s="54"/>
      <c r="F15" s="54"/>
      <c r="G15" s="54"/>
      <c r="H15" s="54"/>
      <c r="I15" s="54"/>
      <c r="J15" s="54"/>
      <c r="K15" s="54"/>
      <c r="L15" s="54"/>
      <c r="M15" s="54"/>
      <c r="N15" s="54"/>
      <c r="O15" s="54"/>
      <c r="P15" s="54"/>
      <c r="Q15" s="54"/>
      <c r="R15" s="54"/>
      <c r="S15" s="54"/>
      <c r="T15" s="54"/>
      <c r="U15" s="54"/>
      <c r="V15" s="54"/>
      <c r="W15" s="54"/>
      <c r="X15" s="54"/>
      <c r="Y15" s="54"/>
      <c r="Z15" s="54"/>
      <c r="AA15" s="54"/>
    </row>
    <row r="16" spans="1:27" s="52" customFormat="1" ht="15.6">
      <c r="A16" s="65" t="s">
        <v>69</v>
      </c>
      <c r="B16" s="55"/>
      <c r="C16" s="54"/>
      <c r="D16" s="54"/>
      <c r="E16" s="54"/>
      <c r="F16" s="54"/>
      <c r="G16" s="54"/>
      <c r="H16" s="54"/>
      <c r="I16" s="54"/>
      <c r="J16" s="54"/>
      <c r="K16" s="54"/>
      <c r="L16" s="54"/>
      <c r="M16" s="54"/>
      <c r="N16" s="54"/>
      <c r="O16" s="54"/>
      <c r="P16" s="54"/>
      <c r="Q16" s="54"/>
      <c r="R16" s="54"/>
      <c r="S16" s="54"/>
      <c r="T16" s="54"/>
      <c r="U16" s="54"/>
      <c r="V16" s="54"/>
      <c r="W16" s="54"/>
      <c r="X16" s="54"/>
      <c r="Y16" s="54"/>
      <c r="Z16" s="54"/>
      <c r="AA16" s="54"/>
    </row>
    <row r="17" spans="1:27" s="52" customFormat="1" ht="15.6">
      <c r="A17" s="52" t="s">
        <v>70</v>
      </c>
      <c r="B17" s="58">
        <v>1310</v>
      </c>
      <c r="C17" s="58">
        <v>1310</v>
      </c>
      <c r="D17" s="58">
        <v>1310</v>
      </c>
      <c r="E17" s="58">
        <v>1310</v>
      </c>
      <c r="F17" s="58">
        <v>1310</v>
      </c>
      <c r="G17" s="58">
        <v>1310</v>
      </c>
      <c r="H17" s="58">
        <v>1310</v>
      </c>
      <c r="I17" s="58">
        <v>1310</v>
      </c>
      <c r="J17" s="58">
        <v>1310</v>
      </c>
      <c r="K17" s="58">
        <v>1310</v>
      </c>
      <c r="L17" s="58">
        <v>1310</v>
      </c>
      <c r="M17" s="58">
        <v>1310</v>
      </c>
      <c r="N17" s="54"/>
      <c r="O17" s="54"/>
      <c r="P17" s="54"/>
      <c r="Q17" s="54"/>
      <c r="R17" s="54"/>
      <c r="S17" s="54"/>
      <c r="T17" s="54"/>
      <c r="U17" s="54"/>
      <c r="V17" s="54"/>
      <c r="W17" s="54"/>
      <c r="X17" s="54"/>
      <c r="Y17" s="54"/>
      <c r="Z17" s="54"/>
      <c r="AA17" s="54"/>
    </row>
    <row r="18" spans="1:27" s="52" customFormat="1" ht="15.6">
      <c r="A18" s="52" t="s">
        <v>71</v>
      </c>
      <c r="B18" s="58">
        <v>510</v>
      </c>
      <c r="C18" s="58">
        <v>510</v>
      </c>
      <c r="D18" s="58">
        <v>510</v>
      </c>
      <c r="E18" s="58">
        <v>510</v>
      </c>
      <c r="F18" s="58">
        <v>510</v>
      </c>
      <c r="G18" s="58">
        <v>510</v>
      </c>
      <c r="H18" s="58">
        <v>510</v>
      </c>
      <c r="I18" s="58">
        <v>510</v>
      </c>
      <c r="J18" s="58">
        <v>510</v>
      </c>
      <c r="K18" s="58">
        <v>510</v>
      </c>
      <c r="L18" s="58">
        <v>510</v>
      </c>
      <c r="M18" s="58">
        <v>510</v>
      </c>
      <c r="N18" s="54"/>
      <c r="O18" s="54"/>
      <c r="P18" s="54"/>
      <c r="Q18" s="54"/>
      <c r="R18" s="54"/>
      <c r="S18" s="54"/>
      <c r="T18" s="54"/>
      <c r="U18" s="54"/>
      <c r="V18" s="54"/>
      <c r="W18" s="54"/>
      <c r="X18" s="54"/>
      <c r="Y18" s="54"/>
      <c r="Z18" s="54"/>
      <c r="AA18" s="54"/>
    </row>
    <row r="19" spans="1:27" s="52" customFormat="1" ht="15.6">
      <c r="A19" s="52" t="s">
        <v>8</v>
      </c>
      <c r="B19" s="54"/>
      <c r="C19" s="58">
        <v>510</v>
      </c>
      <c r="D19" s="58">
        <v>510</v>
      </c>
      <c r="E19" s="58">
        <v>510</v>
      </c>
      <c r="F19" s="54"/>
      <c r="G19" s="58">
        <v>510</v>
      </c>
      <c r="H19" s="54"/>
      <c r="I19" s="58">
        <v>510</v>
      </c>
      <c r="J19" s="58">
        <v>510</v>
      </c>
      <c r="K19" s="54"/>
      <c r="L19" s="54"/>
      <c r="M19" s="54"/>
      <c r="N19" s="54"/>
      <c r="O19" s="54"/>
      <c r="P19" s="54"/>
      <c r="Q19" s="54"/>
      <c r="R19" s="54"/>
      <c r="S19" s="54"/>
      <c r="T19" s="54"/>
      <c r="U19" s="54"/>
      <c r="V19" s="54"/>
      <c r="W19" s="54"/>
      <c r="X19" s="54"/>
      <c r="Y19" s="54"/>
      <c r="Z19" s="54"/>
      <c r="AA19" s="54"/>
    </row>
    <row r="20" spans="1:27" s="52" customFormat="1" ht="15.6">
      <c r="A20" s="52" t="s">
        <v>9</v>
      </c>
      <c r="B20" s="54"/>
      <c r="C20" s="54"/>
      <c r="D20" s="54"/>
      <c r="E20" s="54"/>
      <c r="F20" s="54"/>
      <c r="G20" s="54"/>
      <c r="H20" s="54"/>
      <c r="I20" s="54"/>
      <c r="J20" s="54"/>
      <c r="K20" s="58">
        <v>1200</v>
      </c>
      <c r="L20" s="54"/>
      <c r="M20" s="54"/>
      <c r="N20" s="54"/>
      <c r="O20" s="54"/>
      <c r="P20" s="54"/>
      <c r="Q20" s="54"/>
      <c r="R20" s="54"/>
      <c r="S20" s="54"/>
      <c r="T20" s="54"/>
      <c r="U20" s="54"/>
      <c r="V20" s="54"/>
      <c r="W20" s="54"/>
      <c r="X20" s="54"/>
      <c r="Y20" s="54"/>
      <c r="Z20" s="54"/>
      <c r="AA20" s="54"/>
    </row>
    <row r="21" spans="1:27" s="52" customFormat="1" ht="15.6">
      <c r="A21" s="63" t="s">
        <v>10</v>
      </c>
      <c r="B21" s="55"/>
      <c r="C21" s="54"/>
      <c r="D21" s="54"/>
      <c r="E21" s="54"/>
      <c r="F21" s="54"/>
      <c r="G21" s="54"/>
      <c r="H21" s="54"/>
      <c r="I21" s="54"/>
      <c r="J21" s="54"/>
      <c r="K21" s="54"/>
      <c r="L21" s="54"/>
      <c r="M21" s="54"/>
      <c r="N21" s="54"/>
      <c r="O21" s="54"/>
      <c r="P21" s="54"/>
      <c r="Q21" s="54"/>
      <c r="R21" s="54"/>
      <c r="S21" s="54"/>
      <c r="T21" s="54"/>
      <c r="U21" s="54"/>
      <c r="V21" s="54"/>
      <c r="W21" s="54"/>
      <c r="X21" s="54"/>
      <c r="Y21" s="54"/>
      <c r="Z21" s="54"/>
      <c r="AA21" s="54"/>
    </row>
    <row r="22" spans="1:27" s="52" customFormat="1" ht="15.6">
      <c r="A22" s="64" t="s">
        <v>11</v>
      </c>
      <c r="B22" s="58">
        <v>250</v>
      </c>
      <c r="C22" s="58"/>
      <c r="D22" s="58">
        <v>250</v>
      </c>
      <c r="E22" s="54"/>
      <c r="F22" s="58">
        <v>250</v>
      </c>
      <c r="G22" s="54"/>
      <c r="H22" s="58">
        <v>250</v>
      </c>
      <c r="I22" s="54"/>
      <c r="J22" s="58">
        <v>250</v>
      </c>
      <c r="K22" s="54"/>
      <c r="L22" s="58">
        <v>250</v>
      </c>
      <c r="M22" s="54"/>
      <c r="N22" s="54"/>
      <c r="O22" s="54"/>
      <c r="P22" s="54"/>
      <c r="Q22" s="54"/>
      <c r="R22" s="54"/>
      <c r="S22" s="54"/>
      <c r="T22" s="54"/>
      <c r="U22" s="54"/>
      <c r="V22" s="54"/>
      <c r="W22" s="54"/>
      <c r="X22" s="54"/>
      <c r="Y22" s="54"/>
      <c r="Z22" s="54"/>
      <c r="AA22" s="54"/>
    </row>
    <row r="23" spans="1:27" s="57" customFormat="1" ht="15.6">
      <c r="A23" s="64" t="s">
        <v>12</v>
      </c>
      <c r="B23" s="58">
        <v>80</v>
      </c>
      <c r="C23" s="58">
        <v>80</v>
      </c>
      <c r="D23" s="58">
        <v>80</v>
      </c>
      <c r="E23" s="58">
        <v>80</v>
      </c>
      <c r="F23" s="58">
        <v>80</v>
      </c>
      <c r="G23" s="58">
        <v>80</v>
      </c>
      <c r="H23" s="58">
        <v>80</v>
      </c>
      <c r="I23" s="58">
        <v>80</v>
      </c>
      <c r="J23" s="58">
        <v>80</v>
      </c>
      <c r="K23" s="58">
        <v>80</v>
      </c>
      <c r="L23" s="58">
        <v>80</v>
      </c>
      <c r="M23" s="58">
        <v>80</v>
      </c>
      <c r="N23" s="54"/>
      <c r="O23" s="54"/>
      <c r="P23" s="54"/>
      <c r="Q23" s="54"/>
      <c r="R23" s="54"/>
      <c r="S23" s="54"/>
      <c r="T23" s="54"/>
      <c r="U23" s="54"/>
      <c r="V23" s="54"/>
      <c r="W23" s="54"/>
      <c r="X23" s="54"/>
      <c r="Y23" s="54"/>
      <c r="Z23" s="54"/>
      <c r="AA23" s="54"/>
    </row>
    <row r="24" spans="1:27" s="57" customFormat="1" ht="15.6">
      <c r="A24" s="64" t="s">
        <v>13</v>
      </c>
      <c r="B24" s="55"/>
      <c r="C24" s="58">
        <v>100</v>
      </c>
      <c r="D24" s="54"/>
      <c r="E24" s="58">
        <v>100</v>
      </c>
      <c r="F24" s="54"/>
      <c r="G24" s="58">
        <v>100</v>
      </c>
      <c r="H24" s="54"/>
      <c r="I24" s="58">
        <v>100</v>
      </c>
      <c r="J24" s="54"/>
      <c r="K24" s="58">
        <v>100</v>
      </c>
      <c r="L24" s="54"/>
      <c r="M24" s="58">
        <v>100</v>
      </c>
      <c r="N24" s="54"/>
      <c r="O24" s="54"/>
      <c r="P24" s="54"/>
      <c r="Q24" s="54"/>
      <c r="R24" s="54"/>
      <c r="S24" s="54"/>
      <c r="T24" s="54"/>
      <c r="U24" s="54"/>
      <c r="V24" s="54"/>
      <c r="W24" s="54"/>
      <c r="X24" s="54"/>
      <c r="Y24" s="54"/>
      <c r="Z24" s="54"/>
      <c r="AA24" s="54"/>
    </row>
    <row r="25" spans="1:27" s="57" customFormat="1" ht="15.6">
      <c r="A25" s="61" t="s">
        <v>14</v>
      </c>
      <c r="B25" s="58">
        <f t="shared" ref="B25:M25" si="7">190*4</f>
        <v>760</v>
      </c>
      <c r="C25" s="58">
        <f t="shared" si="7"/>
        <v>760</v>
      </c>
      <c r="D25" s="58">
        <f t="shared" si="7"/>
        <v>760</v>
      </c>
      <c r="E25" s="58">
        <f t="shared" si="7"/>
        <v>760</v>
      </c>
      <c r="F25" s="58">
        <f t="shared" si="7"/>
        <v>760</v>
      </c>
      <c r="G25" s="58">
        <f t="shared" si="7"/>
        <v>760</v>
      </c>
      <c r="H25" s="58">
        <f t="shared" si="7"/>
        <v>760</v>
      </c>
      <c r="I25" s="58">
        <f t="shared" si="7"/>
        <v>760</v>
      </c>
      <c r="J25" s="58">
        <f t="shared" si="7"/>
        <v>760</v>
      </c>
      <c r="K25" s="58">
        <f t="shared" si="7"/>
        <v>760</v>
      </c>
      <c r="L25" s="58">
        <f t="shared" si="7"/>
        <v>760</v>
      </c>
      <c r="M25" s="58">
        <f t="shared" si="7"/>
        <v>760</v>
      </c>
      <c r="N25" s="54"/>
      <c r="O25" s="54"/>
      <c r="P25" s="54"/>
      <c r="Q25" s="54"/>
      <c r="R25" s="54"/>
      <c r="S25" s="54"/>
      <c r="T25" s="54"/>
      <c r="U25" s="54"/>
      <c r="V25" s="54"/>
      <c r="W25" s="54"/>
      <c r="X25" s="54"/>
      <c r="Y25" s="54"/>
      <c r="Z25" s="54"/>
      <c r="AA25" s="54"/>
    </row>
    <row r="26" spans="1:27" s="57" customFormat="1" ht="15.6">
      <c r="A26" s="61" t="s">
        <v>15</v>
      </c>
      <c r="B26" s="58">
        <v>240</v>
      </c>
      <c r="C26" s="58">
        <v>240</v>
      </c>
      <c r="D26" s="58">
        <v>240</v>
      </c>
      <c r="E26" s="58">
        <v>240</v>
      </c>
      <c r="F26" s="58">
        <v>240</v>
      </c>
      <c r="G26" s="58">
        <v>240</v>
      </c>
      <c r="H26" s="58">
        <v>240</v>
      </c>
      <c r="I26" s="58">
        <v>240</v>
      </c>
      <c r="J26" s="58">
        <v>240</v>
      </c>
      <c r="K26" s="58">
        <v>240</v>
      </c>
      <c r="L26" s="58">
        <v>240</v>
      </c>
      <c r="M26" s="58">
        <v>240</v>
      </c>
      <c r="N26" s="54"/>
      <c r="O26" s="54"/>
      <c r="P26" s="54"/>
      <c r="Q26" s="54"/>
      <c r="R26" s="54"/>
      <c r="S26" s="54"/>
      <c r="T26" s="54"/>
      <c r="U26" s="54"/>
      <c r="V26" s="54"/>
      <c r="W26" s="54"/>
      <c r="X26" s="54"/>
      <c r="Y26" s="54"/>
      <c r="Z26" s="54"/>
      <c r="AA26" s="54"/>
    </row>
    <row r="27" spans="1:27" s="57" customFormat="1" ht="15.6">
      <c r="A27" s="63" t="s">
        <v>72</v>
      </c>
      <c r="B27" s="58">
        <v>250</v>
      </c>
      <c r="C27" s="58">
        <v>250</v>
      </c>
      <c r="D27" s="58">
        <v>250</v>
      </c>
      <c r="E27" s="58">
        <v>250</v>
      </c>
      <c r="F27" s="58">
        <v>250</v>
      </c>
      <c r="G27" s="58">
        <v>250</v>
      </c>
      <c r="H27" s="58">
        <v>250</v>
      </c>
      <c r="I27" s="58">
        <v>250</v>
      </c>
      <c r="J27" s="58">
        <v>250</v>
      </c>
      <c r="K27" s="58">
        <v>250</v>
      </c>
      <c r="L27" s="58">
        <v>250</v>
      </c>
      <c r="M27" s="58">
        <v>250</v>
      </c>
      <c r="N27" s="54"/>
      <c r="O27" s="54"/>
      <c r="P27" s="54"/>
      <c r="Q27" s="54"/>
      <c r="R27" s="54"/>
      <c r="S27" s="54"/>
      <c r="T27" s="54"/>
      <c r="U27" s="54"/>
      <c r="V27" s="54"/>
      <c r="W27" s="54"/>
      <c r="X27" s="54"/>
      <c r="Y27" s="54"/>
      <c r="Z27" s="54"/>
      <c r="AA27" s="54"/>
    </row>
    <row r="28" spans="1:27" s="57" customFormat="1" ht="15.6">
      <c r="A28" s="61" t="s">
        <v>19</v>
      </c>
      <c r="B28" s="55"/>
      <c r="C28" s="54"/>
      <c r="D28" s="54"/>
      <c r="E28" s="54"/>
      <c r="F28" s="54"/>
      <c r="G28" s="54"/>
      <c r="H28" s="54"/>
      <c r="I28" s="54"/>
      <c r="J28" s="54"/>
      <c r="K28" s="54"/>
      <c r="L28" s="58">
        <v>1500</v>
      </c>
      <c r="M28" s="54"/>
      <c r="N28" s="54"/>
      <c r="O28" s="54"/>
      <c r="P28" s="54"/>
      <c r="Q28" s="54"/>
      <c r="R28" s="54"/>
      <c r="S28" s="54"/>
      <c r="T28" s="54"/>
      <c r="U28" s="54"/>
      <c r="V28" s="54"/>
      <c r="W28" s="54"/>
      <c r="X28" s="54"/>
      <c r="Y28" s="54"/>
      <c r="Z28" s="54"/>
      <c r="AA28" s="54"/>
    </row>
    <row r="29" spans="1:27" s="57" customFormat="1" ht="15.6">
      <c r="A29" s="61" t="s">
        <v>20</v>
      </c>
      <c r="B29" s="55"/>
      <c r="C29" s="58">
        <v>90</v>
      </c>
      <c r="D29" s="54"/>
      <c r="E29" s="54"/>
      <c r="F29" s="54"/>
      <c r="G29" s="54"/>
      <c r="H29" s="54"/>
      <c r="I29" s="58"/>
      <c r="J29" s="62">
        <v>90</v>
      </c>
      <c r="K29" s="54"/>
      <c r="L29" s="54"/>
      <c r="M29" s="54"/>
      <c r="N29" s="54"/>
      <c r="O29" s="54"/>
      <c r="P29" s="54"/>
      <c r="Q29" s="54"/>
      <c r="R29" s="54"/>
      <c r="S29" s="54"/>
      <c r="T29" s="54"/>
      <c r="U29" s="54"/>
      <c r="V29" s="54"/>
      <c r="W29" s="54"/>
      <c r="X29" s="54"/>
      <c r="Y29" s="54"/>
      <c r="Z29" s="54"/>
      <c r="AA29" s="54"/>
    </row>
    <row r="30" spans="1:27" s="52" customFormat="1" ht="15.6">
      <c r="A30" s="61" t="s">
        <v>21</v>
      </c>
      <c r="B30" s="58">
        <f t="shared" ref="B30:M30" si="8">105*4</f>
        <v>420</v>
      </c>
      <c r="C30" s="58">
        <f t="shared" si="8"/>
        <v>420</v>
      </c>
      <c r="D30" s="58">
        <f t="shared" si="8"/>
        <v>420</v>
      </c>
      <c r="E30" s="58">
        <f t="shared" si="8"/>
        <v>420</v>
      </c>
      <c r="F30" s="58">
        <f t="shared" si="8"/>
        <v>420</v>
      </c>
      <c r="G30" s="58">
        <f t="shared" si="8"/>
        <v>420</v>
      </c>
      <c r="H30" s="58">
        <f t="shared" si="8"/>
        <v>420</v>
      </c>
      <c r="I30" s="58">
        <f t="shared" si="8"/>
        <v>420</v>
      </c>
      <c r="J30" s="58">
        <f t="shared" si="8"/>
        <v>420</v>
      </c>
      <c r="K30" s="58">
        <f t="shared" si="8"/>
        <v>420</v>
      </c>
      <c r="L30" s="58">
        <f t="shared" si="8"/>
        <v>420</v>
      </c>
      <c r="M30" s="58">
        <f t="shared" si="8"/>
        <v>420</v>
      </c>
      <c r="N30" s="54"/>
      <c r="O30" s="54"/>
      <c r="P30" s="54"/>
      <c r="Q30" s="54"/>
      <c r="R30" s="54"/>
      <c r="S30" s="54"/>
      <c r="T30" s="54"/>
      <c r="U30" s="54"/>
      <c r="V30" s="54"/>
      <c r="W30" s="54"/>
      <c r="X30" s="54"/>
      <c r="Y30" s="54"/>
      <c r="Z30" s="54"/>
      <c r="AA30" s="54"/>
    </row>
    <row r="31" spans="1:27" s="52" customFormat="1" ht="15.6">
      <c r="A31" s="61" t="s">
        <v>22</v>
      </c>
      <c r="B31" s="58">
        <v>170</v>
      </c>
      <c r="C31" s="58">
        <v>170</v>
      </c>
      <c r="D31" s="58">
        <v>170</v>
      </c>
      <c r="E31" s="58">
        <v>170</v>
      </c>
      <c r="F31" s="58">
        <v>170</v>
      </c>
      <c r="G31" s="58">
        <v>170</v>
      </c>
      <c r="H31" s="58">
        <v>170</v>
      </c>
      <c r="I31" s="58">
        <v>170</v>
      </c>
      <c r="J31" s="58">
        <v>170</v>
      </c>
      <c r="K31" s="58">
        <v>170</v>
      </c>
      <c r="L31" s="58">
        <v>170</v>
      </c>
      <c r="M31" s="58">
        <v>170</v>
      </c>
      <c r="N31" s="54"/>
      <c r="O31" s="54"/>
      <c r="P31" s="54"/>
      <c r="Q31" s="54"/>
      <c r="R31" s="54"/>
      <c r="S31" s="54"/>
      <c r="T31" s="54"/>
      <c r="U31" s="54"/>
      <c r="V31" s="54"/>
      <c r="W31" s="54"/>
      <c r="X31" s="54"/>
      <c r="Y31" s="54"/>
      <c r="Z31" s="54"/>
      <c r="AA31" s="54"/>
    </row>
    <row r="32" spans="1:27" s="52" customFormat="1" ht="15.75" customHeight="1">
      <c r="A32" s="60" t="s">
        <v>23</v>
      </c>
      <c r="B32" s="59">
        <v>200</v>
      </c>
      <c r="C32" s="58">
        <v>200</v>
      </c>
      <c r="D32" s="58">
        <v>200</v>
      </c>
      <c r="E32" s="58">
        <v>200</v>
      </c>
      <c r="F32" s="58">
        <v>200</v>
      </c>
      <c r="G32" s="58">
        <v>200</v>
      </c>
      <c r="H32" s="58">
        <v>200</v>
      </c>
      <c r="I32" s="58">
        <v>200</v>
      </c>
      <c r="J32" s="58">
        <v>200</v>
      </c>
      <c r="K32" s="58">
        <v>200</v>
      </c>
      <c r="L32" s="58">
        <v>200</v>
      </c>
      <c r="M32" s="58">
        <v>200</v>
      </c>
      <c r="N32" s="54"/>
      <c r="O32" s="54"/>
      <c r="P32" s="54"/>
      <c r="Q32" s="54"/>
      <c r="R32" s="54"/>
      <c r="S32" s="54"/>
      <c r="T32" s="54"/>
      <c r="U32" s="54"/>
      <c r="V32" s="54"/>
      <c r="W32" s="54"/>
      <c r="X32" s="54"/>
      <c r="Y32" s="54"/>
      <c r="Z32" s="54"/>
      <c r="AA32" s="54"/>
    </row>
    <row r="33" spans="1:27" s="52" customFormat="1" ht="15.6">
      <c r="A33" s="57"/>
      <c r="B33" s="55"/>
      <c r="C33" s="54"/>
      <c r="D33" s="54"/>
      <c r="E33" s="54"/>
      <c r="F33" s="54"/>
      <c r="G33" s="54"/>
      <c r="H33" s="54"/>
      <c r="I33" s="54"/>
      <c r="J33" s="54"/>
      <c r="K33" s="54"/>
      <c r="L33" s="54"/>
      <c r="M33" s="54"/>
      <c r="N33" s="54"/>
      <c r="O33" s="54"/>
      <c r="P33" s="54"/>
      <c r="Q33" s="54"/>
      <c r="R33" s="54"/>
      <c r="S33" s="54"/>
      <c r="T33" s="54"/>
      <c r="U33" s="54"/>
      <c r="V33" s="54"/>
      <c r="W33" s="54"/>
      <c r="X33" s="54"/>
      <c r="Y33" s="54"/>
      <c r="Z33" s="54"/>
      <c r="AA33" s="54"/>
    </row>
    <row r="34" spans="1:27" s="57" customFormat="1" ht="15.6">
      <c r="A34" s="83" t="s">
        <v>73</v>
      </c>
      <c r="B34" s="84">
        <f t="shared" ref="B34:M34" si="9">SUM(B17:B32)</f>
        <v>4190</v>
      </c>
      <c r="C34" s="84">
        <f t="shared" si="9"/>
        <v>4640</v>
      </c>
      <c r="D34" s="84">
        <f t="shared" si="9"/>
        <v>4700</v>
      </c>
      <c r="E34" s="84">
        <f t="shared" si="9"/>
        <v>4550</v>
      </c>
      <c r="F34" s="84">
        <f t="shared" si="9"/>
        <v>4190</v>
      </c>
      <c r="G34" s="84">
        <f t="shared" si="9"/>
        <v>4550</v>
      </c>
      <c r="H34" s="84">
        <f t="shared" si="9"/>
        <v>4190</v>
      </c>
      <c r="I34" s="84">
        <f t="shared" si="9"/>
        <v>4550</v>
      </c>
      <c r="J34" s="84">
        <f t="shared" si="9"/>
        <v>4790</v>
      </c>
      <c r="K34" s="84">
        <f t="shared" si="9"/>
        <v>5240</v>
      </c>
      <c r="L34" s="84">
        <f t="shared" si="9"/>
        <v>5690</v>
      </c>
      <c r="M34" s="84">
        <f t="shared" si="9"/>
        <v>4040</v>
      </c>
      <c r="N34" s="54"/>
      <c r="O34" s="54"/>
      <c r="P34" s="54"/>
      <c r="Q34" s="54"/>
      <c r="R34" s="54"/>
      <c r="S34" s="54"/>
      <c r="T34" s="54"/>
      <c r="U34" s="54"/>
      <c r="V34" s="54"/>
      <c r="W34" s="54"/>
      <c r="X34" s="54"/>
      <c r="Y34" s="54"/>
      <c r="Z34" s="54"/>
      <c r="AA34" s="54"/>
    </row>
    <row r="35" spans="1:27" s="57" customFormat="1" ht="15.6">
      <c r="A35" s="52"/>
      <c r="B35" s="55"/>
      <c r="C35" s="54"/>
      <c r="D35" s="54"/>
      <c r="E35" s="54"/>
      <c r="F35" s="54"/>
      <c r="G35" s="54"/>
      <c r="H35" s="54"/>
      <c r="I35" s="54"/>
      <c r="J35" s="54"/>
      <c r="K35" s="54"/>
      <c r="L35" s="54"/>
      <c r="M35" s="54"/>
      <c r="N35" s="54"/>
      <c r="O35" s="54"/>
      <c r="P35" s="54"/>
      <c r="Q35" s="54"/>
      <c r="R35" s="54"/>
      <c r="S35" s="54"/>
      <c r="T35" s="54"/>
      <c r="U35" s="54"/>
      <c r="V35" s="54"/>
      <c r="W35" s="54"/>
      <c r="X35" s="54"/>
      <c r="Y35" s="54"/>
      <c r="Z35" s="54"/>
      <c r="AA35" s="54"/>
    </row>
    <row r="36" spans="1:27" s="57" customFormat="1" ht="15.6">
      <c r="A36" s="85" t="s">
        <v>74</v>
      </c>
      <c r="B36" s="86">
        <f t="shared" ref="B36:M36" si="10">B14-B34</f>
        <v>2937.666666666667</v>
      </c>
      <c r="C36" s="86">
        <f t="shared" si="10"/>
        <v>2517.043333333334</v>
      </c>
      <c r="D36" s="86">
        <f t="shared" si="10"/>
        <v>2482.2137666666667</v>
      </c>
      <c r="E36" s="86">
        <f t="shared" si="10"/>
        <v>2657.0359043333337</v>
      </c>
      <c r="F36" s="86">
        <f t="shared" si="10"/>
        <v>3043.6062633766669</v>
      </c>
      <c r="G36" s="86">
        <f t="shared" si="10"/>
        <v>42714.042326010436</v>
      </c>
      <c r="H36" s="86">
        <f t="shared" si="10"/>
        <v>3501.1827492705379</v>
      </c>
      <c r="I36" s="86">
        <f t="shared" si="10"/>
        <v>3176.1945767632433</v>
      </c>
      <c r="J36" s="86">
        <f t="shared" si="10"/>
        <v>2967.9565225308761</v>
      </c>
      <c r="K36" s="86">
        <f t="shared" si="10"/>
        <v>2547.6360877561847</v>
      </c>
      <c r="L36" s="86">
        <f t="shared" si="10"/>
        <v>2123.1124486337467</v>
      </c>
      <c r="M36" s="86">
        <f t="shared" si="10"/>
        <v>3794.3435731200843</v>
      </c>
      <c r="N36" s="54"/>
      <c r="O36" s="54"/>
      <c r="P36" s="54"/>
      <c r="Q36" s="54"/>
      <c r="R36" s="54"/>
      <c r="S36" s="54"/>
      <c r="T36" s="54"/>
      <c r="U36" s="54"/>
      <c r="V36" s="54"/>
      <c r="W36" s="54"/>
      <c r="X36" s="54"/>
      <c r="Y36" s="54"/>
      <c r="Z36" s="54"/>
      <c r="AA36" s="54"/>
    </row>
    <row r="37" spans="1:27" s="57" customFormat="1" ht="15.6">
      <c r="A37" s="52"/>
      <c r="B37" s="55"/>
      <c r="C37" s="54"/>
      <c r="D37" s="54"/>
      <c r="E37" s="54"/>
      <c r="F37" s="54"/>
      <c r="G37" s="54"/>
      <c r="H37" s="54"/>
      <c r="I37" s="54"/>
      <c r="J37" s="54"/>
      <c r="K37" s="54"/>
      <c r="L37" s="54"/>
      <c r="M37" s="54"/>
      <c r="N37" s="54"/>
      <c r="O37" s="54"/>
      <c r="P37" s="54"/>
      <c r="Q37" s="54"/>
      <c r="R37" s="54"/>
      <c r="S37" s="54"/>
      <c r="T37" s="54"/>
      <c r="U37" s="54"/>
      <c r="V37" s="54"/>
      <c r="W37" s="54"/>
      <c r="X37" s="54"/>
      <c r="Y37" s="54"/>
      <c r="Z37" s="54"/>
      <c r="AA37" s="54"/>
    </row>
    <row r="38" spans="1:27" s="52" customFormat="1" ht="31.2">
      <c r="A38" s="87" t="s">
        <v>75</v>
      </c>
      <c r="B38" s="88">
        <f t="shared" ref="B38:M38" si="11">SUM(B7+B36)</f>
        <v>7037.666666666667</v>
      </c>
      <c r="C38" s="88">
        <f t="shared" si="11"/>
        <v>9554.7100000000009</v>
      </c>
      <c r="D38" s="88">
        <f t="shared" si="11"/>
        <v>12036.923766666667</v>
      </c>
      <c r="E38" s="88">
        <f t="shared" si="11"/>
        <v>14693.959671000001</v>
      </c>
      <c r="F38" s="88">
        <f t="shared" si="11"/>
        <v>17737.565934376667</v>
      </c>
      <c r="G38" s="88">
        <f t="shared" si="11"/>
        <v>60451.608260387104</v>
      </c>
      <c r="H38" s="88">
        <f t="shared" si="11"/>
        <v>63952.791009657638</v>
      </c>
      <c r="I38" s="88">
        <f t="shared" si="11"/>
        <v>67128.98558642088</v>
      </c>
      <c r="J38" s="88">
        <f t="shared" si="11"/>
        <v>70096.942108951756</v>
      </c>
      <c r="K38" s="88">
        <f t="shared" si="11"/>
        <v>72644.578196707938</v>
      </c>
      <c r="L38" s="88">
        <f t="shared" si="11"/>
        <v>74767.690645341689</v>
      </c>
      <c r="M38" s="88">
        <f t="shared" si="11"/>
        <v>78562.034218461777</v>
      </c>
      <c r="N38" s="54"/>
      <c r="O38" s="54"/>
      <c r="P38" s="54"/>
      <c r="Q38" s="54"/>
      <c r="R38" s="54"/>
      <c r="S38" s="54"/>
      <c r="T38" s="54"/>
      <c r="U38" s="54"/>
      <c r="V38" s="54"/>
      <c r="W38" s="54"/>
      <c r="X38" s="54"/>
      <c r="Y38" s="54"/>
      <c r="Z38" s="54"/>
      <c r="AA38" s="54"/>
    </row>
    <row r="39" spans="1:27" s="52" customFormat="1" ht="15.6">
      <c r="B39" s="55"/>
      <c r="C39" s="54"/>
      <c r="D39" s="54"/>
      <c r="E39" s="54"/>
      <c r="F39" s="54"/>
      <c r="G39" s="54"/>
      <c r="H39" s="54"/>
      <c r="I39" s="54"/>
      <c r="J39" s="54"/>
      <c r="K39" s="54"/>
      <c r="L39" s="54"/>
      <c r="M39" s="54"/>
      <c r="N39" s="54"/>
      <c r="O39" s="54"/>
      <c r="P39" s="54"/>
      <c r="Q39" s="54"/>
      <c r="R39" s="54"/>
      <c r="S39" s="54"/>
      <c r="T39" s="54"/>
      <c r="U39" s="54"/>
      <c r="V39" s="54"/>
      <c r="W39" s="54"/>
      <c r="X39" s="54"/>
      <c r="Y39" s="54"/>
      <c r="Z39" s="54"/>
      <c r="AA39" s="54"/>
    </row>
    <row r="40" spans="1:27" s="52" customFormat="1" ht="15.6">
      <c r="A40" s="52" t="s">
        <v>76</v>
      </c>
      <c r="B40" s="55">
        <v>1</v>
      </c>
      <c r="C40" s="54">
        <v>2</v>
      </c>
      <c r="D40" s="55">
        <v>3</v>
      </c>
      <c r="E40" s="54">
        <v>4</v>
      </c>
      <c r="F40" s="55">
        <v>5</v>
      </c>
      <c r="G40" s="54">
        <v>6</v>
      </c>
      <c r="H40" s="55">
        <v>7</v>
      </c>
      <c r="I40" s="54">
        <v>8</v>
      </c>
      <c r="J40" s="55">
        <v>9</v>
      </c>
      <c r="K40" s="54">
        <v>10</v>
      </c>
      <c r="L40" s="55">
        <v>11</v>
      </c>
      <c r="M40" s="54">
        <v>12</v>
      </c>
      <c r="N40" s="54"/>
      <c r="O40" s="54"/>
      <c r="P40" s="54"/>
      <c r="Q40" s="54"/>
      <c r="R40" s="54"/>
      <c r="S40" s="54"/>
      <c r="T40" s="54"/>
      <c r="U40" s="54"/>
      <c r="V40" s="54"/>
      <c r="W40" s="54"/>
      <c r="X40" s="54"/>
      <c r="Y40" s="54"/>
      <c r="Z40" s="54"/>
      <c r="AA40" s="54"/>
    </row>
    <row r="41" spans="1:27" s="52" customFormat="1" ht="15.75" customHeight="1">
      <c r="B41" s="55"/>
      <c r="C41" s="54"/>
      <c r="D41" s="54"/>
      <c r="E41" s="54"/>
      <c r="F41" s="54"/>
      <c r="G41" s="54"/>
      <c r="H41" s="54"/>
      <c r="I41" s="54"/>
      <c r="J41" s="54"/>
      <c r="K41" s="54"/>
      <c r="L41" s="54"/>
      <c r="M41" s="54"/>
      <c r="N41" s="54"/>
      <c r="O41" s="54"/>
      <c r="P41" s="54"/>
      <c r="Q41" s="54"/>
      <c r="R41" s="54"/>
      <c r="S41" s="54"/>
      <c r="T41" s="54"/>
      <c r="U41" s="54"/>
      <c r="V41" s="54"/>
      <c r="W41" s="54"/>
      <c r="X41" s="54"/>
      <c r="Y41" s="54"/>
      <c r="Z41" s="54"/>
      <c r="AA41" s="54"/>
    </row>
    <row r="42" spans="1:27" s="52" customFormat="1" ht="15.6">
      <c r="B42" s="55"/>
      <c r="C42" s="54"/>
      <c r="D42" s="54"/>
      <c r="E42" s="54"/>
      <c r="F42" s="54"/>
      <c r="G42" s="54"/>
      <c r="H42" s="54"/>
      <c r="I42" s="54"/>
      <c r="J42" s="54"/>
      <c r="K42" s="54"/>
      <c r="L42" s="54"/>
      <c r="M42" s="54"/>
      <c r="N42" s="54"/>
      <c r="O42" s="54"/>
      <c r="P42" s="54"/>
      <c r="Q42" s="54"/>
      <c r="R42" s="54"/>
      <c r="S42" s="54"/>
      <c r="T42" s="54"/>
      <c r="U42" s="54"/>
      <c r="V42" s="54"/>
      <c r="W42" s="54"/>
      <c r="X42" s="54"/>
      <c r="Y42" s="54"/>
      <c r="Z42" s="54"/>
      <c r="AA42" s="54"/>
    </row>
    <row r="43" spans="1:27" s="52" customFormat="1" ht="15.6">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row>
    <row r="44" spans="1:27" s="52" customFormat="1" ht="15.6">
      <c r="B44" s="55"/>
      <c r="C44" s="54"/>
      <c r="D44" s="54"/>
      <c r="E44" s="54"/>
      <c r="F44" s="54"/>
      <c r="G44" s="54"/>
      <c r="H44" s="54"/>
      <c r="I44" s="54"/>
      <c r="J44" s="54"/>
      <c r="K44" s="54"/>
      <c r="L44" s="54"/>
      <c r="M44" s="54"/>
      <c r="N44" s="54"/>
      <c r="O44" s="54"/>
      <c r="P44" s="54"/>
      <c r="Q44" s="54"/>
      <c r="R44" s="54"/>
      <c r="S44" s="54"/>
      <c r="T44" s="54"/>
      <c r="U44" s="54"/>
      <c r="V44" s="54"/>
      <c r="W44" s="54"/>
      <c r="X44" s="54"/>
      <c r="Y44" s="54"/>
      <c r="Z44" s="54"/>
      <c r="AA44" s="54"/>
    </row>
    <row r="45" spans="1:27" s="52" customFormat="1" ht="15.6">
      <c r="B45" s="55"/>
      <c r="C45" s="54"/>
      <c r="D45" s="54"/>
      <c r="E45" s="54"/>
      <c r="F45" s="54"/>
      <c r="G45" s="54"/>
      <c r="H45" s="54"/>
      <c r="I45" s="54"/>
      <c r="J45" s="54"/>
      <c r="K45" s="54"/>
      <c r="L45" s="54"/>
      <c r="M45" s="54"/>
      <c r="N45" s="54"/>
      <c r="O45" s="54"/>
      <c r="P45" s="54"/>
      <c r="Q45" s="54"/>
      <c r="R45" s="54"/>
      <c r="S45" s="54"/>
      <c r="T45" s="54"/>
      <c r="U45" s="54"/>
      <c r="V45" s="54"/>
      <c r="W45" s="54"/>
      <c r="X45" s="54"/>
      <c r="Y45" s="54"/>
      <c r="Z45" s="54"/>
      <c r="AA45" s="54"/>
    </row>
    <row r="46" spans="1:27" s="52" customFormat="1" ht="15.6">
      <c r="B46" s="56"/>
      <c r="C46" s="56"/>
      <c r="D46" s="56"/>
      <c r="E46" s="56"/>
      <c r="F46" s="56"/>
      <c r="G46" s="56"/>
      <c r="H46" s="56"/>
      <c r="I46" s="56"/>
      <c r="J46" s="56"/>
      <c r="K46" s="56"/>
      <c r="L46" s="56"/>
      <c r="M46" s="56"/>
      <c r="N46" s="54"/>
      <c r="O46" s="54"/>
      <c r="P46" s="54"/>
      <c r="Q46" s="54"/>
      <c r="R46" s="54"/>
      <c r="S46" s="54"/>
      <c r="T46" s="54"/>
      <c r="U46" s="54"/>
      <c r="V46" s="54"/>
      <c r="W46" s="54"/>
      <c r="X46" s="54"/>
      <c r="Y46" s="54"/>
      <c r="Z46" s="54"/>
      <c r="AA46" s="54"/>
    </row>
    <row r="47" spans="1:27" s="52" customFormat="1" ht="15.6">
      <c r="B47" s="55"/>
      <c r="C47" s="54"/>
      <c r="D47" s="54"/>
      <c r="E47" s="54"/>
      <c r="F47" s="54"/>
      <c r="G47" s="54"/>
      <c r="H47" s="54"/>
      <c r="I47" s="54"/>
      <c r="J47" s="54"/>
      <c r="K47" s="54"/>
      <c r="L47" s="54"/>
      <c r="M47" s="54"/>
      <c r="N47" s="54"/>
      <c r="O47" s="54"/>
      <c r="P47" s="54"/>
      <c r="Q47" s="54"/>
      <c r="R47" s="54"/>
      <c r="S47" s="54"/>
      <c r="T47" s="54"/>
      <c r="U47" s="54"/>
      <c r="V47" s="54"/>
      <c r="W47" s="54"/>
      <c r="X47" s="54"/>
      <c r="Y47" s="54"/>
      <c r="Z47" s="54"/>
      <c r="AA47" s="54"/>
    </row>
    <row r="48" spans="1:27" s="52" customFormat="1" ht="15.6">
      <c r="B48" s="55"/>
      <c r="C48" s="54"/>
      <c r="D48" s="54"/>
      <c r="E48" s="54"/>
      <c r="F48" s="54"/>
      <c r="G48" s="54"/>
      <c r="H48" s="54"/>
      <c r="I48" s="54"/>
      <c r="J48" s="54"/>
      <c r="K48" s="54"/>
      <c r="L48" s="54"/>
      <c r="M48" s="54"/>
      <c r="N48" s="54"/>
      <c r="O48" s="54"/>
      <c r="P48" s="54"/>
      <c r="Q48" s="54"/>
      <c r="R48" s="54"/>
      <c r="S48" s="54"/>
      <c r="T48" s="54"/>
      <c r="U48" s="54"/>
      <c r="V48" s="54"/>
      <c r="W48" s="54"/>
      <c r="X48" s="54"/>
      <c r="Y48" s="54"/>
      <c r="Z48" s="54"/>
      <c r="AA48" s="54"/>
    </row>
    <row r="49" spans="2:27" s="52" customFormat="1" ht="15.6">
      <c r="B49" s="55"/>
      <c r="C49" s="54"/>
      <c r="D49" s="54"/>
      <c r="E49" s="54"/>
      <c r="F49" s="54"/>
      <c r="G49" s="54"/>
      <c r="H49" s="54"/>
      <c r="I49" s="54"/>
      <c r="J49" s="54"/>
      <c r="K49" s="54"/>
      <c r="L49" s="54"/>
      <c r="M49" s="54"/>
      <c r="N49" s="54"/>
      <c r="O49" s="54"/>
      <c r="P49" s="54"/>
      <c r="Q49" s="54"/>
      <c r="R49" s="54"/>
      <c r="S49" s="54"/>
      <c r="T49" s="54"/>
      <c r="U49" s="54"/>
      <c r="V49" s="54"/>
      <c r="W49" s="54"/>
      <c r="X49" s="54"/>
      <c r="Y49" s="54"/>
      <c r="Z49" s="54"/>
      <c r="AA49" s="54"/>
    </row>
    <row r="50" spans="2:27" s="52" customFormat="1" ht="15.6">
      <c r="B50" s="55"/>
      <c r="C50" s="54"/>
      <c r="D50" s="54"/>
      <c r="E50" s="54"/>
      <c r="F50" s="54"/>
      <c r="G50" s="54"/>
      <c r="H50" s="54"/>
      <c r="I50" s="54"/>
      <c r="J50" s="54"/>
      <c r="K50" s="54"/>
      <c r="L50" s="54"/>
      <c r="M50" s="54"/>
      <c r="N50" s="54"/>
      <c r="O50" s="54"/>
      <c r="P50" s="54"/>
      <c r="Q50" s="54"/>
      <c r="R50" s="54"/>
      <c r="S50" s="54"/>
      <c r="T50" s="54"/>
      <c r="U50" s="54"/>
      <c r="V50" s="54"/>
      <c r="W50" s="54"/>
      <c r="X50" s="54"/>
      <c r="Y50" s="54"/>
      <c r="Z50" s="54"/>
      <c r="AA50" s="54"/>
    </row>
    <row r="51" spans="2:27" s="52" customFormat="1" ht="15.6">
      <c r="B51" s="55"/>
      <c r="C51" s="54"/>
      <c r="D51" s="54"/>
      <c r="E51" s="54"/>
      <c r="F51" s="54"/>
      <c r="G51" s="54"/>
      <c r="H51" s="54"/>
      <c r="I51" s="54"/>
      <c r="J51" s="54"/>
      <c r="K51" s="54"/>
      <c r="L51" s="54"/>
      <c r="M51" s="54"/>
      <c r="N51" s="54"/>
      <c r="O51" s="54"/>
      <c r="P51" s="54"/>
      <c r="Q51" s="54"/>
      <c r="R51" s="54"/>
      <c r="S51" s="54"/>
      <c r="T51" s="54"/>
      <c r="U51" s="54"/>
      <c r="V51" s="54"/>
      <c r="W51" s="54"/>
      <c r="X51" s="54"/>
      <c r="Y51" s="54"/>
      <c r="Z51" s="54"/>
      <c r="AA51" s="54"/>
    </row>
    <row r="52" spans="2:27" s="52" customFormat="1" ht="15.6">
      <c r="B52" s="55"/>
      <c r="C52" s="54"/>
      <c r="D52" s="54"/>
      <c r="E52" s="54"/>
      <c r="F52" s="54"/>
      <c r="G52" s="54"/>
      <c r="H52" s="54"/>
      <c r="I52" s="54"/>
      <c r="J52" s="54"/>
      <c r="K52" s="54"/>
      <c r="L52" s="54"/>
      <c r="M52" s="54"/>
      <c r="N52" s="54"/>
      <c r="O52" s="54"/>
      <c r="P52" s="54"/>
      <c r="Q52" s="54"/>
      <c r="R52" s="54"/>
      <c r="S52" s="54"/>
      <c r="T52" s="54"/>
      <c r="U52" s="54"/>
      <c r="V52" s="54"/>
      <c r="W52" s="54"/>
      <c r="X52" s="54"/>
      <c r="Y52" s="54"/>
      <c r="Z52" s="54"/>
      <c r="AA52" s="54"/>
    </row>
    <row r="53" spans="2:27" s="52" customFormat="1" ht="15.6">
      <c r="B53" s="55"/>
      <c r="C53" s="54"/>
      <c r="D53" s="54"/>
      <c r="E53" s="54"/>
      <c r="F53" s="54"/>
      <c r="G53" s="54"/>
      <c r="H53" s="54"/>
      <c r="I53" s="54"/>
      <c r="J53" s="54"/>
      <c r="K53" s="54"/>
      <c r="L53" s="54"/>
      <c r="M53" s="54"/>
      <c r="N53" s="54"/>
      <c r="O53" s="54"/>
      <c r="P53" s="54"/>
      <c r="Q53" s="54"/>
      <c r="R53" s="54"/>
      <c r="S53" s="54"/>
      <c r="T53" s="54"/>
      <c r="U53" s="54"/>
      <c r="V53" s="54"/>
      <c r="W53" s="54"/>
      <c r="X53" s="54"/>
      <c r="Y53" s="54"/>
      <c r="Z53" s="54"/>
      <c r="AA53" s="54"/>
    </row>
    <row r="54" spans="2:27" s="52" customFormat="1" ht="15.6">
      <c r="B54" s="53"/>
    </row>
    <row r="55" spans="2:27" s="52" customFormat="1" ht="15.6">
      <c r="B55" s="53"/>
    </row>
    <row r="56" spans="2:27" s="52" customFormat="1" ht="15.6">
      <c r="B56" s="53"/>
    </row>
    <row r="57" spans="2:27" s="52" customFormat="1" ht="15.6">
      <c r="B57" s="53"/>
    </row>
    <row r="58" spans="2:27" s="52" customFormat="1" ht="15.6">
      <c r="B58" s="53"/>
    </row>
    <row r="59" spans="2:27" s="52" customFormat="1" ht="15.6">
      <c r="B59" s="53"/>
    </row>
    <row r="60" spans="2:27" s="52" customFormat="1" ht="15.6">
      <c r="B60" s="53"/>
    </row>
    <row r="61" spans="2:27" s="52" customFormat="1" ht="15.6">
      <c r="B61"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16D35-8251-4F27-B5B4-332451A992BB}">
  <dimension ref="A1:A28"/>
  <sheetViews>
    <sheetView tabSelected="1" workbookViewId="0">
      <selection activeCell="A30" sqref="A30"/>
    </sheetView>
  </sheetViews>
  <sheetFormatPr defaultRowHeight="14.4"/>
  <sheetData>
    <row r="1" spans="1:1" ht="15.6">
      <c r="A1" s="75" t="s">
        <v>132</v>
      </c>
    </row>
    <row r="2" spans="1:1">
      <c r="A2" s="76"/>
    </row>
    <row r="3" spans="1:1" ht="15.6">
      <c r="A3" s="77" t="s">
        <v>133</v>
      </c>
    </row>
    <row r="4" spans="1:1" ht="15.6">
      <c r="A4" s="77" t="s">
        <v>134</v>
      </c>
    </row>
    <row r="5" spans="1:1" ht="15.6">
      <c r="A5" s="77" t="s">
        <v>135</v>
      </c>
    </row>
    <row r="6" spans="1:1" ht="15.6">
      <c r="A6" s="77" t="s">
        <v>136</v>
      </c>
    </row>
    <row r="7" spans="1:1">
      <c r="A7" s="76"/>
    </row>
    <row r="8" spans="1:1" ht="15.6">
      <c r="A8" s="77" t="s">
        <v>137</v>
      </c>
    </row>
    <row r="9" spans="1:1" ht="15.6">
      <c r="A9" s="77" t="s">
        <v>138</v>
      </c>
    </row>
    <row r="10" spans="1:1" ht="15.6">
      <c r="A10" s="77" t="s">
        <v>139</v>
      </c>
    </row>
    <row r="11" spans="1:1" ht="15.6">
      <c r="A11" s="77" t="s">
        <v>140</v>
      </c>
    </row>
    <row r="12" spans="1:1">
      <c r="A12" s="74"/>
    </row>
    <row r="13" spans="1:1" ht="15.6">
      <c r="A13" s="77" t="s">
        <v>141</v>
      </c>
    </row>
    <row r="15" spans="1:1" ht="15.6">
      <c r="A15" s="78" t="s">
        <v>142</v>
      </c>
    </row>
    <row r="16" spans="1:1" ht="15.6">
      <c r="A16" s="79" t="s">
        <v>143</v>
      </c>
    </row>
    <row r="18" spans="1:1">
      <c r="A18" s="76"/>
    </row>
    <row r="19" spans="1:1" ht="15.6">
      <c r="A19" s="77" t="s">
        <v>144</v>
      </c>
    </row>
    <row r="20" spans="1:1" ht="15.6">
      <c r="A20" s="75" t="s">
        <v>145</v>
      </c>
    </row>
    <row r="21" spans="1:1" ht="15.6">
      <c r="A21" s="77" t="s">
        <v>146</v>
      </c>
    </row>
    <row r="22" spans="1:1" ht="15.6">
      <c r="A22" s="77" t="s">
        <v>147</v>
      </c>
    </row>
    <row r="23" spans="1:1" ht="15.6">
      <c r="A23" s="77" t="s">
        <v>148</v>
      </c>
    </row>
    <row r="24" spans="1:1" ht="15.6">
      <c r="A24" s="75"/>
    </row>
    <row r="25" spans="1:1" ht="15.6">
      <c r="A25" s="77" t="s">
        <v>149</v>
      </c>
    </row>
    <row r="26" spans="1:1" ht="15.6">
      <c r="A26" s="77"/>
    </row>
    <row r="27" spans="1:1" ht="15.6">
      <c r="A27" s="75" t="s">
        <v>150</v>
      </c>
    </row>
    <row r="28" spans="1:1">
      <c r="A28"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Income Statement</vt:lpstr>
      <vt:lpstr>Balance Sheet</vt:lpstr>
      <vt:lpstr>Cash Budget</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Amruta Bhoj</dc:creator>
  <cp:lastModifiedBy>Syed Adnan</cp:lastModifiedBy>
  <cp:lastPrinted>2017-03-08T06:12:00Z</cp:lastPrinted>
  <dcterms:created xsi:type="dcterms:W3CDTF">2012-08-23T14:48:00Z</dcterms:created>
  <dcterms:modified xsi:type="dcterms:W3CDTF">2024-03-16T00:38:05Z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88EB399A026445FE998E3ADA8B46C8D8_13</vt:lpwstr>
  </property>
  <property fmtid="{D5CDD505-2E9C-101B-9397-08002B2CF9AE}" pid="3" name="KSOProductBuildVer">
    <vt:lpwstr>1033-12.2.0.13489</vt:lpwstr>
  </property>
</Properties>
</file>