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202300"/>
  <mc:AlternateContent xmlns:mc="http://schemas.openxmlformats.org/markup-compatibility/2006">
    <mc:Choice Requires="x15">
      <x15ac:absPath xmlns:x15ac="http://schemas.microsoft.com/office/spreadsheetml/2010/11/ac" url="/Users/adnanalam/Documents/Data_Analyst_project/Web Scrapping Project/real_estate/"/>
    </mc:Choice>
  </mc:AlternateContent>
  <xr:revisionPtr revIDLastSave="0" documentId="8_{3A4F7E8D-85AF-134D-93F1-6987809CFBEA}" xr6:coauthVersionLast="47" xr6:coauthVersionMax="47" xr10:uidLastSave="{00000000-0000-0000-0000-000000000000}"/>
  <bookViews>
    <workbookView xWindow="0" yWindow="740" windowWidth="29400" windowHeight="16680" xr2:uid="{959F4058-E119-1E49-A63A-E536FB5F42AA}"/>
  </bookViews>
  <sheets>
    <sheet name="Magicbricks-bglr-data" sheetId="1" r:id="rId1"/>
    <sheet name="Magicbricks-clean-data" sheetId="2" r:id="rId2"/>
    <sheet name="Pivot" sheetId="4" r:id="rId3"/>
    <sheet name="Bangalore Property  Dashboard" sheetId="6" r:id="rId4"/>
  </sheets>
  <definedNames>
    <definedName name="Slicer_BHK">#N/A</definedName>
  </definedNames>
  <calcPr calcId="191029"/>
  <pivotCaches>
    <pivotCache cacheId="2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a="1"/>
  <c r="C2" i="2" s="1"/>
  <c r="C3" i="2" a="1"/>
  <c r="C3" i="2" s="1"/>
  <c r="C4" i="2" a="1"/>
  <c r="C4" i="2" s="1"/>
  <c r="C5" i="2" a="1"/>
  <c r="C5" i="2" s="1"/>
  <c r="C6" i="2" a="1"/>
  <c r="C6" i="2"/>
  <c r="C7" i="2" a="1"/>
  <c r="C7" i="2" s="1"/>
  <c r="C8" i="2" a="1"/>
  <c r="C8" i="2" s="1"/>
  <c r="C9" i="2" a="1"/>
  <c r="C9" i="2"/>
  <c r="C10" i="2" a="1"/>
  <c r="C10" i="2"/>
  <c r="C11" i="2" a="1"/>
  <c r="C11" i="2" s="1"/>
  <c r="C12" i="2" a="1"/>
  <c r="C12" i="2" s="1"/>
  <c r="C13" i="2" a="1"/>
  <c r="C13" i="2"/>
  <c r="C14" i="2" a="1"/>
  <c r="C14" i="2"/>
  <c r="C15" i="2" a="1"/>
  <c r="C15" i="2" s="1"/>
  <c r="C16" i="2" a="1"/>
  <c r="C16" i="2" s="1"/>
  <c r="C17" i="2" a="1"/>
  <c r="C17" i="2"/>
  <c r="C18" i="2" a="1"/>
  <c r="C18" i="2"/>
  <c r="C19" i="2" a="1"/>
  <c r="C19" i="2" s="1"/>
  <c r="C20" i="2" a="1"/>
  <c r="C20" i="2" s="1"/>
  <c r="C21" i="2" a="1"/>
  <c r="C21" i="2"/>
  <c r="C22" i="2" a="1"/>
  <c r="C22" i="2" s="1"/>
  <c r="C23" i="2" a="1"/>
  <c r="C23" i="2" s="1"/>
  <c r="C24" i="2" a="1"/>
  <c r="C24" i="2" s="1"/>
  <c r="C25" i="2" a="1"/>
  <c r="C25" i="2"/>
  <c r="C26" i="2" a="1"/>
  <c r="C26" i="2"/>
  <c r="C27" i="2" a="1"/>
  <c r="C27" i="2" s="1"/>
  <c r="C28" i="2" a="1"/>
  <c r="C28" i="2" s="1"/>
  <c r="C29" i="2" a="1"/>
  <c r="C29" i="2"/>
  <c r="C30" i="2" a="1"/>
  <c r="C30" i="2"/>
  <c r="C31" i="2" a="1"/>
  <c r="C31" i="2" s="1"/>
  <c r="D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2" i="2"/>
  <c r="M3" i="2"/>
  <c r="M7" i="2"/>
  <c r="M8" i="2"/>
  <c r="M11" i="2"/>
  <c r="M15" i="2"/>
  <c r="M16" i="2"/>
  <c r="M19" i="2"/>
  <c r="M23" i="2"/>
  <c r="M24" i="2"/>
  <c r="M27" i="2"/>
  <c r="M31" i="2"/>
  <c r="M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2" i="2"/>
  <c r="F13" i="2"/>
  <c r="F3" i="2"/>
  <c r="F4" i="2"/>
  <c r="F5" i="2"/>
  <c r="F6" i="2"/>
  <c r="F7" i="2"/>
  <c r="F8" i="2"/>
  <c r="F9" i="2"/>
  <c r="F10" i="2"/>
  <c r="F11" i="2"/>
  <c r="F12" i="2"/>
  <c r="F14" i="2"/>
  <c r="F15" i="2"/>
  <c r="F16" i="2"/>
  <c r="F17" i="2"/>
  <c r="F18" i="2"/>
  <c r="F19" i="2"/>
  <c r="F20" i="2"/>
  <c r="F21" i="2"/>
  <c r="F22" i="2"/>
  <c r="F23" i="2"/>
  <c r="F24" i="2"/>
  <c r="F25" i="2"/>
  <c r="F26" i="2"/>
  <c r="F27" i="2"/>
  <c r="F28" i="2"/>
  <c r="F29" i="2"/>
  <c r="F30" i="2"/>
  <c r="F31" i="2"/>
  <c r="F2" i="2"/>
  <c r="L3" i="2"/>
  <c r="L4" i="2"/>
  <c r="M4" i="2" s="1"/>
  <c r="L5" i="2"/>
  <c r="M5" i="2" s="1"/>
  <c r="L6" i="2"/>
  <c r="M6" i="2" s="1"/>
  <c r="L7" i="2"/>
  <c r="L8" i="2"/>
  <c r="L9" i="2"/>
  <c r="M9" i="2" s="1"/>
  <c r="L10" i="2"/>
  <c r="M10" i="2" s="1"/>
  <c r="L11" i="2"/>
  <c r="L12" i="2"/>
  <c r="M12" i="2" s="1"/>
  <c r="L13" i="2"/>
  <c r="M13" i="2" s="1"/>
  <c r="L14" i="2"/>
  <c r="M14" i="2" s="1"/>
  <c r="L15" i="2"/>
  <c r="L16" i="2"/>
  <c r="L17" i="2"/>
  <c r="M17" i="2" s="1"/>
  <c r="L18" i="2"/>
  <c r="M18" i="2" s="1"/>
  <c r="L19" i="2"/>
  <c r="L20" i="2"/>
  <c r="M20" i="2" s="1"/>
  <c r="L21" i="2"/>
  <c r="M21" i="2" s="1"/>
  <c r="L22" i="2"/>
  <c r="M22" i="2" s="1"/>
  <c r="L23" i="2"/>
  <c r="L24" i="2"/>
  <c r="L25" i="2"/>
  <c r="M25" i="2" s="1"/>
  <c r="L26" i="2"/>
  <c r="M26" i="2" s="1"/>
  <c r="L27" i="2"/>
  <c r="L28" i="2"/>
  <c r="M28" i="2" s="1"/>
  <c r="L29" i="2"/>
  <c r="M29" i="2" s="1"/>
  <c r="L30" i="2"/>
  <c r="M30" i="2" s="1"/>
  <c r="L31" i="2"/>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<sst xmlns="http://schemas.openxmlformats.org/spreadsheetml/2006/main" count="327" uniqueCount="161">
  <si>
    <t>Title</t>
  </si>
  <si>
    <t>Area sqft</t>
  </si>
  <si>
    <t>Status</t>
  </si>
  <si>
    <t>Transaction</t>
  </si>
  <si>
    <t>Furnishing</t>
  </si>
  <si>
    <t>Parking</t>
  </si>
  <si>
    <t>Bathroom</t>
  </si>
  <si>
    <t>Balcony</t>
  </si>
  <si>
    <t>Price</t>
  </si>
  <si>
    <t>2 BHK Apartment for Sale in Soukya Road Bangalore</t>
  </si>
  <si>
    <t>1261 sqft</t>
  </si>
  <si>
    <t>Poss. by Sep '28</t>
  </si>
  <si>
    <t>New Property</t>
  </si>
  <si>
    <t>Unfurnished</t>
  </si>
  <si>
    <t>N/A</t>
  </si>
  <si>
    <t>1.09 Cr</t>
  </si>
  <si>
    <t>2 BHK Apartment for Sale in Thanisandra Main Road Bangalore</t>
  </si>
  <si>
    <t>1241 sqft</t>
  </si>
  <si>
    <t>Poss. by Oct '29</t>
  </si>
  <si>
    <t>1.14 Cr</t>
  </si>
  <si>
    <t>3 BHK Apartment for Sale in Rachenahalli, Thanisandra Bangalore</t>
  </si>
  <si>
    <t>1865 sqft</t>
  </si>
  <si>
    <t>Poss. by Dec '27</t>
  </si>
  <si>
    <t>1 Covered</t>
  </si>
  <si>
    <t>2.28 Cr</t>
  </si>
  <si>
    <t>3 BHK Apartment for Sale in Sarjapura Bangalore</t>
  </si>
  <si>
    <t>1540 sqft</t>
  </si>
  <si>
    <t>Ready to Move</t>
  </si>
  <si>
    <t>1.10 Cr</t>
  </si>
  <si>
    <t>3 BHK Apartment for Sale in Gunjur Bangalore</t>
  </si>
  <si>
    <t>1756 sqft</t>
  </si>
  <si>
    <t>Poss. by Feb '30</t>
  </si>
  <si>
    <t>2.11 Cr</t>
  </si>
  <si>
    <t>4 BHK Apartment for Sale in Whitefield Bangalore</t>
  </si>
  <si>
    <t>2115 sqft</t>
  </si>
  <si>
    <t>3.18 Cr</t>
  </si>
  <si>
    <t>4 BHK Apartment for Sale in Yeswanthpur Bangalore</t>
  </si>
  <si>
    <t>2527 sqft</t>
  </si>
  <si>
    <t>Poss. by May '30</t>
  </si>
  <si>
    <t>4 Cr</t>
  </si>
  <si>
    <t>6 BHK Villa for Sale in Sarjapur Road Bangalore</t>
  </si>
  <si>
    <t>3746 sqft</t>
  </si>
  <si>
    <t>Poss. by Jun '27</t>
  </si>
  <si>
    <t>1 Open</t>
  </si>
  <si>
    <t>6.41 Cr</t>
  </si>
  <si>
    <t>5 BHK Apartment for Sale in Whitefield Bangalore</t>
  </si>
  <si>
    <t>7600 sqft</t>
  </si>
  <si>
    <t>12.82 Cr</t>
  </si>
  <si>
    <t>3 BHK Apartment for Sale in Devanahalli Bangalore</t>
  </si>
  <si>
    <t>1860 sqft</t>
  </si>
  <si>
    <t>Poss. by Mar '30</t>
  </si>
  <si>
    <t>1.87 Cr</t>
  </si>
  <si>
    <t>4 BHK Apartment for Sale in Rajajinagar Bangalore</t>
  </si>
  <si>
    <t>3643 sqft</t>
  </si>
  <si>
    <t>8.77 Cr</t>
  </si>
  <si>
    <t>3 BHK Apartment for Sale in Yeswanthpur Bangalore</t>
  </si>
  <si>
    <t>2315 sqft</t>
  </si>
  <si>
    <t>3.82 Cr</t>
  </si>
  <si>
    <t>3 BHK Apartment for Sale in Sarjapur Road Bangalore</t>
  </si>
  <si>
    <t>1330 sqft</t>
  </si>
  <si>
    <t>1.23 Cr</t>
  </si>
  <si>
    <t>4 BHK Villa for Sale in Sarjapur Road Bangalore</t>
  </si>
  <si>
    <t>4228 sqft</t>
  </si>
  <si>
    <t>7.24 Cr</t>
  </si>
  <si>
    <t>1125 sqft</t>
  </si>
  <si>
    <t>Poss. by Aug '30</t>
  </si>
  <si>
    <t>1.40 Cr</t>
  </si>
  <si>
    <t>1851 sqft</t>
  </si>
  <si>
    <t>Poss. by Dec '26</t>
  </si>
  <si>
    <t>1.30 Cr</t>
  </si>
  <si>
    <t>3 BHK Apartment for Sale in Panathur Bangalore</t>
  </si>
  <si>
    <t>1685 sqft</t>
  </si>
  <si>
    <t>Poss. by Dec '28</t>
  </si>
  <si>
    <t>1.77 Cr</t>
  </si>
  <si>
    <t>3 BHK Apartment for Sale in Yelahanka Bangalore</t>
  </si>
  <si>
    <t>2069 sqft</t>
  </si>
  <si>
    <t>2.59 Cr</t>
  </si>
  <si>
    <t>1510 sqft</t>
  </si>
  <si>
    <t>1.22 Cr</t>
  </si>
  <si>
    <t>4 BHK House for Sale in Sarjapur Road Bangalore</t>
  </si>
  <si>
    <t>4814 sqft</t>
  </si>
  <si>
    <t>Poss. by Dec '29</t>
  </si>
  <si>
    <t>12.91 Cr</t>
  </si>
  <si>
    <t>5 BHK Apartment for Sale in Magadi Main Road Bangalore</t>
  </si>
  <si>
    <t>2868 sqft</t>
  </si>
  <si>
    <t>Poss. by Jun '29</t>
  </si>
  <si>
    <t>4.18 Cr</t>
  </si>
  <si>
    <t>3 BHK Apartment for Sale in Whitefield Bangalore</t>
  </si>
  <si>
    <t>1.83 Cr</t>
  </si>
  <si>
    <t>3500 sqft</t>
  </si>
  <si>
    <t>Poss. by Nov '25</t>
  </si>
  <si>
    <t>3.06 Cr</t>
  </si>
  <si>
    <t>3 BHK Apartment for Sale in Kanakapura Road Bangalore</t>
  </si>
  <si>
    <t>Poss. by Sep '25</t>
  </si>
  <si>
    <t>4.29 Cr</t>
  </si>
  <si>
    <t>4 BHK Villa for Sale in Horamavu Bangalore</t>
  </si>
  <si>
    <t>6.56 Cr</t>
  </si>
  <si>
    <t>3 BHK Apartment for Sale in Indiranagar Bangalore</t>
  </si>
  <si>
    <t>3775 sqft</t>
  </si>
  <si>
    <t>8.06 Cr</t>
  </si>
  <si>
    <t>1700 sqft</t>
  </si>
  <si>
    <t>2.32 Cr</t>
  </si>
  <si>
    <t>3 BHK Apartment for Sale in Jalahalli, Jalahalli, Outer Ring Road Bangalore</t>
  </si>
  <si>
    <t>1705 sqft</t>
  </si>
  <si>
    <t>1.63 Cr</t>
  </si>
  <si>
    <t>2800 sqft</t>
  </si>
  <si>
    <t>4.11 Cr</t>
  </si>
  <si>
    <t>Price(CR)</t>
  </si>
  <si>
    <t>BHK</t>
  </si>
  <si>
    <t>Location</t>
  </si>
  <si>
    <t>Price(Lakhs)</t>
  </si>
  <si>
    <t>Row Labels</t>
  </si>
  <si>
    <t>Grand Total</t>
  </si>
  <si>
    <t>Average of Price(Lakhs)</t>
  </si>
  <si>
    <t>Soukya Road Bangalore</t>
  </si>
  <si>
    <t>Thanisandra Main Road Bangalore</t>
  </si>
  <si>
    <t>Devanahalli Bangalore</t>
  </si>
  <si>
    <t>Gunjur Bangalore</t>
  </si>
  <si>
    <t>Indiranagar Bangalore</t>
  </si>
  <si>
    <t>Jalahalli, Jalahalli, Outer Ring Road Bangalore</t>
  </si>
  <si>
    <t>Kanakapura Road Bangalore</t>
  </si>
  <si>
    <t>Panathur Bangalore</t>
  </si>
  <si>
    <t>Rachenahalli, Thanisandra Bangalore</t>
  </si>
  <si>
    <t>Sarjapur Road Bangalore</t>
  </si>
  <si>
    <t>Sarjapura Bangalore</t>
  </si>
  <si>
    <t>Whitefield Bangalore</t>
  </si>
  <si>
    <t>Yelahanka Bangalore</t>
  </si>
  <si>
    <t>Yeswanthpur Bangalore</t>
  </si>
  <si>
    <t>Horamavu Bangalore</t>
  </si>
  <si>
    <t>Rajajinagar Bangalore</t>
  </si>
  <si>
    <t>Magadi Main Road Bangalore</t>
  </si>
  <si>
    <t>0</t>
  </si>
  <si>
    <t xml:space="preserve">1241 </t>
  </si>
  <si>
    <t xml:space="preserve">1261 </t>
  </si>
  <si>
    <t xml:space="preserve">1330 </t>
  </si>
  <si>
    <t xml:space="preserve">1510 </t>
  </si>
  <si>
    <t xml:space="preserve">1540 </t>
  </si>
  <si>
    <t xml:space="preserve">1685 </t>
  </si>
  <si>
    <t xml:space="preserve">1700 </t>
  </si>
  <si>
    <t xml:space="preserve">1705 </t>
  </si>
  <si>
    <t xml:space="preserve">1756 </t>
  </si>
  <si>
    <t xml:space="preserve">1851 </t>
  </si>
  <si>
    <t xml:space="preserve">1860 </t>
  </si>
  <si>
    <t xml:space="preserve">1865 </t>
  </si>
  <si>
    <t xml:space="preserve">2069 </t>
  </si>
  <si>
    <t xml:space="preserve">2115 </t>
  </si>
  <si>
    <t xml:space="preserve">2315 </t>
  </si>
  <si>
    <t xml:space="preserve">2527 </t>
  </si>
  <si>
    <t xml:space="preserve">2800 </t>
  </si>
  <si>
    <t xml:space="preserve">2868 </t>
  </si>
  <si>
    <t xml:space="preserve">3500 </t>
  </si>
  <si>
    <t xml:space="preserve">3643 </t>
  </si>
  <si>
    <t xml:space="preserve">3746 </t>
  </si>
  <si>
    <t xml:space="preserve">3775 </t>
  </si>
  <si>
    <t xml:space="preserve">4228 </t>
  </si>
  <si>
    <t xml:space="preserve">4814 </t>
  </si>
  <si>
    <t xml:space="preserve">7600 </t>
  </si>
  <si>
    <t>Type</t>
  </si>
  <si>
    <t>Apartment</t>
  </si>
  <si>
    <t>House</t>
  </si>
  <si>
    <t>Villa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</si>
</sst>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4"/>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0" fillId="0" borderId="0" xfId="0" pivotButton="1"/>
    <xf numFmtId="0" fontId="0" fillId="0" borderId="0" xfId="0" applyAlignment="1">
      <alignment horizontal="left"/>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10/relationships/person" Target="persons/perso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[Bangalore-magicbricks-clean-data.xlsx]Pivot!PivotTable5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Avg BHK Price(Lakhs)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57693126197064E-2"/>
          <c:y val="7.7407270899648176E-2"/>
          <c:w val="0.90822853216461152"/>
          <c:h val="0.84482258334729432"/>
        </c:manualLayout>
      </c:layout>
      <c:barChart>
        <c:barDir val="bar"/>
        <c:grouping val="clustered"/>
        <c:varyColors val="0"/>
        <c:ser>
          <c:idx val="0"/>
          <c:order val="0"/>
          <c:tx>
            <c:strRef>
              <c:f>Pivot!$B$2</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Pivot!$A$3:$A$8</c:f>
              <c:strCache>
                <c:ptCount val="5"/>
                <c:pt idx="0">
                  <c:v>2</c:v>
                </c:pt>
                <c:pt idx="1">
                  <c:v>3</c:v>
                </c:pt>
                <c:pt idx="2">
                  <c:v>4</c:v>
                </c:pt>
                <c:pt idx="3">
                  <c:v>5</c:v>
                </c:pt>
                <c:pt idx="4">
                  <c:v>6</c:v>
                </c:pt>
              </c:strCache>
            </c:strRef>
          </c:cat>
          <c:val>
            <c:numRef>
              <c:f>Pivot!$B$3:$B$8</c:f>
              <c:numCache>
                <c:formatCode>#,##0</c:formatCode>
                <c:ptCount val="5"/>
                <c:pt idx="0">
                  <c:v>111.5</c:v>
                </c:pt>
                <c:pt idx="1">
                  <c:v>239.35294117647058</c:v>
                </c:pt>
                <c:pt idx="2">
                  <c:v>622.875</c:v>
                </c:pt>
                <c:pt idx="3">
                  <c:v>850</c:v>
                </c:pt>
                <c:pt idx="4">
                  <c:v>641</c:v>
                </c:pt>
              </c:numCache>
            </c:numRef>
          </c:val>
          <c:extLst>
            <c:ext xmlns:c16="http://schemas.microsoft.com/office/drawing/2014/chart" uri="{C3380CC4-5D6E-409C-BE32-E72D297353CC}">
              <c16:uniqueId val="{00000000-56FC-BE4B-9D33-5EBDDE129668}"/>
            </c:ext>
          </c:extLst>
        </c:ser>
        <c:dLbls>
          <c:showLegendKey val="0"/>
          <c:showVal val="0"/>
          <c:showCatName val="0"/>
          <c:showSerName val="0"/>
          <c:showPercent val="0"/>
          <c:showBubbleSize val="0"/>
        </c:dLbls>
        <c:gapWidth val="219"/>
        <c:axId val="2028048304"/>
        <c:axId val="2028977296"/>
      </c:barChart>
      <c:catAx>
        <c:axId val="2028048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977296"/>
        <c:crosses val="autoZero"/>
        <c:auto val="1"/>
        <c:lblAlgn val="ctr"/>
        <c:lblOffset val="100"/>
        <c:noMultiLvlLbl val="0"/>
      </c:catAx>
      <c:valAx>
        <c:axId val="2028977296"/>
        <c:scaling>
          <c:orientation val="minMax"/>
        </c:scaling>
        <c:delete val="1"/>
        <c:axPos val="b"/>
        <c:numFmt formatCode="#,##0" sourceLinked="1"/>
        <c:majorTickMark val="none"/>
        <c:minorTickMark val="none"/>
        <c:tickLblPos val="nextTo"/>
        <c:crossAx val="202804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[Bangalore-magicbricks-clean-data.xlsx]Pivot!PivotTable8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Area(sqft)</a:t>
            </a:r>
            <a:r>
              <a:rPr lang="en-US" baseline="0">
                <a:solidFill>
                  <a:srgbClr val="FF0000"/>
                </a:solidFill>
              </a:rPr>
              <a:t> AVG Price</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119122421884242E-2"/>
          <c:y val="0.15292372881355934"/>
          <c:w val="0.94977168949771684"/>
          <c:h val="0.69881389296676899"/>
        </c:manualLayout>
      </c:layout>
      <c:lineChart>
        <c:grouping val="standard"/>
        <c:varyColors val="0"/>
        <c:ser>
          <c:idx val="0"/>
          <c:order val="0"/>
          <c:tx>
            <c:strRef>
              <c:f>Pivot!$K$2</c:f>
              <c:strCache>
                <c:ptCount val="1"/>
                <c:pt idx="0">
                  <c:v>Total</c:v>
                </c:pt>
              </c:strCache>
            </c:strRef>
          </c:tx>
          <c:spPr>
            <a:ln w="28575" cap="rnd">
              <a:solidFill>
                <a:schemeClr val="accent2">
                  <a:lumMod val="60000"/>
                  <a:lumOff val="4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Pivot!$J$3:$J$29</c:f>
              <c:strCache>
                <c:ptCount val="26"/>
                <c:pt idx="0">
                  <c:v>0</c:v>
                </c:pt>
                <c:pt idx="1">
                  <c:v>1241 </c:v>
                </c:pt>
                <c:pt idx="2">
                  <c:v>1261 </c:v>
                </c:pt>
                <c:pt idx="3">
                  <c:v>1330 </c:v>
                </c:pt>
                <c:pt idx="4">
                  <c:v>1510 </c:v>
                </c:pt>
                <c:pt idx="5">
                  <c:v>1540 </c:v>
                </c:pt>
                <c:pt idx="6">
                  <c:v>1685 </c:v>
                </c:pt>
                <c:pt idx="7">
                  <c:v>1700 </c:v>
                </c:pt>
                <c:pt idx="8">
                  <c:v>1705 </c:v>
                </c:pt>
                <c:pt idx="9">
                  <c:v>1756 </c:v>
                </c:pt>
                <c:pt idx="10">
                  <c:v>1851 </c:v>
                </c:pt>
                <c:pt idx="11">
                  <c:v>1860 </c:v>
                </c:pt>
                <c:pt idx="12">
                  <c:v>1865 </c:v>
                </c:pt>
                <c:pt idx="13">
                  <c:v>2069 </c:v>
                </c:pt>
                <c:pt idx="14">
                  <c:v>2115 </c:v>
                </c:pt>
                <c:pt idx="15">
                  <c:v>2315 </c:v>
                </c:pt>
                <c:pt idx="16">
                  <c:v>2527 </c:v>
                </c:pt>
                <c:pt idx="17">
                  <c:v>2800 </c:v>
                </c:pt>
                <c:pt idx="18">
                  <c:v>2868 </c:v>
                </c:pt>
                <c:pt idx="19">
                  <c:v>3500 </c:v>
                </c:pt>
                <c:pt idx="20">
                  <c:v>3643 </c:v>
                </c:pt>
                <c:pt idx="21">
                  <c:v>3746 </c:v>
                </c:pt>
                <c:pt idx="22">
                  <c:v>3775 </c:v>
                </c:pt>
                <c:pt idx="23">
                  <c:v>4228 </c:v>
                </c:pt>
                <c:pt idx="24">
                  <c:v>4814 </c:v>
                </c:pt>
                <c:pt idx="25">
                  <c:v>7600 </c:v>
                </c:pt>
              </c:strCache>
            </c:strRef>
          </c:cat>
          <c:val>
            <c:numRef>
              <c:f>Pivot!$K$3:$K$29</c:f>
              <c:numCache>
                <c:formatCode>#,##0</c:formatCode>
                <c:ptCount val="26"/>
                <c:pt idx="0">
                  <c:v>422.66666666666669</c:v>
                </c:pt>
                <c:pt idx="1">
                  <c:v>113.99999999999999</c:v>
                </c:pt>
                <c:pt idx="2">
                  <c:v>109.00000000000001</c:v>
                </c:pt>
                <c:pt idx="3">
                  <c:v>123</c:v>
                </c:pt>
                <c:pt idx="4">
                  <c:v>122</c:v>
                </c:pt>
                <c:pt idx="5">
                  <c:v>110.00000000000001</c:v>
                </c:pt>
                <c:pt idx="6">
                  <c:v>177</c:v>
                </c:pt>
                <c:pt idx="7">
                  <c:v>231.99999999999997</c:v>
                </c:pt>
                <c:pt idx="8">
                  <c:v>163</c:v>
                </c:pt>
                <c:pt idx="9">
                  <c:v>211</c:v>
                </c:pt>
                <c:pt idx="10">
                  <c:v>130</c:v>
                </c:pt>
                <c:pt idx="11">
                  <c:v>171.33333333333334</c:v>
                </c:pt>
                <c:pt idx="12">
                  <c:v>227.99999999999997</c:v>
                </c:pt>
                <c:pt idx="13">
                  <c:v>259</c:v>
                </c:pt>
                <c:pt idx="14">
                  <c:v>318</c:v>
                </c:pt>
                <c:pt idx="15">
                  <c:v>382</c:v>
                </c:pt>
                <c:pt idx="16">
                  <c:v>400</c:v>
                </c:pt>
                <c:pt idx="17">
                  <c:v>411.00000000000006</c:v>
                </c:pt>
                <c:pt idx="18">
                  <c:v>418</c:v>
                </c:pt>
                <c:pt idx="19">
                  <c:v>306</c:v>
                </c:pt>
                <c:pt idx="20">
                  <c:v>877</c:v>
                </c:pt>
                <c:pt idx="21">
                  <c:v>641</c:v>
                </c:pt>
                <c:pt idx="22">
                  <c:v>806</c:v>
                </c:pt>
                <c:pt idx="23">
                  <c:v>724</c:v>
                </c:pt>
                <c:pt idx="24">
                  <c:v>1291</c:v>
                </c:pt>
                <c:pt idx="25">
                  <c:v>1282</c:v>
                </c:pt>
              </c:numCache>
            </c:numRef>
          </c:val>
          <c:smooth val="0"/>
          <c:extLst>
            <c:ext xmlns:c16="http://schemas.microsoft.com/office/drawing/2014/chart" uri="{C3380CC4-5D6E-409C-BE32-E72D297353CC}">
              <c16:uniqueId val="{00000000-7619-E946-A284-90F47F45B296}"/>
            </c:ext>
          </c:extLst>
        </c:ser>
        <c:dLbls>
          <c:showLegendKey val="0"/>
          <c:showVal val="0"/>
          <c:showCatName val="0"/>
          <c:showSerName val="0"/>
          <c:showPercent val="0"/>
          <c:showBubbleSize val="0"/>
        </c:dLbls>
        <c:smooth val="0"/>
        <c:axId val="185954896"/>
        <c:axId val="185830592"/>
      </c:lineChart>
      <c:catAx>
        <c:axId val="18595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30592"/>
        <c:crosses val="autoZero"/>
        <c:auto val="1"/>
        <c:lblAlgn val="ctr"/>
        <c:lblOffset val="100"/>
        <c:noMultiLvlLbl val="0"/>
      </c:catAx>
      <c:valAx>
        <c:axId val="185830592"/>
        <c:scaling>
          <c:orientation val="minMax"/>
        </c:scaling>
        <c:delete val="1"/>
        <c:axPos val="l"/>
        <c:numFmt formatCode="#,##0" sourceLinked="1"/>
        <c:majorTickMark val="none"/>
        <c:minorTickMark val="none"/>
        <c:tickLblPos val="nextTo"/>
        <c:crossAx val="18595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[Bangalore-magicbricks-clean-data.xlsx]Pivot!PivotTable7</c:name>
    <c:fmtId val="3"/>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US">
                <a:solidFill>
                  <a:srgbClr val="FF0000"/>
                </a:solidFill>
              </a:rPr>
              <a:t>Location AVG</a:t>
            </a:r>
            <a:r>
              <a:rPr lang="en-US" baseline="0">
                <a:solidFill>
                  <a:srgbClr val="FF0000"/>
                </a:solidFill>
              </a:rPr>
              <a:t> Price(Lakhs)</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174240890085406E-2"/>
          <c:y val="9.3952325108297624E-2"/>
          <c:w val="0.92177933696260739"/>
          <c:h val="0.57489218103056272"/>
        </c:manualLayout>
      </c:layout>
      <c:barChart>
        <c:barDir val="col"/>
        <c:grouping val="clustered"/>
        <c:varyColors val="0"/>
        <c:ser>
          <c:idx val="0"/>
          <c:order val="0"/>
          <c:tx>
            <c:strRef>
              <c:f>Pivot!$H$2</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Pivot!$G$3:$G$20</c:f>
              <c:strCache>
                <c:ptCount val="17"/>
                <c:pt idx="0">
                  <c:v>Devanahalli Bangalore</c:v>
                </c:pt>
                <c:pt idx="1">
                  <c:v>Gunjur Bangalore</c:v>
                </c:pt>
                <c:pt idx="2">
                  <c:v>Horamavu Bangalore</c:v>
                </c:pt>
                <c:pt idx="3">
                  <c:v>Indiranagar Bangalore</c:v>
                </c:pt>
                <c:pt idx="4">
                  <c:v>Jalahalli, Jalahalli, Outer Ring Road Bangalore</c:v>
                </c:pt>
                <c:pt idx="5">
                  <c:v>Kanakapura Road Bangalore</c:v>
                </c:pt>
                <c:pt idx="6">
                  <c:v>Magadi Main Road Bangalore</c:v>
                </c:pt>
                <c:pt idx="7">
                  <c:v>Panathur Bangalore</c:v>
                </c:pt>
                <c:pt idx="8">
                  <c:v>Rachenahalli, Thanisandra Bangalore</c:v>
                </c:pt>
                <c:pt idx="9">
                  <c:v>Rajajinagar Bangalore</c:v>
                </c:pt>
                <c:pt idx="10">
                  <c:v>Sarjapur Road Bangalore</c:v>
                </c:pt>
                <c:pt idx="11">
                  <c:v>Sarjapura Bangalore</c:v>
                </c:pt>
                <c:pt idx="12">
                  <c:v>Soukya Road Bangalore</c:v>
                </c:pt>
                <c:pt idx="13">
                  <c:v>Thanisandra Main Road Bangalore</c:v>
                </c:pt>
                <c:pt idx="14">
                  <c:v>Whitefield Bangalore</c:v>
                </c:pt>
                <c:pt idx="15">
                  <c:v>Yelahanka Bangalore</c:v>
                </c:pt>
                <c:pt idx="16">
                  <c:v>Yeswanthpur Bangalore</c:v>
                </c:pt>
              </c:strCache>
            </c:strRef>
          </c:cat>
          <c:val>
            <c:numRef>
              <c:f>Pivot!$H$3:$H$20</c:f>
              <c:numCache>
                <c:formatCode>#,##0</c:formatCode>
                <c:ptCount val="17"/>
                <c:pt idx="0">
                  <c:v>171.33333333333334</c:v>
                </c:pt>
                <c:pt idx="1">
                  <c:v>211</c:v>
                </c:pt>
                <c:pt idx="2">
                  <c:v>656</c:v>
                </c:pt>
                <c:pt idx="3">
                  <c:v>806</c:v>
                </c:pt>
                <c:pt idx="4">
                  <c:v>163</c:v>
                </c:pt>
                <c:pt idx="5">
                  <c:v>429</c:v>
                </c:pt>
                <c:pt idx="6">
                  <c:v>418</c:v>
                </c:pt>
                <c:pt idx="7">
                  <c:v>177</c:v>
                </c:pt>
                <c:pt idx="8">
                  <c:v>227.99999999999997</c:v>
                </c:pt>
                <c:pt idx="9">
                  <c:v>877</c:v>
                </c:pt>
                <c:pt idx="10">
                  <c:v>476.71428571428572</c:v>
                </c:pt>
                <c:pt idx="11">
                  <c:v>110.00000000000001</c:v>
                </c:pt>
                <c:pt idx="12">
                  <c:v>109.00000000000001</c:v>
                </c:pt>
                <c:pt idx="13">
                  <c:v>113.99999999999999</c:v>
                </c:pt>
                <c:pt idx="14">
                  <c:v>548.5</c:v>
                </c:pt>
                <c:pt idx="15">
                  <c:v>245.5</c:v>
                </c:pt>
                <c:pt idx="16">
                  <c:v>391</c:v>
                </c:pt>
              </c:numCache>
            </c:numRef>
          </c:val>
          <c:extLst>
            <c:ext xmlns:c16="http://schemas.microsoft.com/office/drawing/2014/chart" uri="{C3380CC4-5D6E-409C-BE32-E72D297353CC}">
              <c16:uniqueId val="{00000000-6D9E-B14B-8EA2-8864E05E9352}"/>
            </c:ext>
          </c:extLst>
        </c:ser>
        <c:dLbls>
          <c:showLegendKey val="0"/>
          <c:showVal val="0"/>
          <c:showCatName val="0"/>
          <c:showSerName val="0"/>
          <c:showPercent val="0"/>
          <c:showBubbleSize val="0"/>
        </c:dLbls>
        <c:gapWidth val="219"/>
        <c:overlap val="-27"/>
        <c:axId val="2011798896"/>
        <c:axId val="2011800608"/>
      </c:barChart>
      <c:catAx>
        <c:axId val="201179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11800608"/>
        <c:crosses val="autoZero"/>
        <c:auto val="1"/>
        <c:lblAlgn val="ctr"/>
        <c:lblOffset val="100"/>
        <c:noMultiLvlLbl val="0"/>
      </c:catAx>
      <c:valAx>
        <c:axId val="2011800608"/>
        <c:scaling>
          <c:orientation val="minMax"/>
        </c:scaling>
        <c:delete val="1"/>
        <c:axPos val="l"/>
        <c:numFmt formatCode="#,##0" sourceLinked="1"/>
        <c:majorTickMark val="none"/>
        <c:minorTickMark val="none"/>
        <c:tickLblPos val="nextTo"/>
        <c:crossAx val="201179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[Bangalore-magicbricks-clean-data.xlsx]Pivot!PivotTable6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Property Type</a:t>
            </a:r>
            <a:r>
              <a:rPr lang="en-US" baseline="0">
                <a:solidFill>
                  <a:srgbClr val="FF0000"/>
                </a:solidFill>
              </a:rPr>
              <a:t> AVG Price</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2">
              <a:lumMod val="60000"/>
              <a:lumOff val="4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2">
              <a:lumMod val="40000"/>
              <a:lumOff val="6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Pivot!$E$2</c:f>
              <c:strCache>
                <c:ptCount val="1"/>
                <c:pt idx="0">
                  <c:v>Total</c:v>
                </c:pt>
              </c:strCache>
            </c:strRef>
          </c:tx>
          <c:dPt>
            <c:idx val="0"/>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1-2EC9-FF48-A8D8-F11B2A828D76}"/>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2EC9-FF48-A8D8-F11B2A828D76}"/>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5-2EC9-FF48-A8D8-F11B2A828D76}"/>
              </c:ext>
            </c:extLst>
          </c:dPt>
          <c:dLbls>
            <c:dLbl>
              <c:idx val="0"/>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EC9-FF48-A8D8-F11B2A828D76}"/>
                </c:ext>
              </c:extLst>
            </c:dLbl>
            <c:dLbl>
              <c:idx val="1"/>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C9-FF48-A8D8-F11B2A828D76}"/>
                </c:ext>
              </c:extLst>
            </c:dLbl>
            <c:dLbl>
              <c:idx val="2"/>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EC9-FF48-A8D8-F11B2A828D7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Pivot!$D$3:$D$6</c:f>
              <c:strCache>
                <c:ptCount val="3"/>
                <c:pt idx="0">
                  <c:v>Apartment</c:v>
                </c:pt>
                <c:pt idx="1">
                  <c:v>House</c:v>
                </c:pt>
                <c:pt idx="2">
                  <c:v>Villa</c:v>
                </c:pt>
              </c:strCache>
            </c:strRef>
          </c:cat>
          <c:val>
            <c:numRef>
              <c:f>Pivot!$E$3:$E$6</c:f>
              <c:numCache>
                <c:formatCode>#,##0</c:formatCode>
                <c:ptCount val="3"/>
                <c:pt idx="0">
                  <c:v>319.92</c:v>
                </c:pt>
                <c:pt idx="1">
                  <c:v>1291</c:v>
                </c:pt>
                <c:pt idx="2">
                  <c:v>581.75</c:v>
                </c:pt>
              </c:numCache>
            </c:numRef>
          </c:val>
          <c:extLst>
            <c:ext xmlns:c16="http://schemas.microsoft.com/office/drawing/2014/chart" uri="{C3380CC4-5D6E-409C-BE32-E72D297353CC}">
              <c16:uniqueId val="{00000006-2EC9-FF48-A8D8-F11B2A828D7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381000</xdr:colOff>
      <xdr:row>1</xdr:row>
      <xdr:rowOff>190500</xdr:rowOff>
    </xdr:from>
    <xdr:to>
      <xdr:col>20</xdr:col>
      <xdr:colOff>12700</xdr:colOff>
      <xdr:row>17</xdr:row>
      <xdr:rowOff>0</xdr:rowOff>
    </xdr:to>
    <xdr:graphicFrame macro="">
      <xdr:nvGraphicFramePr>
        <xdr:cNvPr id="3" name="Chart 2">
          <a:extLst>
            <a:ext uri="{FF2B5EF4-FFF2-40B4-BE49-F238E27FC236}">
              <a16:creationId xmlns:a16="http://schemas.microsoft.com/office/drawing/2014/main" id="{22940A1B-082E-874B-AAF7-81673A43CA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xdr:row>
      <xdr:rowOff>25400</xdr:rowOff>
    </xdr:from>
    <xdr:to>
      <xdr:col>12</xdr:col>
      <xdr:colOff>177800</xdr:colOff>
      <xdr:row>17</xdr:row>
      <xdr:rowOff>38100</xdr:rowOff>
    </xdr:to>
    <xdr:graphicFrame macro="">
      <xdr:nvGraphicFramePr>
        <xdr:cNvPr id="5" name="Chart 4">
          <a:extLst>
            <a:ext uri="{FF2B5EF4-FFF2-40B4-BE49-F238E27FC236}">
              <a16:creationId xmlns:a16="http://schemas.microsoft.com/office/drawing/2014/main" id="{EBD094D5-EE46-DF4C-9695-0E4A22D15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635000</xdr:colOff>
      <xdr:row>18</xdr:row>
      <xdr:rowOff>0</xdr:rowOff>
    </xdr:from>
    <xdr:to>
      <xdr:col>19</xdr:col>
      <xdr:colOff>774700</xdr:colOff>
      <xdr:row>38</xdr:row>
      <xdr:rowOff>12700</xdr:rowOff>
    </xdr:to>
    <xdr:graphicFrame macro="">
      <xdr:nvGraphicFramePr>
        <xdr:cNvPr id="6" name="Chart 5">
          <a:extLst>
            <a:ext uri="{FF2B5EF4-FFF2-40B4-BE49-F238E27FC236}">
              <a16:creationId xmlns:a16="http://schemas.microsoft.com/office/drawing/2014/main" id="{F27A81BB-E12E-534B-A9BE-91F176095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18</xdr:row>
      <xdr:rowOff>0</xdr:rowOff>
    </xdr:from>
    <xdr:to>
      <xdr:col>9</xdr:col>
      <xdr:colOff>419100</xdr:colOff>
      <xdr:row>38</xdr:row>
      <xdr:rowOff>0</xdr:rowOff>
    </xdr:to>
    <xdr:graphicFrame macro="">
      <xdr:nvGraphicFramePr>
        <xdr:cNvPr id="7" name="Chart 6">
          <a:extLst>
            <a:ext uri="{FF2B5EF4-FFF2-40B4-BE49-F238E27FC236}">
              <a16:creationId xmlns:a16="http://schemas.microsoft.com/office/drawing/2014/main" id="{C2D355CB-CE7D-724E-B9F3-65C2C3274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558800</xdr:colOff>
      <xdr:row>9</xdr:row>
      <xdr:rowOff>190500</xdr:rowOff>
    </xdr:from>
    <xdr:to>
      <xdr:col>2</xdr:col>
      <xdr:colOff>469900</xdr:colOff>
      <xdr:row>18</xdr:row>
      <xdr:rowOff>12700</xdr:rowOff>
    </xdr:to>
    <mc:AlternateContent xmlns:mc="http://schemas.openxmlformats.org/markup-compatibility/2006" xmlns:a14="http://schemas.microsoft.com/office/drawing/2010/main">
      <mc:Choice Requires="a14">
        <xdr:graphicFrame macro="">
          <xdr:nvGraphicFramePr>
            <xdr:cNvPr id="8" name="BHK">
              <a:extLst>
                <a:ext uri="{FF2B5EF4-FFF2-40B4-BE49-F238E27FC236}">
                  <a16:creationId xmlns:a16="http://schemas.microsoft.com/office/drawing/2014/main" id="{BF257197-9762-6E09-2A7F-0BBE719F449B}"/>
                </a:ext>
              </a:extLst>
            </xdr:cNvPr>
            <xdr:cNvGraphicFramePr/>
          </xdr:nvGraphicFramePr>
          <xdr:xfrm>
            <a:off x="0" y="0"/>
            <a:ext cx="0" cy="0"/>
          </xdr:xfrm>
          <a:graphic>
            <a:graphicData uri="http://schemas.microsoft.com/office/drawing/2010/slicer">
              <sle:slicer xmlns:sle="http://schemas.microsoft.com/office/drawing/2010/slicer" name="BHK"/>
            </a:graphicData>
          </a:graphic>
        </xdr:graphicFrame>
      </mc:Choice>
      <mc:Fallback xmlns="">
        <xdr:sp macro="" textlink="">
          <xdr:nvSpPr>
            <xdr:cNvPr id="0" name=""/>
            <xdr:cNvSpPr>
              <a:spLocks noTextEdit="1"/>
            </xdr:cNvSpPr>
          </xdr:nvSpPr>
          <xdr:spPr>
            <a:xfrm>
              <a:off x="558800" y="2019300"/>
              <a:ext cx="1562100" cy="1651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nan Alam" refreshedDate="45825.851728009256" createdVersion="8" refreshedVersion="8" minRefreshableVersion="3" recordCount="30" xr:uid="{F4EC29EC-ED72-E548-B3ED-85000815C8A8}">
  <cacheSource type="worksheet">
    <worksheetSource ref="A1:M31" sheet="Magicbricks-clean-data"/>
  </cacheSource>
  <cacheFields count="13">
    <cacheField name="Title" numFmtId="0">
      <sharedItems/>
    </cacheField>
    <cacheField name="BHK" numFmtId="0">
      <sharedItems containsSemiMixedTypes="0" containsString="0" containsNumber="1" containsInteger="1" minValue="2" maxValue="6" count="5">
        <n v="2"/>
        <n v="3"/>
        <n v="4"/>
        <n v="6"/>
        <n v="5"/>
      </sharedItems>
    </cacheField>
    <cacheField name="Type" numFmtId="0">
      <sharedItems count="3">
        <s v="Apartment"/>
        <s v="Villa"/>
        <s v="House"/>
      </sharedItems>
    </cacheField>
    <cacheField name="Location" numFmtId="0">
      <sharedItems count="17">
        <s v="Soukya Road Bangalore"/>
        <s v="Thanisandra Main Road Bangalore"/>
        <s v="Rachenahalli, Thanisandra Bangalore"/>
        <s v="Sarjapura Bangalore"/>
        <s v="Gunjur Bangalore"/>
        <s v="Whitefield Bangalore"/>
        <s v="Yeswanthpur Bangalore"/>
        <s v="Sarjapur Road Bangalore"/>
        <s v="Devanahalli Bangalore"/>
        <s v="Rajajinagar Bangalore"/>
        <s v="Panathur Bangalore"/>
        <s v="Yelahanka Bangalore"/>
        <s v="Magadi Main Road Bangalore"/>
        <s v="Kanakapura Road Bangalore"/>
        <s v="Horamavu Bangalore"/>
        <s v="Indiranagar Bangalore"/>
        <s v="Jalahalli, Jalahalli, Outer Ring Road Bangalore"/>
      </sharedItems>
    </cacheField>
    <cacheField name="Area sqft" numFmtId="0">
      <sharedItems count="26">
        <s v="1261 "/>
        <s v="1241 "/>
        <s v="1865 "/>
        <s v="1540 "/>
        <s v="1756 "/>
        <s v="2115 "/>
        <s v="2527 "/>
        <s v="3746 "/>
        <s v="7600 "/>
        <s v="1860 "/>
        <s v="3643 "/>
        <s v="2315 "/>
        <s v="1330 "/>
        <s v="4228 "/>
        <s v="1851 "/>
        <s v="1685 "/>
        <s v="2069 "/>
        <s v="1510 "/>
        <s v="4814 "/>
        <s v="2868 "/>
        <s v="0"/>
        <s v="3500 "/>
        <s v="3775 "/>
        <s v="1700 "/>
        <s v="1705 "/>
        <s v="2800 "/>
      </sharedItems>
    </cacheField>
    <cacheField name="Status" numFmtId="0">
      <sharedItems/>
    </cacheField>
    <cacheField name="Transaction" numFmtId="0">
      <sharedItems count="1">
        <s v="New Property"/>
      </sharedItems>
    </cacheField>
    <cacheField name="Furnishing" numFmtId="0">
      <sharedItems/>
    </cacheField>
    <cacheField name="Parking" numFmtId="0">
      <sharedItems/>
    </cacheField>
    <cacheField name="Bathroom" numFmtId="0">
      <sharedItems/>
    </cacheField>
    <cacheField name="Balcony" numFmtId="0">
      <sharedItems/>
    </cacheField>
    <cacheField name="Price(CR)" numFmtId="0">
      <sharedItems/>
    </cacheField>
    <cacheField name="Price(Lakhs)" numFmtId="0">
      <sharedItems containsSemiMixedTypes="0" containsString="0" containsNumber="1" minValue="109.00000000000001" maxValue="1291"/>
    </cacheField>
  </cacheFields>
  <extLst>
    <ext xmlns:x14="http://schemas.microsoft.com/office/spreadsheetml/2009/9/main" uri="{725AE2AE-9491-48be-B2B4-4EB974FC3084}">
      <x14:pivotCacheDefinition pivotCacheId="2294729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s v="2 BHK Apartment for Sale in Soukya Road Bangalore"/>
    <x v="0"/>
    <x v="0"/>
    <x v="0"/>
    <x v="0"/>
    <s v="Sep 28"/>
    <x v="0"/>
    <s v="Unfurnished"/>
    <s v="0"/>
    <s v="2"/>
    <s v="0"/>
    <s v="1.09"/>
    <n v="109.00000000000001"/>
  </r>
  <r>
    <s v="2 BHK Apartment for Sale in Thanisandra Main Road Bangalore"/>
    <x v="0"/>
    <x v="0"/>
    <x v="1"/>
    <x v="1"/>
    <s v="Oct 29"/>
    <x v="0"/>
    <s v="Unfurnished"/>
    <s v="0"/>
    <s v="2"/>
    <s v="0"/>
    <s v="1.14"/>
    <n v="113.99999999999999"/>
  </r>
  <r>
    <s v="3 BHK Apartment for Sale in Rachenahalli, Thanisandra Bangalore"/>
    <x v="1"/>
    <x v="0"/>
    <x v="2"/>
    <x v="2"/>
    <s v="Dec 27"/>
    <x v="0"/>
    <s v="Unfurnished"/>
    <s v="1 Covered"/>
    <s v="2"/>
    <s v="0"/>
    <s v="2.28"/>
    <n v="227.99999999999997"/>
  </r>
  <r>
    <s v="3 BHK Apartment for Sale in Sarjapura Bangalore"/>
    <x v="1"/>
    <x v="0"/>
    <x v="3"/>
    <x v="3"/>
    <s v="Ready to Move"/>
    <x v="0"/>
    <s v="Unfurnished"/>
    <s v="1 Covered"/>
    <s v="3"/>
    <s v="0"/>
    <s v="1.10"/>
    <n v="110.00000000000001"/>
  </r>
  <r>
    <s v="3 BHK Apartment for Sale in Gunjur Bangalore"/>
    <x v="1"/>
    <x v="0"/>
    <x v="4"/>
    <x v="4"/>
    <s v="Feb 30"/>
    <x v="0"/>
    <s v="Unfurnished"/>
    <s v="0"/>
    <s v="3"/>
    <s v="0"/>
    <s v="2.11"/>
    <n v="211"/>
  </r>
  <r>
    <s v="4 BHK Apartment for Sale in Whitefield Bangalore"/>
    <x v="2"/>
    <x v="0"/>
    <x v="5"/>
    <x v="5"/>
    <s v="Dec 27"/>
    <x v="0"/>
    <s v="Unfurnished"/>
    <s v="0"/>
    <s v="4"/>
    <s v="2"/>
    <s v="3.18"/>
    <n v="318"/>
  </r>
  <r>
    <s v="4 BHK Apartment for Sale in Yeswanthpur Bangalore"/>
    <x v="2"/>
    <x v="0"/>
    <x v="6"/>
    <x v="6"/>
    <s v="May 30"/>
    <x v="0"/>
    <s v="Unfurnished"/>
    <s v="0"/>
    <s v="3"/>
    <s v="3"/>
    <s v="4"/>
    <n v="400"/>
  </r>
  <r>
    <s v="6 BHK Villa for Sale in Sarjapur Road Bangalore"/>
    <x v="3"/>
    <x v="1"/>
    <x v="7"/>
    <x v="7"/>
    <s v="Jun 27"/>
    <x v="0"/>
    <s v="Unfurnished"/>
    <s v="1 Open"/>
    <s v="6"/>
    <s v="5"/>
    <s v="6.41"/>
    <n v="641"/>
  </r>
  <r>
    <s v="5 BHK Apartment for Sale in Whitefield Bangalore"/>
    <x v="4"/>
    <x v="0"/>
    <x v="5"/>
    <x v="8"/>
    <s v="0"/>
    <x v="0"/>
    <s v="Unfurnished"/>
    <s v="0"/>
    <s v="5"/>
    <s v="5"/>
    <s v="12.82"/>
    <n v="1282"/>
  </r>
  <r>
    <s v="3 BHK Apartment for Sale in Devanahalli Bangalore"/>
    <x v="1"/>
    <x v="0"/>
    <x v="8"/>
    <x v="9"/>
    <s v="Mar 30"/>
    <x v="0"/>
    <s v="Unfurnished"/>
    <s v="0"/>
    <s v="3"/>
    <s v="3"/>
    <s v="1.87"/>
    <n v="187"/>
  </r>
  <r>
    <s v="4 BHK Apartment for Sale in Rajajinagar Bangalore"/>
    <x v="2"/>
    <x v="0"/>
    <x v="9"/>
    <x v="10"/>
    <s v="0"/>
    <x v="0"/>
    <s v="Unfurnished"/>
    <s v="0"/>
    <s v="4"/>
    <s v="4"/>
    <s v="8.77"/>
    <n v="877"/>
  </r>
  <r>
    <s v="3 BHK Apartment for Sale in Yeswanthpur Bangalore"/>
    <x v="1"/>
    <x v="0"/>
    <x v="6"/>
    <x v="11"/>
    <s v="0"/>
    <x v="0"/>
    <s v="Unfurnished"/>
    <s v="0"/>
    <s v="3"/>
    <s v="2"/>
    <s v="3.82"/>
    <n v="382"/>
  </r>
  <r>
    <s v="3 BHK Apartment for Sale in Sarjapur Road Bangalore"/>
    <x v="1"/>
    <x v="0"/>
    <x v="7"/>
    <x v="12"/>
    <s v="0"/>
    <x v="0"/>
    <s v="Unfurnished"/>
    <s v="0"/>
    <s v="3"/>
    <s v="1"/>
    <s v="1.23"/>
    <n v="123"/>
  </r>
  <r>
    <s v="4 BHK Villa for Sale in Sarjapur Road Bangalore"/>
    <x v="2"/>
    <x v="1"/>
    <x v="7"/>
    <x v="13"/>
    <s v="0"/>
    <x v="0"/>
    <s v="Unfurnished"/>
    <s v="1 Open"/>
    <s v="3"/>
    <s v="3"/>
    <s v="7.24"/>
    <n v="724"/>
  </r>
  <r>
    <s v="3 BHK Apartment for Sale in Devanahalli Bangalore"/>
    <x v="1"/>
    <x v="0"/>
    <x v="8"/>
    <x v="9"/>
    <s v="Mar 30"/>
    <x v="0"/>
    <s v="Unfurnished"/>
    <s v="0"/>
    <s v="3"/>
    <s v="3"/>
    <s v="1.87"/>
    <n v="187"/>
  </r>
  <r>
    <s v="3 BHK Apartment for Sale in Devanahalli Bangalore"/>
    <x v="1"/>
    <x v="0"/>
    <x v="8"/>
    <x v="9"/>
    <s v="Aug 30"/>
    <x v="0"/>
    <s v="Unfurnished"/>
    <s v="0"/>
    <s v="0"/>
    <s v="0"/>
    <s v="1.40"/>
    <n v="140"/>
  </r>
  <r>
    <s v="3 BHK Apartment for Sale in Sarjapur Road Bangalore"/>
    <x v="1"/>
    <x v="0"/>
    <x v="7"/>
    <x v="14"/>
    <s v="Dec 26"/>
    <x v="0"/>
    <s v="Unfurnished"/>
    <s v="0"/>
    <s v="3"/>
    <s v="2"/>
    <s v="1.30"/>
    <n v="130"/>
  </r>
  <r>
    <s v="3 BHK Apartment for Sale in Panathur Bangalore"/>
    <x v="1"/>
    <x v="0"/>
    <x v="10"/>
    <x v="15"/>
    <s v="Dec 28"/>
    <x v="0"/>
    <s v="Unfurnished"/>
    <s v="0"/>
    <s v="3"/>
    <s v="3"/>
    <s v="1.77"/>
    <n v="177"/>
  </r>
  <r>
    <s v="3 BHK Apartment for Sale in Yelahanka Bangalore"/>
    <x v="1"/>
    <x v="0"/>
    <x v="11"/>
    <x v="16"/>
    <s v="Feb 30"/>
    <x v="0"/>
    <s v="Unfurnished"/>
    <s v="0"/>
    <s v="3"/>
    <s v="2"/>
    <s v="2.59"/>
    <n v="259"/>
  </r>
  <r>
    <s v="3 BHK Apartment for Sale in Sarjapur Road Bangalore"/>
    <x v="1"/>
    <x v="0"/>
    <x v="7"/>
    <x v="17"/>
    <s v="0"/>
    <x v="0"/>
    <s v="Unfurnished"/>
    <s v="0"/>
    <s v="3"/>
    <s v="1"/>
    <s v="1.22"/>
    <n v="122"/>
  </r>
  <r>
    <s v="4 BHK House for Sale in Sarjapur Road Bangalore"/>
    <x v="2"/>
    <x v="2"/>
    <x v="7"/>
    <x v="18"/>
    <s v="Dec 29"/>
    <x v="0"/>
    <s v="Unfurnished"/>
    <s v="1 Open"/>
    <s v="5"/>
    <s v="5"/>
    <s v="12.91"/>
    <n v="1291"/>
  </r>
  <r>
    <s v="5 BHK Apartment for Sale in Magadi Main Road Bangalore"/>
    <x v="4"/>
    <x v="0"/>
    <x v="12"/>
    <x v="19"/>
    <s v="Jun 29"/>
    <x v="0"/>
    <s v="Unfurnished"/>
    <s v="0"/>
    <s v="4"/>
    <s v="3"/>
    <s v="4.18"/>
    <n v="418"/>
  </r>
  <r>
    <s v="3 BHK Apartment for Sale in Whitefield Bangalore"/>
    <x v="1"/>
    <x v="0"/>
    <x v="5"/>
    <x v="20"/>
    <s v="0"/>
    <x v="0"/>
    <s v="Unfurnished"/>
    <s v="0"/>
    <s v="3"/>
    <s v="2"/>
    <s v="1.83"/>
    <n v="183"/>
  </r>
  <r>
    <s v="4 BHK Villa for Sale in Sarjapur Road Bangalore"/>
    <x v="2"/>
    <x v="1"/>
    <x v="7"/>
    <x v="21"/>
    <s v="Nov 25"/>
    <x v="0"/>
    <s v="Unfurnished"/>
    <s v="1 Open"/>
    <s v="4"/>
    <s v="3"/>
    <s v="3.06"/>
    <n v="306"/>
  </r>
  <r>
    <s v="3 BHK Apartment for Sale in Kanakapura Road Bangalore"/>
    <x v="1"/>
    <x v="0"/>
    <x v="13"/>
    <x v="20"/>
    <s v="Sep 25"/>
    <x v="0"/>
    <s v="Unfurnished"/>
    <s v="0"/>
    <s v="3"/>
    <s v="3"/>
    <s v="4.29"/>
    <n v="429"/>
  </r>
  <r>
    <s v="4 BHK Villa for Sale in Horamavu Bangalore"/>
    <x v="2"/>
    <x v="1"/>
    <x v="14"/>
    <x v="20"/>
    <s v="0"/>
    <x v="0"/>
    <s v="Unfurnished"/>
    <s v="1 Open"/>
    <s v="4"/>
    <s v="2"/>
    <s v="6.56"/>
    <n v="656"/>
  </r>
  <r>
    <s v="3 BHK Apartment for Sale in Indiranagar Bangalore"/>
    <x v="1"/>
    <x v="0"/>
    <x v="15"/>
    <x v="22"/>
    <s v="0"/>
    <x v="0"/>
    <s v="Unfurnished"/>
    <s v="0"/>
    <s v="4"/>
    <s v="3"/>
    <s v="8.06"/>
    <n v="806"/>
  </r>
  <r>
    <s v="3 BHK Apartment for Sale in Yelahanka Bangalore"/>
    <x v="1"/>
    <x v="0"/>
    <x v="11"/>
    <x v="23"/>
    <s v="Mar 30"/>
    <x v="0"/>
    <s v="Unfurnished"/>
    <s v="0"/>
    <s v="3"/>
    <s v="3"/>
    <s v="2.32"/>
    <n v="231.99999999999997"/>
  </r>
  <r>
    <s v="3 BHK Apartment for Sale in Jalahalli, Jalahalli, Outer Ring Road Bangalore"/>
    <x v="1"/>
    <x v="0"/>
    <x v="16"/>
    <x v="24"/>
    <s v="0"/>
    <x v="0"/>
    <s v="Unfurnished"/>
    <s v="0"/>
    <s v="3"/>
    <s v="3"/>
    <s v="1.63"/>
    <n v="163"/>
  </r>
  <r>
    <s v="4 BHK Apartment for Sale in Whitefield Bangalore"/>
    <x v="2"/>
    <x v="0"/>
    <x v="5"/>
    <x v="25"/>
    <s v="Ready to Move"/>
    <x v="0"/>
    <s v="Unfurnished"/>
    <s v="0"/>
    <s v="4"/>
    <s v="4"/>
    <s v="4.11"/>
    <n v="411.00000000000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E0D23D-1238-3C4D-BE22-890F6C092E65}"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2:K29" firstHeaderRow="1" firstDataRow="1" firstDataCol="1"/>
  <pivotFields count="13">
    <pivotField showAll="0"/>
    <pivotField showAll="0">
      <items count="6">
        <item x="0"/>
        <item x="1"/>
        <item x="2"/>
        <item x="4"/>
        <item x="3"/>
        <item t="default"/>
      </items>
    </pivotField>
    <pivotField showAll="0">
      <items count="4">
        <item x="0"/>
        <item x="2"/>
        <item x="1"/>
        <item t="default"/>
      </items>
    </pivotField>
    <pivotField showAll="0">
      <items count="18">
        <item x="8"/>
        <item x="4"/>
        <item x="14"/>
        <item x="15"/>
        <item x="16"/>
        <item x="13"/>
        <item x="12"/>
        <item x="10"/>
        <item x="2"/>
        <item x="9"/>
        <item x="7"/>
        <item x="3"/>
        <item x="0"/>
        <item x="1"/>
        <item x="5"/>
        <item x="11"/>
        <item x="6"/>
        <item t="default"/>
      </items>
    </pivotField>
    <pivotField axis="axisRow" showAll="0">
      <items count="27">
        <item x="20"/>
        <item x="1"/>
        <item x="0"/>
        <item x="12"/>
        <item x="17"/>
        <item x="3"/>
        <item x="15"/>
        <item x="23"/>
        <item x="24"/>
        <item x="4"/>
        <item x="14"/>
        <item x="9"/>
        <item x="2"/>
        <item x="16"/>
        <item x="5"/>
        <item x="11"/>
        <item x="6"/>
        <item x="25"/>
        <item x="19"/>
        <item x="21"/>
        <item x="10"/>
        <item x="7"/>
        <item x="22"/>
        <item x="13"/>
        <item x="18"/>
        <item x="8"/>
        <item t="default"/>
      </items>
    </pivotField>
    <pivotField showAll="0"/>
    <pivotField showAll="0"/>
    <pivotField showAll="0"/>
    <pivotField showAll="0"/>
    <pivotField showAll="0"/>
    <pivotField showAll="0"/>
    <pivotField showAll="0"/>
    <pivotField dataField="1" showAll="0"/>
  </pivotFields>
  <rowFields count="1">
    <field x="4"/>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Average of Price(Lakhs)" fld="12" subtotal="average" baseField="0" baseItem="0" numFmtId="3"/>
  </dataField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B8ADAC-D5AF-584D-A6E9-35E08FAF3009}" name="PivotTable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2:H20" firstHeaderRow="1" firstDataRow="1" firstDataCol="1"/>
  <pivotFields count="13">
    <pivotField showAll="0"/>
    <pivotField showAll="0">
      <items count="6">
        <item x="0"/>
        <item x="1"/>
        <item x="2"/>
        <item x="4"/>
        <item x="3"/>
        <item t="default"/>
      </items>
    </pivotField>
    <pivotField showAll="0">
      <items count="4">
        <item x="0"/>
        <item x="2"/>
        <item x="1"/>
        <item t="default"/>
      </items>
    </pivotField>
    <pivotField axis="axisRow" showAll="0">
      <items count="18">
        <item x="8"/>
        <item x="4"/>
        <item x="14"/>
        <item x="15"/>
        <item x="16"/>
        <item x="13"/>
        <item x="12"/>
        <item x="10"/>
        <item x="2"/>
        <item x="9"/>
        <item x="7"/>
        <item x="3"/>
        <item x="0"/>
        <item x="1"/>
        <item x="5"/>
        <item x="11"/>
        <item x="6"/>
        <item t="default"/>
      </items>
    </pivotField>
    <pivotField showAll="0"/>
    <pivotField showAll="0"/>
    <pivotField showAll="0"/>
    <pivotField showAll="0"/>
    <pivotField showAll="0"/>
    <pivotField showAll="0"/>
    <pivotField showAll="0"/>
    <pivotField showAll="0"/>
    <pivotField dataField="1" showAll="0"/>
  </pivotFields>
  <rowFields count="1">
    <field x="3"/>
  </rowFields>
  <rowItems count="18">
    <i>
      <x/>
    </i>
    <i>
      <x v="1"/>
    </i>
    <i>
      <x v="2"/>
    </i>
    <i>
      <x v="3"/>
    </i>
    <i>
      <x v="4"/>
    </i>
    <i>
      <x v="5"/>
    </i>
    <i>
      <x v="6"/>
    </i>
    <i>
      <x v="7"/>
    </i>
    <i>
      <x v="8"/>
    </i>
    <i>
      <x v="9"/>
    </i>
    <i>
      <x v="10"/>
    </i>
    <i>
      <x v="11"/>
    </i>
    <i>
      <x v="12"/>
    </i>
    <i>
      <x v="13"/>
    </i>
    <i>
      <x v="14"/>
    </i>
    <i>
      <x v="15"/>
    </i>
    <i>
      <x v="16"/>
    </i>
    <i t="grand">
      <x/>
    </i>
  </rowItems>
  <colItems count="1">
    <i/>
  </colItems>
  <dataFields count="1">
    <dataField name="Average of Price(Lakhs)" fld="12" subtotal="average" baseField="0" baseItem="0" numFmtId="3"/>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21DF47-3FB7-724D-81BD-C343879869B2}" name="PivotTable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2:E6" firstHeaderRow="1" firstDataRow="1" firstDataCol="1"/>
  <pivotFields count="13">
    <pivotField showAll="0"/>
    <pivotField showAll="0">
      <items count="6">
        <item x="0"/>
        <item x="1"/>
        <item x="2"/>
        <item x="4"/>
        <item x="3"/>
        <item t="default"/>
      </items>
    </pivotField>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dataField="1" showAll="0"/>
  </pivotFields>
  <rowFields count="1">
    <field x="2"/>
  </rowFields>
  <rowItems count="4">
    <i>
      <x/>
    </i>
    <i>
      <x v="1"/>
    </i>
    <i>
      <x v="2"/>
    </i>
    <i t="grand">
      <x/>
    </i>
  </rowItems>
  <colItems count="1">
    <i/>
  </colItems>
  <dataFields count="1">
    <dataField name="Average of Price(Lakhs)" fld="12" subtotal="average" baseField="0" baseItem="0" numFmtId="3"/>
  </dataField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2"/>
          </reference>
        </references>
      </pivotArea>
    </chartFormat>
    <chartFormat chart="3" format="3">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 count="1" selected="0">
            <x v="0"/>
          </reference>
        </references>
      </pivotArea>
    </chartFormat>
    <chartFormat chart="5" format="10">
      <pivotArea type="data" outline="0" fieldPosition="0">
        <references count="2">
          <reference field="4294967294" count="1" selected="0">
            <x v="0"/>
          </reference>
          <reference field="2" count="1" selected="0">
            <x v="1"/>
          </reference>
        </references>
      </pivotArea>
    </chartFormat>
    <chartFormat chart="5"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524B4C-C297-2F41-BE7B-1BE35183C5C9}"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B8" firstHeaderRow="1" firstDataRow="1" firstDataCol="1"/>
  <pivotFields count="13">
    <pivotField showAll="0"/>
    <pivotField axis="axisRow" showAll="0">
      <items count="6">
        <item x="0"/>
        <item x="1"/>
        <item x="2"/>
        <item x="4"/>
        <item x="3"/>
        <item t="default"/>
      </items>
    </pivotField>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dataField="1" showAll="0"/>
  </pivotFields>
  <rowFields count="1">
    <field x="1"/>
  </rowFields>
  <rowItems count="6">
    <i>
      <x/>
    </i>
    <i>
      <x v="1"/>
    </i>
    <i>
      <x v="2"/>
    </i>
    <i>
      <x v="3"/>
    </i>
    <i>
      <x v="4"/>
    </i>
    <i t="grand">
      <x/>
    </i>
  </rowItems>
  <colItems count="1">
    <i/>
  </colItems>
  <dataFields count="1">
    <dataField name="Average of Price(Lakhs)" fld="12" subtotal="average" baseField="0" baseItem="0" numFmtId="3"/>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HK" xr10:uid="{7CA49501-2090-E740-9926-534CB64D0B60}" sourceName="BHK">
  <pivotTables>
    <pivotTable tabId="4" name="PivotTable6"/>
    <pivotTable tabId="4" name="PivotTable5"/>
    <pivotTable tabId="4" name="PivotTable7"/>
    <pivotTable tabId="4" name="PivotTable8"/>
  </pivotTables>
  <data>
    <tabular pivotCacheId="22947297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HK" xr10:uid="{B83267C5-21CC-9340-8D85-0A4A1840AED0}" cache="Slicer_BHK" caption="BHK" columnCount="2" style="SlicerStyleLight2"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E31CD-DEBD-ED49-A98F-9ACA9F347C19}">
  <dimension ref="A1:I31"/>
  <sheetViews>
    <sheetView tabSelected="1" workbookViewId="0">
      <selection activeCell="B36" sqref="B36"/>
    </sheetView>
  </sheetViews>
  <sheetFormatPr baseColWidth="10" defaultColWidth="19.5" defaultRowHeight="16" x14ac:dyDescent="0.2"/>
  <sheetData>
    <row r="1" spans="1:9" s="1" customFormat="1" ht="19" x14ac:dyDescent="0.25">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v>2</v>
      </c>
      <c r="H2" t="s">
        <v>14</v>
      </c>
      <c r="I2" t="s">
        <v>15</v>
      </c>
    </row>
    <row r="3" spans="1:9" x14ac:dyDescent="0.2">
      <c r="A3" t="s">
        <v>16</v>
      </c>
      <c r="B3" t="s">
        <v>17</v>
      </c>
      <c r="C3" t="s">
        <v>18</v>
      </c>
      <c r="D3" t="s">
        <v>12</v>
      </c>
      <c r="E3" t="s">
        <v>13</v>
      </c>
      <c r="F3" t="s">
        <v>14</v>
      </c>
      <c r="G3">
        <v>2</v>
      </c>
      <c r="H3" t="s">
        <v>14</v>
      </c>
      <c r="I3" t="s">
        <v>19</v>
      </c>
    </row>
    <row r="4" spans="1:9" x14ac:dyDescent="0.2">
      <c r="A4" t="s">
        <v>20</v>
      </c>
      <c r="B4" t="s">
        <v>21</v>
      </c>
      <c r="C4" t="s">
        <v>22</v>
      </c>
      <c r="D4" t="s">
        <v>12</v>
      </c>
      <c r="E4" t="s">
        <v>13</v>
      </c>
      <c r="F4" t="s">
        <v>23</v>
      </c>
      <c r="G4">
        <v>2</v>
      </c>
      <c r="H4" t="s">
        <v>14</v>
      </c>
      <c r="I4" t="s">
        <v>24</v>
      </c>
    </row>
    <row r="5" spans="1:9" x14ac:dyDescent="0.2">
      <c r="A5" t="s">
        <v>25</v>
      </c>
      <c r="B5" t="s">
        <v>26</v>
      </c>
      <c r="C5" t="s">
        <v>27</v>
      </c>
      <c r="D5" t="s">
        <v>12</v>
      </c>
      <c r="E5" t="s">
        <v>13</v>
      </c>
      <c r="F5" t="s">
        <v>23</v>
      </c>
      <c r="G5">
        <v>3</v>
      </c>
      <c r="H5" t="s">
        <v>14</v>
      </c>
      <c r="I5" t="s">
        <v>28</v>
      </c>
    </row>
    <row r="6" spans="1:9" x14ac:dyDescent="0.2">
      <c r="A6" t="s">
        <v>29</v>
      </c>
      <c r="B6" t="s">
        <v>30</v>
      </c>
      <c r="C6" t="s">
        <v>31</v>
      </c>
      <c r="D6" t="s">
        <v>12</v>
      </c>
      <c r="E6" t="s">
        <v>13</v>
      </c>
      <c r="F6" t="s">
        <v>14</v>
      </c>
      <c r="G6">
        <v>3</v>
      </c>
      <c r="H6" t="s">
        <v>14</v>
      </c>
      <c r="I6" t="s">
        <v>32</v>
      </c>
    </row>
    <row r="7" spans="1:9" x14ac:dyDescent="0.2">
      <c r="A7" t="s">
        <v>33</v>
      </c>
      <c r="B7" t="s">
        <v>34</v>
      </c>
      <c r="C7" t="s">
        <v>22</v>
      </c>
      <c r="D7" t="s">
        <v>12</v>
      </c>
      <c r="E7" t="s">
        <v>13</v>
      </c>
      <c r="F7" t="s">
        <v>14</v>
      </c>
      <c r="G7">
        <v>4</v>
      </c>
      <c r="H7">
        <v>2</v>
      </c>
      <c r="I7" t="s">
        <v>35</v>
      </c>
    </row>
    <row r="8" spans="1:9" x14ac:dyDescent="0.2">
      <c r="A8" t="s">
        <v>36</v>
      </c>
      <c r="B8" t="s">
        <v>37</v>
      </c>
      <c r="C8" t="s">
        <v>38</v>
      </c>
      <c r="D8" t="s">
        <v>12</v>
      </c>
      <c r="E8" t="s">
        <v>13</v>
      </c>
      <c r="F8" t="s">
        <v>14</v>
      </c>
      <c r="G8">
        <v>3</v>
      </c>
      <c r="H8">
        <v>3</v>
      </c>
      <c r="I8" t="s">
        <v>39</v>
      </c>
    </row>
    <row r="9" spans="1:9" x14ac:dyDescent="0.2">
      <c r="A9" t="s">
        <v>40</v>
      </c>
      <c r="B9" t="s">
        <v>41</v>
      </c>
      <c r="C9" t="s">
        <v>42</v>
      </c>
      <c r="D9" t="s">
        <v>12</v>
      </c>
      <c r="E9" t="s">
        <v>13</v>
      </c>
      <c r="F9" t="s">
        <v>43</v>
      </c>
      <c r="G9">
        <v>6</v>
      </c>
      <c r="H9">
        <v>5</v>
      </c>
      <c r="I9" t="s">
        <v>44</v>
      </c>
    </row>
    <row r="10" spans="1:9" x14ac:dyDescent="0.2">
      <c r="A10" t="s">
        <v>45</v>
      </c>
      <c r="B10" t="s">
        <v>46</v>
      </c>
      <c r="C10" t="s">
        <v>14</v>
      </c>
      <c r="D10" t="s">
        <v>12</v>
      </c>
      <c r="E10" t="s">
        <v>13</v>
      </c>
      <c r="F10" t="s">
        <v>14</v>
      </c>
      <c r="G10">
        <v>5</v>
      </c>
      <c r="H10">
        <v>5</v>
      </c>
      <c r="I10" t="s">
        <v>47</v>
      </c>
    </row>
    <row r="11" spans="1:9" x14ac:dyDescent="0.2">
      <c r="A11" t="s">
        <v>48</v>
      </c>
      <c r="B11" t="s">
        <v>49</v>
      </c>
      <c r="C11" t="s">
        <v>50</v>
      </c>
      <c r="D11" t="s">
        <v>12</v>
      </c>
      <c r="E11" t="s">
        <v>13</v>
      </c>
      <c r="F11" t="s">
        <v>14</v>
      </c>
      <c r="G11">
        <v>3</v>
      </c>
      <c r="H11">
        <v>3</v>
      </c>
      <c r="I11" t="s">
        <v>51</v>
      </c>
    </row>
    <row r="12" spans="1:9" x14ac:dyDescent="0.2">
      <c r="A12" t="s">
        <v>52</v>
      </c>
      <c r="B12" t="s">
        <v>53</v>
      </c>
      <c r="C12" t="s">
        <v>14</v>
      </c>
      <c r="D12" t="s">
        <v>12</v>
      </c>
      <c r="E12" t="s">
        <v>13</v>
      </c>
      <c r="F12" t="s">
        <v>14</v>
      </c>
      <c r="G12">
        <v>4</v>
      </c>
      <c r="H12">
        <v>4</v>
      </c>
      <c r="I12" t="s">
        <v>54</v>
      </c>
    </row>
    <row r="13" spans="1:9" x14ac:dyDescent="0.2">
      <c r="A13" t="s">
        <v>55</v>
      </c>
      <c r="B13" t="s">
        <v>56</v>
      </c>
      <c r="C13" t="s">
        <v>14</v>
      </c>
      <c r="D13" t="s">
        <v>12</v>
      </c>
      <c r="E13" t="s">
        <v>13</v>
      </c>
      <c r="F13" t="s">
        <v>14</v>
      </c>
      <c r="G13">
        <v>3</v>
      </c>
      <c r="H13">
        <v>2</v>
      </c>
      <c r="I13" t="s">
        <v>57</v>
      </c>
    </row>
    <row r="14" spans="1:9" x14ac:dyDescent="0.2">
      <c r="A14" t="s">
        <v>58</v>
      </c>
      <c r="B14" t="s">
        <v>59</v>
      </c>
      <c r="C14" t="s">
        <v>14</v>
      </c>
      <c r="D14" t="s">
        <v>12</v>
      </c>
      <c r="E14" t="s">
        <v>13</v>
      </c>
      <c r="F14" t="s">
        <v>14</v>
      </c>
      <c r="G14">
        <v>3</v>
      </c>
      <c r="H14">
        <v>1</v>
      </c>
      <c r="I14" t="s">
        <v>60</v>
      </c>
    </row>
    <row r="15" spans="1:9" x14ac:dyDescent="0.2">
      <c r="A15" t="s">
        <v>61</v>
      </c>
      <c r="B15" t="s">
        <v>62</v>
      </c>
      <c r="C15" t="s">
        <v>14</v>
      </c>
      <c r="D15" t="s">
        <v>12</v>
      </c>
      <c r="E15" t="s">
        <v>13</v>
      </c>
      <c r="F15" t="s">
        <v>43</v>
      </c>
      <c r="G15">
        <v>3</v>
      </c>
      <c r="H15">
        <v>3</v>
      </c>
      <c r="I15" t="s">
        <v>63</v>
      </c>
    </row>
    <row r="16" spans="1:9" x14ac:dyDescent="0.2">
      <c r="A16" t="s">
        <v>48</v>
      </c>
      <c r="B16" t="s">
        <v>49</v>
      </c>
      <c r="C16" t="s">
        <v>50</v>
      </c>
      <c r="D16" t="s">
        <v>12</v>
      </c>
      <c r="E16" t="s">
        <v>13</v>
      </c>
      <c r="F16" t="s">
        <v>14</v>
      </c>
      <c r="G16">
        <v>3</v>
      </c>
      <c r="H16">
        <v>3</v>
      </c>
      <c r="I16" t="s">
        <v>51</v>
      </c>
    </row>
    <row r="17" spans="1:9" x14ac:dyDescent="0.2">
      <c r="A17" t="s">
        <v>48</v>
      </c>
      <c r="B17" t="s">
        <v>64</v>
      </c>
      <c r="C17" t="s">
        <v>65</v>
      </c>
      <c r="D17" t="s">
        <v>12</v>
      </c>
      <c r="E17" t="s">
        <v>13</v>
      </c>
      <c r="F17" t="s">
        <v>14</v>
      </c>
      <c r="G17" t="s">
        <v>14</v>
      </c>
      <c r="H17" t="s">
        <v>14</v>
      </c>
      <c r="I17" t="s">
        <v>66</v>
      </c>
    </row>
    <row r="18" spans="1:9" x14ac:dyDescent="0.2">
      <c r="A18" t="s">
        <v>58</v>
      </c>
      <c r="B18" t="s">
        <v>67</v>
      </c>
      <c r="C18" t="s">
        <v>68</v>
      </c>
      <c r="D18" t="s">
        <v>12</v>
      </c>
      <c r="E18" t="s">
        <v>13</v>
      </c>
      <c r="F18" t="s">
        <v>14</v>
      </c>
      <c r="G18">
        <v>3</v>
      </c>
      <c r="H18">
        <v>2</v>
      </c>
      <c r="I18" t="s">
        <v>69</v>
      </c>
    </row>
    <row r="19" spans="1:9" x14ac:dyDescent="0.2">
      <c r="A19" t="s">
        <v>70</v>
      </c>
      <c r="B19" t="s">
        <v>71</v>
      </c>
      <c r="C19" t="s">
        <v>72</v>
      </c>
      <c r="D19" t="s">
        <v>12</v>
      </c>
      <c r="E19" t="s">
        <v>13</v>
      </c>
      <c r="F19" t="s">
        <v>14</v>
      </c>
      <c r="G19">
        <v>3</v>
      </c>
      <c r="H19">
        <v>3</v>
      </c>
      <c r="I19" t="s">
        <v>73</v>
      </c>
    </row>
    <row r="20" spans="1:9" x14ac:dyDescent="0.2">
      <c r="A20" t="s">
        <v>74</v>
      </c>
      <c r="B20" t="s">
        <v>75</v>
      </c>
      <c r="C20" t="s">
        <v>31</v>
      </c>
      <c r="D20" t="s">
        <v>12</v>
      </c>
      <c r="E20" t="s">
        <v>13</v>
      </c>
      <c r="F20" t="s">
        <v>14</v>
      </c>
      <c r="G20">
        <v>3</v>
      </c>
      <c r="H20">
        <v>2</v>
      </c>
      <c r="I20" t="s">
        <v>76</v>
      </c>
    </row>
    <row r="21" spans="1:9" x14ac:dyDescent="0.2">
      <c r="A21" t="s">
        <v>58</v>
      </c>
      <c r="B21" t="s">
        <v>77</v>
      </c>
      <c r="C21" t="s">
        <v>14</v>
      </c>
      <c r="D21" t="s">
        <v>12</v>
      </c>
      <c r="E21" t="s">
        <v>13</v>
      </c>
      <c r="F21" t="s">
        <v>14</v>
      </c>
      <c r="G21">
        <v>3</v>
      </c>
      <c r="H21">
        <v>1</v>
      </c>
      <c r="I21" t="s">
        <v>78</v>
      </c>
    </row>
    <row r="22" spans="1:9" x14ac:dyDescent="0.2">
      <c r="A22" t="s">
        <v>79</v>
      </c>
      <c r="B22" t="s">
        <v>80</v>
      </c>
      <c r="C22" t="s">
        <v>81</v>
      </c>
      <c r="D22" t="s">
        <v>12</v>
      </c>
      <c r="E22" t="s">
        <v>13</v>
      </c>
      <c r="F22" t="s">
        <v>43</v>
      </c>
      <c r="G22">
        <v>5</v>
      </c>
      <c r="H22">
        <v>5</v>
      </c>
      <c r="I22" t="s">
        <v>82</v>
      </c>
    </row>
    <row r="23" spans="1:9" x14ac:dyDescent="0.2">
      <c r="A23" t="s">
        <v>83</v>
      </c>
      <c r="B23" t="s">
        <v>84</v>
      </c>
      <c r="C23" t="s">
        <v>85</v>
      </c>
      <c r="D23" t="s">
        <v>12</v>
      </c>
      <c r="E23" t="s">
        <v>13</v>
      </c>
      <c r="F23" t="s">
        <v>14</v>
      </c>
      <c r="G23">
        <v>4</v>
      </c>
      <c r="H23">
        <v>3</v>
      </c>
      <c r="I23" t="s">
        <v>86</v>
      </c>
    </row>
    <row r="24" spans="1:9" x14ac:dyDescent="0.2">
      <c r="A24" t="s">
        <v>87</v>
      </c>
      <c r="B24" t="s">
        <v>14</v>
      </c>
      <c r="C24" t="s">
        <v>14</v>
      </c>
      <c r="D24" t="s">
        <v>12</v>
      </c>
      <c r="E24" t="s">
        <v>13</v>
      </c>
      <c r="F24" t="s">
        <v>14</v>
      </c>
      <c r="G24">
        <v>3</v>
      </c>
      <c r="H24">
        <v>2</v>
      </c>
      <c r="I24" t="s">
        <v>88</v>
      </c>
    </row>
    <row r="25" spans="1:9" x14ac:dyDescent="0.2">
      <c r="A25" t="s">
        <v>61</v>
      </c>
      <c r="B25" t="s">
        <v>89</v>
      </c>
      <c r="C25" t="s">
        <v>90</v>
      </c>
      <c r="D25" t="s">
        <v>12</v>
      </c>
      <c r="E25" t="s">
        <v>13</v>
      </c>
      <c r="F25" t="s">
        <v>43</v>
      </c>
      <c r="G25">
        <v>4</v>
      </c>
      <c r="H25">
        <v>3</v>
      </c>
      <c r="I25" t="s">
        <v>91</v>
      </c>
    </row>
    <row r="26" spans="1:9" x14ac:dyDescent="0.2">
      <c r="A26" t="s">
        <v>92</v>
      </c>
      <c r="B26" t="s">
        <v>14</v>
      </c>
      <c r="C26" t="s">
        <v>93</v>
      </c>
      <c r="D26" t="s">
        <v>12</v>
      </c>
      <c r="E26" t="s">
        <v>13</v>
      </c>
      <c r="F26" t="s">
        <v>14</v>
      </c>
      <c r="G26">
        <v>3</v>
      </c>
      <c r="H26">
        <v>3</v>
      </c>
      <c r="I26" t="s">
        <v>94</v>
      </c>
    </row>
    <row r="27" spans="1:9" x14ac:dyDescent="0.2">
      <c r="A27" t="s">
        <v>95</v>
      </c>
      <c r="B27" t="s">
        <v>14</v>
      </c>
      <c r="C27" t="s">
        <v>14</v>
      </c>
      <c r="D27" t="s">
        <v>12</v>
      </c>
      <c r="E27" t="s">
        <v>13</v>
      </c>
      <c r="F27" t="s">
        <v>43</v>
      </c>
      <c r="G27">
        <v>4</v>
      </c>
      <c r="H27">
        <v>2</v>
      </c>
      <c r="I27" t="s">
        <v>96</v>
      </c>
    </row>
    <row r="28" spans="1:9" x14ac:dyDescent="0.2">
      <c r="A28" t="s">
        <v>97</v>
      </c>
      <c r="B28" t="s">
        <v>98</v>
      </c>
      <c r="C28" t="s">
        <v>14</v>
      </c>
      <c r="D28" t="s">
        <v>12</v>
      </c>
      <c r="E28" t="s">
        <v>13</v>
      </c>
      <c r="F28" t="s">
        <v>14</v>
      </c>
      <c r="G28">
        <v>4</v>
      </c>
      <c r="H28">
        <v>3</v>
      </c>
      <c r="I28" t="s">
        <v>99</v>
      </c>
    </row>
    <row r="29" spans="1:9" x14ac:dyDescent="0.2">
      <c r="A29" t="s">
        <v>74</v>
      </c>
      <c r="B29" t="s">
        <v>100</v>
      </c>
      <c r="C29" t="s">
        <v>50</v>
      </c>
      <c r="D29" t="s">
        <v>12</v>
      </c>
      <c r="E29" t="s">
        <v>13</v>
      </c>
      <c r="F29" t="s">
        <v>14</v>
      </c>
      <c r="G29">
        <v>3</v>
      </c>
      <c r="H29">
        <v>3</v>
      </c>
      <c r="I29" t="s">
        <v>101</v>
      </c>
    </row>
    <row r="30" spans="1:9" x14ac:dyDescent="0.2">
      <c r="A30" t="s">
        <v>102</v>
      </c>
      <c r="B30" t="s">
        <v>103</v>
      </c>
      <c r="C30" t="s">
        <v>14</v>
      </c>
      <c r="D30" t="s">
        <v>12</v>
      </c>
      <c r="E30" t="s">
        <v>13</v>
      </c>
      <c r="F30" t="s">
        <v>14</v>
      </c>
      <c r="G30">
        <v>3</v>
      </c>
      <c r="H30">
        <v>3</v>
      </c>
      <c r="I30" t="s">
        <v>104</v>
      </c>
    </row>
    <row r="31" spans="1:9" x14ac:dyDescent="0.2">
      <c r="A31" t="s">
        <v>33</v>
      </c>
      <c r="B31" t="s">
        <v>105</v>
      </c>
      <c r="C31" t="s">
        <v>27</v>
      </c>
      <c r="D31" t="s">
        <v>12</v>
      </c>
      <c r="E31" t="s">
        <v>13</v>
      </c>
      <c r="F31" t="s">
        <v>14</v>
      </c>
      <c r="G31">
        <v>4</v>
      </c>
      <c r="H31">
        <v>4</v>
      </c>
      <c r="I31" t="s">
        <v>106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DA24-0E8F-C140-B6E8-C411D0B8F19C}">
  <dimension ref="A1:M31"/>
  <sheetViews>
    <sheetView topLeftCell="A5" workbookViewId="0">
      <selection activeCell="A22" sqref="A22:XFD22"/>
    </sheetView>
  </sheetViews>
  <sheetFormatPr baseColWidth="10" defaultColWidth="21.6640625" defaultRowHeight="16" x14ac:dyDescent="0.2"/>
  <sheetData>
    <row r="1" spans="1:13" s="1" customFormat="1" ht="19" x14ac:dyDescent="0.25">
      <c r="A1" s="1" t="s">
        <v>0</v>
      </c>
      <c r="B1" s="1" t="s">
        <v>108</v>
      </c>
      <c r="C1" s="1" t="s">
        <v>157</v>
      </c>
      <c r="D1" s="1" t="s">
        <v>109</v>
      </c>
      <c r="E1" s="1" t="s">
        <v>1</v>
      </c>
      <c r="F1" s="1" t="s">
        <v>2</v>
      </c>
      <c r="G1" s="1" t="s">
        <v>3</v>
      </c>
      <c r="H1" s="1" t="s">
        <v>4</v>
      </c>
      <c r="I1" s="1" t="s">
        <v>5</v>
      </c>
      <c r="J1" s="1" t="s">
        <v>6</v>
      </c>
      <c r="K1" s="1" t="s">
        <v>7</v>
      </c>
      <c r="L1" s="1" t="s">
        <v>107</v>
      </c>
      <c r="M1" s="1" t="s">
        <v>110</v>
      </c>
    </row>
    <row r="2" spans="1:13" x14ac:dyDescent="0.2">
      <c r="A2" t="s">
        <v>9</v>
      </c>
      <c r="B2">
        <f>IFERROR(VALUE(LEFT(A2, FIND("BHK", A2) - 1)), "")</f>
        <v>2</v>
      </c>
      <c r="C2" t="str" cm="1">
        <f t="array" ref="C2">TRIM(_xlfn.IFS(
    ISNUMBER(FIND("Apartment", A2)), "Apartment",
    ISNUMBER(FIND("Villa", A2)), "Villa",
    TRUE, "House"
))</f>
        <v>Apartment</v>
      </c>
      <c r="D2" t="str">
        <f>TRIM(RIGHT(A2, LEN(A2) - FIND("in", A2) - 2))</f>
        <v>Soukya Road Bangalore</v>
      </c>
      <c r="E2" t="str">
        <f>SUBSTITUTE(SUBSTITUTE(VLOOKUP(A2,'Magicbricks-bglr-data'!A1:I32,2,FALSE),"sqft",""),"N/A","0")</f>
        <v xml:space="preserve">1261 </v>
      </c>
      <c r="F2" t="str">
        <f>SUBSTITUTE(SUBSTITUTE(SUBSTITUTE(VLOOKUP(A2, 'Magicbricks-bglr-data'!A2:I31, 3, FALSE), "Poss. by ", ""),"'",""),"N/A","0")</f>
        <v>Sep 28</v>
      </c>
      <c r="G2" t="str">
        <f>VLOOKUP(A2,'Magicbricks-bglr-data'!A2:I31,4,FALSE)</f>
        <v>New Property</v>
      </c>
      <c r="H2" t="str">
        <f>VLOOKUP(A2,'Magicbricks-bglr-data'!A2:I31,5,FALSE)</f>
        <v>Unfurnished</v>
      </c>
      <c r="I2" t="str">
        <f>SUBSTITUTE(VLOOKUP(A2,'Magicbricks-bglr-data'!A2:I31,6,FALSE),"N/A","0")</f>
        <v>0</v>
      </c>
      <c r="J2" t="str">
        <f>SUBSTITUTE(VLOOKUP(A2,'Magicbricks-bglr-data'!A2:I31,7,FALSE),"N/A","0")</f>
        <v>2</v>
      </c>
      <c r="K2" t="str">
        <f>SUBSTITUTE(VLOOKUP(A2,'Magicbricks-bglr-data'!A2:I31,8,FALSE),"N/A","0")</f>
        <v>0</v>
      </c>
      <c r="L2" t="str">
        <f>SUBSTITUTE(VLOOKUP(A2,'Magicbricks-bglr-data'!A2:I31,9,FALSE)," Cr","")</f>
        <v>1.09</v>
      </c>
      <c r="M2">
        <f>L2*100</f>
        <v>109.00000000000001</v>
      </c>
    </row>
    <row r="3" spans="1:13" x14ac:dyDescent="0.2">
      <c r="A3" t="s">
        <v>16</v>
      </c>
      <c r="B3">
        <f t="shared" ref="B3:B31" si="0">IFERROR(VALUE(LEFT(A3, FIND("BHK", A3) - 1)), "")</f>
        <v>2</v>
      </c>
      <c r="C3" t="str" cm="1">
        <f t="array" ref="C3">TRIM(_xlfn.IFS(
    ISNUMBER(FIND("Apartment", A3)), "Apartment",
    ISNUMBER(FIND("Villa", A3)), "Villa",
    TRUE, "House"
))</f>
        <v>Apartment</v>
      </c>
      <c r="D3" t="str">
        <f t="shared" ref="D3:D31" si="1">TRIM(RIGHT(A3, LEN(A3) - FIND("in", A3) - 2))</f>
        <v>Thanisandra Main Road Bangalore</v>
      </c>
      <c r="E3" t="str">
        <f>SUBSTITUTE(SUBSTITUTE(VLOOKUP(A3,'Magicbricks-bglr-data'!A2:I33,2,FALSE),"sqft",""),"N/A","0")</f>
        <v xml:space="preserve">1241 </v>
      </c>
      <c r="F3" t="str">
        <f>SUBSTITUTE(SUBSTITUTE(SUBSTITUTE(VLOOKUP(A3, 'Magicbricks-bglr-data'!A3:I32, 3, FALSE), "Poss. by ", ""),"'",""),"N/A","0")</f>
        <v>Oct 29</v>
      </c>
      <c r="G3" t="str">
        <f>VLOOKUP(A3,'Magicbricks-bglr-data'!A3:I32,4,FALSE)</f>
        <v>New Property</v>
      </c>
      <c r="H3" t="str">
        <f>VLOOKUP(A3,'Magicbricks-bglr-data'!A3:I32,5,FALSE)</f>
        <v>Unfurnished</v>
      </c>
      <c r="I3" t="str">
        <f>SUBSTITUTE(VLOOKUP(A3,'Magicbricks-bglr-data'!A3:I32,6,FALSE),"N/A","0")</f>
        <v>0</v>
      </c>
      <c r="J3" t="str">
        <f>SUBSTITUTE(VLOOKUP(A3,'Magicbricks-bglr-data'!A3:I32,7,FALSE),"N/A","0")</f>
        <v>2</v>
      </c>
      <c r="K3" t="str">
        <f>SUBSTITUTE(VLOOKUP(A3,'Magicbricks-bglr-data'!A3:I32,8,FALSE),"N/A","0")</f>
        <v>0</v>
      </c>
      <c r="L3" t="str">
        <f>SUBSTITUTE(VLOOKUP(A3,'Magicbricks-bglr-data'!A3:I32,9,FALSE)," Cr","")</f>
        <v>1.14</v>
      </c>
      <c r="M3">
        <f t="shared" ref="M3:M31" si="2">L3*100</f>
        <v>113.99999999999999</v>
      </c>
    </row>
    <row r="4" spans="1:13" x14ac:dyDescent="0.2">
      <c r="A4" t="s">
        <v>20</v>
      </c>
      <c r="B4">
        <f t="shared" si="0"/>
        <v>3</v>
      </c>
      <c r="C4" t="str" cm="1">
        <f t="array" ref="C4">TRIM(_xlfn.IFS(
    ISNUMBER(FIND("Apartment", A4)), "Apartment",
    ISNUMBER(FIND("Villa", A4)), "Villa",
    TRUE, "House"
))</f>
        <v>Apartment</v>
      </c>
      <c r="D4" t="str">
        <f t="shared" si="1"/>
        <v>Rachenahalli, Thanisandra Bangalore</v>
      </c>
      <c r="E4" t="str">
        <f>SUBSTITUTE(SUBSTITUTE(VLOOKUP(A4,'Magicbricks-bglr-data'!A3:I34,2,FALSE),"sqft",""),"N/A","0")</f>
        <v xml:space="preserve">1865 </v>
      </c>
      <c r="F4" t="str">
        <f>SUBSTITUTE(SUBSTITUTE(SUBSTITUTE(VLOOKUP(A4, 'Magicbricks-bglr-data'!A4:I33, 3, FALSE), "Poss. by ", ""),"'",""),"N/A","0")</f>
        <v>Dec 27</v>
      </c>
      <c r="G4" t="str">
        <f>VLOOKUP(A4,'Magicbricks-bglr-data'!A4:I33,4,FALSE)</f>
        <v>New Property</v>
      </c>
      <c r="H4" t="str">
        <f>VLOOKUP(A4,'Magicbricks-bglr-data'!A4:I33,5,FALSE)</f>
        <v>Unfurnished</v>
      </c>
      <c r="I4" t="str">
        <f>SUBSTITUTE(VLOOKUP(A4,'Magicbricks-bglr-data'!A4:I33,6,FALSE),"N/A","0")</f>
        <v>1 Covered</v>
      </c>
      <c r="J4" t="str">
        <f>SUBSTITUTE(VLOOKUP(A4,'Magicbricks-bglr-data'!A4:I33,7,FALSE),"N/A","0")</f>
        <v>2</v>
      </c>
      <c r="K4" t="str">
        <f>SUBSTITUTE(VLOOKUP(A4,'Magicbricks-bglr-data'!A4:I33,8,FALSE),"N/A","0")</f>
        <v>0</v>
      </c>
      <c r="L4" t="str">
        <f>SUBSTITUTE(VLOOKUP(A4,'Magicbricks-bglr-data'!A4:I33,9,FALSE)," Cr","")</f>
        <v>2.28</v>
      </c>
      <c r="M4">
        <f t="shared" si="2"/>
        <v>227.99999999999997</v>
      </c>
    </row>
    <row r="5" spans="1:13" x14ac:dyDescent="0.2">
      <c r="A5" t="s">
        <v>25</v>
      </c>
      <c r="B5">
        <f t="shared" si="0"/>
        <v>3</v>
      </c>
      <c r="C5" t="str" cm="1">
        <f t="array" ref="C5">TRIM(_xlfn.IFS(
    ISNUMBER(FIND("Apartment", A5)), "Apartment",
    ISNUMBER(FIND("Villa", A5)), "Villa",
    TRUE, "House"
))</f>
        <v>Apartment</v>
      </c>
      <c r="D5" t="str">
        <f t="shared" si="1"/>
        <v>Sarjapura Bangalore</v>
      </c>
      <c r="E5" t="str">
        <f>SUBSTITUTE(SUBSTITUTE(VLOOKUP(A5,'Magicbricks-bglr-data'!A4:I35,2,FALSE),"sqft",""),"N/A","0")</f>
        <v xml:space="preserve">1540 </v>
      </c>
      <c r="F5" t="str">
        <f>SUBSTITUTE(SUBSTITUTE(SUBSTITUTE(VLOOKUP(A5, 'Magicbricks-bglr-data'!A5:I34, 3, FALSE), "Poss. by ", ""),"'",""),"N/A","0")</f>
        <v>Ready to Move</v>
      </c>
      <c r="G5" t="str">
        <f>VLOOKUP(A5,'Magicbricks-bglr-data'!A5:I34,4,FALSE)</f>
        <v>New Property</v>
      </c>
      <c r="H5" t="str">
        <f>VLOOKUP(A5,'Magicbricks-bglr-data'!A5:I34,5,FALSE)</f>
        <v>Unfurnished</v>
      </c>
      <c r="I5" t="str">
        <f>SUBSTITUTE(VLOOKUP(A5,'Magicbricks-bglr-data'!A5:I34,6,FALSE),"N/A","0")</f>
        <v>1 Covered</v>
      </c>
      <c r="J5" t="str">
        <f>SUBSTITUTE(VLOOKUP(A5,'Magicbricks-bglr-data'!A5:I34,7,FALSE),"N/A","0")</f>
        <v>3</v>
      </c>
      <c r="K5" t="str">
        <f>SUBSTITUTE(VLOOKUP(A5,'Magicbricks-bglr-data'!A5:I34,8,FALSE),"N/A","0")</f>
        <v>0</v>
      </c>
      <c r="L5" t="str">
        <f>SUBSTITUTE(VLOOKUP(A5,'Magicbricks-bglr-data'!A5:I34,9,FALSE)," Cr","")</f>
        <v>1.10</v>
      </c>
      <c r="M5">
        <f t="shared" si="2"/>
        <v>110.00000000000001</v>
      </c>
    </row>
    <row r="6" spans="1:13" x14ac:dyDescent="0.2">
      <c r="A6" t="s">
        <v>29</v>
      </c>
      <c r="B6">
        <f t="shared" si="0"/>
        <v>3</v>
      </c>
      <c r="C6" t="str" cm="1">
        <f t="array" ref="C6">TRIM(_xlfn.IFS(
    ISNUMBER(FIND("Apartment", A6)), "Apartment",
    ISNUMBER(FIND("Villa", A6)), "Villa",
    TRUE, "House"
))</f>
        <v>Apartment</v>
      </c>
      <c r="D6" t="str">
        <f t="shared" si="1"/>
        <v>Gunjur Bangalore</v>
      </c>
      <c r="E6" t="str">
        <f>SUBSTITUTE(SUBSTITUTE(VLOOKUP(A6,'Magicbricks-bglr-data'!A5:I36,2,FALSE),"sqft",""),"N/A","0")</f>
        <v xml:space="preserve">1756 </v>
      </c>
      <c r="F6" t="str">
        <f>SUBSTITUTE(SUBSTITUTE(SUBSTITUTE(VLOOKUP(A6, 'Magicbricks-bglr-data'!A6:I35, 3, FALSE), "Poss. by ", ""),"'",""),"N/A","0")</f>
        <v>Feb 30</v>
      </c>
      <c r="G6" t="str">
        <f>VLOOKUP(A6,'Magicbricks-bglr-data'!A6:I35,4,FALSE)</f>
        <v>New Property</v>
      </c>
      <c r="H6" t="str">
        <f>VLOOKUP(A6,'Magicbricks-bglr-data'!A6:I35,5,FALSE)</f>
        <v>Unfurnished</v>
      </c>
      <c r="I6" t="str">
        <f>SUBSTITUTE(VLOOKUP(A6,'Magicbricks-bglr-data'!A6:I35,6,FALSE),"N/A","0")</f>
        <v>0</v>
      </c>
      <c r="J6" t="str">
        <f>SUBSTITUTE(VLOOKUP(A6,'Magicbricks-bglr-data'!A6:I35,7,FALSE),"N/A","0")</f>
        <v>3</v>
      </c>
      <c r="K6" t="str">
        <f>SUBSTITUTE(VLOOKUP(A6,'Magicbricks-bglr-data'!A6:I35,8,FALSE),"N/A","0")</f>
        <v>0</v>
      </c>
      <c r="L6" t="str">
        <f>SUBSTITUTE(VLOOKUP(A6,'Magicbricks-bglr-data'!A6:I35,9,FALSE)," Cr","")</f>
        <v>2.11</v>
      </c>
      <c r="M6">
        <f t="shared" si="2"/>
        <v>211</v>
      </c>
    </row>
    <row r="7" spans="1:13" x14ac:dyDescent="0.2">
      <c r="A7" t="s">
        <v>33</v>
      </c>
      <c r="B7">
        <f t="shared" si="0"/>
        <v>4</v>
      </c>
      <c r="C7" t="str" cm="1">
        <f t="array" ref="C7">TRIM(_xlfn.IFS(
    ISNUMBER(FIND("Apartment", A7)), "Apartment",
    ISNUMBER(FIND("Villa", A7)), "Villa",
    TRUE, "House"
))</f>
        <v>Apartment</v>
      </c>
      <c r="D7" t="str">
        <f t="shared" si="1"/>
        <v>Whitefield Bangalore</v>
      </c>
      <c r="E7" t="str">
        <f>SUBSTITUTE(SUBSTITUTE(VLOOKUP(A7,'Magicbricks-bglr-data'!A6:I37,2,FALSE),"sqft",""),"N/A","0")</f>
        <v xml:space="preserve">2115 </v>
      </c>
      <c r="F7" t="str">
        <f>SUBSTITUTE(SUBSTITUTE(SUBSTITUTE(VLOOKUP(A7, 'Magicbricks-bglr-data'!A7:I36, 3, FALSE), "Poss. by ", ""),"'",""),"N/A","0")</f>
        <v>Dec 27</v>
      </c>
      <c r="G7" t="str">
        <f>VLOOKUP(A7,'Magicbricks-bglr-data'!A7:I36,4,FALSE)</f>
        <v>New Property</v>
      </c>
      <c r="H7" t="str">
        <f>VLOOKUP(A7,'Magicbricks-bglr-data'!A7:I36,5,FALSE)</f>
        <v>Unfurnished</v>
      </c>
      <c r="I7" t="str">
        <f>SUBSTITUTE(VLOOKUP(A7,'Magicbricks-bglr-data'!A7:I36,6,FALSE),"N/A","0")</f>
        <v>0</v>
      </c>
      <c r="J7" t="str">
        <f>SUBSTITUTE(VLOOKUP(A7,'Magicbricks-bglr-data'!A7:I36,7,FALSE),"N/A","0")</f>
        <v>4</v>
      </c>
      <c r="K7" t="str">
        <f>SUBSTITUTE(VLOOKUP(A7,'Magicbricks-bglr-data'!A7:I36,8,FALSE),"N/A","0")</f>
        <v>2</v>
      </c>
      <c r="L7" t="str">
        <f>SUBSTITUTE(VLOOKUP(A7,'Magicbricks-bglr-data'!A7:I36,9,FALSE)," Cr","")</f>
        <v>3.18</v>
      </c>
      <c r="M7">
        <f t="shared" si="2"/>
        <v>318</v>
      </c>
    </row>
    <row r="8" spans="1:13" x14ac:dyDescent="0.2">
      <c r="A8" t="s">
        <v>36</v>
      </c>
      <c r="B8">
        <f t="shared" si="0"/>
        <v>4</v>
      </c>
      <c r="C8" t="str" cm="1">
        <f t="array" ref="C8">TRIM(_xlfn.IFS(
    ISNUMBER(FIND("Apartment", A8)), "Apartment",
    ISNUMBER(FIND("Villa", A8)), "Villa",
    TRUE, "House"
))</f>
        <v>Apartment</v>
      </c>
      <c r="D8" t="str">
        <f t="shared" si="1"/>
        <v>Yeswanthpur Bangalore</v>
      </c>
      <c r="E8" t="str">
        <f>SUBSTITUTE(SUBSTITUTE(VLOOKUP(A8,'Magicbricks-bglr-data'!A7:I38,2,FALSE),"sqft",""),"N/A","0")</f>
        <v xml:space="preserve">2527 </v>
      </c>
      <c r="F8" t="str">
        <f>SUBSTITUTE(SUBSTITUTE(SUBSTITUTE(VLOOKUP(A8, 'Magicbricks-bglr-data'!A8:I37, 3, FALSE), "Poss. by ", ""),"'",""),"N/A","0")</f>
        <v>May 30</v>
      </c>
      <c r="G8" t="str">
        <f>VLOOKUP(A8,'Magicbricks-bglr-data'!A8:I37,4,FALSE)</f>
        <v>New Property</v>
      </c>
      <c r="H8" t="str">
        <f>VLOOKUP(A8,'Magicbricks-bglr-data'!A8:I37,5,FALSE)</f>
        <v>Unfurnished</v>
      </c>
      <c r="I8" t="str">
        <f>SUBSTITUTE(VLOOKUP(A8,'Magicbricks-bglr-data'!A8:I37,6,FALSE),"N/A","0")</f>
        <v>0</v>
      </c>
      <c r="J8" t="str">
        <f>SUBSTITUTE(VLOOKUP(A8,'Magicbricks-bglr-data'!A8:I37,7,FALSE),"N/A","0")</f>
        <v>3</v>
      </c>
      <c r="K8" t="str">
        <f>SUBSTITUTE(VLOOKUP(A8,'Magicbricks-bglr-data'!A8:I37,8,FALSE),"N/A","0")</f>
        <v>3</v>
      </c>
      <c r="L8" t="str">
        <f>SUBSTITUTE(VLOOKUP(A8,'Magicbricks-bglr-data'!A8:I37,9,FALSE)," Cr","")</f>
        <v>4</v>
      </c>
      <c r="M8">
        <f t="shared" si="2"/>
        <v>400</v>
      </c>
    </row>
    <row r="9" spans="1:13" x14ac:dyDescent="0.2">
      <c r="A9" t="s">
        <v>40</v>
      </c>
      <c r="B9">
        <f t="shared" si="0"/>
        <v>6</v>
      </c>
      <c r="C9" t="str" cm="1">
        <f t="array" ref="C9">TRIM(_xlfn.IFS(
    ISNUMBER(FIND("Apartment", A9)), "Apartment",
    ISNUMBER(FIND("Villa", A9)), "Villa",
    TRUE, "House"
))</f>
        <v>Villa</v>
      </c>
      <c r="D9" t="str">
        <f t="shared" si="1"/>
        <v>Sarjapur Road Bangalore</v>
      </c>
      <c r="E9" t="str">
        <f>SUBSTITUTE(SUBSTITUTE(VLOOKUP(A9,'Magicbricks-bglr-data'!A8:I39,2,FALSE),"sqft",""),"N/A","0")</f>
        <v xml:space="preserve">3746 </v>
      </c>
      <c r="F9" t="str">
        <f>SUBSTITUTE(SUBSTITUTE(SUBSTITUTE(VLOOKUP(A9, 'Magicbricks-bglr-data'!A9:I38, 3, FALSE), "Poss. by ", ""),"'",""),"N/A","0")</f>
        <v>Jun 27</v>
      </c>
      <c r="G9" t="str">
        <f>VLOOKUP(A9,'Magicbricks-bglr-data'!A9:I38,4,FALSE)</f>
        <v>New Property</v>
      </c>
      <c r="H9" t="str">
        <f>VLOOKUP(A9,'Magicbricks-bglr-data'!A9:I38,5,FALSE)</f>
        <v>Unfurnished</v>
      </c>
      <c r="I9" t="str">
        <f>SUBSTITUTE(VLOOKUP(A9,'Magicbricks-bglr-data'!A9:I38,6,FALSE),"N/A","0")</f>
        <v>1 Open</v>
      </c>
      <c r="J9" t="str">
        <f>SUBSTITUTE(VLOOKUP(A9,'Magicbricks-bglr-data'!A9:I38,7,FALSE),"N/A","0")</f>
        <v>6</v>
      </c>
      <c r="K9" t="str">
        <f>SUBSTITUTE(VLOOKUP(A9,'Magicbricks-bglr-data'!A9:I38,8,FALSE),"N/A","0")</f>
        <v>5</v>
      </c>
      <c r="L9" t="str">
        <f>SUBSTITUTE(VLOOKUP(A9,'Magicbricks-bglr-data'!A9:I38,9,FALSE)," Cr","")</f>
        <v>6.41</v>
      </c>
      <c r="M9">
        <f t="shared" si="2"/>
        <v>641</v>
      </c>
    </row>
    <row r="10" spans="1:13" x14ac:dyDescent="0.2">
      <c r="A10" t="s">
        <v>45</v>
      </c>
      <c r="B10">
        <f t="shared" si="0"/>
        <v>5</v>
      </c>
      <c r="C10" t="str" cm="1">
        <f t="array" ref="C10">TRIM(_xlfn.IFS(
    ISNUMBER(FIND("Apartment", A10)), "Apartment",
    ISNUMBER(FIND("Villa", A10)), "Villa",
    TRUE, "House"
))</f>
        <v>Apartment</v>
      </c>
      <c r="D10" t="str">
        <f t="shared" si="1"/>
        <v>Whitefield Bangalore</v>
      </c>
      <c r="E10" t="str">
        <f>SUBSTITUTE(SUBSTITUTE(VLOOKUP(A10,'Magicbricks-bglr-data'!A9:I40,2,FALSE),"sqft",""),"N/A","0")</f>
        <v xml:space="preserve">7600 </v>
      </c>
      <c r="F10" t="str">
        <f>SUBSTITUTE(SUBSTITUTE(SUBSTITUTE(VLOOKUP(A10, 'Magicbricks-bglr-data'!A10:I39, 3, FALSE), "Poss. by ", ""),"'",""),"N/A","0")</f>
        <v>0</v>
      </c>
      <c r="G10" t="str">
        <f>VLOOKUP(A10,'Magicbricks-bglr-data'!A10:I39,4,FALSE)</f>
        <v>New Property</v>
      </c>
      <c r="H10" t="str">
        <f>VLOOKUP(A10,'Magicbricks-bglr-data'!A10:I39,5,FALSE)</f>
        <v>Unfurnished</v>
      </c>
      <c r="I10" t="str">
        <f>SUBSTITUTE(VLOOKUP(A10,'Magicbricks-bglr-data'!A10:I39,6,FALSE),"N/A","0")</f>
        <v>0</v>
      </c>
      <c r="J10" t="str">
        <f>SUBSTITUTE(VLOOKUP(A10,'Magicbricks-bglr-data'!A10:I39,7,FALSE),"N/A","0")</f>
        <v>5</v>
      </c>
      <c r="K10" t="str">
        <f>SUBSTITUTE(VLOOKUP(A10,'Magicbricks-bglr-data'!A10:I39,8,FALSE),"N/A","0")</f>
        <v>5</v>
      </c>
      <c r="L10" t="str">
        <f>SUBSTITUTE(VLOOKUP(A10,'Magicbricks-bglr-data'!A10:I39,9,FALSE)," Cr","")</f>
        <v>12.82</v>
      </c>
      <c r="M10">
        <f t="shared" si="2"/>
        <v>1282</v>
      </c>
    </row>
    <row r="11" spans="1:13" x14ac:dyDescent="0.2">
      <c r="A11" t="s">
        <v>48</v>
      </c>
      <c r="B11">
        <f t="shared" si="0"/>
        <v>3</v>
      </c>
      <c r="C11" t="str" cm="1">
        <f t="array" ref="C11">TRIM(_xlfn.IFS(
    ISNUMBER(FIND("Apartment", A11)), "Apartment",
    ISNUMBER(FIND("Villa", A11)), "Villa",
    TRUE, "House"
))</f>
        <v>Apartment</v>
      </c>
      <c r="D11" t="str">
        <f t="shared" si="1"/>
        <v>Devanahalli Bangalore</v>
      </c>
      <c r="E11" t="str">
        <f>SUBSTITUTE(SUBSTITUTE(VLOOKUP(A11,'Magicbricks-bglr-data'!A10:I41,2,FALSE),"sqft",""),"N/A","0")</f>
        <v xml:space="preserve">1860 </v>
      </c>
      <c r="F11" t="str">
        <f>SUBSTITUTE(SUBSTITUTE(SUBSTITUTE(VLOOKUP(A11, 'Magicbricks-bglr-data'!A11:I40, 3, FALSE), "Poss. by ", ""),"'",""),"N/A","0")</f>
        <v>Mar 30</v>
      </c>
      <c r="G11" t="str">
        <f>VLOOKUP(A11,'Magicbricks-bglr-data'!A11:I40,4,FALSE)</f>
        <v>New Property</v>
      </c>
      <c r="H11" t="str">
        <f>VLOOKUP(A11,'Magicbricks-bglr-data'!A11:I40,5,FALSE)</f>
        <v>Unfurnished</v>
      </c>
      <c r="I11" t="str">
        <f>SUBSTITUTE(VLOOKUP(A11,'Magicbricks-bglr-data'!A11:I40,6,FALSE),"N/A","0")</f>
        <v>0</v>
      </c>
      <c r="J11" t="str">
        <f>SUBSTITUTE(VLOOKUP(A11,'Magicbricks-bglr-data'!A11:I40,7,FALSE),"N/A","0")</f>
        <v>3</v>
      </c>
      <c r="K11" t="str">
        <f>SUBSTITUTE(VLOOKUP(A11,'Magicbricks-bglr-data'!A11:I40,8,FALSE),"N/A","0")</f>
        <v>3</v>
      </c>
      <c r="L11" t="str">
        <f>SUBSTITUTE(VLOOKUP(A11,'Magicbricks-bglr-data'!A11:I40,9,FALSE)," Cr","")</f>
        <v>1.87</v>
      </c>
      <c r="M11">
        <f t="shared" si="2"/>
        <v>187</v>
      </c>
    </row>
    <row r="12" spans="1:13" x14ac:dyDescent="0.2">
      <c r="A12" t="s">
        <v>52</v>
      </c>
      <c r="B12">
        <f t="shared" si="0"/>
        <v>4</v>
      </c>
      <c r="C12" t="str" cm="1">
        <f t="array" ref="C12">TRIM(_xlfn.IFS(
    ISNUMBER(FIND("Apartment", A12)), "Apartment",
    ISNUMBER(FIND("Villa", A12)), "Villa",
    TRUE, "House"
))</f>
        <v>Apartment</v>
      </c>
      <c r="D12" t="str">
        <f t="shared" si="1"/>
        <v>Rajajinagar Bangalore</v>
      </c>
      <c r="E12" t="str">
        <f>SUBSTITUTE(SUBSTITUTE(VLOOKUP(A12,'Magicbricks-bglr-data'!A11:I42,2,FALSE),"sqft",""),"N/A","0")</f>
        <v xml:space="preserve">3643 </v>
      </c>
      <c r="F12" t="str">
        <f>SUBSTITUTE(SUBSTITUTE(SUBSTITUTE(VLOOKUP(A12, 'Magicbricks-bglr-data'!A12:I41, 3, FALSE), "Poss. by ", ""),"'",""),"N/A","0")</f>
        <v>0</v>
      </c>
      <c r="G12" t="str">
        <f>VLOOKUP(A12,'Magicbricks-bglr-data'!A12:I41,4,FALSE)</f>
        <v>New Property</v>
      </c>
      <c r="H12" t="str">
        <f>VLOOKUP(A12,'Magicbricks-bglr-data'!A12:I41,5,FALSE)</f>
        <v>Unfurnished</v>
      </c>
      <c r="I12" t="str">
        <f>SUBSTITUTE(VLOOKUP(A12,'Magicbricks-bglr-data'!A12:I41,6,FALSE),"N/A","0")</f>
        <v>0</v>
      </c>
      <c r="J12" t="str">
        <f>SUBSTITUTE(VLOOKUP(A12,'Magicbricks-bglr-data'!A12:I41,7,FALSE),"N/A","0")</f>
        <v>4</v>
      </c>
      <c r="K12" t="str">
        <f>SUBSTITUTE(VLOOKUP(A12,'Magicbricks-bglr-data'!A12:I41,8,FALSE),"N/A","0")</f>
        <v>4</v>
      </c>
      <c r="L12" t="str">
        <f>SUBSTITUTE(VLOOKUP(A12,'Magicbricks-bglr-data'!A12:I41,9,FALSE)," Cr","")</f>
        <v>8.77</v>
      </c>
      <c r="M12">
        <f t="shared" si="2"/>
        <v>877</v>
      </c>
    </row>
    <row r="13" spans="1:13" x14ac:dyDescent="0.2">
      <c r="A13" t="s">
        <v>55</v>
      </c>
      <c r="B13">
        <f t="shared" si="0"/>
        <v>3</v>
      </c>
      <c r="C13" t="str" cm="1">
        <f t="array" ref="C13">TRIM(_xlfn.IFS(
    ISNUMBER(FIND("Apartment", A13)), "Apartment",
    ISNUMBER(FIND("Villa", A13)), "Villa",
    TRUE, "House"
))</f>
        <v>Apartment</v>
      </c>
      <c r="D13" t="str">
        <f t="shared" si="1"/>
        <v>Yeswanthpur Bangalore</v>
      </c>
      <c r="E13" t="str">
        <f>SUBSTITUTE(SUBSTITUTE(VLOOKUP(A13,'Magicbricks-bglr-data'!A12:I43,2,FALSE),"sqft",""),"N/A","0")</f>
        <v xml:space="preserve">2315 </v>
      </c>
      <c r="F13" t="str">
        <f>SUBSTITUTE(SUBSTITUTE(SUBSTITUTE(VLOOKUP(A13, 'Magicbricks-bglr-data'!A13:I42, 3, FALSE), "Poss. by ", ""),"'",""),"N/A","0")</f>
        <v>0</v>
      </c>
      <c r="G13" t="str">
        <f>VLOOKUP(A13,'Magicbricks-bglr-data'!A13:I42,4,FALSE)</f>
        <v>New Property</v>
      </c>
      <c r="H13" t="str">
        <f>VLOOKUP(A13,'Magicbricks-bglr-data'!A13:I42,5,FALSE)</f>
        <v>Unfurnished</v>
      </c>
      <c r="I13" t="str">
        <f>SUBSTITUTE(VLOOKUP(A13,'Magicbricks-bglr-data'!A13:I42,6,FALSE),"N/A","0")</f>
        <v>0</v>
      </c>
      <c r="J13" t="str">
        <f>SUBSTITUTE(VLOOKUP(A13,'Magicbricks-bglr-data'!A13:I42,7,FALSE),"N/A","0")</f>
        <v>3</v>
      </c>
      <c r="K13" t="str">
        <f>SUBSTITUTE(VLOOKUP(A13,'Magicbricks-bglr-data'!A13:I42,8,FALSE),"N/A","0")</f>
        <v>2</v>
      </c>
      <c r="L13" t="str">
        <f>SUBSTITUTE(VLOOKUP(A13,'Magicbricks-bglr-data'!A13:I42,9,FALSE)," Cr","")</f>
        <v>3.82</v>
      </c>
      <c r="M13">
        <f t="shared" si="2"/>
        <v>382</v>
      </c>
    </row>
    <row r="14" spans="1:13" x14ac:dyDescent="0.2">
      <c r="A14" t="s">
        <v>58</v>
      </c>
      <c r="B14">
        <f t="shared" si="0"/>
        <v>3</v>
      </c>
      <c r="C14" t="str" cm="1">
        <f t="array" ref="C14">TRIM(_xlfn.IFS(
    ISNUMBER(FIND("Apartment", A14)), "Apartment",
    ISNUMBER(FIND("Villa", A14)), "Villa",
    TRUE, "House"
))</f>
        <v>Apartment</v>
      </c>
      <c r="D14" t="str">
        <f t="shared" si="1"/>
        <v>Sarjapur Road Bangalore</v>
      </c>
      <c r="E14" t="str">
        <f>SUBSTITUTE(SUBSTITUTE(VLOOKUP(A14,'Magicbricks-bglr-data'!A13:I44,2,FALSE),"sqft",""),"N/A","0")</f>
        <v xml:space="preserve">1330 </v>
      </c>
      <c r="F14" t="str">
        <f>SUBSTITUTE(SUBSTITUTE(SUBSTITUTE(VLOOKUP(A14, 'Magicbricks-bglr-data'!A14:I43, 3, FALSE), "Poss. by ", ""),"'",""),"N/A","0")</f>
        <v>0</v>
      </c>
      <c r="G14" t="str">
        <f>VLOOKUP(A14,'Magicbricks-bglr-data'!A14:I43,4,FALSE)</f>
        <v>New Property</v>
      </c>
      <c r="H14" t="str">
        <f>VLOOKUP(A14,'Magicbricks-bglr-data'!A14:I43,5,FALSE)</f>
        <v>Unfurnished</v>
      </c>
      <c r="I14" t="str">
        <f>SUBSTITUTE(VLOOKUP(A14,'Magicbricks-bglr-data'!A14:I43,6,FALSE),"N/A","0")</f>
        <v>0</v>
      </c>
      <c r="J14" t="str">
        <f>SUBSTITUTE(VLOOKUP(A14,'Magicbricks-bglr-data'!A14:I43,7,FALSE),"N/A","0")</f>
        <v>3</v>
      </c>
      <c r="K14" t="str">
        <f>SUBSTITUTE(VLOOKUP(A14,'Magicbricks-bglr-data'!A14:I43,8,FALSE),"N/A","0")</f>
        <v>1</v>
      </c>
      <c r="L14" t="str">
        <f>SUBSTITUTE(VLOOKUP(A14,'Magicbricks-bglr-data'!A14:I43,9,FALSE)," Cr","")</f>
        <v>1.23</v>
      </c>
      <c r="M14">
        <f t="shared" si="2"/>
        <v>123</v>
      </c>
    </row>
    <row r="15" spans="1:13" x14ac:dyDescent="0.2">
      <c r="A15" t="s">
        <v>61</v>
      </c>
      <c r="B15">
        <f t="shared" si="0"/>
        <v>4</v>
      </c>
      <c r="C15" t="str" cm="1">
        <f t="array" ref="C15">TRIM(_xlfn.IFS(
    ISNUMBER(FIND("Apartment", A15)), "Apartment",
    ISNUMBER(FIND("Villa", A15)), "Villa",
    TRUE, "House"
))</f>
        <v>Villa</v>
      </c>
      <c r="D15" t="str">
        <f t="shared" si="1"/>
        <v>Sarjapur Road Bangalore</v>
      </c>
      <c r="E15" t="str">
        <f>SUBSTITUTE(SUBSTITUTE(VLOOKUP(A15,'Magicbricks-bglr-data'!A14:I45,2,FALSE),"sqft",""),"N/A","0")</f>
        <v xml:space="preserve">4228 </v>
      </c>
      <c r="F15" t="str">
        <f>SUBSTITUTE(SUBSTITUTE(SUBSTITUTE(VLOOKUP(A15, 'Magicbricks-bglr-data'!A15:I44, 3, FALSE), "Poss. by ", ""),"'",""),"N/A","0")</f>
        <v>0</v>
      </c>
      <c r="G15" t="str">
        <f>VLOOKUP(A15,'Magicbricks-bglr-data'!A15:I44,4,FALSE)</f>
        <v>New Property</v>
      </c>
      <c r="H15" t="str">
        <f>VLOOKUP(A15,'Magicbricks-bglr-data'!A15:I44,5,FALSE)</f>
        <v>Unfurnished</v>
      </c>
      <c r="I15" t="str">
        <f>SUBSTITUTE(VLOOKUP(A15,'Magicbricks-bglr-data'!A15:I44,6,FALSE),"N/A","0")</f>
        <v>1 Open</v>
      </c>
      <c r="J15" t="str">
        <f>SUBSTITUTE(VLOOKUP(A15,'Magicbricks-bglr-data'!A15:I44,7,FALSE),"N/A","0")</f>
        <v>3</v>
      </c>
      <c r="K15" t="str">
        <f>SUBSTITUTE(VLOOKUP(A15,'Magicbricks-bglr-data'!A15:I44,8,FALSE),"N/A","0")</f>
        <v>3</v>
      </c>
      <c r="L15" t="str">
        <f>SUBSTITUTE(VLOOKUP(A15,'Magicbricks-bglr-data'!A15:I44,9,FALSE)," Cr","")</f>
        <v>7.24</v>
      </c>
      <c r="M15">
        <f t="shared" si="2"/>
        <v>724</v>
      </c>
    </row>
    <row r="16" spans="1:13" x14ac:dyDescent="0.2">
      <c r="A16" t="s">
        <v>48</v>
      </c>
      <c r="B16">
        <f t="shared" si="0"/>
        <v>3</v>
      </c>
      <c r="C16" t="str" cm="1">
        <f t="array" ref="C16">TRIM(_xlfn.IFS(
    ISNUMBER(FIND("Apartment", A16)), "Apartment",
    ISNUMBER(FIND("Villa", A16)), "Villa",
    TRUE, "House"
))</f>
        <v>Apartment</v>
      </c>
      <c r="D16" t="str">
        <f t="shared" si="1"/>
        <v>Devanahalli Bangalore</v>
      </c>
      <c r="E16" t="str">
        <f>SUBSTITUTE(SUBSTITUTE(VLOOKUP(A16,'Magicbricks-bglr-data'!A15:I46,2,FALSE),"sqft",""),"N/A","0")</f>
        <v xml:space="preserve">1860 </v>
      </c>
      <c r="F16" t="str">
        <f>SUBSTITUTE(SUBSTITUTE(SUBSTITUTE(VLOOKUP(A16, 'Magicbricks-bglr-data'!A16:I45, 3, FALSE), "Poss. by ", ""),"'",""),"N/A","0")</f>
        <v>Mar 30</v>
      </c>
      <c r="G16" t="str">
        <f>VLOOKUP(A16,'Magicbricks-bglr-data'!A16:I45,4,FALSE)</f>
        <v>New Property</v>
      </c>
      <c r="H16" t="str">
        <f>VLOOKUP(A16,'Magicbricks-bglr-data'!A16:I45,5,FALSE)</f>
        <v>Unfurnished</v>
      </c>
      <c r="I16" t="str">
        <f>SUBSTITUTE(VLOOKUP(A16,'Magicbricks-bglr-data'!A16:I45,6,FALSE),"N/A","0")</f>
        <v>0</v>
      </c>
      <c r="J16" t="str">
        <f>SUBSTITUTE(VLOOKUP(A16,'Magicbricks-bglr-data'!A16:I45,7,FALSE),"N/A","0")</f>
        <v>3</v>
      </c>
      <c r="K16" t="str">
        <f>SUBSTITUTE(VLOOKUP(A16,'Magicbricks-bglr-data'!A16:I45,8,FALSE),"N/A","0")</f>
        <v>3</v>
      </c>
      <c r="L16" t="str">
        <f>SUBSTITUTE(VLOOKUP(A16,'Magicbricks-bglr-data'!A16:I45,9,FALSE)," Cr","")</f>
        <v>1.87</v>
      </c>
      <c r="M16">
        <f t="shared" si="2"/>
        <v>187</v>
      </c>
    </row>
    <row r="17" spans="1:13" x14ac:dyDescent="0.2">
      <c r="A17" t="s">
        <v>48</v>
      </c>
      <c r="B17">
        <f t="shared" si="0"/>
        <v>3</v>
      </c>
      <c r="C17" t="str" cm="1">
        <f t="array" ref="C17">TRIM(_xlfn.IFS(
    ISNUMBER(FIND("Apartment", A17)), "Apartment",
    ISNUMBER(FIND("Villa", A17)), "Villa",
    TRUE, "House"
))</f>
        <v>Apartment</v>
      </c>
      <c r="D17" t="str">
        <f t="shared" si="1"/>
        <v>Devanahalli Bangalore</v>
      </c>
      <c r="E17" t="str">
        <f>SUBSTITUTE(SUBSTITUTE(VLOOKUP(A17,'Magicbricks-bglr-data'!A16:I47,2,FALSE),"sqft",""),"N/A","0")</f>
        <v xml:space="preserve">1860 </v>
      </c>
      <c r="F17" t="str">
        <f>SUBSTITUTE(SUBSTITUTE(SUBSTITUTE(VLOOKUP(A17, 'Magicbricks-bglr-data'!A17:I46, 3, FALSE), "Poss. by ", ""),"'",""),"N/A","0")</f>
        <v>Aug 30</v>
      </c>
      <c r="G17" t="str">
        <f>VLOOKUP(A17,'Magicbricks-bglr-data'!A17:I46,4,FALSE)</f>
        <v>New Property</v>
      </c>
      <c r="H17" t="str">
        <f>VLOOKUP(A17,'Magicbricks-bglr-data'!A17:I46,5,FALSE)</f>
        <v>Unfurnished</v>
      </c>
      <c r="I17" t="str">
        <f>SUBSTITUTE(VLOOKUP(A17,'Magicbricks-bglr-data'!A17:I46,6,FALSE),"N/A","0")</f>
        <v>0</v>
      </c>
      <c r="J17" t="str">
        <f>SUBSTITUTE(VLOOKUP(A17,'Magicbricks-bglr-data'!A17:I46,7,FALSE),"N/A","0")</f>
        <v>0</v>
      </c>
      <c r="K17" t="str">
        <f>SUBSTITUTE(VLOOKUP(A17,'Magicbricks-bglr-data'!A17:I46,8,FALSE),"N/A","0")</f>
        <v>0</v>
      </c>
      <c r="L17" t="str">
        <f>SUBSTITUTE(VLOOKUP(A17,'Magicbricks-bglr-data'!A17:I46,9,FALSE)," Cr","")</f>
        <v>1.40</v>
      </c>
      <c r="M17">
        <f t="shared" si="2"/>
        <v>140</v>
      </c>
    </row>
    <row r="18" spans="1:13" x14ac:dyDescent="0.2">
      <c r="A18" t="s">
        <v>58</v>
      </c>
      <c r="B18">
        <f t="shared" si="0"/>
        <v>3</v>
      </c>
      <c r="C18" t="str" cm="1">
        <f t="array" ref="C18">TRIM(_xlfn.IFS(
    ISNUMBER(FIND("Apartment", A18)), "Apartment",
    ISNUMBER(FIND("Villa", A18)), "Villa",
    TRUE, "House"
))</f>
        <v>Apartment</v>
      </c>
      <c r="D18" t="str">
        <f t="shared" si="1"/>
        <v>Sarjapur Road Bangalore</v>
      </c>
      <c r="E18" t="str">
        <f>SUBSTITUTE(SUBSTITUTE(VLOOKUP(A18,'Magicbricks-bglr-data'!A17:I48,2,FALSE),"sqft",""),"N/A","0")</f>
        <v xml:space="preserve">1851 </v>
      </c>
      <c r="F18" t="str">
        <f>SUBSTITUTE(SUBSTITUTE(SUBSTITUTE(VLOOKUP(A18, 'Magicbricks-bglr-data'!A18:I47, 3, FALSE), "Poss. by ", ""),"'",""),"N/A","0")</f>
        <v>Dec 26</v>
      </c>
      <c r="G18" t="str">
        <f>VLOOKUP(A18,'Magicbricks-bglr-data'!A18:I47,4,FALSE)</f>
        <v>New Property</v>
      </c>
      <c r="H18" t="str">
        <f>VLOOKUP(A18,'Magicbricks-bglr-data'!A18:I47,5,FALSE)</f>
        <v>Unfurnished</v>
      </c>
      <c r="I18" t="str">
        <f>SUBSTITUTE(VLOOKUP(A18,'Magicbricks-bglr-data'!A18:I47,6,FALSE),"N/A","0")</f>
        <v>0</v>
      </c>
      <c r="J18" t="str">
        <f>SUBSTITUTE(VLOOKUP(A18,'Magicbricks-bglr-data'!A18:I47,7,FALSE),"N/A","0")</f>
        <v>3</v>
      </c>
      <c r="K18" t="str">
        <f>SUBSTITUTE(VLOOKUP(A18,'Magicbricks-bglr-data'!A18:I47,8,FALSE),"N/A","0")</f>
        <v>2</v>
      </c>
      <c r="L18" t="str">
        <f>SUBSTITUTE(VLOOKUP(A18,'Magicbricks-bglr-data'!A18:I47,9,FALSE)," Cr","")</f>
        <v>1.30</v>
      </c>
      <c r="M18">
        <f t="shared" si="2"/>
        <v>130</v>
      </c>
    </row>
    <row r="19" spans="1:13" x14ac:dyDescent="0.2">
      <c r="A19" t="s">
        <v>70</v>
      </c>
      <c r="B19">
        <f t="shared" si="0"/>
        <v>3</v>
      </c>
      <c r="C19" t="str" cm="1">
        <f t="array" ref="C19">TRIM(_xlfn.IFS(
    ISNUMBER(FIND("Apartment", A19)), "Apartment",
    ISNUMBER(FIND("Villa", A19)), "Villa",
    TRUE, "House"
))</f>
        <v>Apartment</v>
      </c>
      <c r="D19" t="str">
        <f t="shared" si="1"/>
        <v>Panathur Bangalore</v>
      </c>
      <c r="E19" t="str">
        <f>SUBSTITUTE(SUBSTITUTE(VLOOKUP(A19,'Magicbricks-bglr-data'!A18:I49,2,FALSE),"sqft",""),"N/A","0")</f>
        <v xml:space="preserve">1685 </v>
      </c>
      <c r="F19" t="str">
        <f>SUBSTITUTE(SUBSTITUTE(SUBSTITUTE(VLOOKUP(A19, 'Magicbricks-bglr-data'!A19:I48, 3, FALSE), "Poss. by ", ""),"'",""),"N/A","0")</f>
        <v>Dec 28</v>
      </c>
      <c r="G19" t="str">
        <f>VLOOKUP(A19,'Magicbricks-bglr-data'!A19:I48,4,FALSE)</f>
        <v>New Property</v>
      </c>
      <c r="H19" t="str">
        <f>VLOOKUP(A19,'Magicbricks-bglr-data'!A19:I48,5,FALSE)</f>
        <v>Unfurnished</v>
      </c>
      <c r="I19" t="str">
        <f>SUBSTITUTE(VLOOKUP(A19,'Magicbricks-bglr-data'!A19:I48,6,FALSE),"N/A","0")</f>
        <v>0</v>
      </c>
      <c r="J19" t="str">
        <f>SUBSTITUTE(VLOOKUP(A19,'Magicbricks-bglr-data'!A19:I48,7,FALSE),"N/A","0")</f>
        <v>3</v>
      </c>
      <c r="K19" t="str">
        <f>SUBSTITUTE(VLOOKUP(A19,'Magicbricks-bglr-data'!A19:I48,8,FALSE),"N/A","0")</f>
        <v>3</v>
      </c>
      <c r="L19" t="str">
        <f>SUBSTITUTE(VLOOKUP(A19,'Magicbricks-bglr-data'!A19:I48,9,FALSE)," Cr","")</f>
        <v>1.77</v>
      </c>
      <c r="M19">
        <f t="shared" si="2"/>
        <v>177</v>
      </c>
    </row>
    <row r="20" spans="1:13" x14ac:dyDescent="0.2">
      <c r="A20" t="s">
        <v>74</v>
      </c>
      <c r="B20">
        <f t="shared" si="0"/>
        <v>3</v>
      </c>
      <c r="C20" t="str" cm="1">
        <f t="array" ref="C20">TRIM(_xlfn.IFS(
    ISNUMBER(FIND("Apartment", A20)), "Apartment",
    ISNUMBER(FIND("Villa", A20)), "Villa",
    TRUE, "House"
))</f>
        <v>Apartment</v>
      </c>
      <c r="D20" t="str">
        <f t="shared" si="1"/>
        <v>Yelahanka Bangalore</v>
      </c>
      <c r="E20" t="str">
        <f>SUBSTITUTE(SUBSTITUTE(VLOOKUP(A20,'Magicbricks-bglr-data'!A19:I50,2,FALSE),"sqft",""),"N/A","0")</f>
        <v xml:space="preserve">2069 </v>
      </c>
      <c r="F20" t="str">
        <f>SUBSTITUTE(SUBSTITUTE(SUBSTITUTE(VLOOKUP(A20, 'Magicbricks-bglr-data'!A20:I49, 3, FALSE), "Poss. by ", ""),"'",""),"N/A","0")</f>
        <v>Feb 30</v>
      </c>
      <c r="G20" t="str">
        <f>VLOOKUP(A20,'Magicbricks-bglr-data'!A20:I49,4,FALSE)</f>
        <v>New Property</v>
      </c>
      <c r="H20" t="str">
        <f>VLOOKUP(A20,'Magicbricks-bglr-data'!A20:I49,5,FALSE)</f>
        <v>Unfurnished</v>
      </c>
      <c r="I20" t="str">
        <f>SUBSTITUTE(VLOOKUP(A20,'Magicbricks-bglr-data'!A20:I49,6,FALSE),"N/A","0")</f>
        <v>0</v>
      </c>
      <c r="J20" t="str">
        <f>SUBSTITUTE(VLOOKUP(A20,'Magicbricks-bglr-data'!A20:I49,7,FALSE),"N/A","0")</f>
        <v>3</v>
      </c>
      <c r="K20" t="str">
        <f>SUBSTITUTE(VLOOKUP(A20,'Magicbricks-bglr-data'!A20:I49,8,FALSE),"N/A","0")</f>
        <v>2</v>
      </c>
      <c r="L20" t="str">
        <f>SUBSTITUTE(VLOOKUP(A20,'Magicbricks-bglr-data'!A20:I49,9,FALSE)," Cr","")</f>
        <v>2.59</v>
      </c>
      <c r="M20">
        <f t="shared" si="2"/>
        <v>259</v>
      </c>
    </row>
    <row r="21" spans="1:13" x14ac:dyDescent="0.2">
      <c r="A21" t="s">
        <v>58</v>
      </c>
      <c r="B21">
        <f t="shared" si="0"/>
        <v>3</v>
      </c>
      <c r="C21" t="str" cm="1">
        <f t="array" ref="C21">TRIM(_xlfn.IFS(
    ISNUMBER(FIND("Apartment", A21)), "Apartment",
    ISNUMBER(FIND("Villa", A21)), "Villa",
    TRUE, "House"
))</f>
        <v>Apartment</v>
      </c>
      <c r="D21" t="str">
        <f t="shared" si="1"/>
        <v>Sarjapur Road Bangalore</v>
      </c>
      <c r="E21" t="str">
        <f>SUBSTITUTE(SUBSTITUTE(VLOOKUP(A21,'Magicbricks-bglr-data'!A20:I51,2,FALSE),"sqft",""),"N/A","0")</f>
        <v xml:space="preserve">1510 </v>
      </c>
      <c r="F21" t="str">
        <f>SUBSTITUTE(SUBSTITUTE(SUBSTITUTE(VLOOKUP(A21, 'Magicbricks-bglr-data'!A21:I50, 3, FALSE), "Poss. by ", ""),"'",""),"N/A","0")</f>
        <v>0</v>
      </c>
      <c r="G21" t="str">
        <f>VLOOKUP(A21,'Magicbricks-bglr-data'!A21:I50,4,FALSE)</f>
        <v>New Property</v>
      </c>
      <c r="H21" t="str">
        <f>VLOOKUP(A21,'Magicbricks-bglr-data'!A21:I50,5,FALSE)</f>
        <v>Unfurnished</v>
      </c>
      <c r="I21" t="str">
        <f>SUBSTITUTE(VLOOKUP(A21,'Magicbricks-bglr-data'!A21:I50,6,FALSE),"N/A","0")</f>
        <v>0</v>
      </c>
      <c r="J21" t="str">
        <f>SUBSTITUTE(VLOOKUP(A21,'Magicbricks-bglr-data'!A21:I50,7,FALSE),"N/A","0")</f>
        <v>3</v>
      </c>
      <c r="K21" t="str">
        <f>SUBSTITUTE(VLOOKUP(A21,'Magicbricks-bglr-data'!A21:I50,8,FALSE),"N/A","0")</f>
        <v>1</v>
      </c>
      <c r="L21" t="str">
        <f>SUBSTITUTE(VLOOKUP(A21,'Magicbricks-bglr-data'!A21:I50,9,FALSE)," Cr","")</f>
        <v>1.22</v>
      </c>
      <c r="M21">
        <f t="shared" si="2"/>
        <v>122</v>
      </c>
    </row>
    <row r="22" spans="1:13" x14ac:dyDescent="0.2">
      <c r="A22" t="s">
        <v>79</v>
      </c>
      <c r="B22">
        <f t="shared" si="0"/>
        <v>4</v>
      </c>
      <c r="C22" t="str" cm="1">
        <f t="array" ref="C22">TRIM(_xlfn.IFS(
    ISNUMBER(FIND("Apartment", A22)), "Apartment",
    ISNUMBER(FIND("Villa", A22)), "Villa",
    TRUE, "House"
))</f>
        <v>House</v>
      </c>
      <c r="D22" t="str">
        <f t="shared" si="1"/>
        <v>Sarjapur Road Bangalore</v>
      </c>
      <c r="E22" t="str">
        <f>SUBSTITUTE(SUBSTITUTE(VLOOKUP(A22,'Magicbricks-bglr-data'!A21:I52,2,FALSE),"sqft",""),"N/A","0")</f>
        <v xml:space="preserve">4814 </v>
      </c>
      <c r="F22" t="str">
        <f>SUBSTITUTE(SUBSTITUTE(SUBSTITUTE(VLOOKUP(A22, 'Magicbricks-bglr-data'!A22:I51, 3, FALSE), "Poss. by ", ""),"'",""),"N/A","0")</f>
        <v>Dec 29</v>
      </c>
      <c r="G22" t="str">
        <f>VLOOKUP(A22,'Magicbricks-bglr-data'!A22:I51,4,FALSE)</f>
        <v>New Property</v>
      </c>
      <c r="H22" t="str">
        <f>VLOOKUP(A22,'Magicbricks-bglr-data'!A22:I51,5,FALSE)</f>
        <v>Unfurnished</v>
      </c>
      <c r="I22" t="str">
        <f>SUBSTITUTE(VLOOKUP(A22,'Magicbricks-bglr-data'!A22:I51,6,FALSE),"N/A","0")</f>
        <v>1 Open</v>
      </c>
      <c r="J22" t="str">
        <f>SUBSTITUTE(VLOOKUP(A22,'Magicbricks-bglr-data'!A22:I51,7,FALSE),"N/A","0")</f>
        <v>5</v>
      </c>
      <c r="K22" t="str">
        <f>SUBSTITUTE(VLOOKUP(A22,'Magicbricks-bglr-data'!A22:I51,8,FALSE),"N/A","0")</f>
        <v>5</v>
      </c>
      <c r="L22" t="str">
        <f>SUBSTITUTE(VLOOKUP(A22,'Magicbricks-bglr-data'!A22:I51,9,FALSE)," Cr","")</f>
        <v>12.91</v>
      </c>
      <c r="M22">
        <f t="shared" si="2"/>
        <v>1291</v>
      </c>
    </row>
    <row r="23" spans="1:13" x14ac:dyDescent="0.2">
      <c r="A23" t="s">
        <v>83</v>
      </c>
      <c r="B23">
        <f t="shared" si="0"/>
        <v>5</v>
      </c>
      <c r="C23" t="str" cm="1">
        <f t="array" ref="C23">TRIM(_xlfn.IFS(
    ISNUMBER(FIND("Apartment", A23)), "Apartment",
    ISNUMBER(FIND("Villa", A23)), "Villa",
    TRUE, "House"
))</f>
        <v>Apartment</v>
      </c>
      <c r="D23" t="str">
        <f t="shared" si="1"/>
        <v>Magadi Main Road Bangalore</v>
      </c>
      <c r="E23" t="str">
        <f>SUBSTITUTE(SUBSTITUTE(VLOOKUP(A23,'Magicbricks-bglr-data'!A22:I53,2,FALSE),"sqft",""),"N/A","0")</f>
        <v xml:space="preserve">2868 </v>
      </c>
      <c r="F23" t="str">
        <f>SUBSTITUTE(SUBSTITUTE(SUBSTITUTE(VLOOKUP(A23, 'Magicbricks-bglr-data'!A23:I52, 3, FALSE), "Poss. by ", ""),"'",""),"N/A","0")</f>
        <v>Jun 29</v>
      </c>
      <c r="G23" t="str">
        <f>VLOOKUP(A23,'Magicbricks-bglr-data'!A23:I52,4,FALSE)</f>
        <v>New Property</v>
      </c>
      <c r="H23" t="str">
        <f>VLOOKUP(A23,'Magicbricks-bglr-data'!A23:I52,5,FALSE)</f>
        <v>Unfurnished</v>
      </c>
      <c r="I23" t="str">
        <f>SUBSTITUTE(VLOOKUP(A23,'Magicbricks-bglr-data'!A23:I52,6,FALSE),"N/A","0")</f>
        <v>0</v>
      </c>
      <c r="J23" t="str">
        <f>SUBSTITUTE(VLOOKUP(A23,'Magicbricks-bglr-data'!A23:I52,7,FALSE),"N/A","0")</f>
        <v>4</v>
      </c>
      <c r="K23" t="str">
        <f>SUBSTITUTE(VLOOKUP(A23,'Magicbricks-bglr-data'!A23:I52,8,FALSE),"N/A","0")</f>
        <v>3</v>
      </c>
      <c r="L23" t="str">
        <f>SUBSTITUTE(VLOOKUP(A23,'Magicbricks-bglr-data'!A23:I52,9,FALSE)," Cr","")</f>
        <v>4.18</v>
      </c>
      <c r="M23">
        <f t="shared" si="2"/>
        <v>418</v>
      </c>
    </row>
    <row r="24" spans="1:13" x14ac:dyDescent="0.2">
      <c r="A24" t="s">
        <v>87</v>
      </c>
      <c r="B24">
        <f t="shared" si="0"/>
        <v>3</v>
      </c>
      <c r="C24" t="str" cm="1">
        <f t="array" ref="C24">TRIM(_xlfn.IFS(
    ISNUMBER(FIND("Apartment", A24)), "Apartment",
    ISNUMBER(FIND("Villa", A24)), "Villa",
    TRUE, "House"
))</f>
        <v>Apartment</v>
      </c>
      <c r="D24" t="str">
        <f t="shared" si="1"/>
        <v>Whitefield Bangalore</v>
      </c>
      <c r="E24" t="str">
        <f>SUBSTITUTE(SUBSTITUTE(VLOOKUP(A24,'Magicbricks-bglr-data'!A23:I54,2,FALSE),"sqft",""),"N/A","0")</f>
        <v>0</v>
      </c>
      <c r="F24" t="str">
        <f>SUBSTITUTE(SUBSTITUTE(SUBSTITUTE(VLOOKUP(A24, 'Magicbricks-bglr-data'!A24:I53, 3, FALSE), "Poss. by ", ""),"'",""),"N/A","0")</f>
        <v>0</v>
      </c>
      <c r="G24" t="str">
        <f>VLOOKUP(A24,'Magicbricks-bglr-data'!A24:I53,4,FALSE)</f>
        <v>New Property</v>
      </c>
      <c r="H24" t="str">
        <f>VLOOKUP(A24,'Magicbricks-bglr-data'!A24:I53,5,FALSE)</f>
        <v>Unfurnished</v>
      </c>
      <c r="I24" t="str">
        <f>SUBSTITUTE(VLOOKUP(A24,'Magicbricks-bglr-data'!A24:I53,6,FALSE),"N/A","0")</f>
        <v>0</v>
      </c>
      <c r="J24" t="str">
        <f>SUBSTITUTE(VLOOKUP(A24,'Magicbricks-bglr-data'!A24:I53,7,FALSE),"N/A","0")</f>
        <v>3</v>
      </c>
      <c r="K24" t="str">
        <f>SUBSTITUTE(VLOOKUP(A24,'Magicbricks-bglr-data'!A24:I53,8,FALSE),"N/A","0")</f>
        <v>2</v>
      </c>
      <c r="L24" t="str">
        <f>SUBSTITUTE(VLOOKUP(A24,'Magicbricks-bglr-data'!A24:I53,9,FALSE)," Cr","")</f>
        <v>1.83</v>
      </c>
      <c r="M24">
        <f t="shared" si="2"/>
        <v>183</v>
      </c>
    </row>
    <row r="25" spans="1:13" x14ac:dyDescent="0.2">
      <c r="A25" t="s">
        <v>61</v>
      </c>
      <c r="B25">
        <f t="shared" si="0"/>
        <v>4</v>
      </c>
      <c r="C25" t="str" cm="1">
        <f t="array" ref="C25">TRIM(_xlfn.IFS(
    ISNUMBER(FIND("Apartment", A25)), "Apartment",
    ISNUMBER(FIND("Villa", A25)), "Villa",
    TRUE, "House"
))</f>
        <v>Villa</v>
      </c>
      <c r="D25" t="str">
        <f t="shared" si="1"/>
        <v>Sarjapur Road Bangalore</v>
      </c>
      <c r="E25" t="str">
        <f>SUBSTITUTE(SUBSTITUTE(VLOOKUP(A25,'Magicbricks-bglr-data'!A24:I55,2,FALSE),"sqft",""),"N/A","0")</f>
        <v xml:space="preserve">3500 </v>
      </c>
      <c r="F25" t="str">
        <f>SUBSTITUTE(SUBSTITUTE(SUBSTITUTE(VLOOKUP(A25, 'Magicbricks-bglr-data'!A25:I54, 3, FALSE), "Poss. by ", ""),"'",""),"N/A","0")</f>
        <v>Nov 25</v>
      </c>
      <c r="G25" t="str">
        <f>VLOOKUP(A25,'Magicbricks-bglr-data'!A25:I54,4,FALSE)</f>
        <v>New Property</v>
      </c>
      <c r="H25" t="str">
        <f>VLOOKUP(A25,'Magicbricks-bglr-data'!A25:I54,5,FALSE)</f>
        <v>Unfurnished</v>
      </c>
      <c r="I25" t="str">
        <f>SUBSTITUTE(VLOOKUP(A25,'Magicbricks-bglr-data'!A25:I54,6,FALSE),"N/A","0")</f>
        <v>1 Open</v>
      </c>
      <c r="J25" t="str">
        <f>SUBSTITUTE(VLOOKUP(A25,'Magicbricks-bglr-data'!A25:I54,7,FALSE),"N/A","0")</f>
        <v>4</v>
      </c>
      <c r="K25" t="str">
        <f>SUBSTITUTE(VLOOKUP(A25,'Magicbricks-bglr-data'!A25:I54,8,FALSE),"N/A","0")</f>
        <v>3</v>
      </c>
      <c r="L25" t="str">
        <f>SUBSTITUTE(VLOOKUP(A25,'Magicbricks-bglr-data'!A25:I54,9,FALSE)," Cr","")</f>
        <v>3.06</v>
      </c>
      <c r="M25">
        <f t="shared" si="2"/>
        <v>306</v>
      </c>
    </row>
    <row r="26" spans="1:13" x14ac:dyDescent="0.2">
      <c r="A26" t="s">
        <v>92</v>
      </c>
      <c r="B26">
        <f t="shared" si="0"/>
        <v>3</v>
      </c>
      <c r="C26" t="str" cm="1">
        <f t="array" ref="C26">TRIM(_xlfn.IFS(
    ISNUMBER(FIND("Apartment", A26)), "Apartment",
    ISNUMBER(FIND("Villa", A26)), "Villa",
    TRUE, "House"
))</f>
        <v>Apartment</v>
      </c>
      <c r="D26" t="str">
        <f t="shared" si="1"/>
        <v>Kanakapura Road Bangalore</v>
      </c>
      <c r="E26" t="str">
        <f>SUBSTITUTE(SUBSTITUTE(VLOOKUP(A26,'Magicbricks-bglr-data'!A25:I56,2,FALSE),"sqft",""),"N/A","0")</f>
        <v>0</v>
      </c>
      <c r="F26" t="str">
        <f>SUBSTITUTE(SUBSTITUTE(SUBSTITUTE(VLOOKUP(A26, 'Magicbricks-bglr-data'!A26:I55, 3, FALSE), "Poss. by ", ""),"'",""),"N/A","0")</f>
        <v>Sep 25</v>
      </c>
      <c r="G26" t="str">
        <f>VLOOKUP(A26,'Magicbricks-bglr-data'!A26:I55,4,FALSE)</f>
        <v>New Property</v>
      </c>
      <c r="H26" t="str">
        <f>VLOOKUP(A26,'Magicbricks-bglr-data'!A26:I55,5,FALSE)</f>
        <v>Unfurnished</v>
      </c>
      <c r="I26" t="str">
        <f>SUBSTITUTE(VLOOKUP(A26,'Magicbricks-bglr-data'!A26:I55,6,FALSE),"N/A","0")</f>
        <v>0</v>
      </c>
      <c r="J26" t="str">
        <f>SUBSTITUTE(VLOOKUP(A26,'Magicbricks-bglr-data'!A26:I55,7,FALSE),"N/A","0")</f>
        <v>3</v>
      </c>
      <c r="K26" t="str">
        <f>SUBSTITUTE(VLOOKUP(A26,'Magicbricks-bglr-data'!A26:I55,8,FALSE),"N/A","0")</f>
        <v>3</v>
      </c>
      <c r="L26" t="str">
        <f>SUBSTITUTE(VLOOKUP(A26,'Magicbricks-bglr-data'!A26:I55,9,FALSE)," Cr","")</f>
        <v>4.29</v>
      </c>
      <c r="M26">
        <f t="shared" si="2"/>
        <v>429</v>
      </c>
    </row>
    <row r="27" spans="1:13" x14ac:dyDescent="0.2">
      <c r="A27" t="s">
        <v>95</v>
      </c>
      <c r="B27">
        <f t="shared" si="0"/>
        <v>4</v>
      </c>
      <c r="C27" t="str" cm="1">
        <f t="array" ref="C27">TRIM(_xlfn.IFS(
    ISNUMBER(FIND("Apartment", A27)), "Apartment",
    ISNUMBER(FIND("Villa", A27)), "Villa",
    TRUE, "House"
))</f>
        <v>Villa</v>
      </c>
      <c r="D27" t="str">
        <f t="shared" si="1"/>
        <v>Horamavu Bangalore</v>
      </c>
      <c r="E27" t="str">
        <f>SUBSTITUTE(SUBSTITUTE(VLOOKUP(A27,'Magicbricks-bglr-data'!A26:I57,2,FALSE),"sqft",""),"N/A","0")</f>
        <v>0</v>
      </c>
      <c r="F27" t="str">
        <f>SUBSTITUTE(SUBSTITUTE(SUBSTITUTE(VLOOKUP(A27, 'Magicbricks-bglr-data'!A27:I56, 3, FALSE), "Poss. by ", ""),"'",""),"N/A","0")</f>
        <v>0</v>
      </c>
      <c r="G27" t="str">
        <f>VLOOKUP(A27,'Magicbricks-bglr-data'!A27:I56,4,FALSE)</f>
        <v>New Property</v>
      </c>
      <c r="H27" t="str">
        <f>VLOOKUP(A27,'Magicbricks-bglr-data'!A27:I56,5,FALSE)</f>
        <v>Unfurnished</v>
      </c>
      <c r="I27" t="str">
        <f>SUBSTITUTE(VLOOKUP(A27,'Magicbricks-bglr-data'!A27:I56,6,FALSE),"N/A","0")</f>
        <v>1 Open</v>
      </c>
      <c r="J27" t="str">
        <f>SUBSTITUTE(VLOOKUP(A27,'Magicbricks-bglr-data'!A27:I56,7,FALSE),"N/A","0")</f>
        <v>4</v>
      </c>
      <c r="K27" t="str">
        <f>SUBSTITUTE(VLOOKUP(A27,'Magicbricks-bglr-data'!A27:I56,8,FALSE),"N/A","0")</f>
        <v>2</v>
      </c>
      <c r="L27" t="str">
        <f>SUBSTITUTE(VLOOKUP(A27,'Magicbricks-bglr-data'!A27:I56,9,FALSE)," Cr","")</f>
        <v>6.56</v>
      </c>
      <c r="M27">
        <f t="shared" si="2"/>
        <v>656</v>
      </c>
    </row>
    <row r="28" spans="1:13" x14ac:dyDescent="0.2">
      <c r="A28" t="s">
        <v>97</v>
      </c>
      <c r="B28">
        <f t="shared" si="0"/>
        <v>3</v>
      </c>
      <c r="C28" t="str" cm="1">
        <f t="array" ref="C28">TRIM(_xlfn.IFS(
    ISNUMBER(FIND("Apartment", A28)), "Apartment",
    ISNUMBER(FIND("Villa", A28)), "Villa",
    TRUE, "House"
))</f>
        <v>Apartment</v>
      </c>
      <c r="D28" t="str">
        <f t="shared" si="1"/>
        <v>Indiranagar Bangalore</v>
      </c>
      <c r="E28" t="str">
        <f>SUBSTITUTE(SUBSTITUTE(VLOOKUP(A28,'Magicbricks-bglr-data'!A27:I58,2,FALSE),"sqft",""),"N/A","0")</f>
        <v xml:space="preserve">3775 </v>
      </c>
      <c r="F28" t="str">
        <f>SUBSTITUTE(SUBSTITUTE(SUBSTITUTE(VLOOKUP(A28, 'Magicbricks-bglr-data'!A28:I57, 3, FALSE), "Poss. by ", ""),"'",""),"N/A","0")</f>
        <v>0</v>
      </c>
      <c r="G28" t="str">
        <f>VLOOKUP(A28,'Magicbricks-bglr-data'!A28:I57,4,FALSE)</f>
        <v>New Property</v>
      </c>
      <c r="H28" t="str">
        <f>VLOOKUP(A28,'Magicbricks-bglr-data'!A28:I57,5,FALSE)</f>
        <v>Unfurnished</v>
      </c>
      <c r="I28" t="str">
        <f>SUBSTITUTE(VLOOKUP(A28,'Magicbricks-bglr-data'!A28:I57,6,FALSE),"N/A","0")</f>
        <v>0</v>
      </c>
      <c r="J28" t="str">
        <f>SUBSTITUTE(VLOOKUP(A28,'Magicbricks-bglr-data'!A28:I57,7,FALSE),"N/A","0")</f>
        <v>4</v>
      </c>
      <c r="K28" t="str">
        <f>SUBSTITUTE(VLOOKUP(A28,'Magicbricks-bglr-data'!A28:I57,8,FALSE),"N/A","0")</f>
        <v>3</v>
      </c>
      <c r="L28" t="str">
        <f>SUBSTITUTE(VLOOKUP(A28,'Magicbricks-bglr-data'!A28:I57,9,FALSE)," Cr","")</f>
        <v>8.06</v>
      </c>
      <c r="M28">
        <f t="shared" si="2"/>
        <v>806</v>
      </c>
    </row>
    <row r="29" spans="1:13" x14ac:dyDescent="0.2">
      <c r="A29" t="s">
        <v>74</v>
      </c>
      <c r="B29">
        <f t="shared" si="0"/>
        <v>3</v>
      </c>
      <c r="C29" t="str" cm="1">
        <f t="array" ref="C29">TRIM(_xlfn.IFS(
    ISNUMBER(FIND("Apartment", A29)), "Apartment",
    ISNUMBER(FIND("Villa", A29)), "Villa",
    TRUE, "House"
))</f>
        <v>Apartment</v>
      </c>
      <c r="D29" t="str">
        <f t="shared" si="1"/>
        <v>Yelahanka Bangalore</v>
      </c>
      <c r="E29" t="str">
        <f>SUBSTITUTE(SUBSTITUTE(VLOOKUP(A29,'Magicbricks-bglr-data'!A28:I59,2,FALSE),"sqft",""),"N/A","0")</f>
        <v xml:space="preserve">1700 </v>
      </c>
      <c r="F29" t="str">
        <f>SUBSTITUTE(SUBSTITUTE(SUBSTITUTE(VLOOKUP(A29, 'Magicbricks-bglr-data'!A29:I58, 3, FALSE), "Poss. by ", ""),"'",""),"N/A","0")</f>
        <v>Mar 30</v>
      </c>
      <c r="G29" t="str">
        <f>VLOOKUP(A29,'Magicbricks-bglr-data'!A29:I58,4,FALSE)</f>
        <v>New Property</v>
      </c>
      <c r="H29" t="str">
        <f>VLOOKUP(A29,'Magicbricks-bglr-data'!A29:I58,5,FALSE)</f>
        <v>Unfurnished</v>
      </c>
      <c r="I29" t="str">
        <f>SUBSTITUTE(VLOOKUP(A29,'Magicbricks-bglr-data'!A29:I58,6,FALSE),"N/A","0")</f>
        <v>0</v>
      </c>
      <c r="J29" t="str">
        <f>SUBSTITUTE(VLOOKUP(A29,'Magicbricks-bglr-data'!A29:I58,7,FALSE),"N/A","0")</f>
        <v>3</v>
      </c>
      <c r="K29" t="str">
        <f>SUBSTITUTE(VLOOKUP(A29,'Magicbricks-bglr-data'!A29:I58,8,FALSE),"N/A","0")</f>
        <v>3</v>
      </c>
      <c r="L29" t="str">
        <f>SUBSTITUTE(VLOOKUP(A29,'Magicbricks-bglr-data'!A29:I58,9,FALSE)," Cr","")</f>
        <v>2.32</v>
      </c>
      <c r="M29">
        <f t="shared" si="2"/>
        <v>231.99999999999997</v>
      </c>
    </row>
    <row r="30" spans="1:13" x14ac:dyDescent="0.2">
      <c r="A30" t="s">
        <v>102</v>
      </c>
      <c r="B30">
        <f t="shared" si="0"/>
        <v>3</v>
      </c>
      <c r="C30" t="str" cm="1">
        <f t="array" ref="C30">TRIM(_xlfn.IFS(
    ISNUMBER(FIND("Apartment", A30)), "Apartment",
    ISNUMBER(FIND("Villa", A30)), "Villa",
    TRUE, "House"
))</f>
        <v>Apartment</v>
      </c>
      <c r="D30" t="str">
        <f t="shared" si="1"/>
        <v>Jalahalli, Jalahalli, Outer Ring Road Bangalore</v>
      </c>
      <c r="E30" t="str">
        <f>SUBSTITUTE(SUBSTITUTE(VLOOKUP(A30,'Magicbricks-bglr-data'!A29:I60,2,FALSE),"sqft",""),"N/A","0")</f>
        <v xml:space="preserve">1705 </v>
      </c>
      <c r="F30" t="str">
        <f>SUBSTITUTE(SUBSTITUTE(SUBSTITUTE(VLOOKUP(A30, 'Magicbricks-bglr-data'!A30:I59, 3, FALSE), "Poss. by ", ""),"'",""),"N/A","0")</f>
        <v>0</v>
      </c>
      <c r="G30" t="str">
        <f>VLOOKUP(A30,'Magicbricks-bglr-data'!A30:I59,4,FALSE)</f>
        <v>New Property</v>
      </c>
      <c r="H30" t="str">
        <f>VLOOKUP(A30,'Magicbricks-bglr-data'!A30:I59,5,FALSE)</f>
        <v>Unfurnished</v>
      </c>
      <c r="I30" t="str">
        <f>SUBSTITUTE(VLOOKUP(A30,'Magicbricks-bglr-data'!A30:I59,6,FALSE),"N/A","0")</f>
        <v>0</v>
      </c>
      <c r="J30" t="str">
        <f>SUBSTITUTE(VLOOKUP(A30,'Magicbricks-bglr-data'!A30:I59,7,FALSE),"N/A","0")</f>
        <v>3</v>
      </c>
      <c r="K30" t="str">
        <f>SUBSTITUTE(VLOOKUP(A30,'Magicbricks-bglr-data'!A30:I59,8,FALSE),"N/A","0")</f>
        <v>3</v>
      </c>
      <c r="L30" t="str">
        <f>SUBSTITUTE(VLOOKUP(A30,'Magicbricks-bglr-data'!A30:I59,9,FALSE)," Cr","")</f>
        <v>1.63</v>
      </c>
      <c r="M30">
        <f t="shared" si="2"/>
        <v>163</v>
      </c>
    </row>
    <row r="31" spans="1:13" x14ac:dyDescent="0.2">
      <c r="A31" t="s">
        <v>33</v>
      </c>
      <c r="B31">
        <f t="shared" si="0"/>
        <v>4</v>
      </c>
      <c r="C31" t="str" cm="1">
        <f t="array" ref="C31">TRIM(_xlfn.IFS(
    ISNUMBER(FIND("Apartment", A31)), "Apartment",
    ISNUMBER(FIND("Villa", A31)), "Villa",
    TRUE, "House"
))</f>
        <v>Apartment</v>
      </c>
      <c r="D31" t="str">
        <f t="shared" si="1"/>
        <v>Whitefield Bangalore</v>
      </c>
      <c r="E31" t="str">
        <f>SUBSTITUTE(SUBSTITUTE(VLOOKUP(A31,'Magicbricks-bglr-data'!A30:I61,2,FALSE),"sqft",""),"N/A","0")</f>
        <v xml:space="preserve">2800 </v>
      </c>
      <c r="F31" t="str">
        <f>SUBSTITUTE(SUBSTITUTE(SUBSTITUTE(VLOOKUP(A31, 'Magicbricks-bglr-data'!A31:I60, 3, FALSE), "Poss. by ", ""),"'",""),"N/A","0")</f>
        <v>Ready to Move</v>
      </c>
      <c r="G31" t="str">
        <f>VLOOKUP(A31,'Magicbricks-bglr-data'!A31:I60,4,FALSE)</f>
        <v>New Property</v>
      </c>
      <c r="H31" t="str">
        <f>VLOOKUP(A31,'Magicbricks-bglr-data'!A31:I60,5,FALSE)</f>
        <v>Unfurnished</v>
      </c>
      <c r="I31" t="str">
        <f>SUBSTITUTE(VLOOKUP(A31,'Magicbricks-bglr-data'!A31:I60,6,FALSE),"N/A","0")</f>
        <v>0</v>
      </c>
      <c r="J31" t="str">
        <f>SUBSTITUTE(VLOOKUP(A31,'Magicbricks-bglr-data'!A31:I60,7,FALSE),"N/A","0")</f>
        <v>4</v>
      </c>
      <c r="K31" t="str">
        <f>SUBSTITUTE(VLOOKUP(A31,'Magicbricks-bglr-data'!A31:I60,8,FALSE),"N/A","0")</f>
        <v>4</v>
      </c>
      <c r="L31" t="str">
        <f>SUBSTITUTE(VLOOKUP(A31,'Magicbricks-bglr-data'!A31:I60,9,FALSE)," Cr","")</f>
        <v>4.11</v>
      </c>
      <c r="M31">
        <f t="shared" si="2"/>
        <v>411.00000000000006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618C-F41F-8B45-88F4-295B9AB5139F}">
  <dimension ref="A2:K29"/>
  <sheetViews>
    <sheetView topLeftCell="B1" zoomScale="114" workbookViewId="0">
      <selection activeCell="E4" sqref="E4"/>
    </sheetView>
  </sheetViews>
  <sheetFormatPr baseColWidth="10" defaultRowHeight="16" x14ac:dyDescent="0.2"/>
  <cols>
    <col min="1" max="1" width="13" bestFit="1" customWidth="1"/>
    <col min="2" max="2" width="21" bestFit="1" customWidth="1"/>
    <col min="4" max="4" width="13" bestFit="1" customWidth="1"/>
    <col min="5" max="5" width="21" bestFit="1" customWidth="1"/>
    <col min="7" max="7" width="38.5" bestFit="1" customWidth="1"/>
    <col min="8" max="8" width="21" bestFit="1" customWidth="1"/>
    <col min="9" max="9" width="16.83203125" bestFit="1" customWidth="1"/>
    <col min="10" max="10" width="13" bestFit="1" customWidth="1"/>
    <col min="11" max="11" width="21" bestFit="1" customWidth="1"/>
    <col min="12" max="12" width="4.1640625" bestFit="1" customWidth="1"/>
    <col min="13" max="14" width="5.6640625" bestFit="1" customWidth="1"/>
    <col min="15" max="15" width="4.1640625" bestFit="1" customWidth="1"/>
    <col min="16" max="16" width="10.5" bestFit="1" customWidth="1"/>
  </cols>
  <sheetData>
    <row r="2" spans="1:11" x14ac:dyDescent="0.2">
      <c r="A2" s="2" t="s">
        <v>111</v>
      </c>
      <c r="B2" t="s">
        <v>113</v>
      </c>
      <c r="D2" s="2" t="s">
        <v>111</v>
      </c>
      <c r="E2" t="s">
        <v>113</v>
      </c>
      <c r="G2" s="2" t="s">
        <v>111</v>
      </c>
      <c r="H2" t="s">
        <v>113</v>
      </c>
      <c r="J2" s="2" t="s">
        <v>111</v>
      </c>
      <c r="K2" t="s">
        <v>113</v>
      </c>
    </row>
    <row r="3" spans="1:11" x14ac:dyDescent="0.2">
      <c r="A3" s="3">
        <v>2</v>
      </c>
      <c r="B3" s="4">
        <v>111.5</v>
      </c>
      <c r="D3" s="3" t="s">
        <v>158</v>
      </c>
      <c r="E3" s="4">
        <v>319.92</v>
      </c>
      <c r="G3" s="3" t="s">
        <v>116</v>
      </c>
      <c r="H3" s="4">
        <v>171.33333333333334</v>
      </c>
      <c r="J3" s="3" t="s">
        <v>131</v>
      </c>
      <c r="K3" s="4">
        <v>422.66666666666669</v>
      </c>
    </row>
    <row r="4" spans="1:11" x14ac:dyDescent="0.2">
      <c r="A4" s="3">
        <v>3</v>
      </c>
      <c r="B4" s="4">
        <v>239.35294117647058</v>
      </c>
      <c r="D4" s="3" t="s">
        <v>159</v>
      </c>
      <c r="E4" s="4">
        <v>1291</v>
      </c>
      <c r="G4" s="3" t="s">
        <v>117</v>
      </c>
      <c r="H4" s="4">
        <v>211</v>
      </c>
      <c r="J4" s="3" t="s">
        <v>132</v>
      </c>
      <c r="K4" s="4">
        <v>113.99999999999999</v>
      </c>
    </row>
    <row r="5" spans="1:11" x14ac:dyDescent="0.2">
      <c r="A5" s="3">
        <v>4</v>
      </c>
      <c r="B5" s="4">
        <v>622.875</v>
      </c>
      <c r="D5" s="3" t="s">
        <v>160</v>
      </c>
      <c r="E5" s="4">
        <v>581.75</v>
      </c>
      <c r="G5" s="3" t="s">
        <v>128</v>
      </c>
      <c r="H5" s="4">
        <v>656</v>
      </c>
      <c r="J5" s="3" t="s">
        <v>133</v>
      </c>
      <c r="K5" s="4">
        <v>109.00000000000001</v>
      </c>
    </row>
    <row r="6" spans="1:11" x14ac:dyDescent="0.2">
      <c r="A6" s="3">
        <v>5</v>
      </c>
      <c r="B6" s="4">
        <v>850</v>
      </c>
      <c r="D6" s="3" t="s">
        <v>112</v>
      </c>
      <c r="E6" s="4">
        <v>387.2</v>
      </c>
      <c r="G6" s="3" t="s">
        <v>118</v>
      </c>
      <c r="H6" s="4">
        <v>806</v>
      </c>
      <c r="J6" s="3" t="s">
        <v>134</v>
      </c>
      <c r="K6" s="4">
        <v>123</v>
      </c>
    </row>
    <row r="7" spans="1:11" x14ac:dyDescent="0.2">
      <c r="A7" s="3">
        <v>6</v>
      </c>
      <c r="B7" s="4">
        <v>641</v>
      </c>
      <c r="G7" s="3" t="s">
        <v>119</v>
      </c>
      <c r="H7" s="4">
        <v>163</v>
      </c>
      <c r="J7" s="3" t="s">
        <v>135</v>
      </c>
      <c r="K7" s="4">
        <v>122</v>
      </c>
    </row>
    <row r="8" spans="1:11" x14ac:dyDescent="0.2">
      <c r="A8" s="3" t="s">
        <v>112</v>
      </c>
      <c r="B8" s="4">
        <v>387.2</v>
      </c>
      <c r="G8" s="3" t="s">
        <v>120</v>
      </c>
      <c r="H8" s="4">
        <v>429</v>
      </c>
      <c r="J8" s="3" t="s">
        <v>136</v>
      </c>
      <c r="K8" s="4">
        <v>110.00000000000001</v>
      </c>
    </row>
    <row r="9" spans="1:11" x14ac:dyDescent="0.2">
      <c r="G9" s="3" t="s">
        <v>130</v>
      </c>
      <c r="H9" s="4">
        <v>418</v>
      </c>
      <c r="J9" s="3" t="s">
        <v>137</v>
      </c>
      <c r="K9" s="4">
        <v>177</v>
      </c>
    </row>
    <row r="10" spans="1:11" x14ac:dyDescent="0.2">
      <c r="G10" s="3" t="s">
        <v>121</v>
      </c>
      <c r="H10" s="4">
        <v>177</v>
      </c>
      <c r="J10" s="3" t="s">
        <v>138</v>
      </c>
      <c r="K10" s="4">
        <v>231.99999999999997</v>
      </c>
    </row>
    <row r="11" spans="1:11" x14ac:dyDescent="0.2">
      <c r="G11" s="3" t="s">
        <v>122</v>
      </c>
      <c r="H11" s="4">
        <v>227.99999999999997</v>
      </c>
      <c r="J11" s="3" t="s">
        <v>139</v>
      </c>
      <c r="K11" s="4">
        <v>163</v>
      </c>
    </row>
    <row r="12" spans="1:11" x14ac:dyDescent="0.2">
      <c r="G12" s="3" t="s">
        <v>129</v>
      </c>
      <c r="H12" s="4">
        <v>877</v>
      </c>
      <c r="J12" s="3" t="s">
        <v>140</v>
      </c>
      <c r="K12" s="4">
        <v>211</v>
      </c>
    </row>
    <row r="13" spans="1:11" x14ac:dyDescent="0.2">
      <c r="G13" s="3" t="s">
        <v>123</v>
      </c>
      <c r="H13" s="4">
        <v>476.71428571428572</v>
      </c>
      <c r="J13" s="3" t="s">
        <v>141</v>
      </c>
      <c r="K13" s="4">
        <v>130</v>
      </c>
    </row>
    <row r="14" spans="1:11" x14ac:dyDescent="0.2">
      <c r="G14" s="3" t="s">
        <v>124</v>
      </c>
      <c r="H14" s="4">
        <v>110.00000000000001</v>
      </c>
      <c r="J14" s="3" t="s">
        <v>142</v>
      </c>
      <c r="K14" s="4">
        <v>171.33333333333334</v>
      </c>
    </row>
    <row r="15" spans="1:11" x14ac:dyDescent="0.2">
      <c r="G15" s="3" t="s">
        <v>114</v>
      </c>
      <c r="H15" s="4">
        <v>109.00000000000001</v>
      </c>
      <c r="J15" s="3" t="s">
        <v>143</v>
      </c>
      <c r="K15" s="4">
        <v>227.99999999999997</v>
      </c>
    </row>
    <row r="16" spans="1:11" x14ac:dyDescent="0.2">
      <c r="G16" s="3" t="s">
        <v>115</v>
      </c>
      <c r="H16" s="4">
        <v>113.99999999999999</v>
      </c>
      <c r="J16" s="3" t="s">
        <v>144</v>
      </c>
      <c r="K16" s="4">
        <v>259</v>
      </c>
    </row>
    <row r="17" spans="7:11" x14ac:dyDescent="0.2">
      <c r="G17" s="3" t="s">
        <v>125</v>
      </c>
      <c r="H17" s="4">
        <v>548.5</v>
      </c>
      <c r="J17" s="3" t="s">
        <v>145</v>
      </c>
      <c r="K17" s="4">
        <v>318</v>
      </c>
    </row>
    <row r="18" spans="7:11" x14ac:dyDescent="0.2">
      <c r="G18" s="3" t="s">
        <v>126</v>
      </c>
      <c r="H18" s="4">
        <v>245.5</v>
      </c>
      <c r="J18" s="3" t="s">
        <v>146</v>
      </c>
      <c r="K18" s="4">
        <v>382</v>
      </c>
    </row>
    <row r="19" spans="7:11" x14ac:dyDescent="0.2">
      <c r="G19" s="3" t="s">
        <v>127</v>
      </c>
      <c r="H19" s="4">
        <v>391</v>
      </c>
      <c r="J19" s="3" t="s">
        <v>147</v>
      </c>
      <c r="K19" s="4">
        <v>400</v>
      </c>
    </row>
    <row r="20" spans="7:11" x14ac:dyDescent="0.2">
      <c r="G20" s="3" t="s">
        <v>112</v>
      </c>
      <c r="H20" s="4">
        <v>387.2</v>
      </c>
      <c r="J20" s="3" t="s">
        <v>148</v>
      </c>
      <c r="K20" s="4">
        <v>411.00000000000006</v>
      </c>
    </row>
    <row r="21" spans="7:11" x14ac:dyDescent="0.2">
      <c r="J21" s="3" t="s">
        <v>149</v>
      </c>
      <c r="K21" s="4">
        <v>418</v>
      </c>
    </row>
    <row r="22" spans="7:11" x14ac:dyDescent="0.2">
      <c r="J22" s="3" t="s">
        <v>150</v>
      </c>
      <c r="K22" s="4">
        <v>306</v>
      </c>
    </row>
    <row r="23" spans="7:11" x14ac:dyDescent="0.2">
      <c r="J23" s="3" t="s">
        <v>151</v>
      </c>
      <c r="K23" s="4">
        <v>877</v>
      </c>
    </row>
    <row r="24" spans="7:11" x14ac:dyDescent="0.2">
      <c r="J24" s="3" t="s">
        <v>152</v>
      </c>
      <c r="K24" s="4">
        <v>641</v>
      </c>
    </row>
    <row r="25" spans="7:11" x14ac:dyDescent="0.2">
      <c r="J25" s="3" t="s">
        <v>153</v>
      </c>
      <c r="K25" s="4">
        <v>806</v>
      </c>
    </row>
    <row r="26" spans="7:11" x14ac:dyDescent="0.2">
      <c r="J26" s="3" t="s">
        <v>154</v>
      </c>
      <c r="K26" s="4">
        <v>724</v>
      </c>
    </row>
    <row r="27" spans="7:11" x14ac:dyDescent="0.2">
      <c r="J27" s="3" t="s">
        <v>155</v>
      </c>
      <c r="K27" s="4">
        <v>1291</v>
      </c>
    </row>
    <row r="28" spans="7:11" x14ac:dyDescent="0.2">
      <c r="J28" s="3" t="s">
        <v>156</v>
      </c>
      <c r="K28" s="4">
        <v>1282</v>
      </c>
    </row>
    <row r="29" spans="7:11" x14ac:dyDescent="0.2">
      <c r="J29" s="3" t="s">
        <v>112</v>
      </c>
      <c r="K29" s="4">
        <v>387.2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33C604F2-16CE-3D49-9235-BA58D9858F5F}">
          <x14:colorSeries rgb="FF376092"/>
          <x14:colorNegative rgb="FFD00000"/>
          <x14:colorAxis rgb="FF000000"/>
          <x14:colorMarkers rgb="FFD00000"/>
          <x14:colorFirst rgb="FFD00000"/>
          <x14:colorLast rgb="FFD00000"/>
          <x14:colorHigh rgb="FFD00000"/>
          <x14:colorLow rgb="FFD00000"/>
          <x14:sparklines>
            <x14:sparkline>
              <xm:f>Pivot!J2:J2</xm:f>
              <xm:sqref>G29</xm:sqref>
            </x14:sparkline>
          </x14:sparklines>
        </x14:sparklineGroup>
        <x14:sparklineGroup displayEmptyCellsAs="gap" xr2:uid="{1EB6D984-926B-C349-B063-DA3E4533D290}">
          <x14:colorSeries rgb="FF376092"/>
          <x14:colorNegative rgb="FFD00000"/>
          <x14:colorAxis rgb="FF000000"/>
          <x14:colorMarkers rgb="FFD00000"/>
          <x14:colorFirst rgb="FFD00000"/>
          <x14:colorLast rgb="FFD00000"/>
          <x14:colorHigh rgb="FFD00000"/>
          <x14:colorLow rgb="FFD00000"/>
          <x14:sparklines>
            <x14:sparkline>
              <xm:f>Pivot!K6:K6</xm:f>
              <xm:sqref>G28</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A50F8-64AC-5742-B131-C1F3585A5E25}">
  <dimension ref="A1"/>
  <sheetViews>
    <sheetView workbookViewId="0">
      <selection activeCell="M40" sqref="M40"/>
    </sheetView>
  </sheetViews>
  <sheetFormatPr baseColWidth="10" defaultRowHeight="16" x14ac:dyDescent="0.2"/>
  <cols>
    <col min="8" max="8" width="16.33203125" customWidth="1"/>
  </cols>
  <sheetData/>
  <pageMargins left="0.25" right="0.25"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Magicbricks-bglr-data</vt:lpstr>
      <vt:lpstr>Magicbricks-clean-data</vt:lpstr>
      <vt:lpstr>Pivot</vt:lpstr>
      <vt:lpstr>Bangalore Property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Salman Uddin Ansari</dc:creator>
  <cp:lastModifiedBy>Salman Uddin Ansari</cp:lastModifiedBy>
  <dcterms:created xsi:type="dcterms:W3CDTF">2025-06-17T08:46:13Z</dcterms:created>
  <dcterms:modified xsi:type="dcterms:W3CDTF">2025-06-23T09:15:07Z</dcterms:modified>
</cp:coreProperties>
</file>