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B11AEAAB-54AE-4BAE-887E-391E7852C10A}" xr6:coauthVersionLast="47" xr6:coauthVersionMax="47" xr10:uidLastSave="{00000000-0000-0000-0000-000000000000}"/>
  <bookViews>
    <workbookView xWindow="-110" yWindow="-110" windowWidth="19420" windowHeight="10420" tabRatio="815" activeTab="6" xr2:uid="{00000000-000D-0000-FFFF-FFFF00000000}"/>
  </bookViews>
  <sheets>
    <sheet name="Answers" sheetId="6" r:id="rId1"/>
    <sheet name="Admin" sheetId="1" r:id="rId2"/>
    <sheet name="Labs" sheetId="2" r:id="rId3"/>
    <sheet name="Q1" sheetId="5" r:id="rId4"/>
    <sheet name="Q2" sheetId="7" r:id="rId5"/>
    <sheet name="Q4" sheetId="11" r:id="rId6"/>
    <sheet name="Q5Q6" sheetId="12" r:id="rId7"/>
    <sheet name="Q9" sheetId="14" r:id="rId8"/>
    <sheet name="Q10Q11" sheetId="15" r:id="rId9"/>
  </sheets>
  <definedNames>
    <definedName name="_xlcn.WorksheetConnection_20230319_DataAnalystFile.xlsxAdminTable1" hidden="1">AdminTable[]</definedName>
    <definedName name="_xlcn.WorksheetConnection_20230319_DataAnalystFile.xlsxIDTable1" hidden="1">IDTable[]</definedName>
    <definedName name="_xlcn.WorksheetConnection_20230319_DataAnalystFile.xlsxUseTable1" hidden="1">UseTable[]</definedName>
    <definedName name="labs">Labs!#REF!</definedName>
  </definedNames>
  <calcPr calcId="181029"/>
  <pivotCaches>
    <pivotCache cacheId="8" r:id="rId10"/>
    <pivotCache cacheId="9" r:id="rId11"/>
    <pivotCache cacheId="10" r:id="rId12"/>
    <pivotCache cacheId="11" r:id="rId13"/>
    <pivotCache cacheId="12" r:id="rId14"/>
    <pivotCache cacheId="13" r:id="rId15"/>
    <pivotCache cacheId="14" r:id="rId16"/>
    <pivotCache cacheId="15" r:id="rId17"/>
  </pivotCaches>
  <extLst>
    <ext xmlns:x15="http://schemas.microsoft.com/office/spreadsheetml/2010/11/main" uri="{FCE2AD5D-F65C-4FA6-A056-5C36A1767C68}">
      <x15:dataModel>
        <x15:modelTables>
          <x15:modelTable id="UseTable" name="UseTable" connection="WorksheetConnection_20230319_Data Analyst File.xlsx!UseTable"/>
          <x15:modelTable id="IDTable" name="IDTable" connection="WorksheetConnection_20230319_Data Analyst File.xlsx!IDTable"/>
          <x15:modelTable id="AdminTable" name="AdminTable" connection="WorksheetConnection_20230319_Data Analyst File.xlsx!AdminTable"/>
        </x15:modelTables>
        <x15:modelRelationships>
          <x15:modelRelationship fromTable="AdminTable" fromColumn="ID" toTable="IDTable" toColumn="ID"/>
          <x15:modelRelationship fromTable="UseTable" fromColumn="ID" toTable="IDTable" toColumn="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AdminTable" columnName="Admin Date" columnId="Admin Date">
                <x16:calculatedTimeColumn columnName="Admin Date (Year)" columnId="Admin Date (Year)" contentType="years" isSelected="1"/>
                <x16:calculatedTimeColumn columnName="Admin Date (Month Index)" columnId="Admin Date (Month Index)" contentType="monthsindex" isSelected="1"/>
                <x16:calculatedTimeColumn columnName="Admin Date (Month)" columnId="Admin Date (Month)" contentType="months" isSelected="1"/>
              </x16:modelTimeGrouping>
              <x16:modelTimeGrouping tableName="UseTable" columnName="DRAW_DATE" columnId="DRAW_DATE">
                <x16:calculatedTimeColumn columnName="DRAW_DATE (Year)" columnId="DRAW_DATE (Year)" contentType="years" isSelected="1"/>
                <x16:calculatedTimeColumn columnName="DRAW_DATE (Month Index)" columnId="DRAW_DATE (Month Index)" contentType="monthsindex" isSelected="1"/>
                <x16:calculatedTimeColumn columnName="DRAW_DATE (Month)" columnId="DRAW_DATE (Month)" contentType="months" isSelected="1"/>
              </x16:modelTimeGrouping>
            </x16:modelTimeGroupings>
          </ext>
        </x15:extLst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2" l="1"/>
  <c r="AB9" i="15"/>
  <c r="B114" i="6" s="1"/>
  <c r="AB8" i="15"/>
  <c r="B113" i="6" s="1"/>
  <c r="AF5" i="15"/>
  <c r="F110" i="6" s="1"/>
  <c r="AE5" i="15"/>
  <c r="Z5" i="15"/>
  <c r="Y5" i="15"/>
  <c r="B111" i="6"/>
  <c r="B112" i="6"/>
  <c r="C111" i="6"/>
  <c r="D111" i="6"/>
  <c r="E111" i="6"/>
  <c r="F111" i="6"/>
  <c r="C112" i="6"/>
  <c r="D112" i="6"/>
  <c r="E112" i="6"/>
  <c r="F112" i="6"/>
  <c r="C113" i="6"/>
  <c r="D113" i="6"/>
  <c r="E113" i="6"/>
  <c r="F113" i="6"/>
  <c r="C114" i="6"/>
  <c r="D114" i="6"/>
  <c r="E114" i="6"/>
  <c r="F114" i="6"/>
  <c r="D110" i="6"/>
  <c r="E110" i="6"/>
  <c r="C110" i="6"/>
  <c r="AD6" i="15"/>
  <c r="AE6" i="15"/>
  <c r="AF6" i="15"/>
  <c r="AD7" i="15"/>
  <c r="AE7" i="15"/>
  <c r="AF7" i="15"/>
  <c r="AD8" i="15"/>
  <c r="AE8" i="15"/>
  <c r="AF8" i="15"/>
  <c r="AD9" i="15"/>
  <c r="AE9" i="15"/>
  <c r="AF9" i="15"/>
  <c r="AC9" i="15"/>
  <c r="AC8" i="15"/>
  <c r="AC7" i="15"/>
  <c r="AC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Z63" i="15"/>
  <c r="Z64" i="15"/>
  <c r="Z65" i="15"/>
  <c r="Z66" i="15"/>
  <c r="Z67" i="15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83" i="15"/>
  <c r="Z84" i="15"/>
  <c r="Z85" i="15"/>
  <c r="Z86" i="15"/>
  <c r="Z87" i="15"/>
  <c r="Z88" i="15"/>
  <c r="Z89" i="15"/>
  <c r="Z90" i="15"/>
  <c r="Z91" i="15"/>
  <c r="Z92" i="15"/>
  <c r="Z93" i="15"/>
  <c r="Z94" i="15"/>
  <c r="Z95" i="15"/>
  <c r="Z96" i="15"/>
  <c r="Z97" i="15"/>
  <c r="Z98" i="15"/>
  <c r="Z99" i="15"/>
  <c r="Z100" i="15"/>
  <c r="Z101" i="15"/>
  <c r="Z102" i="15"/>
  <c r="Z103" i="15"/>
  <c r="Z104" i="15"/>
  <c r="Z105" i="15"/>
  <c r="Z106" i="15"/>
  <c r="Z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85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X98" i="15"/>
  <c r="X99" i="15"/>
  <c r="X100" i="15"/>
  <c r="X101" i="15"/>
  <c r="X102" i="15"/>
  <c r="X103" i="15"/>
  <c r="X104" i="15"/>
  <c r="X105" i="15"/>
  <c r="X106" i="15"/>
  <c r="X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6" i="15"/>
  <c r="D105" i="6"/>
  <c r="D104" i="6"/>
  <c r="U108" i="15"/>
  <c r="Q108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V62" i="15"/>
  <c r="V63" i="15"/>
  <c r="V64" i="15"/>
  <c r="V65" i="15"/>
  <c r="V66" i="15"/>
  <c r="V67" i="15"/>
  <c r="V68" i="15"/>
  <c r="V69" i="15"/>
  <c r="V70" i="15"/>
  <c r="V71" i="15"/>
  <c r="V72" i="15"/>
  <c r="V73" i="15"/>
  <c r="V74" i="15"/>
  <c r="V75" i="15"/>
  <c r="V76" i="15"/>
  <c r="V77" i="15"/>
  <c r="V78" i="15"/>
  <c r="V79" i="15"/>
  <c r="V80" i="15"/>
  <c r="V81" i="15"/>
  <c r="V82" i="15"/>
  <c r="V83" i="15"/>
  <c r="V84" i="15"/>
  <c r="V85" i="15"/>
  <c r="V86" i="15"/>
  <c r="V87" i="15"/>
  <c r="V88" i="15"/>
  <c r="V89" i="15"/>
  <c r="V90" i="15"/>
  <c r="V91" i="15"/>
  <c r="V92" i="15"/>
  <c r="V93" i="15"/>
  <c r="V94" i="15"/>
  <c r="V95" i="15"/>
  <c r="V96" i="15"/>
  <c r="V97" i="15"/>
  <c r="V98" i="15"/>
  <c r="V99" i="15"/>
  <c r="V100" i="15"/>
  <c r="V101" i="15"/>
  <c r="V102" i="15"/>
  <c r="V103" i="15"/>
  <c r="V104" i="15"/>
  <c r="V105" i="15"/>
  <c r="V106" i="15"/>
  <c r="V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106" i="15"/>
  <c r="T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6" i="15"/>
  <c r="M106" i="15"/>
  <c r="L106" i="15"/>
  <c r="K106" i="15"/>
  <c r="J106" i="15"/>
  <c r="M105" i="15"/>
  <c r="L105" i="15"/>
  <c r="K105" i="15"/>
  <c r="J105" i="15"/>
  <c r="M104" i="15"/>
  <c r="L104" i="15"/>
  <c r="K104" i="15"/>
  <c r="J104" i="15"/>
  <c r="M103" i="15"/>
  <c r="L103" i="15"/>
  <c r="K103" i="15"/>
  <c r="J103" i="15"/>
  <c r="M102" i="15"/>
  <c r="L102" i="15"/>
  <c r="K102" i="15"/>
  <c r="J102" i="15"/>
  <c r="M101" i="15"/>
  <c r="L101" i="15"/>
  <c r="K101" i="15"/>
  <c r="J101" i="15"/>
  <c r="M100" i="15"/>
  <c r="L100" i="15"/>
  <c r="K100" i="15"/>
  <c r="J100" i="15"/>
  <c r="M99" i="15"/>
  <c r="L99" i="15"/>
  <c r="K99" i="15"/>
  <c r="J99" i="15"/>
  <c r="M98" i="15"/>
  <c r="L98" i="15"/>
  <c r="K98" i="15"/>
  <c r="J98" i="15"/>
  <c r="M97" i="15"/>
  <c r="L97" i="15"/>
  <c r="K97" i="15"/>
  <c r="J97" i="15"/>
  <c r="M96" i="15"/>
  <c r="L96" i="15"/>
  <c r="K96" i="15"/>
  <c r="J96" i="15"/>
  <c r="M95" i="15"/>
  <c r="L95" i="15"/>
  <c r="K95" i="15"/>
  <c r="J95" i="15"/>
  <c r="M94" i="15"/>
  <c r="L94" i="15"/>
  <c r="K94" i="15"/>
  <c r="J94" i="15"/>
  <c r="M93" i="15"/>
  <c r="L93" i="15"/>
  <c r="K93" i="15"/>
  <c r="J93" i="15"/>
  <c r="M92" i="15"/>
  <c r="L92" i="15"/>
  <c r="K92" i="15"/>
  <c r="J92" i="15"/>
  <c r="M91" i="15"/>
  <c r="L91" i="15"/>
  <c r="K91" i="15"/>
  <c r="J91" i="15"/>
  <c r="M90" i="15"/>
  <c r="L90" i="15"/>
  <c r="K90" i="15"/>
  <c r="J90" i="15"/>
  <c r="M89" i="15"/>
  <c r="L89" i="15"/>
  <c r="K89" i="15"/>
  <c r="J89" i="15"/>
  <c r="M88" i="15"/>
  <c r="L88" i="15"/>
  <c r="K88" i="15"/>
  <c r="J88" i="15"/>
  <c r="M87" i="15"/>
  <c r="L87" i="15"/>
  <c r="K87" i="15"/>
  <c r="J87" i="15"/>
  <c r="M86" i="15"/>
  <c r="L86" i="15"/>
  <c r="K86" i="15"/>
  <c r="J86" i="15"/>
  <c r="M85" i="15"/>
  <c r="L85" i="15"/>
  <c r="K85" i="15"/>
  <c r="J85" i="15"/>
  <c r="M84" i="15"/>
  <c r="L84" i="15"/>
  <c r="K84" i="15"/>
  <c r="J84" i="15"/>
  <c r="M83" i="15"/>
  <c r="L83" i="15"/>
  <c r="K83" i="15"/>
  <c r="J83" i="15"/>
  <c r="M82" i="15"/>
  <c r="L82" i="15"/>
  <c r="K82" i="15"/>
  <c r="J82" i="15"/>
  <c r="M81" i="15"/>
  <c r="L81" i="15"/>
  <c r="K81" i="15"/>
  <c r="J81" i="15"/>
  <c r="M80" i="15"/>
  <c r="L80" i="15"/>
  <c r="K80" i="15"/>
  <c r="J80" i="15"/>
  <c r="M79" i="15"/>
  <c r="L79" i="15"/>
  <c r="K79" i="15"/>
  <c r="J79" i="15"/>
  <c r="M78" i="15"/>
  <c r="L78" i="15"/>
  <c r="K78" i="15"/>
  <c r="J78" i="15"/>
  <c r="M77" i="15"/>
  <c r="L77" i="15"/>
  <c r="K77" i="15"/>
  <c r="J77" i="15"/>
  <c r="M76" i="15"/>
  <c r="L76" i="15"/>
  <c r="K76" i="15"/>
  <c r="J76" i="15"/>
  <c r="M75" i="15"/>
  <c r="L75" i="15"/>
  <c r="K75" i="15"/>
  <c r="J75" i="15"/>
  <c r="M74" i="15"/>
  <c r="L74" i="15"/>
  <c r="K74" i="15"/>
  <c r="J74" i="15"/>
  <c r="M73" i="15"/>
  <c r="L73" i="15"/>
  <c r="K73" i="15"/>
  <c r="J73" i="15"/>
  <c r="M72" i="15"/>
  <c r="L72" i="15"/>
  <c r="K72" i="15"/>
  <c r="J72" i="15"/>
  <c r="M71" i="15"/>
  <c r="L71" i="15"/>
  <c r="K71" i="15"/>
  <c r="J71" i="15"/>
  <c r="M70" i="15"/>
  <c r="L70" i="15"/>
  <c r="K70" i="15"/>
  <c r="J70" i="15"/>
  <c r="M69" i="15"/>
  <c r="L69" i="15"/>
  <c r="K69" i="15"/>
  <c r="J69" i="15"/>
  <c r="M68" i="15"/>
  <c r="L68" i="15"/>
  <c r="K68" i="15"/>
  <c r="J68" i="15"/>
  <c r="M67" i="15"/>
  <c r="L67" i="15"/>
  <c r="K67" i="15"/>
  <c r="J67" i="15"/>
  <c r="M66" i="15"/>
  <c r="L66" i="15"/>
  <c r="K66" i="15"/>
  <c r="J66" i="15"/>
  <c r="M65" i="15"/>
  <c r="L65" i="15"/>
  <c r="K65" i="15"/>
  <c r="J65" i="15"/>
  <c r="M64" i="15"/>
  <c r="L64" i="15"/>
  <c r="K64" i="15"/>
  <c r="J64" i="15"/>
  <c r="M63" i="15"/>
  <c r="L63" i="15"/>
  <c r="K63" i="15"/>
  <c r="J63" i="15"/>
  <c r="M62" i="15"/>
  <c r="L62" i="15"/>
  <c r="K62" i="15"/>
  <c r="J62" i="15"/>
  <c r="M61" i="15"/>
  <c r="L61" i="15"/>
  <c r="K61" i="15"/>
  <c r="J61" i="15"/>
  <c r="M60" i="15"/>
  <c r="L60" i="15"/>
  <c r="K60" i="15"/>
  <c r="J60" i="15"/>
  <c r="M59" i="15"/>
  <c r="L59" i="15"/>
  <c r="K59" i="15"/>
  <c r="J59" i="15"/>
  <c r="M58" i="15"/>
  <c r="L58" i="15"/>
  <c r="K58" i="15"/>
  <c r="J58" i="15"/>
  <c r="M57" i="15"/>
  <c r="L57" i="15"/>
  <c r="K57" i="15"/>
  <c r="J57" i="15"/>
  <c r="M56" i="15"/>
  <c r="L56" i="15"/>
  <c r="K56" i="15"/>
  <c r="J56" i="15"/>
  <c r="M55" i="15"/>
  <c r="L55" i="15"/>
  <c r="K55" i="15"/>
  <c r="J55" i="15"/>
  <c r="M54" i="15"/>
  <c r="L54" i="15"/>
  <c r="K54" i="15"/>
  <c r="J54" i="15"/>
  <c r="M53" i="15"/>
  <c r="L53" i="15"/>
  <c r="K53" i="15"/>
  <c r="J53" i="15"/>
  <c r="M52" i="15"/>
  <c r="L52" i="15"/>
  <c r="K52" i="15"/>
  <c r="J52" i="15"/>
  <c r="M51" i="15"/>
  <c r="L51" i="15"/>
  <c r="K51" i="15"/>
  <c r="J51" i="15"/>
  <c r="M50" i="15"/>
  <c r="L50" i="15"/>
  <c r="K50" i="15"/>
  <c r="J50" i="15"/>
  <c r="M49" i="15"/>
  <c r="L49" i="15"/>
  <c r="K49" i="15"/>
  <c r="J49" i="15"/>
  <c r="M48" i="15"/>
  <c r="L48" i="15"/>
  <c r="K48" i="15"/>
  <c r="J48" i="15"/>
  <c r="M47" i="15"/>
  <c r="L47" i="15"/>
  <c r="K47" i="15"/>
  <c r="J47" i="15"/>
  <c r="M46" i="15"/>
  <c r="L46" i="15"/>
  <c r="K46" i="15"/>
  <c r="J46" i="15"/>
  <c r="M45" i="15"/>
  <c r="L45" i="15"/>
  <c r="K45" i="15"/>
  <c r="J45" i="15"/>
  <c r="M44" i="15"/>
  <c r="L44" i="15"/>
  <c r="K44" i="15"/>
  <c r="J44" i="15"/>
  <c r="M43" i="15"/>
  <c r="L43" i="15"/>
  <c r="K43" i="15"/>
  <c r="J43" i="15"/>
  <c r="M42" i="15"/>
  <c r="L42" i="15"/>
  <c r="K42" i="15"/>
  <c r="J42" i="15"/>
  <c r="M41" i="15"/>
  <c r="L41" i="15"/>
  <c r="K41" i="15"/>
  <c r="J41" i="15"/>
  <c r="M40" i="15"/>
  <c r="L40" i="15"/>
  <c r="K40" i="15"/>
  <c r="J40" i="15"/>
  <c r="M39" i="15"/>
  <c r="L39" i="15"/>
  <c r="K39" i="15"/>
  <c r="J39" i="15"/>
  <c r="M38" i="15"/>
  <c r="L38" i="15"/>
  <c r="K38" i="15"/>
  <c r="J38" i="15"/>
  <c r="M37" i="15"/>
  <c r="L37" i="15"/>
  <c r="K37" i="15"/>
  <c r="J37" i="15"/>
  <c r="M36" i="15"/>
  <c r="L36" i="15"/>
  <c r="K36" i="15"/>
  <c r="J36" i="15"/>
  <c r="M35" i="15"/>
  <c r="L35" i="15"/>
  <c r="K35" i="15"/>
  <c r="J35" i="15"/>
  <c r="M34" i="15"/>
  <c r="L34" i="15"/>
  <c r="K34" i="15"/>
  <c r="J34" i="15"/>
  <c r="M33" i="15"/>
  <c r="L33" i="15"/>
  <c r="K33" i="15"/>
  <c r="J33" i="15"/>
  <c r="M32" i="15"/>
  <c r="L32" i="15"/>
  <c r="K32" i="15"/>
  <c r="J32" i="15"/>
  <c r="M31" i="15"/>
  <c r="L31" i="15"/>
  <c r="K31" i="15"/>
  <c r="J31" i="15"/>
  <c r="M30" i="15"/>
  <c r="L30" i="15"/>
  <c r="K30" i="15"/>
  <c r="J30" i="15"/>
  <c r="M29" i="15"/>
  <c r="L29" i="15"/>
  <c r="K29" i="15"/>
  <c r="J29" i="15"/>
  <c r="M28" i="15"/>
  <c r="L28" i="15"/>
  <c r="K28" i="15"/>
  <c r="J28" i="15"/>
  <c r="M27" i="15"/>
  <c r="L27" i="15"/>
  <c r="K27" i="15"/>
  <c r="J27" i="15"/>
  <c r="M26" i="15"/>
  <c r="L26" i="15"/>
  <c r="K26" i="15"/>
  <c r="J26" i="15"/>
  <c r="M25" i="15"/>
  <c r="L25" i="15"/>
  <c r="K25" i="15"/>
  <c r="J25" i="15"/>
  <c r="M24" i="15"/>
  <c r="L24" i="15"/>
  <c r="K24" i="15"/>
  <c r="J24" i="15"/>
  <c r="M23" i="15"/>
  <c r="L23" i="15"/>
  <c r="K23" i="15"/>
  <c r="J23" i="15"/>
  <c r="M22" i="15"/>
  <c r="L22" i="15"/>
  <c r="K22" i="15"/>
  <c r="J22" i="15"/>
  <c r="M21" i="15"/>
  <c r="L21" i="15"/>
  <c r="K21" i="15"/>
  <c r="J21" i="15"/>
  <c r="M20" i="15"/>
  <c r="L20" i="15"/>
  <c r="K20" i="15"/>
  <c r="J20" i="15"/>
  <c r="M19" i="15"/>
  <c r="L19" i="15"/>
  <c r="K19" i="15"/>
  <c r="J19" i="15"/>
  <c r="M18" i="15"/>
  <c r="L18" i="15"/>
  <c r="K18" i="15"/>
  <c r="J18" i="15"/>
  <c r="M17" i="15"/>
  <c r="L17" i="15"/>
  <c r="K17" i="15"/>
  <c r="J17" i="15"/>
  <c r="M16" i="15"/>
  <c r="L16" i="15"/>
  <c r="K16" i="15"/>
  <c r="J16" i="15"/>
  <c r="M15" i="15"/>
  <c r="L15" i="15"/>
  <c r="K15" i="15"/>
  <c r="J15" i="15"/>
  <c r="M14" i="15"/>
  <c r="L14" i="15"/>
  <c r="K14" i="15"/>
  <c r="J14" i="15"/>
  <c r="M13" i="15"/>
  <c r="L13" i="15"/>
  <c r="K13" i="15"/>
  <c r="J13" i="15"/>
  <c r="M12" i="15"/>
  <c r="L12" i="15"/>
  <c r="K12" i="15"/>
  <c r="J12" i="15"/>
  <c r="M11" i="15"/>
  <c r="L11" i="15"/>
  <c r="K11" i="15"/>
  <c r="J11" i="15"/>
  <c r="M10" i="15"/>
  <c r="L10" i="15"/>
  <c r="K10" i="15"/>
  <c r="J10" i="15"/>
  <c r="M9" i="15"/>
  <c r="L9" i="15"/>
  <c r="K9" i="15"/>
  <c r="J9" i="15"/>
  <c r="M8" i="15"/>
  <c r="L8" i="15"/>
  <c r="K8" i="15"/>
  <c r="J8" i="15"/>
  <c r="M7" i="15"/>
  <c r="L7" i="15"/>
  <c r="K7" i="15"/>
  <c r="J7" i="15"/>
  <c r="M6" i="15"/>
  <c r="M108" i="15" s="1"/>
  <c r="L6" i="15"/>
  <c r="L108" i="15" s="1"/>
  <c r="K6" i="15"/>
  <c r="K108" i="15" s="1"/>
  <c r="J6" i="15"/>
  <c r="D98" i="6"/>
  <c r="E98" i="6"/>
  <c r="F98" i="6"/>
  <c r="C98" i="6"/>
  <c r="O110" i="14"/>
  <c r="P110" i="14"/>
  <c r="Q110" i="14"/>
  <c r="N110" i="14"/>
  <c r="D97" i="6"/>
  <c r="E97" i="6"/>
  <c r="F97" i="6"/>
  <c r="C97" i="6"/>
  <c r="S108" i="14"/>
  <c r="T108" i="14"/>
  <c r="U108" i="14"/>
  <c r="R108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104" i="14"/>
  <c r="U105" i="14"/>
  <c r="U106" i="14"/>
  <c r="U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6" i="14"/>
  <c r="D96" i="6"/>
  <c r="F96" i="6"/>
  <c r="C96" i="6"/>
  <c r="Q108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6" i="14"/>
  <c r="O108" i="14"/>
  <c r="N108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6" i="14"/>
  <c r="M106" i="14"/>
  <c r="L106" i="14"/>
  <c r="K106" i="14"/>
  <c r="J106" i="14"/>
  <c r="M105" i="14"/>
  <c r="L105" i="14"/>
  <c r="K105" i="14"/>
  <c r="J105" i="14"/>
  <c r="M104" i="14"/>
  <c r="L104" i="14"/>
  <c r="K104" i="14"/>
  <c r="J104" i="14"/>
  <c r="M103" i="14"/>
  <c r="L103" i="14"/>
  <c r="K103" i="14"/>
  <c r="J103" i="14"/>
  <c r="M102" i="14"/>
  <c r="L102" i="14"/>
  <c r="K102" i="14"/>
  <c r="J102" i="14"/>
  <c r="M101" i="14"/>
  <c r="L101" i="14"/>
  <c r="K101" i="14"/>
  <c r="J101" i="14"/>
  <c r="M100" i="14"/>
  <c r="L100" i="14"/>
  <c r="K100" i="14"/>
  <c r="J100" i="14"/>
  <c r="M99" i="14"/>
  <c r="L99" i="14"/>
  <c r="K99" i="14"/>
  <c r="J99" i="14"/>
  <c r="M98" i="14"/>
  <c r="L98" i="14"/>
  <c r="K98" i="14"/>
  <c r="J98" i="14"/>
  <c r="M97" i="14"/>
  <c r="L97" i="14"/>
  <c r="K97" i="14"/>
  <c r="J97" i="14"/>
  <c r="M96" i="14"/>
  <c r="L96" i="14"/>
  <c r="K96" i="14"/>
  <c r="J96" i="14"/>
  <c r="M95" i="14"/>
  <c r="L95" i="14"/>
  <c r="K95" i="14"/>
  <c r="J95" i="14"/>
  <c r="M94" i="14"/>
  <c r="L94" i="14"/>
  <c r="K94" i="14"/>
  <c r="J94" i="14"/>
  <c r="M93" i="14"/>
  <c r="L93" i="14"/>
  <c r="K93" i="14"/>
  <c r="J93" i="14"/>
  <c r="M92" i="14"/>
  <c r="L92" i="14"/>
  <c r="K92" i="14"/>
  <c r="J92" i="14"/>
  <c r="M91" i="14"/>
  <c r="L91" i="14"/>
  <c r="K91" i="14"/>
  <c r="J91" i="14"/>
  <c r="M90" i="14"/>
  <c r="L90" i="14"/>
  <c r="K90" i="14"/>
  <c r="J90" i="14"/>
  <c r="M89" i="14"/>
  <c r="L89" i="14"/>
  <c r="K89" i="14"/>
  <c r="J89" i="14"/>
  <c r="M88" i="14"/>
  <c r="L88" i="14"/>
  <c r="K88" i="14"/>
  <c r="J88" i="14"/>
  <c r="M87" i="14"/>
  <c r="L87" i="14"/>
  <c r="K87" i="14"/>
  <c r="J87" i="14"/>
  <c r="M86" i="14"/>
  <c r="L86" i="14"/>
  <c r="K86" i="14"/>
  <c r="J86" i="14"/>
  <c r="M85" i="14"/>
  <c r="L85" i="14"/>
  <c r="K85" i="14"/>
  <c r="J85" i="14"/>
  <c r="M84" i="14"/>
  <c r="L84" i="14"/>
  <c r="K84" i="14"/>
  <c r="J84" i="14"/>
  <c r="M83" i="14"/>
  <c r="L83" i="14"/>
  <c r="K83" i="14"/>
  <c r="J83" i="14"/>
  <c r="M82" i="14"/>
  <c r="L82" i="14"/>
  <c r="K82" i="14"/>
  <c r="J82" i="14"/>
  <c r="M81" i="14"/>
  <c r="L81" i="14"/>
  <c r="K81" i="14"/>
  <c r="J81" i="14"/>
  <c r="M80" i="14"/>
  <c r="L80" i="14"/>
  <c r="K80" i="14"/>
  <c r="J80" i="14"/>
  <c r="M79" i="14"/>
  <c r="L79" i="14"/>
  <c r="K79" i="14"/>
  <c r="J79" i="14"/>
  <c r="M78" i="14"/>
  <c r="L78" i="14"/>
  <c r="K78" i="14"/>
  <c r="J78" i="14"/>
  <c r="M77" i="14"/>
  <c r="L77" i="14"/>
  <c r="K77" i="14"/>
  <c r="J77" i="14"/>
  <c r="M76" i="14"/>
  <c r="L76" i="14"/>
  <c r="K76" i="14"/>
  <c r="J76" i="14"/>
  <c r="M75" i="14"/>
  <c r="L75" i="14"/>
  <c r="K75" i="14"/>
  <c r="J75" i="14"/>
  <c r="M74" i="14"/>
  <c r="L74" i="14"/>
  <c r="K74" i="14"/>
  <c r="J74" i="14"/>
  <c r="M73" i="14"/>
  <c r="L73" i="14"/>
  <c r="K73" i="14"/>
  <c r="J73" i="14"/>
  <c r="M72" i="14"/>
  <c r="L72" i="14"/>
  <c r="K72" i="14"/>
  <c r="J72" i="14"/>
  <c r="M71" i="14"/>
  <c r="L71" i="14"/>
  <c r="K71" i="14"/>
  <c r="J71" i="14"/>
  <c r="M70" i="14"/>
  <c r="L70" i="14"/>
  <c r="K70" i="14"/>
  <c r="J70" i="14"/>
  <c r="M69" i="14"/>
  <c r="L69" i="14"/>
  <c r="K69" i="14"/>
  <c r="J69" i="14"/>
  <c r="M68" i="14"/>
  <c r="L68" i="14"/>
  <c r="K68" i="14"/>
  <c r="J68" i="14"/>
  <c r="M67" i="14"/>
  <c r="L67" i="14"/>
  <c r="K67" i="14"/>
  <c r="J67" i="14"/>
  <c r="M66" i="14"/>
  <c r="L66" i="14"/>
  <c r="K66" i="14"/>
  <c r="J66" i="14"/>
  <c r="M65" i="14"/>
  <c r="L65" i="14"/>
  <c r="K65" i="14"/>
  <c r="J65" i="14"/>
  <c r="M64" i="14"/>
  <c r="L64" i="14"/>
  <c r="K64" i="14"/>
  <c r="J64" i="14"/>
  <c r="M63" i="14"/>
  <c r="L63" i="14"/>
  <c r="K63" i="14"/>
  <c r="J63" i="14"/>
  <c r="M62" i="14"/>
  <c r="L62" i="14"/>
  <c r="K62" i="14"/>
  <c r="J62" i="14"/>
  <c r="M61" i="14"/>
  <c r="L61" i="14"/>
  <c r="K61" i="14"/>
  <c r="J61" i="14"/>
  <c r="M60" i="14"/>
  <c r="L60" i="14"/>
  <c r="K60" i="14"/>
  <c r="J60" i="14"/>
  <c r="M59" i="14"/>
  <c r="L59" i="14"/>
  <c r="K59" i="14"/>
  <c r="J59" i="14"/>
  <c r="M58" i="14"/>
  <c r="L58" i="14"/>
  <c r="K58" i="14"/>
  <c r="J58" i="14"/>
  <c r="M57" i="14"/>
  <c r="L57" i="14"/>
  <c r="K57" i="14"/>
  <c r="J57" i="14"/>
  <c r="M56" i="14"/>
  <c r="L56" i="14"/>
  <c r="K56" i="14"/>
  <c r="J56" i="14"/>
  <c r="M55" i="14"/>
  <c r="L55" i="14"/>
  <c r="K55" i="14"/>
  <c r="J55" i="14"/>
  <c r="M54" i="14"/>
  <c r="L54" i="14"/>
  <c r="K54" i="14"/>
  <c r="J54" i="14"/>
  <c r="M53" i="14"/>
  <c r="L53" i="14"/>
  <c r="K53" i="14"/>
  <c r="J53" i="14"/>
  <c r="M52" i="14"/>
  <c r="L52" i="14"/>
  <c r="K52" i="14"/>
  <c r="J52" i="14"/>
  <c r="M51" i="14"/>
  <c r="L51" i="14"/>
  <c r="K51" i="14"/>
  <c r="J51" i="14"/>
  <c r="M50" i="14"/>
  <c r="L50" i="14"/>
  <c r="K50" i="14"/>
  <c r="J50" i="14"/>
  <c r="M49" i="14"/>
  <c r="L49" i="14"/>
  <c r="K49" i="14"/>
  <c r="J49" i="14"/>
  <c r="M48" i="14"/>
  <c r="L48" i="14"/>
  <c r="K48" i="14"/>
  <c r="J48" i="14"/>
  <c r="M47" i="14"/>
  <c r="L47" i="14"/>
  <c r="K47" i="14"/>
  <c r="J47" i="14"/>
  <c r="M46" i="14"/>
  <c r="L46" i="14"/>
  <c r="K46" i="14"/>
  <c r="J46" i="14"/>
  <c r="M45" i="14"/>
  <c r="L45" i="14"/>
  <c r="K45" i="14"/>
  <c r="J45" i="14"/>
  <c r="M44" i="14"/>
  <c r="L44" i="14"/>
  <c r="K44" i="14"/>
  <c r="J44" i="14"/>
  <c r="M43" i="14"/>
  <c r="L43" i="14"/>
  <c r="K43" i="14"/>
  <c r="J43" i="14"/>
  <c r="M42" i="14"/>
  <c r="L42" i="14"/>
  <c r="K42" i="14"/>
  <c r="J42" i="14"/>
  <c r="M41" i="14"/>
  <c r="L41" i="14"/>
  <c r="K41" i="14"/>
  <c r="J41" i="14"/>
  <c r="M40" i="14"/>
  <c r="L40" i="14"/>
  <c r="K40" i="14"/>
  <c r="J40" i="14"/>
  <c r="M39" i="14"/>
  <c r="L39" i="14"/>
  <c r="K39" i="14"/>
  <c r="J39" i="14"/>
  <c r="M38" i="14"/>
  <c r="L38" i="14"/>
  <c r="K38" i="14"/>
  <c r="J38" i="14"/>
  <c r="M37" i="14"/>
  <c r="L37" i="14"/>
  <c r="K37" i="14"/>
  <c r="J37" i="14"/>
  <c r="M36" i="14"/>
  <c r="L36" i="14"/>
  <c r="K36" i="14"/>
  <c r="J36" i="14"/>
  <c r="M35" i="14"/>
  <c r="L35" i="14"/>
  <c r="K35" i="14"/>
  <c r="J35" i="14"/>
  <c r="M34" i="14"/>
  <c r="L34" i="14"/>
  <c r="K34" i="14"/>
  <c r="J34" i="14"/>
  <c r="M33" i="14"/>
  <c r="L33" i="14"/>
  <c r="K33" i="14"/>
  <c r="J33" i="14"/>
  <c r="M32" i="14"/>
  <c r="L32" i="14"/>
  <c r="K32" i="14"/>
  <c r="J32" i="14"/>
  <c r="M31" i="14"/>
  <c r="L31" i="14"/>
  <c r="K31" i="14"/>
  <c r="J31" i="14"/>
  <c r="M30" i="14"/>
  <c r="L30" i="14"/>
  <c r="K30" i="14"/>
  <c r="J30" i="14"/>
  <c r="M29" i="14"/>
  <c r="L29" i="14"/>
  <c r="K29" i="14"/>
  <c r="J29" i="14"/>
  <c r="M28" i="14"/>
  <c r="L28" i="14"/>
  <c r="K28" i="14"/>
  <c r="J28" i="14"/>
  <c r="M27" i="14"/>
  <c r="L27" i="14"/>
  <c r="K27" i="14"/>
  <c r="J27" i="14"/>
  <c r="M26" i="14"/>
  <c r="L26" i="14"/>
  <c r="K26" i="14"/>
  <c r="J26" i="14"/>
  <c r="M25" i="14"/>
  <c r="L25" i="14"/>
  <c r="K25" i="14"/>
  <c r="J25" i="14"/>
  <c r="M24" i="14"/>
  <c r="L24" i="14"/>
  <c r="K24" i="14"/>
  <c r="J24" i="14"/>
  <c r="M23" i="14"/>
  <c r="L23" i="14"/>
  <c r="K23" i="14"/>
  <c r="J23" i="14"/>
  <c r="M22" i="14"/>
  <c r="L22" i="14"/>
  <c r="K22" i="14"/>
  <c r="J22" i="14"/>
  <c r="M21" i="14"/>
  <c r="L21" i="14"/>
  <c r="K21" i="14"/>
  <c r="J21" i="14"/>
  <c r="M20" i="14"/>
  <c r="L20" i="14"/>
  <c r="K20" i="14"/>
  <c r="J20" i="14"/>
  <c r="M19" i="14"/>
  <c r="L19" i="14"/>
  <c r="K19" i="14"/>
  <c r="J19" i="14"/>
  <c r="M18" i="14"/>
  <c r="L18" i="14"/>
  <c r="K18" i="14"/>
  <c r="J18" i="14"/>
  <c r="M17" i="14"/>
  <c r="L17" i="14"/>
  <c r="K17" i="14"/>
  <c r="J17" i="14"/>
  <c r="M16" i="14"/>
  <c r="L16" i="14"/>
  <c r="K16" i="14"/>
  <c r="J16" i="14"/>
  <c r="M15" i="14"/>
  <c r="L15" i="14"/>
  <c r="K15" i="14"/>
  <c r="J15" i="14"/>
  <c r="M14" i="14"/>
  <c r="L14" i="14"/>
  <c r="K14" i="14"/>
  <c r="J14" i="14"/>
  <c r="M13" i="14"/>
  <c r="L13" i="14"/>
  <c r="K13" i="14"/>
  <c r="J13" i="14"/>
  <c r="M12" i="14"/>
  <c r="L12" i="14"/>
  <c r="K12" i="14"/>
  <c r="J12" i="14"/>
  <c r="M11" i="14"/>
  <c r="L11" i="14"/>
  <c r="K11" i="14"/>
  <c r="J11" i="14"/>
  <c r="M10" i="14"/>
  <c r="L10" i="14"/>
  <c r="K10" i="14"/>
  <c r="J10" i="14"/>
  <c r="M9" i="14"/>
  <c r="L9" i="14"/>
  <c r="K9" i="14"/>
  <c r="J9" i="14"/>
  <c r="M8" i="14"/>
  <c r="L8" i="14"/>
  <c r="K8" i="14"/>
  <c r="J8" i="14"/>
  <c r="M7" i="14"/>
  <c r="L7" i="14"/>
  <c r="K7" i="14"/>
  <c r="J7" i="14"/>
  <c r="M6" i="14"/>
  <c r="M108" i="14" s="1"/>
  <c r="L6" i="14"/>
  <c r="L108" i="14" s="1"/>
  <c r="K6" i="14"/>
  <c r="K108" i="14" s="1"/>
  <c r="J6" i="14"/>
  <c r="E64" i="6"/>
  <c r="E63" i="6"/>
  <c r="E62" i="6"/>
  <c r="X106" i="12"/>
  <c r="L106" i="12"/>
  <c r="X104" i="12"/>
  <c r="X103" i="12"/>
  <c r="X102" i="12"/>
  <c r="X101" i="12"/>
  <c r="X100" i="12"/>
  <c r="X99" i="12"/>
  <c r="X98" i="12"/>
  <c r="X97" i="12"/>
  <c r="X96" i="12"/>
  <c r="X95" i="12"/>
  <c r="X94" i="12"/>
  <c r="X93" i="12"/>
  <c r="X92" i="12"/>
  <c r="X91" i="12"/>
  <c r="X90" i="12"/>
  <c r="X89" i="12"/>
  <c r="X88" i="12"/>
  <c r="X87" i="12"/>
  <c r="X86" i="12"/>
  <c r="X85" i="12"/>
  <c r="X84" i="12"/>
  <c r="X83" i="12"/>
  <c r="X82" i="12"/>
  <c r="X81" i="12"/>
  <c r="X80" i="12"/>
  <c r="X79" i="12"/>
  <c r="X78" i="12"/>
  <c r="X77" i="12"/>
  <c r="X76" i="12"/>
  <c r="X75" i="12"/>
  <c r="X74" i="12"/>
  <c r="X73" i="12"/>
  <c r="X72" i="12"/>
  <c r="X71" i="12"/>
  <c r="X70" i="12"/>
  <c r="X69" i="12"/>
  <c r="X68" i="12"/>
  <c r="X67" i="12"/>
  <c r="X66" i="12"/>
  <c r="X65" i="12"/>
  <c r="X64" i="12"/>
  <c r="X63" i="12"/>
  <c r="X62" i="12"/>
  <c r="X61" i="12"/>
  <c r="X60" i="12"/>
  <c r="X59" i="12"/>
  <c r="X58" i="12"/>
  <c r="X57" i="12"/>
  <c r="X56" i="12"/>
  <c r="X55" i="12"/>
  <c r="X54" i="12"/>
  <c r="X53" i="12"/>
  <c r="X52" i="12"/>
  <c r="X51" i="12"/>
  <c r="X50" i="12"/>
  <c r="X49" i="12"/>
  <c r="X48" i="12"/>
  <c r="X47" i="12"/>
  <c r="X46" i="12"/>
  <c r="X45" i="12"/>
  <c r="X44" i="12"/>
  <c r="X43" i="12"/>
  <c r="X42" i="12"/>
  <c r="X41" i="12"/>
  <c r="X40" i="12"/>
  <c r="X39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4" i="12"/>
  <c r="W104" i="12"/>
  <c r="W103" i="12"/>
  <c r="W102" i="12"/>
  <c r="W101" i="12"/>
  <c r="W100" i="12"/>
  <c r="W99" i="12"/>
  <c r="W98" i="12"/>
  <c r="W97" i="12"/>
  <c r="W96" i="12"/>
  <c r="W95" i="12"/>
  <c r="W94" i="12"/>
  <c r="W93" i="12"/>
  <c r="W92" i="12"/>
  <c r="W91" i="12"/>
  <c r="W90" i="12"/>
  <c r="W89" i="12"/>
  <c r="W88" i="12"/>
  <c r="W87" i="12"/>
  <c r="W86" i="12"/>
  <c r="W85" i="12"/>
  <c r="W84" i="12"/>
  <c r="W83" i="12"/>
  <c r="W82" i="12"/>
  <c r="W81" i="12"/>
  <c r="W80" i="12"/>
  <c r="W79" i="12"/>
  <c r="W78" i="12"/>
  <c r="W77" i="12"/>
  <c r="W76" i="12"/>
  <c r="W75" i="12"/>
  <c r="W74" i="12"/>
  <c r="W73" i="12"/>
  <c r="W72" i="12"/>
  <c r="W71" i="12"/>
  <c r="W70" i="12"/>
  <c r="W69" i="12"/>
  <c r="W68" i="12"/>
  <c r="W67" i="12"/>
  <c r="W66" i="12"/>
  <c r="W65" i="12"/>
  <c r="W64" i="12"/>
  <c r="W63" i="12"/>
  <c r="W62" i="12"/>
  <c r="W61" i="12"/>
  <c r="W60" i="12"/>
  <c r="W59" i="12"/>
  <c r="W58" i="12"/>
  <c r="W57" i="12"/>
  <c r="W56" i="12"/>
  <c r="W55" i="12"/>
  <c r="W54" i="12"/>
  <c r="W53" i="12"/>
  <c r="W52" i="12"/>
  <c r="W51" i="12"/>
  <c r="W50" i="12"/>
  <c r="W49" i="12"/>
  <c r="W48" i="12"/>
  <c r="W47" i="12"/>
  <c r="W46" i="12"/>
  <c r="W45" i="12"/>
  <c r="W44" i="12"/>
  <c r="W43" i="12"/>
  <c r="W42" i="12"/>
  <c r="W41" i="12"/>
  <c r="W40" i="12"/>
  <c r="W39" i="12"/>
  <c r="W38" i="12"/>
  <c r="W37" i="12"/>
  <c r="W36" i="12"/>
  <c r="W35" i="12"/>
  <c r="W34" i="12"/>
  <c r="W33" i="12"/>
  <c r="W32" i="12"/>
  <c r="W31" i="12"/>
  <c r="W30" i="12"/>
  <c r="W29" i="12"/>
  <c r="W28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W8" i="12"/>
  <c r="W7" i="12"/>
  <c r="W6" i="12"/>
  <c r="W5" i="12"/>
  <c r="W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4" i="12"/>
  <c r="C64" i="6"/>
  <c r="C55" i="6"/>
  <c r="B106" i="12"/>
  <c r="C3" i="12"/>
  <c r="O3" i="12"/>
  <c r="AA3" i="1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J7" i="11"/>
  <c r="B5" i="12" s="1"/>
  <c r="Z5" i="12" s="1"/>
  <c r="J8" i="11"/>
  <c r="B6" i="12" s="1"/>
  <c r="N6" i="12" s="1"/>
  <c r="J9" i="11"/>
  <c r="B7" i="12" s="1"/>
  <c r="N7" i="12" s="1"/>
  <c r="J10" i="11"/>
  <c r="B8" i="12" s="1"/>
  <c r="N8" i="12" s="1"/>
  <c r="J11" i="11"/>
  <c r="B9" i="12" s="1"/>
  <c r="N9" i="12" s="1"/>
  <c r="J12" i="11"/>
  <c r="B10" i="12" s="1"/>
  <c r="N10" i="12" s="1"/>
  <c r="J13" i="11"/>
  <c r="B11" i="12" s="1"/>
  <c r="Z11" i="12" s="1"/>
  <c r="J14" i="11"/>
  <c r="B12" i="12" s="1"/>
  <c r="N12" i="12" s="1"/>
  <c r="J15" i="11"/>
  <c r="B13" i="12" s="1"/>
  <c r="N13" i="12" s="1"/>
  <c r="J16" i="11"/>
  <c r="B14" i="12" s="1"/>
  <c r="N14" i="12" s="1"/>
  <c r="J17" i="11"/>
  <c r="B15" i="12" s="1"/>
  <c r="N15" i="12" s="1"/>
  <c r="J18" i="11"/>
  <c r="B16" i="12" s="1"/>
  <c r="N16" i="12" s="1"/>
  <c r="J19" i="11"/>
  <c r="B17" i="12" s="1"/>
  <c r="Z17" i="12" s="1"/>
  <c r="J20" i="11"/>
  <c r="B18" i="12" s="1"/>
  <c r="N18" i="12" s="1"/>
  <c r="J21" i="11"/>
  <c r="B19" i="12" s="1"/>
  <c r="N19" i="12" s="1"/>
  <c r="J22" i="11"/>
  <c r="B20" i="12" s="1"/>
  <c r="N20" i="12" s="1"/>
  <c r="J23" i="11"/>
  <c r="B21" i="12" s="1"/>
  <c r="N21" i="12" s="1"/>
  <c r="J24" i="11"/>
  <c r="B22" i="12" s="1"/>
  <c r="N22" i="12" s="1"/>
  <c r="J25" i="11"/>
  <c r="B23" i="12" s="1"/>
  <c r="Z23" i="12" s="1"/>
  <c r="J26" i="11"/>
  <c r="B24" i="12" s="1"/>
  <c r="N24" i="12" s="1"/>
  <c r="J27" i="11"/>
  <c r="B25" i="12" s="1"/>
  <c r="N25" i="12" s="1"/>
  <c r="J28" i="11"/>
  <c r="B26" i="12" s="1"/>
  <c r="N26" i="12" s="1"/>
  <c r="J29" i="11"/>
  <c r="B27" i="12" s="1"/>
  <c r="N27" i="12" s="1"/>
  <c r="J30" i="11"/>
  <c r="B28" i="12" s="1"/>
  <c r="N28" i="12" s="1"/>
  <c r="J31" i="11"/>
  <c r="B29" i="12" s="1"/>
  <c r="Z29" i="12" s="1"/>
  <c r="J32" i="11"/>
  <c r="B30" i="12" s="1"/>
  <c r="N30" i="12" s="1"/>
  <c r="J33" i="11"/>
  <c r="B31" i="12" s="1"/>
  <c r="N31" i="12" s="1"/>
  <c r="J34" i="11"/>
  <c r="B32" i="12" s="1"/>
  <c r="N32" i="12" s="1"/>
  <c r="J35" i="11"/>
  <c r="B33" i="12" s="1"/>
  <c r="N33" i="12" s="1"/>
  <c r="J36" i="11"/>
  <c r="B34" i="12" s="1"/>
  <c r="N34" i="12" s="1"/>
  <c r="J37" i="11"/>
  <c r="B35" i="12" s="1"/>
  <c r="Z35" i="12" s="1"/>
  <c r="J38" i="11"/>
  <c r="B36" i="12" s="1"/>
  <c r="N36" i="12" s="1"/>
  <c r="J39" i="11"/>
  <c r="B37" i="12" s="1"/>
  <c r="N37" i="12" s="1"/>
  <c r="J40" i="11"/>
  <c r="B38" i="12" s="1"/>
  <c r="N38" i="12" s="1"/>
  <c r="J41" i="11"/>
  <c r="B39" i="12" s="1"/>
  <c r="N39" i="12" s="1"/>
  <c r="J42" i="11"/>
  <c r="B40" i="12" s="1"/>
  <c r="N40" i="12" s="1"/>
  <c r="J43" i="11"/>
  <c r="B41" i="12" s="1"/>
  <c r="Z41" i="12" s="1"/>
  <c r="J44" i="11"/>
  <c r="B42" i="12" s="1"/>
  <c r="N42" i="12" s="1"/>
  <c r="J45" i="11"/>
  <c r="B43" i="12" s="1"/>
  <c r="N43" i="12" s="1"/>
  <c r="J46" i="11"/>
  <c r="B44" i="12" s="1"/>
  <c r="N44" i="12" s="1"/>
  <c r="J47" i="11"/>
  <c r="B45" i="12" s="1"/>
  <c r="N45" i="12" s="1"/>
  <c r="J48" i="11"/>
  <c r="B46" i="12" s="1"/>
  <c r="N46" i="12" s="1"/>
  <c r="J49" i="11"/>
  <c r="B47" i="12" s="1"/>
  <c r="Z47" i="12" s="1"/>
  <c r="J50" i="11"/>
  <c r="B48" i="12" s="1"/>
  <c r="N48" i="12" s="1"/>
  <c r="J51" i="11"/>
  <c r="B49" i="12" s="1"/>
  <c r="N49" i="12" s="1"/>
  <c r="J52" i="11"/>
  <c r="B50" i="12" s="1"/>
  <c r="N50" i="12" s="1"/>
  <c r="J53" i="11"/>
  <c r="B51" i="12" s="1"/>
  <c r="N51" i="12" s="1"/>
  <c r="J54" i="11"/>
  <c r="B52" i="12" s="1"/>
  <c r="N52" i="12" s="1"/>
  <c r="J55" i="11"/>
  <c r="B53" i="12" s="1"/>
  <c r="Z53" i="12" s="1"/>
  <c r="J56" i="11"/>
  <c r="B54" i="12" s="1"/>
  <c r="N54" i="12" s="1"/>
  <c r="J57" i="11"/>
  <c r="B55" i="12" s="1"/>
  <c r="N55" i="12" s="1"/>
  <c r="J58" i="11"/>
  <c r="B56" i="12" s="1"/>
  <c r="N56" i="12" s="1"/>
  <c r="J59" i="11"/>
  <c r="B57" i="12" s="1"/>
  <c r="N57" i="12" s="1"/>
  <c r="J60" i="11"/>
  <c r="B58" i="12" s="1"/>
  <c r="N58" i="12" s="1"/>
  <c r="J61" i="11"/>
  <c r="B59" i="12" s="1"/>
  <c r="Z59" i="12" s="1"/>
  <c r="J62" i="11"/>
  <c r="B60" i="12" s="1"/>
  <c r="N60" i="12" s="1"/>
  <c r="J63" i="11"/>
  <c r="B61" i="12" s="1"/>
  <c r="N61" i="12" s="1"/>
  <c r="J64" i="11"/>
  <c r="B62" i="12" s="1"/>
  <c r="N62" i="12" s="1"/>
  <c r="J65" i="11"/>
  <c r="B63" i="12" s="1"/>
  <c r="N63" i="12" s="1"/>
  <c r="J66" i="11"/>
  <c r="B64" i="12" s="1"/>
  <c r="N64" i="12" s="1"/>
  <c r="J67" i="11"/>
  <c r="B65" i="12" s="1"/>
  <c r="Z65" i="12" s="1"/>
  <c r="J68" i="11"/>
  <c r="B66" i="12" s="1"/>
  <c r="N66" i="12" s="1"/>
  <c r="J69" i="11"/>
  <c r="B67" i="12" s="1"/>
  <c r="N67" i="12" s="1"/>
  <c r="J70" i="11"/>
  <c r="B68" i="12" s="1"/>
  <c r="N68" i="12" s="1"/>
  <c r="J71" i="11"/>
  <c r="B69" i="12" s="1"/>
  <c r="N69" i="12" s="1"/>
  <c r="J72" i="11"/>
  <c r="B70" i="12" s="1"/>
  <c r="N70" i="12" s="1"/>
  <c r="J73" i="11"/>
  <c r="B71" i="12" s="1"/>
  <c r="Z71" i="12" s="1"/>
  <c r="J74" i="11"/>
  <c r="B72" i="12" s="1"/>
  <c r="N72" i="12" s="1"/>
  <c r="J75" i="11"/>
  <c r="B73" i="12" s="1"/>
  <c r="N73" i="12" s="1"/>
  <c r="J76" i="11"/>
  <c r="B74" i="12" s="1"/>
  <c r="N74" i="12" s="1"/>
  <c r="J77" i="11"/>
  <c r="B75" i="12" s="1"/>
  <c r="N75" i="12" s="1"/>
  <c r="J78" i="11"/>
  <c r="B76" i="12" s="1"/>
  <c r="N76" i="12" s="1"/>
  <c r="J79" i="11"/>
  <c r="B77" i="12" s="1"/>
  <c r="Z77" i="12" s="1"/>
  <c r="J80" i="11"/>
  <c r="B78" i="12" s="1"/>
  <c r="N78" i="12" s="1"/>
  <c r="J81" i="11"/>
  <c r="B79" i="12" s="1"/>
  <c r="N79" i="12" s="1"/>
  <c r="J82" i="11"/>
  <c r="B80" i="12" s="1"/>
  <c r="N80" i="12" s="1"/>
  <c r="J83" i="11"/>
  <c r="B81" i="12" s="1"/>
  <c r="N81" i="12" s="1"/>
  <c r="J84" i="11"/>
  <c r="B82" i="12" s="1"/>
  <c r="N82" i="12" s="1"/>
  <c r="J85" i="11"/>
  <c r="B83" i="12" s="1"/>
  <c r="Z83" i="12" s="1"/>
  <c r="J86" i="11"/>
  <c r="B84" i="12" s="1"/>
  <c r="N84" i="12" s="1"/>
  <c r="J87" i="11"/>
  <c r="B85" i="12" s="1"/>
  <c r="N85" i="12" s="1"/>
  <c r="J88" i="11"/>
  <c r="B86" i="12" s="1"/>
  <c r="N86" i="12" s="1"/>
  <c r="J89" i="11"/>
  <c r="B87" i="12" s="1"/>
  <c r="N87" i="12" s="1"/>
  <c r="J90" i="11"/>
  <c r="B88" i="12" s="1"/>
  <c r="N88" i="12" s="1"/>
  <c r="J91" i="11"/>
  <c r="B89" i="12" s="1"/>
  <c r="Z89" i="12" s="1"/>
  <c r="J92" i="11"/>
  <c r="B90" i="12" s="1"/>
  <c r="N90" i="12" s="1"/>
  <c r="J93" i="11"/>
  <c r="B91" i="12" s="1"/>
  <c r="N91" i="12" s="1"/>
  <c r="J94" i="11"/>
  <c r="B92" i="12" s="1"/>
  <c r="N92" i="12" s="1"/>
  <c r="J95" i="11"/>
  <c r="B93" i="12" s="1"/>
  <c r="N93" i="12" s="1"/>
  <c r="J96" i="11"/>
  <c r="B94" i="12" s="1"/>
  <c r="N94" i="12" s="1"/>
  <c r="J97" i="11"/>
  <c r="B95" i="12" s="1"/>
  <c r="Z95" i="12" s="1"/>
  <c r="J98" i="11"/>
  <c r="B96" i="12" s="1"/>
  <c r="N96" i="12" s="1"/>
  <c r="J99" i="11"/>
  <c r="B97" i="12" s="1"/>
  <c r="N97" i="12" s="1"/>
  <c r="J100" i="11"/>
  <c r="B98" i="12" s="1"/>
  <c r="N98" i="12" s="1"/>
  <c r="J101" i="11"/>
  <c r="B99" i="12" s="1"/>
  <c r="N99" i="12" s="1"/>
  <c r="J102" i="11"/>
  <c r="B100" i="12" s="1"/>
  <c r="N100" i="12" s="1"/>
  <c r="J103" i="11"/>
  <c r="B101" i="12" s="1"/>
  <c r="Z101" i="12" s="1"/>
  <c r="J104" i="11"/>
  <c r="B102" i="12" s="1"/>
  <c r="N102" i="12" s="1"/>
  <c r="J105" i="11"/>
  <c r="B103" i="12" s="1"/>
  <c r="N103" i="12" s="1"/>
  <c r="J106" i="11"/>
  <c r="B104" i="12" s="1"/>
  <c r="N104" i="12" s="1"/>
  <c r="J6" i="11"/>
  <c r="B4" i="12" s="1"/>
  <c r="N4" i="12" s="1"/>
  <c r="P108" i="14" l="1"/>
  <c r="E96" i="6" s="1"/>
  <c r="Z81" i="12"/>
  <c r="Z75" i="12"/>
  <c r="Z45" i="12"/>
  <c r="Z39" i="12"/>
  <c r="Z9" i="12"/>
  <c r="Z87" i="12"/>
  <c r="Z51" i="12"/>
  <c r="Z15" i="12"/>
  <c r="Z4" i="12"/>
  <c r="Z69" i="12"/>
  <c r="Z33" i="12"/>
  <c r="Z99" i="12"/>
  <c r="Z63" i="12"/>
  <c r="Z27" i="12"/>
  <c r="Z93" i="12"/>
  <c r="Z57" i="12"/>
  <c r="Z21" i="12"/>
  <c r="N101" i="12"/>
  <c r="N95" i="12"/>
  <c r="N89" i="12"/>
  <c r="N83" i="12"/>
  <c r="N77" i="12"/>
  <c r="N71" i="12"/>
  <c r="N65" i="12"/>
  <c r="N59" i="12"/>
  <c r="N53" i="12"/>
  <c r="N47" i="12"/>
  <c r="N41" i="12"/>
  <c r="N35" i="12"/>
  <c r="N29" i="12"/>
  <c r="N23" i="12"/>
  <c r="N17" i="12"/>
  <c r="N11" i="12"/>
  <c r="N5" i="12"/>
  <c r="Z100" i="12"/>
  <c r="Z94" i="12"/>
  <c r="Z88" i="12"/>
  <c r="Z82" i="12"/>
  <c r="Z76" i="12"/>
  <c r="Z70" i="12"/>
  <c r="Z64" i="12"/>
  <c r="Z58" i="12"/>
  <c r="Z52" i="12"/>
  <c r="Z46" i="12"/>
  <c r="Z40" i="12"/>
  <c r="Z34" i="12"/>
  <c r="Z28" i="12"/>
  <c r="Z22" i="12"/>
  <c r="Z16" i="12"/>
  <c r="Z10" i="12"/>
  <c r="Z104" i="12"/>
  <c r="Z98" i="12"/>
  <c r="Z92" i="12"/>
  <c r="Z86" i="12"/>
  <c r="Z80" i="12"/>
  <c r="Z74" i="12"/>
  <c r="Z68" i="12"/>
  <c r="Z62" i="12"/>
  <c r="Z56" i="12"/>
  <c r="Z50" i="12"/>
  <c r="Z44" i="12"/>
  <c r="Z38" i="12"/>
  <c r="Z32" i="12"/>
  <c r="Z26" i="12"/>
  <c r="Z20" i="12"/>
  <c r="Z14" i="12"/>
  <c r="Z8" i="12"/>
  <c r="Z103" i="12"/>
  <c r="Z97" i="12"/>
  <c r="Z91" i="12"/>
  <c r="Z85" i="12"/>
  <c r="Z79" i="12"/>
  <c r="Z73" i="12"/>
  <c r="Z67" i="12"/>
  <c r="Z61" i="12"/>
  <c r="Z55" i="12"/>
  <c r="Z49" i="12"/>
  <c r="Z43" i="12"/>
  <c r="Z37" i="12"/>
  <c r="Z31" i="12"/>
  <c r="Z25" i="12"/>
  <c r="Z19" i="12"/>
  <c r="Z13" i="12"/>
  <c r="Z7" i="12"/>
  <c r="Z102" i="12"/>
  <c r="Z96" i="12"/>
  <c r="Z90" i="12"/>
  <c r="Z84" i="12"/>
  <c r="Z78" i="12"/>
  <c r="Z72" i="12"/>
  <c r="Z66" i="12"/>
  <c r="Z60" i="12"/>
  <c r="Z54" i="12"/>
  <c r="Z48" i="12"/>
  <c r="Z42" i="12"/>
  <c r="Z36" i="12"/>
  <c r="Z30" i="12"/>
  <c r="Z24" i="12"/>
  <c r="Z18" i="12"/>
  <c r="Z12" i="12"/>
  <c r="Z6" i="12"/>
  <c r="Y104" i="11"/>
  <c r="Z104" i="11"/>
  <c r="AA104" i="11"/>
  <c r="Y105" i="11"/>
  <c r="Z105" i="11"/>
  <c r="AA105" i="11"/>
  <c r="Y106" i="11"/>
  <c r="Z106" i="11"/>
  <c r="AA106" i="11"/>
  <c r="Y107" i="11"/>
  <c r="Z107" i="11"/>
  <c r="AA107" i="11"/>
  <c r="Y108" i="11"/>
  <c r="Z108" i="11"/>
  <c r="AA108" i="11"/>
  <c r="Y109" i="11"/>
  <c r="Z109" i="11"/>
  <c r="AA109" i="11"/>
  <c r="Y110" i="11"/>
  <c r="Z110" i="11"/>
  <c r="AA110" i="11"/>
  <c r="Y111" i="11"/>
  <c r="Z111" i="11"/>
  <c r="AA111" i="11"/>
  <c r="Y112" i="11"/>
  <c r="Z112" i="11"/>
  <c r="AA112" i="11"/>
  <c r="Y113" i="11"/>
  <c r="Z113" i="11"/>
  <c r="AA113" i="11"/>
  <c r="Y114" i="11"/>
  <c r="Z114" i="11"/>
  <c r="AA114" i="11"/>
  <c r="Y115" i="11"/>
  <c r="Z115" i="11"/>
  <c r="AA115" i="11"/>
  <c r="Y116" i="11"/>
  <c r="Z116" i="11"/>
  <c r="AA116" i="11"/>
  <c r="Y117" i="11"/>
  <c r="Z117" i="11"/>
  <c r="AA117" i="11"/>
  <c r="Y118" i="11"/>
  <c r="Z118" i="11"/>
  <c r="AA118" i="11"/>
  <c r="Y119" i="11"/>
  <c r="Z119" i="11"/>
  <c r="AA119" i="11"/>
  <c r="Y120" i="11"/>
  <c r="Z120" i="11"/>
  <c r="AA120" i="11"/>
  <c r="Y121" i="11"/>
  <c r="Z121" i="11"/>
  <c r="AA121" i="11"/>
  <c r="Y122" i="11"/>
  <c r="Z122" i="11"/>
  <c r="AA122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6" i="11"/>
  <c r="AA123" i="11" s="1"/>
  <c r="C45" i="6" s="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6" i="11"/>
  <c r="M7" i="11"/>
  <c r="AA5" i="12" s="1"/>
  <c r="M8" i="11"/>
  <c r="AA6" i="12" s="1"/>
  <c r="M9" i="11"/>
  <c r="AA7" i="12" s="1"/>
  <c r="M10" i="11"/>
  <c r="AA8" i="12" s="1"/>
  <c r="M11" i="11"/>
  <c r="AA9" i="12" s="1"/>
  <c r="M12" i="11"/>
  <c r="AA10" i="12" s="1"/>
  <c r="M13" i="11"/>
  <c r="AA11" i="12" s="1"/>
  <c r="M14" i="11"/>
  <c r="AA12" i="12" s="1"/>
  <c r="M15" i="11"/>
  <c r="AA13" i="12" s="1"/>
  <c r="M16" i="11"/>
  <c r="AA14" i="12" s="1"/>
  <c r="M17" i="11"/>
  <c r="AA15" i="12" s="1"/>
  <c r="M18" i="11"/>
  <c r="AA16" i="12" s="1"/>
  <c r="M19" i="11"/>
  <c r="AA17" i="12" s="1"/>
  <c r="M20" i="11"/>
  <c r="AA18" i="12" s="1"/>
  <c r="M21" i="11"/>
  <c r="AA19" i="12" s="1"/>
  <c r="M22" i="11"/>
  <c r="AA20" i="12" s="1"/>
  <c r="M23" i="11"/>
  <c r="AA21" i="12" s="1"/>
  <c r="M24" i="11"/>
  <c r="AA22" i="12" s="1"/>
  <c r="M25" i="11"/>
  <c r="AA23" i="12" s="1"/>
  <c r="M26" i="11"/>
  <c r="AA24" i="12" s="1"/>
  <c r="M27" i="11"/>
  <c r="AA25" i="12" s="1"/>
  <c r="M28" i="11"/>
  <c r="AA26" i="12" s="1"/>
  <c r="M29" i="11"/>
  <c r="AA27" i="12" s="1"/>
  <c r="M30" i="11"/>
  <c r="AA28" i="12" s="1"/>
  <c r="M31" i="11"/>
  <c r="AA29" i="12" s="1"/>
  <c r="M32" i="11"/>
  <c r="AA30" i="12" s="1"/>
  <c r="M33" i="11"/>
  <c r="AA31" i="12" s="1"/>
  <c r="M34" i="11"/>
  <c r="AA32" i="12" s="1"/>
  <c r="M35" i="11"/>
  <c r="AA33" i="12" s="1"/>
  <c r="M36" i="11"/>
  <c r="AA34" i="12" s="1"/>
  <c r="M37" i="11"/>
  <c r="AA35" i="12" s="1"/>
  <c r="M38" i="11"/>
  <c r="AA36" i="12" s="1"/>
  <c r="M39" i="11"/>
  <c r="AA37" i="12" s="1"/>
  <c r="M40" i="11"/>
  <c r="AA38" i="12" s="1"/>
  <c r="M41" i="11"/>
  <c r="AA39" i="12" s="1"/>
  <c r="M42" i="11"/>
  <c r="AA40" i="12" s="1"/>
  <c r="M43" i="11"/>
  <c r="AA41" i="12" s="1"/>
  <c r="M44" i="11"/>
  <c r="AA42" i="12" s="1"/>
  <c r="M45" i="11"/>
  <c r="AA43" i="12" s="1"/>
  <c r="M46" i="11"/>
  <c r="AA44" i="12" s="1"/>
  <c r="M47" i="11"/>
  <c r="AA45" i="12" s="1"/>
  <c r="M48" i="11"/>
  <c r="AA46" i="12" s="1"/>
  <c r="M49" i="11"/>
  <c r="AA47" i="12" s="1"/>
  <c r="M50" i="11"/>
  <c r="AA48" i="12" s="1"/>
  <c r="M51" i="11"/>
  <c r="AA49" i="12" s="1"/>
  <c r="M52" i="11"/>
  <c r="AA50" i="12" s="1"/>
  <c r="M53" i="11"/>
  <c r="AA51" i="12" s="1"/>
  <c r="M54" i="11"/>
  <c r="AA52" i="12" s="1"/>
  <c r="M55" i="11"/>
  <c r="AA53" i="12" s="1"/>
  <c r="M56" i="11"/>
  <c r="AA54" i="12" s="1"/>
  <c r="M57" i="11"/>
  <c r="AA55" i="12" s="1"/>
  <c r="M58" i="11"/>
  <c r="AA56" i="12" s="1"/>
  <c r="M59" i="11"/>
  <c r="AA57" i="12" s="1"/>
  <c r="M60" i="11"/>
  <c r="AA58" i="12" s="1"/>
  <c r="M61" i="11"/>
  <c r="AA59" i="12" s="1"/>
  <c r="M62" i="11"/>
  <c r="AA60" i="12" s="1"/>
  <c r="M63" i="11"/>
  <c r="AA61" i="12" s="1"/>
  <c r="M64" i="11"/>
  <c r="AA62" i="12" s="1"/>
  <c r="M65" i="11"/>
  <c r="AA63" i="12" s="1"/>
  <c r="M66" i="11"/>
  <c r="AA64" i="12" s="1"/>
  <c r="M67" i="11"/>
  <c r="AA65" i="12" s="1"/>
  <c r="M68" i="11"/>
  <c r="AA66" i="12" s="1"/>
  <c r="M69" i="11"/>
  <c r="AA67" i="12" s="1"/>
  <c r="M70" i="11"/>
  <c r="AA68" i="12" s="1"/>
  <c r="M71" i="11"/>
  <c r="AA69" i="12" s="1"/>
  <c r="M72" i="11"/>
  <c r="AA70" i="12" s="1"/>
  <c r="M73" i="11"/>
  <c r="AA71" i="12" s="1"/>
  <c r="M74" i="11"/>
  <c r="AA72" i="12" s="1"/>
  <c r="M75" i="11"/>
  <c r="AA73" i="12" s="1"/>
  <c r="M76" i="11"/>
  <c r="AA74" i="12" s="1"/>
  <c r="M77" i="11"/>
  <c r="AA75" i="12" s="1"/>
  <c r="M78" i="11"/>
  <c r="AA76" i="12" s="1"/>
  <c r="M79" i="11"/>
  <c r="AA77" i="12" s="1"/>
  <c r="M80" i="11"/>
  <c r="AA78" i="12" s="1"/>
  <c r="M81" i="11"/>
  <c r="AA79" i="12" s="1"/>
  <c r="M82" i="11"/>
  <c r="AA80" i="12" s="1"/>
  <c r="M83" i="11"/>
  <c r="AA81" i="12" s="1"/>
  <c r="M84" i="11"/>
  <c r="AA82" i="12" s="1"/>
  <c r="M85" i="11"/>
  <c r="AA83" i="12" s="1"/>
  <c r="M86" i="11"/>
  <c r="AA84" i="12" s="1"/>
  <c r="M87" i="11"/>
  <c r="AA85" i="12" s="1"/>
  <c r="M88" i="11"/>
  <c r="AA86" i="12" s="1"/>
  <c r="M89" i="11"/>
  <c r="AA87" i="12" s="1"/>
  <c r="M90" i="11"/>
  <c r="AA88" i="12" s="1"/>
  <c r="M91" i="11"/>
  <c r="AA89" i="12" s="1"/>
  <c r="M92" i="11"/>
  <c r="AA90" i="12" s="1"/>
  <c r="M93" i="11"/>
  <c r="AA91" i="12" s="1"/>
  <c r="M94" i="11"/>
  <c r="AA92" i="12" s="1"/>
  <c r="M95" i="11"/>
  <c r="AA93" i="12" s="1"/>
  <c r="M96" i="11"/>
  <c r="AA94" i="12" s="1"/>
  <c r="M97" i="11"/>
  <c r="AA95" i="12" s="1"/>
  <c r="M98" i="11"/>
  <c r="AA96" i="12" s="1"/>
  <c r="M99" i="11"/>
  <c r="AA97" i="12" s="1"/>
  <c r="M100" i="11"/>
  <c r="AA98" i="12" s="1"/>
  <c r="M101" i="11"/>
  <c r="AA99" i="12" s="1"/>
  <c r="M102" i="11"/>
  <c r="AA100" i="12" s="1"/>
  <c r="M103" i="11"/>
  <c r="AA101" i="12" s="1"/>
  <c r="M104" i="11"/>
  <c r="AA102" i="12" s="1"/>
  <c r="M105" i="11"/>
  <c r="AA103" i="12" s="1"/>
  <c r="M106" i="11"/>
  <c r="AA104" i="12" s="1"/>
  <c r="M6" i="11"/>
  <c r="AA4" i="12" s="1"/>
  <c r="L7" i="11"/>
  <c r="O5" i="12" s="1"/>
  <c r="R5" i="12" s="1"/>
  <c r="L8" i="11"/>
  <c r="O6" i="12" s="1"/>
  <c r="R6" i="12" s="1"/>
  <c r="L9" i="11"/>
  <c r="O7" i="12" s="1"/>
  <c r="R7" i="12" s="1"/>
  <c r="L10" i="11"/>
  <c r="O8" i="12" s="1"/>
  <c r="R8" i="12" s="1"/>
  <c r="L11" i="11"/>
  <c r="O9" i="12" s="1"/>
  <c r="R9" i="12" s="1"/>
  <c r="L12" i="11"/>
  <c r="O10" i="12" s="1"/>
  <c r="R10" i="12" s="1"/>
  <c r="L13" i="11"/>
  <c r="O11" i="12" s="1"/>
  <c r="R11" i="12" s="1"/>
  <c r="L14" i="11"/>
  <c r="O12" i="12" s="1"/>
  <c r="R12" i="12" s="1"/>
  <c r="L15" i="11"/>
  <c r="O13" i="12" s="1"/>
  <c r="R13" i="12" s="1"/>
  <c r="L16" i="11"/>
  <c r="O14" i="12" s="1"/>
  <c r="R14" i="12" s="1"/>
  <c r="L17" i="11"/>
  <c r="O15" i="12" s="1"/>
  <c r="R15" i="12" s="1"/>
  <c r="L18" i="11"/>
  <c r="O16" i="12" s="1"/>
  <c r="R16" i="12" s="1"/>
  <c r="L19" i="11"/>
  <c r="O17" i="12" s="1"/>
  <c r="R17" i="12" s="1"/>
  <c r="L20" i="11"/>
  <c r="O18" i="12" s="1"/>
  <c r="R18" i="12" s="1"/>
  <c r="L21" i="11"/>
  <c r="O19" i="12" s="1"/>
  <c r="R19" i="12" s="1"/>
  <c r="L22" i="11"/>
  <c r="O20" i="12" s="1"/>
  <c r="R20" i="12" s="1"/>
  <c r="L23" i="11"/>
  <c r="O21" i="12" s="1"/>
  <c r="R21" i="12" s="1"/>
  <c r="L24" i="11"/>
  <c r="O22" i="12" s="1"/>
  <c r="R22" i="12" s="1"/>
  <c r="L25" i="11"/>
  <c r="O23" i="12" s="1"/>
  <c r="R23" i="12" s="1"/>
  <c r="L26" i="11"/>
  <c r="O24" i="12" s="1"/>
  <c r="R24" i="12" s="1"/>
  <c r="L27" i="11"/>
  <c r="O25" i="12" s="1"/>
  <c r="R25" i="12" s="1"/>
  <c r="L28" i="11"/>
  <c r="O26" i="12" s="1"/>
  <c r="R26" i="12" s="1"/>
  <c r="L29" i="11"/>
  <c r="O27" i="12" s="1"/>
  <c r="R27" i="12" s="1"/>
  <c r="L30" i="11"/>
  <c r="O28" i="12" s="1"/>
  <c r="R28" i="12" s="1"/>
  <c r="L31" i="11"/>
  <c r="O29" i="12" s="1"/>
  <c r="R29" i="12" s="1"/>
  <c r="L32" i="11"/>
  <c r="O30" i="12" s="1"/>
  <c r="R30" i="12" s="1"/>
  <c r="L33" i="11"/>
  <c r="O31" i="12" s="1"/>
  <c r="R31" i="12" s="1"/>
  <c r="L34" i="11"/>
  <c r="O32" i="12" s="1"/>
  <c r="R32" i="12" s="1"/>
  <c r="L35" i="11"/>
  <c r="O33" i="12" s="1"/>
  <c r="R33" i="12" s="1"/>
  <c r="L36" i="11"/>
  <c r="O34" i="12" s="1"/>
  <c r="R34" i="12" s="1"/>
  <c r="L37" i="11"/>
  <c r="O35" i="12" s="1"/>
  <c r="R35" i="12" s="1"/>
  <c r="L38" i="11"/>
  <c r="O36" i="12" s="1"/>
  <c r="R36" i="12" s="1"/>
  <c r="L39" i="11"/>
  <c r="O37" i="12" s="1"/>
  <c r="R37" i="12" s="1"/>
  <c r="L40" i="11"/>
  <c r="O38" i="12" s="1"/>
  <c r="R38" i="12" s="1"/>
  <c r="L41" i="11"/>
  <c r="O39" i="12" s="1"/>
  <c r="R39" i="12" s="1"/>
  <c r="L42" i="11"/>
  <c r="O40" i="12" s="1"/>
  <c r="R40" i="12" s="1"/>
  <c r="L43" i="11"/>
  <c r="O41" i="12" s="1"/>
  <c r="R41" i="12" s="1"/>
  <c r="L44" i="11"/>
  <c r="O42" i="12" s="1"/>
  <c r="R42" i="12" s="1"/>
  <c r="L45" i="11"/>
  <c r="O43" i="12" s="1"/>
  <c r="R43" i="12" s="1"/>
  <c r="L46" i="11"/>
  <c r="O44" i="12" s="1"/>
  <c r="R44" i="12" s="1"/>
  <c r="L47" i="11"/>
  <c r="O45" i="12" s="1"/>
  <c r="R45" i="12" s="1"/>
  <c r="L48" i="11"/>
  <c r="O46" i="12" s="1"/>
  <c r="R46" i="12" s="1"/>
  <c r="L49" i="11"/>
  <c r="O47" i="12" s="1"/>
  <c r="R47" i="12" s="1"/>
  <c r="L50" i="11"/>
  <c r="O48" i="12" s="1"/>
  <c r="R48" i="12" s="1"/>
  <c r="L51" i="11"/>
  <c r="O49" i="12" s="1"/>
  <c r="R49" i="12" s="1"/>
  <c r="L52" i="11"/>
  <c r="O50" i="12" s="1"/>
  <c r="R50" i="12" s="1"/>
  <c r="L53" i="11"/>
  <c r="O51" i="12" s="1"/>
  <c r="R51" i="12" s="1"/>
  <c r="L54" i="11"/>
  <c r="O52" i="12" s="1"/>
  <c r="R52" i="12" s="1"/>
  <c r="L55" i="11"/>
  <c r="O53" i="12" s="1"/>
  <c r="R53" i="12" s="1"/>
  <c r="L56" i="11"/>
  <c r="O54" i="12" s="1"/>
  <c r="R54" i="12" s="1"/>
  <c r="L57" i="11"/>
  <c r="O55" i="12" s="1"/>
  <c r="R55" i="12" s="1"/>
  <c r="L58" i="11"/>
  <c r="O56" i="12" s="1"/>
  <c r="R56" i="12" s="1"/>
  <c r="L59" i="11"/>
  <c r="O57" i="12" s="1"/>
  <c r="R57" i="12" s="1"/>
  <c r="L60" i="11"/>
  <c r="O58" i="12" s="1"/>
  <c r="R58" i="12" s="1"/>
  <c r="L61" i="11"/>
  <c r="O59" i="12" s="1"/>
  <c r="R59" i="12" s="1"/>
  <c r="L62" i="11"/>
  <c r="O60" i="12" s="1"/>
  <c r="R60" i="12" s="1"/>
  <c r="L63" i="11"/>
  <c r="O61" i="12" s="1"/>
  <c r="R61" i="12" s="1"/>
  <c r="L64" i="11"/>
  <c r="O62" i="12" s="1"/>
  <c r="R62" i="12" s="1"/>
  <c r="L65" i="11"/>
  <c r="O63" i="12" s="1"/>
  <c r="R63" i="12" s="1"/>
  <c r="L66" i="11"/>
  <c r="O64" i="12" s="1"/>
  <c r="R64" i="12" s="1"/>
  <c r="L67" i="11"/>
  <c r="O65" i="12" s="1"/>
  <c r="R65" i="12" s="1"/>
  <c r="L68" i="11"/>
  <c r="O66" i="12" s="1"/>
  <c r="R66" i="12" s="1"/>
  <c r="L69" i="11"/>
  <c r="O67" i="12" s="1"/>
  <c r="R67" i="12" s="1"/>
  <c r="L70" i="11"/>
  <c r="O68" i="12" s="1"/>
  <c r="R68" i="12" s="1"/>
  <c r="L71" i="11"/>
  <c r="O69" i="12" s="1"/>
  <c r="R69" i="12" s="1"/>
  <c r="L72" i="11"/>
  <c r="O70" i="12" s="1"/>
  <c r="R70" i="12" s="1"/>
  <c r="L73" i="11"/>
  <c r="O71" i="12" s="1"/>
  <c r="R71" i="12" s="1"/>
  <c r="L74" i="11"/>
  <c r="O72" i="12" s="1"/>
  <c r="R72" i="12" s="1"/>
  <c r="L75" i="11"/>
  <c r="O73" i="12" s="1"/>
  <c r="R73" i="12" s="1"/>
  <c r="L76" i="11"/>
  <c r="O74" i="12" s="1"/>
  <c r="R74" i="12" s="1"/>
  <c r="L77" i="11"/>
  <c r="O75" i="12" s="1"/>
  <c r="R75" i="12" s="1"/>
  <c r="L78" i="11"/>
  <c r="O76" i="12" s="1"/>
  <c r="R76" i="12" s="1"/>
  <c r="L79" i="11"/>
  <c r="O77" i="12" s="1"/>
  <c r="R77" i="12" s="1"/>
  <c r="L80" i="11"/>
  <c r="O78" i="12" s="1"/>
  <c r="R78" i="12" s="1"/>
  <c r="L81" i="11"/>
  <c r="O79" i="12" s="1"/>
  <c r="R79" i="12" s="1"/>
  <c r="L82" i="11"/>
  <c r="O80" i="12" s="1"/>
  <c r="R80" i="12" s="1"/>
  <c r="L83" i="11"/>
  <c r="O81" i="12" s="1"/>
  <c r="R81" i="12" s="1"/>
  <c r="L84" i="11"/>
  <c r="O82" i="12" s="1"/>
  <c r="R82" i="12" s="1"/>
  <c r="L85" i="11"/>
  <c r="O83" i="12" s="1"/>
  <c r="R83" i="12" s="1"/>
  <c r="L86" i="11"/>
  <c r="O84" i="12" s="1"/>
  <c r="R84" i="12" s="1"/>
  <c r="L87" i="11"/>
  <c r="O85" i="12" s="1"/>
  <c r="R85" i="12" s="1"/>
  <c r="L88" i="11"/>
  <c r="O86" i="12" s="1"/>
  <c r="R86" i="12" s="1"/>
  <c r="L89" i="11"/>
  <c r="O87" i="12" s="1"/>
  <c r="R87" i="12" s="1"/>
  <c r="L90" i="11"/>
  <c r="O88" i="12" s="1"/>
  <c r="R88" i="12" s="1"/>
  <c r="L91" i="11"/>
  <c r="O89" i="12" s="1"/>
  <c r="R89" i="12" s="1"/>
  <c r="L92" i="11"/>
  <c r="O90" i="12" s="1"/>
  <c r="R90" i="12" s="1"/>
  <c r="L93" i="11"/>
  <c r="O91" i="12" s="1"/>
  <c r="R91" i="12" s="1"/>
  <c r="L94" i="11"/>
  <c r="O92" i="12" s="1"/>
  <c r="R92" i="12" s="1"/>
  <c r="L95" i="11"/>
  <c r="O93" i="12" s="1"/>
  <c r="R93" i="12" s="1"/>
  <c r="L96" i="11"/>
  <c r="O94" i="12" s="1"/>
  <c r="R94" i="12" s="1"/>
  <c r="L97" i="11"/>
  <c r="O95" i="12" s="1"/>
  <c r="R95" i="12" s="1"/>
  <c r="L98" i="11"/>
  <c r="O96" i="12" s="1"/>
  <c r="R96" i="12" s="1"/>
  <c r="L99" i="11"/>
  <c r="O97" i="12" s="1"/>
  <c r="R97" i="12" s="1"/>
  <c r="L100" i="11"/>
  <c r="O98" i="12" s="1"/>
  <c r="R98" i="12" s="1"/>
  <c r="L101" i="11"/>
  <c r="O99" i="12" s="1"/>
  <c r="R99" i="12" s="1"/>
  <c r="L102" i="11"/>
  <c r="O100" i="12" s="1"/>
  <c r="R100" i="12" s="1"/>
  <c r="L103" i="11"/>
  <c r="O101" i="12" s="1"/>
  <c r="R101" i="12" s="1"/>
  <c r="L104" i="11"/>
  <c r="O102" i="12" s="1"/>
  <c r="R102" i="12" s="1"/>
  <c r="L105" i="11"/>
  <c r="O103" i="12" s="1"/>
  <c r="R103" i="12" s="1"/>
  <c r="L106" i="11"/>
  <c r="O104" i="12" s="1"/>
  <c r="R104" i="12" s="1"/>
  <c r="L6" i="11"/>
  <c r="O4" i="12" s="1"/>
  <c r="R4" i="12" s="1"/>
  <c r="K7" i="11"/>
  <c r="C5" i="12" s="1"/>
  <c r="F5" i="12" s="1"/>
  <c r="K8" i="11"/>
  <c r="C6" i="12" s="1"/>
  <c r="F6" i="12" s="1"/>
  <c r="K9" i="11"/>
  <c r="C7" i="12" s="1"/>
  <c r="F7" i="12" s="1"/>
  <c r="K10" i="11"/>
  <c r="C8" i="12" s="1"/>
  <c r="F8" i="12" s="1"/>
  <c r="K11" i="11"/>
  <c r="C9" i="12" s="1"/>
  <c r="F9" i="12" s="1"/>
  <c r="K12" i="11"/>
  <c r="C10" i="12" s="1"/>
  <c r="F10" i="12" s="1"/>
  <c r="K13" i="11"/>
  <c r="C11" i="12" s="1"/>
  <c r="F11" i="12" s="1"/>
  <c r="K14" i="11"/>
  <c r="C12" i="12" s="1"/>
  <c r="F12" i="12" s="1"/>
  <c r="K15" i="11"/>
  <c r="C13" i="12" s="1"/>
  <c r="F13" i="12" s="1"/>
  <c r="K16" i="11"/>
  <c r="C14" i="12" s="1"/>
  <c r="F14" i="12" s="1"/>
  <c r="K17" i="11"/>
  <c r="C15" i="12" s="1"/>
  <c r="F15" i="12" s="1"/>
  <c r="K18" i="11"/>
  <c r="C16" i="12" s="1"/>
  <c r="F16" i="12" s="1"/>
  <c r="K19" i="11"/>
  <c r="C17" i="12" s="1"/>
  <c r="F17" i="12" s="1"/>
  <c r="K20" i="11"/>
  <c r="C18" i="12" s="1"/>
  <c r="F18" i="12" s="1"/>
  <c r="K21" i="11"/>
  <c r="C19" i="12" s="1"/>
  <c r="F19" i="12" s="1"/>
  <c r="K22" i="11"/>
  <c r="C20" i="12" s="1"/>
  <c r="F20" i="12" s="1"/>
  <c r="K23" i="11"/>
  <c r="C21" i="12" s="1"/>
  <c r="F21" i="12" s="1"/>
  <c r="K24" i="11"/>
  <c r="C22" i="12" s="1"/>
  <c r="F22" i="12" s="1"/>
  <c r="K25" i="11"/>
  <c r="C23" i="12" s="1"/>
  <c r="F23" i="12" s="1"/>
  <c r="K26" i="11"/>
  <c r="C24" i="12" s="1"/>
  <c r="F24" i="12" s="1"/>
  <c r="K27" i="11"/>
  <c r="C25" i="12" s="1"/>
  <c r="F25" i="12" s="1"/>
  <c r="K28" i="11"/>
  <c r="C26" i="12" s="1"/>
  <c r="F26" i="12" s="1"/>
  <c r="K29" i="11"/>
  <c r="C27" i="12" s="1"/>
  <c r="F27" i="12" s="1"/>
  <c r="K30" i="11"/>
  <c r="C28" i="12" s="1"/>
  <c r="F28" i="12" s="1"/>
  <c r="K31" i="11"/>
  <c r="C29" i="12" s="1"/>
  <c r="F29" i="12" s="1"/>
  <c r="K32" i="11"/>
  <c r="C30" i="12" s="1"/>
  <c r="F30" i="12" s="1"/>
  <c r="K33" i="11"/>
  <c r="C31" i="12" s="1"/>
  <c r="F31" i="12" s="1"/>
  <c r="K34" i="11"/>
  <c r="C32" i="12" s="1"/>
  <c r="F32" i="12" s="1"/>
  <c r="K35" i="11"/>
  <c r="C33" i="12" s="1"/>
  <c r="F33" i="12" s="1"/>
  <c r="K36" i="11"/>
  <c r="C34" i="12" s="1"/>
  <c r="F34" i="12" s="1"/>
  <c r="K37" i="11"/>
  <c r="C35" i="12" s="1"/>
  <c r="F35" i="12" s="1"/>
  <c r="K38" i="11"/>
  <c r="C36" i="12" s="1"/>
  <c r="F36" i="12" s="1"/>
  <c r="K39" i="11"/>
  <c r="C37" i="12" s="1"/>
  <c r="F37" i="12" s="1"/>
  <c r="K40" i="11"/>
  <c r="C38" i="12" s="1"/>
  <c r="F38" i="12" s="1"/>
  <c r="K41" i="11"/>
  <c r="C39" i="12" s="1"/>
  <c r="F39" i="12" s="1"/>
  <c r="K42" i="11"/>
  <c r="C40" i="12" s="1"/>
  <c r="F40" i="12" s="1"/>
  <c r="K43" i="11"/>
  <c r="C41" i="12" s="1"/>
  <c r="F41" i="12" s="1"/>
  <c r="K44" i="11"/>
  <c r="C42" i="12" s="1"/>
  <c r="F42" i="12" s="1"/>
  <c r="K45" i="11"/>
  <c r="C43" i="12" s="1"/>
  <c r="F43" i="12" s="1"/>
  <c r="K46" i="11"/>
  <c r="C44" i="12" s="1"/>
  <c r="F44" i="12" s="1"/>
  <c r="K47" i="11"/>
  <c r="C45" i="12" s="1"/>
  <c r="F45" i="12" s="1"/>
  <c r="K48" i="11"/>
  <c r="C46" i="12" s="1"/>
  <c r="F46" i="12" s="1"/>
  <c r="K49" i="11"/>
  <c r="C47" i="12" s="1"/>
  <c r="F47" i="12" s="1"/>
  <c r="K50" i="11"/>
  <c r="C48" i="12" s="1"/>
  <c r="F48" i="12" s="1"/>
  <c r="K51" i="11"/>
  <c r="C49" i="12" s="1"/>
  <c r="F49" i="12" s="1"/>
  <c r="K52" i="11"/>
  <c r="C50" i="12" s="1"/>
  <c r="F50" i="12" s="1"/>
  <c r="K53" i="11"/>
  <c r="C51" i="12" s="1"/>
  <c r="F51" i="12" s="1"/>
  <c r="K54" i="11"/>
  <c r="C52" i="12" s="1"/>
  <c r="F52" i="12" s="1"/>
  <c r="K55" i="11"/>
  <c r="C53" i="12" s="1"/>
  <c r="F53" i="12" s="1"/>
  <c r="K56" i="11"/>
  <c r="C54" i="12" s="1"/>
  <c r="F54" i="12" s="1"/>
  <c r="K57" i="11"/>
  <c r="C55" i="12" s="1"/>
  <c r="F55" i="12" s="1"/>
  <c r="K58" i="11"/>
  <c r="C56" i="12" s="1"/>
  <c r="F56" i="12" s="1"/>
  <c r="K59" i="11"/>
  <c r="C57" i="12" s="1"/>
  <c r="F57" i="12" s="1"/>
  <c r="K60" i="11"/>
  <c r="C58" i="12" s="1"/>
  <c r="F58" i="12" s="1"/>
  <c r="K61" i="11"/>
  <c r="C59" i="12" s="1"/>
  <c r="F59" i="12" s="1"/>
  <c r="K62" i="11"/>
  <c r="C60" i="12" s="1"/>
  <c r="F60" i="12" s="1"/>
  <c r="K63" i="11"/>
  <c r="C61" i="12" s="1"/>
  <c r="F61" i="12" s="1"/>
  <c r="K64" i="11"/>
  <c r="C62" i="12" s="1"/>
  <c r="F62" i="12" s="1"/>
  <c r="K65" i="11"/>
  <c r="C63" i="12" s="1"/>
  <c r="F63" i="12" s="1"/>
  <c r="K66" i="11"/>
  <c r="C64" i="12" s="1"/>
  <c r="F64" i="12" s="1"/>
  <c r="K67" i="11"/>
  <c r="C65" i="12" s="1"/>
  <c r="F65" i="12" s="1"/>
  <c r="K68" i="11"/>
  <c r="C66" i="12" s="1"/>
  <c r="F66" i="12" s="1"/>
  <c r="K69" i="11"/>
  <c r="C67" i="12" s="1"/>
  <c r="F67" i="12" s="1"/>
  <c r="K70" i="11"/>
  <c r="C68" i="12" s="1"/>
  <c r="F68" i="12" s="1"/>
  <c r="K71" i="11"/>
  <c r="C69" i="12" s="1"/>
  <c r="F69" i="12" s="1"/>
  <c r="K72" i="11"/>
  <c r="C70" i="12" s="1"/>
  <c r="F70" i="12" s="1"/>
  <c r="K73" i="11"/>
  <c r="C71" i="12" s="1"/>
  <c r="F71" i="12" s="1"/>
  <c r="K74" i="11"/>
  <c r="C72" i="12" s="1"/>
  <c r="F72" i="12" s="1"/>
  <c r="K75" i="11"/>
  <c r="C73" i="12" s="1"/>
  <c r="F73" i="12" s="1"/>
  <c r="K76" i="11"/>
  <c r="C74" i="12" s="1"/>
  <c r="F74" i="12" s="1"/>
  <c r="K77" i="11"/>
  <c r="C75" i="12" s="1"/>
  <c r="F75" i="12" s="1"/>
  <c r="K78" i="11"/>
  <c r="C76" i="12" s="1"/>
  <c r="F76" i="12" s="1"/>
  <c r="K79" i="11"/>
  <c r="C77" i="12" s="1"/>
  <c r="F77" i="12" s="1"/>
  <c r="K80" i="11"/>
  <c r="C78" i="12" s="1"/>
  <c r="F78" i="12" s="1"/>
  <c r="K81" i="11"/>
  <c r="C79" i="12" s="1"/>
  <c r="F79" i="12" s="1"/>
  <c r="K82" i="11"/>
  <c r="C80" i="12" s="1"/>
  <c r="F80" i="12" s="1"/>
  <c r="K83" i="11"/>
  <c r="C81" i="12" s="1"/>
  <c r="F81" i="12" s="1"/>
  <c r="K84" i="11"/>
  <c r="C82" i="12" s="1"/>
  <c r="F82" i="12" s="1"/>
  <c r="K85" i="11"/>
  <c r="C83" i="12" s="1"/>
  <c r="F83" i="12" s="1"/>
  <c r="K86" i="11"/>
  <c r="C84" i="12" s="1"/>
  <c r="F84" i="12" s="1"/>
  <c r="K87" i="11"/>
  <c r="C85" i="12" s="1"/>
  <c r="F85" i="12" s="1"/>
  <c r="K88" i="11"/>
  <c r="C86" i="12" s="1"/>
  <c r="F86" i="12" s="1"/>
  <c r="K89" i="11"/>
  <c r="C87" i="12" s="1"/>
  <c r="F87" i="12" s="1"/>
  <c r="K90" i="11"/>
  <c r="C88" i="12" s="1"/>
  <c r="F88" i="12" s="1"/>
  <c r="K91" i="11"/>
  <c r="C89" i="12" s="1"/>
  <c r="F89" i="12" s="1"/>
  <c r="K92" i="11"/>
  <c r="C90" i="12" s="1"/>
  <c r="F90" i="12" s="1"/>
  <c r="K93" i="11"/>
  <c r="C91" i="12" s="1"/>
  <c r="F91" i="12" s="1"/>
  <c r="K94" i="11"/>
  <c r="C92" i="12" s="1"/>
  <c r="F92" i="12" s="1"/>
  <c r="K95" i="11"/>
  <c r="C93" i="12" s="1"/>
  <c r="F93" i="12" s="1"/>
  <c r="K96" i="11"/>
  <c r="C94" i="12" s="1"/>
  <c r="F94" i="12" s="1"/>
  <c r="K97" i="11"/>
  <c r="C95" i="12" s="1"/>
  <c r="F95" i="12" s="1"/>
  <c r="K98" i="11"/>
  <c r="C96" i="12" s="1"/>
  <c r="F96" i="12" s="1"/>
  <c r="K99" i="11"/>
  <c r="C97" i="12" s="1"/>
  <c r="F97" i="12" s="1"/>
  <c r="K100" i="11"/>
  <c r="C98" i="12" s="1"/>
  <c r="F98" i="12" s="1"/>
  <c r="K101" i="11"/>
  <c r="C99" i="12" s="1"/>
  <c r="F99" i="12" s="1"/>
  <c r="K102" i="11"/>
  <c r="C100" i="12" s="1"/>
  <c r="F100" i="12" s="1"/>
  <c r="K103" i="11"/>
  <c r="C101" i="12" s="1"/>
  <c r="F101" i="12" s="1"/>
  <c r="K104" i="11"/>
  <c r="C102" i="12" s="1"/>
  <c r="F102" i="12" s="1"/>
  <c r="K105" i="11"/>
  <c r="C103" i="12" s="1"/>
  <c r="F103" i="12" s="1"/>
  <c r="K106" i="11"/>
  <c r="C104" i="12" s="1"/>
  <c r="F104" i="12" s="1"/>
  <c r="K6" i="11"/>
  <c r="C4" i="12" s="1"/>
  <c r="F4" i="12" s="1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C16" i="6"/>
  <c r="D16" i="6"/>
  <c r="C5" i="6"/>
  <c r="C25" i="6" s="1"/>
  <c r="D5" i="6"/>
  <c r="D25" i="6" s="1"/>
  <c r="C6" i="6"/>
  <c r="C26" i="6" s="1"/>
  <c r="D6" i="6"/>
  <c r="D26" i="6" s="1"/>
  <c r="C7" i="6"/>
  <c r="D7" i="6"/>
  <c r="C8" i="6"/>
  <c r="D8" i="6"/>
  <c r="C9" i="6"/>
  <c r="D9" i="6"/>
  <c r="C10" i="6"/>
  <c r="D10" i="6"/>
  <c r="C11" i="6"/>
  <c r="D11" i="6"/>
  <c r="B6" i="6"/>
  <c r="B26" i="6" s="1"/>
  <c r="B7" i="6"/>
  <c r="B27" i="6" s="1"/>
  <c r="B8" i="6"/>
  <c r="B28" i="6" s="1"/>
  <c r="B9" i="6"/>
  <c r="B29" i="6" s="1"/>
  <c r="B10" i="6"/>
  <c r="B30" i="6" s="1"/>
  <c r="B11" i="6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AB86" i="12" l="1"/>
  <c r="AC86" i="12"/>
  <c r="AB68" i="12"/>
  <c r="AC68" i="12"/>
  <c r="AB44" i="12"/>
  <c r="AC44" i="12"/>
  <c r="AB20" i="12"/>
  <c r="AC20" i="12"/>
  <c r="AB97" i="12"/>
  <c r="AC97" i="12"/>
  <c r="AB73" i="12"/>
  <c r="AC73" i="12"/>
  <c r="AB49" i="12"/>
  <c r="AC49" i="12"/>
  <c r="AB25" i="12"/>
  <c r="AC25" i="12"/>
  <c r="AC102" i="12"/>
  <c r="AB102" i="12"/>
  <c r="AC96" i="12"/>
  <c r="AB96" i="12"/>
  <c r="AC90" i="12"/>
  <c r="AB90" i="12"/>
  <c r="AC84" i="12"/>
  <c r="AB84" i="12"/>
  <c r="AC78" i="12"/>
  <c r="AB78" i="12"/>
  <c r="AC72" i="12"/>
  <c r="AB72" i="12"/>
  <c r="AC66" i="12"/>
  <c r="AB66" i="12"/>
  <c r="AC60" i="12"/>
  <c r="AB60" i="12"/>
  <c r="AC54" i="12"/>
  <c r="AB54" i="12"/>
  <c r="AC48" i="12"/>
  <c r="AB48" i="12"/>
  <c r="AC42" i="12"/>
  <c r="AB42" i="12"/>
  <c r="AC36" i="12"/>
  <c r="AB36" i="12"/>
  <c r="AC30" i="12"/>
  <c r="AB30" i="12"/>
  <c r="AC24" i="12"/>
  <c r="AB24" i="12"/>
  <c r="AC18" i="12"/>
  <c r="AB18" i="12"/>
  <c r="AC12" i="12"/>
  <c r="AB12" i="12"/>
  <c r="AC6" i="12"/>
  <c r="AB6" i="12"/>
  <c r="AB98" i="12"/>
  <c r="AC98" i="12"/>
  <c r="AB74" i="12"/>
  <c r="AC74" i="12"/>
  <c r="AB50" i="12"/>
  <c r="AC50" i="12"/>
  <c r="AB26" i="12"/>
  <c r="AC26" i="12"/>
  <c r="AB103" i="12"/>
  <c r="AC103" i="12"/>
  <c r="AB79" i="12"/>
  <c r="AC79" i="12"/>
  <c r="AB55" i="12"/>
  <c r="AC55" i="12"/>
  <c r="AB31" i="12"/>
  <c r="AC31" i="12"/>
  <c r="AB13" i="12"/>
  <c r="AC13" i="12"/>
  <c r="AC101" i="12"/>
  <c r="AB101" i="12"/>
  <c r="AB95" i="12"/>
  <c r="AC95" i="12"/>
  <c r="AB89" i="12"/>
  <c r="AC89" i="12"/>
  <c r="AB83" i="12"/>
  <c r="AC83" i="12"/>
  <c r="AB77" i="12"/>
  <c r="AC77" i="12"/>
  <c r="AB71" i="12"/>
  <c r="AC71" i="12"/>
  <c r="AB65" i="12"/>
  <c r="AC65" i="12"/>
  <c r="AC59" i="12"/>
  <c r="AB59" i="12"/>
  <c r="AB53" i="12"/>
  <c r="AC53" i="12"/>
  <c r="AB47" i="12"/>
  <c r="AC47" i="12"/>
  <c r="AB41" i="12"/>
  <c r="AC41" i="12"/>
  <c r="AB35" i="12"/>
  <c r="AC35" i="12"/>
  <c r="AB29" i="12"/>
  <c r="AC29" i="12"/>
  <c r="AB23" i="12"/>
  <c r="AC23" i="12"/>
  <c r="AC17" i="12"/>
  <c r="AB17" i="12"/>
  <c r="AB11" i="12"/>
  <c r="AC11" i="12"/>
  <c r="AB5" i="12"/>
  <c r="AC5" i="12"/>
  <c r="AB92" i="12"/>
  <c r="AC92" i="12"/>
  <c r="AB62" i="12"/>
  <c r="AC62" i="12"/>
  <c r="AB32" i="12"/>
  <c r="AC32" i="12"/>
  <c r="AB14" i="12"/>
  <c r="AC14" i="12"/>
  <c r="AB91" i="12"/>
  <c r="AC91" i="12"/>
  <c r="AB67" i="12"/>
  <c r="AC67" i="12"/>
  <c r="AB43" i="12"/>
  <c r="AC43" i="12"/>
  <c r="AB19" i="12"/>
  <c r="AC19" i="12"/>
  <c r="AC100" i="12"/>
  <c r="AB100" i="12"/>
  <c r="AC94" i="12"/>
  <c r="AB94" i="12"/>
  <c r="AB88" i="12"/>
  <c r="AC88" i="12"/>
  <c r="AB82" i="12"/>
  <c r="AC82" i="12"/>
  <c r="AC76" i="12"/>
  <c r="AB76" i="12"/>
  <c r="AC70" i="12"/>
  <c r="AB70" i="12"/>
  <c r="AB64" i="12"/>
  <c r="AC64" i="12"/>
  <c r="AB58" i="12"/>
  <c r="AC58" i="12"/>
  <c r="AC52" i="12"/>
  <c r="AB52" i="12"/>
  <c r="AC46" i="12"/>
  <c r="AB46" i="12"/>
  <c r="AC40" i="12"/>
  <c r="AB40" i="12"/>
  <c r="AB34" i="12"/>
  <c r="AC34" i="12"/>
  <c r="AB28" i="12"/>
  <c r="AC28" i="12"/>
  <c r="AC22" i="12"/>
  <c r="AB22" i="12"/>
  <c r="AB16" i="12"/>
  <c r="AC16" i="12"/>
  <c r="AC10" i="12"/>
  <c r="AB10" i="12"/>
  <c r="AB104" i="12"/>
  <c r="AC104" i="12"/>
  <c r="AB80" i="12"/>
  <c r="AC80" i="12"/>
  <c r="AB56" i="12"/>
  <c r="AC56" i="12"/>
  <c r="AB38" i="12"/>
  <c r="AC38" i="12"/>
  <c r="AB8" i="12"/>
  <c r="AC8" i="12"/>
  <c r="AB85" i="12"/>
  <c r="AC85" i="12"/>
  <c r="AB61" i="12"/>
  <c r="AC61" i="12"/>
  <c r="AB37" i="12"/>
  <c r="AC37" i="12"/>
  <c r="AB7" i="12"/>
  <c r="AC7" i="12"/>
  <c r="AB4" i="12"/>
  <c r="AC4" i="12"/>
  <c r="AB99" i="12"/>
  <c r="AC99" i="12"/>
  <c r="AB93" i="12"/>
  <c r="AC93" i="12"/>
  <c r="AB87" i="12"/>
  <c r="AC87" i="12"/>
  <c r="AC81" i="12"/>
  <c r="AB81" i="12"/>
  <c r="AB75" i="12"/>
  <c r="AC75" i="12"/>
  <c r="AB69" i="12"/>
  <c r="AC69" i="12"/>
  <c r="AB63" i="12"/>
  <c r="AC63" i="12"/>
  <c r="AB57" i="12"/>
  <c r="AC57" i="12"/>
  <c r="AB51" i="12"/>
  <c r="AC51" i="12"/>
  <c r="AB45" i="12"/>
  <c r="AC45" i="12"/>
  <c r="AB39" i="12"/>
  <c r="AC39" i="12"/>
  <c r="AB33" i="12"/>
  <c r="AC33" i="12"/>
  <c r="AB27" i="12"/>
  <c r="AC27" i="12"/>
  <c r="AB21" i="12"/>
  <c r="AC21" i="12"/>
  <c r="AB15" i="12"/>
  <c r="AC15" i="12"/>
  <c r="AB9" i="12"/>
  <c r="AC9" i="12"/>
  <c r="E99" i="12"/>
  <c r="D99" i="12"/>
  <c r="E81" i="12"/>
  <c r="D81" i="12"/>
  <c r="E63" i="12"/>
  <c r="D63" i="12"/>
  <c r="E45" i="12"/>
  <c r="D45" i="12"/>
  <c r="E27" i="12"/>
  <c r="D27" i="12"/>
  <c r="D9" i="12"/>
  <c r="E9" i="12"/>
  <c r="P92" i="12"/>
  <c r="Q92" i="12"/>
  <c r="P74" i="12"/>
  <c r="Q74" i="12"/>
  <c r="P56" i="12"/>
  <c r="Q56" i="12"/>
  <c r="P38" i="12"/>
  <c r="Q38" i="12"/>
  <c r="P20" i="12"/>
  <c r="Q20" i="12"/>
  <c r="P8" i="12"/>
  <c r="Q8" i="12"/>
  <c r="E92" i="12"/>
  <c r="D92" i="12"/>
  <c r="E68" i="12"/>
  <c r="D68" i="12"/>
  <c r="E50" i="12"/>
  <c r="D50" i="12"/>
  <c r="E32" i="12"/>
  <c r="D32" i="12"/>
  <c r="E14" i="12"/>
  <c r="D14" i="12"/>
  <c r="Q97" i="12"/>
  <c r="P97" i="12"/>
  <c r="Q79" i="12"/>
  <c r="P79" i="12"/>
  <c r="Q61" i="12"/>
  <c r="P61" i="12"/>
  <c r="Q43" i="12"/>
  <c r="P43" i="12"/>
  <c r="Q37" i="12"/>
  <c r="P37" i="12"/>
  <c r="Q19" i="12"/>
  <c r="P19" i="12"/>
  <c r="D103" i="12"/>
  <c r="E103" i="12"/>
  <c r="D85" i="12"/>
  <c r="E85" i="12"/>
  <c r="D73" i="12"/>
  <c r="E73" i="12"/>
  <c r="D55" i="12"/>
  <c r="E55" i="12"/>
  <c r="D37" i="12"/>
  <c r="E37" i="12"/>
  <c r="D19" i="12"/>
  <c r="E19" i="12"/>
  <c r="Q102" i="12"/>
  <c r="P102" i="12"/>
  <c r="Q84" i="12"/>
  <c r="P84" i="12"/>
  <c r="Q66" i="12"/>
  <c r="P66" i="12"/>
  <c r="Q48" i="12"/>
  <c r="P48" i="12"/>
  <c r="Q30" i="12"/>
  <c r="P30" i="12"/>
  <c r="Q12" i="12"/>
  <c r="P12" i="12"/>
  <c r="D102" i="12"/>
  <c r="E102" i="12"/>
  <c r="D96" i="12"/>
  <c r="E96" i="12"/>
  <c r="D90" i="12"/>
  <c r="E90" i="12"/>
  <c r="D84" i="12"/>
  <c r="E84" i="12"/>
  <c r="D78" i="12"/>
  <c r="E78" i="12"/>
  <c r="D72" i="12"/>
  <c r="E72" i="12"/>
  <c r="D66" i="12"/>
  <c r="E66" i="12"/>
  <c r="D60" i="12"/>
  <c r="E60" i="12"/>
  <c r="D54" i="12"/>
  <c r="E54" i="12"/>
  <c r="D48" i="12"/>
  <c r="E48" i="12"/>
  <c r="D42" i="12"/>
  <c r="E42" i="12"/>
  <c r="D36" i="12"/>
  <c r="E36" i="12"/>
  <c r="D30" i="12"/>
  <c r="E30" i="12"/>
  <c r="D24" i="12"/>
  <c r="E24" i="12"/>
  <c r="D18" i="12"/>
  <c r="E18" i="12"/>
  <c r="D12" i="12"/>
  <c r="E12" i="12"/>
  <c r="D6" i="12"/>
  <c r="E6" i="12"/>
  <c r="Q101" i="12"/>
  <c r="P101" i="12"/>
  <c r="Q95" i="12"/>
  <c r="P95" i="12"/>
  <c r="Q89" i="12"/>
  <c r="P89" i="12"/>
  <c r="Q83" i="12"/>
  <c r="P83" i="12"/>
  <c r="Q77" i="12"/>
  <c r="P77" i="12"/>
  <c r="Q71" i="12"/>
  <c r="P71" i="12"/>
  <c r="Q65" i="12"/>
  <c r="P65" i="12"/>
  <c r="Q59" i="12"/>
  <c r="P59" i="12"/>
  <c r="Q53" i="12"/>
  <c r="P53" i="12"/>
  <c r="P47" i="12"/>
  <c r="Q47" i="12"/>
  <c r="Q41" i="12"/>
  <c r="P41" i="12"/>
  <c r="P35" i="12"/>
  <c r="Q35" i="12"/>
  <c r="Q29" i="12"/>
  <c r="P29" i="12"/>
  <c r="Q23" i="12"/>
  <c r="P23" i="12"/>
  <c r="Q17" i="12"/>
  <c r="P17" i="12"/>
  <c r="Q11" i="12"/>
  <c r="P11" i="12"/>
  <c r="Q5" i="12"/>
  <c r="P5" i="12"/>
  <c r="E4" i="12"/>
  <c r="E87" i="12"/>
  <c r="D87" i="12"/>
  <c r="E75" i="12"/>
  <c r="D75" i="12"/>
  <c r="E57" i="12"/>
  <c r="D57" i="12"/>
  <c r="E39" i="12"/>
  <c r="D39" i="12"/>
  <c r="E21" i="12"/>
  <c r="D21" i="12"/>
  <c r="P104" i="12"/>
  <c r="Q104" i="12"/>
  <c r="P86" i="12"/>
  <c r="Q86" i="12"/>
  <c r="P68" i="12"/>
  <c r="Q68" i="12"/>
  <c r="P50" i="12"/>
  <c r="Q50" i="12"/>
  <c r="P32" i="12"/>
  <c r="Q32" i="12"/>
  <c r="P14" i="12"/>
  <c r="Q14" i="12"/>
  <c r="E98" i="12"/>
  <c r="D98" i="12"/>
  <c r="E80" i="12"/>
  <c r="D80" i="12"/>
  <c r="E62" i="12"/>
  <c r="D62" i="12"/>
  <c r="E44" i="12"/>
  <c r="D44" i="12"/>
  <c r="E20" i="12"/>
  <c r="D20" i="12"/>
  <c r="Q103" i="12"/>
  <c r="P103" i="12"/>
  <c r="Q85" i="12"/>
  <c r="P85" i="12"/>
  <c r="Q67" i="12"/>
  <c r="P67" i="12"/>
  <c r="Q55" i="12"/>
  <c r="P55" i="12"/>
  <c r="Q31" i="12"/>
  <c r="P31" i="12"/>
  <c r="Q13" i="12"/>
  <c r="P13" i="12"/>
  <c r="D91" i="12"/>
  <c r="E91" i="12"/>
  <c r="D67" i="12"/>
  <c r="E67" i="12"/>
  <c r="D49" i="12"/>
  <c r="E49" i="12"/>
  <c r="D31" i="12"/>
  <c r="E31" i="12"/>
  <c r="D13" i="12"/>
  <c r="E13" i="12"/>
  <c r="Q96" i="12"/>
  <c r="P96" i="12"/>
  <c r="Q78" i="12"/>
  <c r="P78" i="12"/>
  <c r="Q60" i="12"/>
  <c r="P60" i="12"/>
  <c r="Q42" i="12"/>
  <c r="P42" i="12"/>
  <c r="Q24" i="12"/>
  <c r="P24" i="12"/>
  <c r="E101" i="12"/>
  <c r="D101" i="12"/>
  <c r="E95" i="12"/>
  <c r="D95" i="12"/>
  <c r="E89" i="12"/>
  <c r="D89" i="12"/>
  <c r="E83" i="12"/>
  <c r="D83" i="12"/>
  <c r="E77" i="12"/>
  <c r="D77" i="12"/>
  <c r="E71" i="12"/>
  <c r="D71" i="12"/>
  <c r="E65" i="12"/>
  <c r="D65" i="12"/>
  <c r="E59" i="12"/>
  <c r="D59" i="12"/>
  <c r="E53" i="12"/>
  <c r="D53" i="12"/>
  <c r="E47" i="12"/>
  <c r="D47" i="12"/>
  <c r="E41" i="12"/>
  <c r="D41" i="12"/>
  <c r="E35" i="12"/>
  <c r="D35" i="12"/>
  <c r="E29" i="12"/>
  <c r="D29" i="12"/>
  <c r="E23" i="12"/>
  <c r="D23" i="12"/>
  <c r="E17" i="12"/>
  <c r="D17" i="12"/>
  <c r="E11" i="12"/>
  <c r="D11" i="12"/>
  <c r="D5" i="12"/>
  <c r="E5" i="12"/>
  <c r="Q100" i="12"/>
  <c r="P100" i="12"/>
  <c r="Q94" i="12"/>
  <c r="P94" i="12"/>
  <c r="Q88" i="12"/>
  <c r="P88" i="12"/>
  <c r="Q82" i="12"/>
  <c r="P82" i="12"/>
  <c r="Q76" i="12"/>
  <c r="P76" i="12"/>
  <c r="Q70" i="12"/>
  <c r="P70" i="12"/>
  <c r="Q64" i="12"/>
  <c r="P64" i="12"/>
  <c r="Q58" i="12"/>
  <c r="P58" i="12"/>
  <c r="Q52" i="12"/>
  <c r="P52" i="12"/>
  <c r="Q46" i="12"/>
  <c r="P46" i="12"/>
  <c r="Q40" i="12"/>
  <c r="P40" i="12"/>
  <c r="Q34" i="12"/>
  <c r="P34" i="12"/>
  <c r="Q28" i="12"/>
  <c r="P28" i="12"/>
  <c r="Q22" i="12"/>
  <c r="P22" i="12"/>
  <c r="Q16" i="12"/>
  <c r="P16" i="12"/>
  <c r="Q10" i="12"/>
  <c r="P10" i="12"/>
  <c r="E93" i="12"/>
  <c r="D93" i="12"/>
  <c r="E69" i="12"/>
  <c r="D69" i="12"/>
  <c r="E51" i="12"/>
  <c r="D51" i="12"/>
  <c r="E33" i="12"/>
  <c r="D33" i="12"/>
  <c r="E15" i="12"/>
  <c r="D15" i="12"/>
  <c r="P98" i="12"/>
  <c r="Q98" i="12"/>
  <c r="P80" i="12"/>
  <c r="Q80" i="12"/>
  <c r="P62" i="12"/>
  <c r="Q62" i="12"/>
  <c r="P44" i="12"/>
  <c r="Q44" i="12"/>
  <c r="P26" i="12"/>
  <c r="Q26" i="12"/>
  <c r="E104" i="12"/>
  <c r="D104" i="12"/>
  <c r="E86" i="12"/>
  <c r="D86" i="12"/>
  <c r="E74" i="12"/>
  <c r="D74" i="12"/>
  <c r="E56" i="12"/>
  <c r="D56" i="12"/>
  <c r="E38" i="12"/>
  <c r="D38" i="12"/>
  <c r="E26" i="12"/>
  <c r="D26" i="12"/>
  <c r="E8" i="12"/>
  <c r="D8" i="12"/>
  <c r="Q91" i="12"/>
  <c r="P91" i="12"/>
  <c r="Q73" i="12"/>
  <c r="P73" i="12"/>
  <c r="Q49" i="12"/>
  <c r="P49" i="12"/>
  <c r="Q25" i="12"/>
  <c r="P25" i="12"/>
  <c r="Q7" i="12"/>
  <c r="P7" i="12"/>
  <c r="D97" i="12"/>
  <c r="E97" i="12"/>
  <c r="D79" i="12"/>
  <c r="E79" i="12"/>
  <c r="D61" i="12"/>
  <c r="E61" i="12"/>
  <c r="D43" i="12"/>
  <c r="E43" i="12"/>
  <c r="D25" i="12"/>
  <c r="E25" i="12"/>
  <c r="D7" i="12"/>
  <c r="E7" i="12"/>
  <c r="Q90" i="12"/>
  <c r="P90" i="12"/>
  <c r="Q72" i="12"/>
  <c r="P72" i="12"/>
  <c r="Q54" i="12"/>
  <c r="P54" i="12"/>
  <c r="Q36" i="12"/>
  <c r="P36" i="12"/>
  <c r="Q18" i="12"/>
  <c r="P18" i="12"/>
  <c r="Q6" i="12"/>
  <c r="P6" i="12"/>
  <c r="E100" i="12"/>
  <c r="D100" i="12"/>
  <c r="E94" i="12"/>
  <c r="D94" i="12"/>
  <c r="E88" i="12"/>
  <c r="D88" i="12"/>
  <c r="E82" i="12"/>
  <c r="D82" i="12"/>
  <c r="E76" i="12"/>
  <c r="D76" i="12"/>
  <c r="E70" i="12"/>
  <c r="D70" i="12"/>
  <c r="E64" i="12"/>
  <c r="D64" i="12"/>
  <c r="E58" i="12"/>
  <c r="D58" i="12"/>
  <c r="E52" i="12"/>
  <c r="D52" i="12"/>
  <c r="E46" i="12"/>
  <c r="D46" i="12"/>
  <c r="E40" i="12"/>
  <c r="D40" i="12"/>
  <c r="E34" i="12"/>
  <c r="D34" i="12"/>
  <c r="E28" i="12"/>
  <c r="D28" i="12"/>
  <c r="E22" i="12"/>
  <c r="D22" i="12"/>
  <c r="E16" i="12"/>
  <c r="D16" i="12"/>
  <c r="E10" i="12"/>
  <c r="D10" i="12"/>
  <c r="P4" i="12"/>
  <c r="Q4" i="12"/>
  <c r="P99" i="12"/>
  <c r="Q99" i="12"/>
  <c r="P93" i="12"/>
  <c r="Q93" i="12"/>
  <c r="P87" i="12"/>
  <c r="Q87" i="12"/>
  <c r="P81" i="12"/>
  <c r="Q81" i="12"/>
  <c r="P75" i="12"/>
  <c r="Q75" i="12"/>
  <c r="P69" i="12"/>
  <c r="Q69" i="12"/>
  <c r="P63" i="12"/>
  <c r="Q63" i="12"/>
  <c r="P57" i="12"/>
  <c r="Q57" i="12"/>
  <c r="P51" i="12"/>
  <c r="Q51" i="12"/>
  <c r="P45" i="12"/>
  <c r="Q45" i="12"/>
  <c r="P39" i="12"/>
  <c r="Q39" i="12"/>
  <c r="P33" i="12"/>
  <c r="Q33" i="12"/>
  <c r="P27" i="12"/>
  <c r="Q27" i="12"/>
  <c r="P21" i="12"/>
  <c r="Q21" i="12"/>
  <c r="P15" i="12"/>
  <c r="Q15" i="12"/>
  <c r="P9" i="12"/>
  <c r="Q9" i="12"/>
  <c r="C29" i="6"/>
  <c r="Y123" i="11"/>
  <c r="C43" i="6" s="1"/>
  <c r="Z123" i="11"/>
  <c r="C44" i="6" s="1"/>
  <c r="K108" i="11"/>
  <c r="L108" i="11"/>
  <c r="M108" i="11"/>
  <c r="D27" i="6"/>
  <c r="D29" i="6"/>
  <c r="D30" i="6"/>
  <c r="C30" i="6"/>
  <c r="C27" i="6"/>
  <c r="D28" i="6"/>
  <c r="C28" i="6"/>
  <c r="AE21" i="12" l="1"/>
  <c r="AF21" i="12" s="1"/>
  <c r="AG21" i="12" s="1"/>
  <c r="AH21" i="12" s="1"/>
  <c r="AE39" i="12"/>
  <c r="AF39" i="12" s="1"/>
  <c r="AG39" i="12" s="1"/>
  <c r="AH39" i="12" s="1"/>
  <c r="AE57" i="12"/>
  <c r="AF57" i="12" s="1"/>
  <c r="AG57" i="12" s="1"/>
  <c r="AH57" i="12" s="1"/>
  <c r="AE75" i="12"/>
  <c r="AF75" i="12" s="1"/>
  <c r="AG75" i="12" s="1"/>
  <c r="AH75" i="12" s="1"/>
  <c r="AE93" i="12"/>
  <c r="AF93" i="12" s="1"/>
  <c r="AG93" i="12" s="1"/>
  <c r="AH93" i="12" s="1"/>
  <c r="AE7" i="12"/>
  <c r="AF7" i="12" s="1"/>
  <c r="AG7" i="12" s="1"/>
  <c r="AH7" i="12" s="1"/>
  <c r="AE85" i="12"/>
  <c r="AF85" i="12" s="1"/>
  <c r="AG85" i="12" s="1"/>
  <c r="AH85" i="12" s="1"/>
  <c r="AE56" i="12"/>
  <c r="AF56" i="12" s="1"/>
  <c r="AG56" i="12" s="1"/>
  <c r="AH56" i="12" s="1"/>
  <c r="AE28" i="12"/>
  <c r="AF28" i="12" s="1"/>
  <c r="AG28" i="12" s="1"/>
  <c r="AH28" i="12" s="1"/>
  <c r="AE64" i="12"/>
  <c r="AF64" i="12" s="1"/>
  <c r="AG64" i="12" s="1"/>
  <c r="AH64" i="12" s="1"/>
  <c r="AE82" i="12"/>
  <c r="AF82" i="12" s="1"/>
  <c r="AG82" i="12" s="1"/>
  <c r="AH82" i="12" s="1"/>
  <c r="AE67" i="12"/>
  <c r="AF67" i="12" s="1"/>
  <c r="AG67" i="12" s="1"/>
  <c r="AH67" i="12" s="1"/>
  <c r="AE32" i="12"/>
  <c r="AF32" i="12" s="1"/>
  <c r="AG32" i="12" s="1"/>
  <c r="AH32" i="12" s="1"/>
  <c r="AE5" i="12"/>
  <c r="AF5" i="12" s="1"/>
  <c r="AG5" i="12" s="1"/>
  <c r="AH5" i="12" s="1"/>
  <c r="AE23" i="12"/>
  <c r="AF23" i="12" s="1"/>
  <c r="AG23" i="12" s="1"/>
  <c r="AH23" i="12" s="1"/>
  <c r="AE41" i="12"/>
  <c r="AF41" i="12" s="1"/>
  <c r="AG41" i="12" s="1"/>
  <c r="AH41" i="12" s="1"/>
  <c r="G43" i="12"/>
  <c r="H43" i="12" s="1"/>
  <c r="I43" i="12" s="1"/>
  <c r="J43" i="12" s="1"/>
  <c r="G97" i="12"/>
  <c r="H97" i="12" s="1"/>
  <c r="I97" i="12" s="1"/>
  <c r="J97" i="12" s="1"/>
  <c r="S62" i="12"/>
  <c r="T62" i="12" s="1"/>
  <c r="U62" i="12" s="1"/>
  <c r="V62" i="12" s="1"/>
  <c r="G5" i="12"/>
  <c r="H5" i="12" s="1"/>
  <c r="I5" i="12" s="1"/>
  <c r="J5" i="12" s="1"/>
  <c r="G49" i="12"/>
  <c r="H49" i="12" s="1"/>
  <c r="I49" i="12" s="1"/>
  <c r="J49" i="12" s="1"/>
  <c r="AE12" i="12"/>
  <c r="AF12" i="12" s="1"/>
  <c r="AG12" i="12" s="1"/>
  <c r="AH12" i="12" s="1"/>
  <c r="AE30" i="12"/>
  <c r="AF30" i="12" s="1"/>
  <c r="AG30" i="12" s="1"/>
  <c r="AH30" i="12" s="1"/>
  <c r="AE48" i="12"/>
  <c r="AF48" i="12" s="1"/>
  <c r="AG48" i="12" s="1"/>
  <c r="AH48" i="12" s="1"/>
  <c r="AE66" i="12"/>
  <c r="AF66" i="12" s="1"/>
  <c r="AG66" i="12" s="1"/>
  <c r="AH66" i="12" s="1"/>
  <c r="AE84" i="12"/>
  <c r="AF84" i="12" s="1"/>
  <c r="AG84" i="12" s="1"/>
  <c r="AH84" i="12" s="1"/>
  <c r="AE102" i="12"/>
  <c r="AF102" i="12" s="1"/>
  <c r="AG102" i="12" s="1"/>
  <c r="AH102" i="12" s="1"/>
  <c r="S43" i="12"/>
  <c r="T43" i="12" s="1"/>
  <c r="U43" i="12" s="1"/>
  <c r="V43" i="12" s="1"/>
  <c r="S97" i="12"/>
  <c r="T97" i="12" s="1"/>
  <c r="U97" i="12" s="1"/>
  <c r="V97" i="12" s="1"/>
  <c r="G50" i="12"/>
  <c r="H50" i="12" s="1"/>
  <c r="I50" i="12" s="1"/>
  <c r="J50" i="12" s="1"/>
  <c r="G63" i="12"/>
  <c r="H63" i="12" s="1"/>
  <c r="I63" i="12" s="1"/>
  <c r="J63" i="12" s="1"/>
  <c r="AE81" i="12"/>
  <c r="AF81" i="12" s="1"/>
  <c r="AG81" i="12" s="1"/>
  <c r="AH81" i="12" s="1"/>
  <c r="AE52" i="12"/>
  <c r="AF52" i="12" s="1"/>
  <c r="AG52" i="12" s="1"/>
  <c r="AH52" i="12" s="1"/>
  <c r="AE70" i="12"/>
  <c r="AF70" i="12" s="1"/>
  <c r="AG70" i="12" s="1"/>
  <c r="AH70" i="12" s="1"/>
  <c r="AE101" i="12"/>
  <c r="AF101" i="12" s="1"/>
  <c r="AG101" i="12" s="1"/>
  <c r="AH101" i="12" s="1"/>
  <c r="AE18" i="12"/>
  <c r="AF18" i="12" s="1"/>
  <c r="AG18" i="12" s="1"/>
  <c r="AH18" i="12" s="1"/>
  <c r="AE36" i="12"/>
  <c r="AF36" i="12" s="1"/>
  <c r="AG36" i="12" s="1"/>
  <c r="AH36" i="12" s="1"/>
  <c r="AE54" i="12"/>
  <c r="AF54" i="12" s="1"/>
  <c r="AG54" i="12" s="1"/>
  <c r="AH54" i="12" s="1"/>
  <c r="AE72" i="12"/>
  <c r="AF72" i="12" s="1"/>
  <c r="AG72" i="12" s="1"/>
  <c r="AH72" i="12" s="1"/>
  <c r="AE90" i="12"/>
  <c r="AF90" i="12" s="1"/>
  <c r="AG90" i="12" s="1"/>
  <c r="AH90" i="12" s="1"/>
  <c r="S12" i="12"/>
  <c r="T12" i="12" s="1"/>
  <c r="U12" i="12" s="1"/>
  <c r="V12" i="12" s="1"/>
  <c r="S66" i="12"/>
  <c r="T66" i="12" s="1"/>
  <c r="U66" i="12" s="1"/>
  <c r="V66" i="12" s="1"/>
  <c r="S19" i="12"/>
  <c r="T19" i="12" s="1"/>
  <c r="U19" i="12" s="1"/>
  <c r="V19" i="12" s="1"/>
  <c r="S61" i="12"/>
  <c r="T61" i="12" s="1"/>
  <c r="U61" i="12" s="1"/>
  <c r="V61" i="12" s="1"/>
  <c r="AE22" i="12"/>
  <c r="AF22" i="12" s="1"/>
  <c r="AG22" i="12" s="1"/>
  <c r="AH22" i="12" s="1"/>
  <c r="AE40" i="12"/>
  <c r="AF40" i="12" s="1"/>
  <c r="AG40" i="12" s="1"/>
  <c r="AH40" i="12" s="1"/>
  <c r="AE76" i="12"/>
  <c r="AF76" i="12" s="1"/>
  <c r="AG76" i="12" s="1"/>
  <c r="AH76" i="12" s="1"/>
  <c r="AE94" i="12"/>
  <c r="AF94" i="12" s="1"/>
  <c r="AG94" i="12" s="1"/>
  <c r="AH94" i="12" s="1"/>
  <c r="AE17" i="12"/>
  <c r="AF17" i="12" s="1"/>
  <c r="AG17" i="12" s="1"/>
  <c r="AH17" i="12" s="1"/>
  <c r="AE6" i="12"/>
  <c r="AF6" i="12" s="1"/>
  <c r="AG6" i="12" s="1"/>
  <c r="AH6" i="12" s="1"/>
  <c r="AE24" i="12"/>
  <c r="AF24" i="12" s="1"/>
  <c r="AG24" i="12" s="1"/>
  <c r="AH24" i="12" s="1"/>
  <c r="AE42" i="12"/>
  <c r="AF42" i="12" s="1"/>
  <c r="AG42" i="12" s="1"/>
  <c r="AH42" i="12" s="1"/>
  <c r="AE60" i="12"/>
  <c r="AF60" i="12" s="1"/>
  <c r="AG60" i="12" s="1"/>
  <c r="AH60" i="12" s="1"/>
  <c r="AE78" i="12"/>
  <c r="AF78" i="12" s="1"/>
  <c r="AG78" i="12" s="1"/>
  <c r="AH78" i="12" s="1"/>
  <c r="AE96" i="12"/>
  <c r="AF96" i="12" s="1"/>
  <c r="AG96" i="12" s="1"/>
  <c r="AH96" i="12" s="1"/>
  <c r="AE77" i="12"/>
  <c r="AF77" i="12" s="1"/>
  <c r="AG77" i="12" s="1"/>
  <c r="AH77" i="12" s="1"/>
  <c r="AE95" i="12"/>
  <c r="AF95" i="12" s="1"/>
  <c r="AG95" i="12" s="1"/>
  <c r="AH95" i="12" s="1"/>
  <c r="AE31" i="12"/>
  <c r="AF31" i="12" s="1"/>
  <c r="AG31" i="12" s="1"/>
  <c r="AH31" i="12" s="1"/>
  <c r="AE103" i="12"/>
  <c r="AF103" i="12" s="1"/>
  <c r="AG103" i="12" s="1"/>
  <c r="AH103" i="12" s="1"/>
  <c r="AE74" i="12"/>
  <c r="AF74" i="12" s="1"/>
  <c r="AG74" i="12" s="1"/>
  <c r="AH74" i="12" s="1"/>
  <c r="AE73" i="12"/>
  <c r="AF73" i="12" s="1"/>
  <c r="AG73" i="12" s="1"/>
  <c r="AH73" i="12" s="1"/>
  <c r="AE44" i="12"/>
  <c r="AF44" i="12" s="1"/>
  <c r="AG44" i="12" s="1"/>
  <c r="AH44" i="12" s="1"/>
  <c r="G88" i="12"/>
  <c r="H88" i="12" s="1"/>
  <c r="I88" i="12" s="1"/>
  <c r="J88" i="12" s="1"/>
  <c r="S6" i="12"/>
  <c r="T6" i="12" s="1"/>
  <c r="U6" i="12" s="1"/>
  <c r="V6" i="12" s="1"/>
  <c r="S54" i="12"/>
  <c r="T54" i="12" s="1"/>
  <c r="U54" i="12" s="1"/>
  <c r="V54" i="12" s="1"/>
  <c r="S37" i="12"/>
  <c r="T37" i="12" s="1"/>
  <c r="U37" i="12" s="1"/>
  <c r="V37" i="12" s="1"/>
  <c r="S79" i="12"/>
  <c r="T79" i="12" s="1"/>
  <c r="U79" i="12" s="1"/>
  <c r="V79" i="12" s="1"/>
  <c r="AE9" i="12"/>
  <c r="AF9" i="12" s="1"/>
  <c r="AG9" i="12" s="1"/>
  <c r="AH9" i="12" s="1"/>
  <c r="AE27" i="12"/>
  <c r="AF27" i="12" s="1"/>
  <c r="AG27" i="12" s="1"/>
  <c r="AH27" i="12" s="1"/>
  <c r="AE45" i="12"/>
  <c r="AF45" i="12" s="1"/>
  <c r="AG45" i="12" s="1"/>
  <c r="AH45" i="12" s="1"/>
  <c r="AE63" i="12"/>
  <c r="AF63" i="12" s="1"/>
  <c r="AG63" i="12" s="1"/>
  <c r="AH63" i="12" s="1"/>
  <c r="AE99" i="12"/>
  <c r="AF99" i="12" s="1"/>
  <c r="AG99" i="12" s="1"/>
  <c r="AH99" i="12" s="1"/>
  <c r="AE37" i="12"/>
  <c r="AF37" i="12" s="1"/>
  <c r="AG37" i="12" s="1"/>
  <c r="AH37" i="12" s="1"/>
  <c r="AE8" i="12"/>
  <c r="AF8" i="12" s="1"/>
  <c r="AG8" i="12" s="1"/>
  <c r="AH8" i="12" s="1"/>
  <c r="AE80" i="12"/>
  <c r="AF80" i="12" s="1"/>
  <c r="AG80" i="12" s="1"/>
  <c r="AH80" i="12" s="1"/>
  <c r="AE16" i="12"/>
  <c r="AF16" i="12" s="1"/>
  <c r="AG16" i="12" s="1"/>
  <c r="AH16" i="12" s="1"/>
  <c r="AE34" i="12"/>
  <c r="AF34" i="12" s="1"/>
  <c r="AG34" i="12" s="1"/>
  <c r="AH34" i="12" s="1"/>
  <c r="AE88" i="12"/>
  <c r="AF88" i="12" s="1"/>
  <c r="AG88" i="12" s="1"/>
  <c r="AH88" i="12" s="1"/>
  <c r="AE19" i="12"/>
  <c r="AF19" i="12" s="1"/>
  <c r="AG19" i="12" s="1"/>
  <c r="AH19" i="12" s="1"/>
  <c r="AE91" i="12"/>
  <c r="AF91" i="12" s="1"/>
  <c r="AG91" i="12" s="1"/>
  <c r="AH91" i="12" s="1"/>
  <c r="AE62" i="12"/>
  <c r="AF62" i="12" s="1"/>
  <c r="AG62" i="12" s="1"/>
  <c r="AH62" i="12" s="1"/>
  <c r="AE11" i="12"/>
  <c r="AF11" i="12" s="1"/>
  <c r="AG11" i="12" s="1"/>
  <c r="AH11" i="12" s="1"/>
  <c r="AE29" i="12"/>
  <c r="AF29" i="12" s="1"/>
  <c r="AG29" i="12" s="1"/>
  <c r="AH29" i="12" s="1"/>
  <c r="AE47" i="12"/>
  <c r="AF47" i="12" s="1"/>
  <c r="AG47" i="12" s="1"/>
  <c r="AH47" i="12" s="1"/>
  <c r="AE65" i="12"/>
  <c r="AF65" i="12" s="1"/>
  <c r="AG65" i="12" s="1"/>
  <c r="AH65" i="12" s="1"/>
  <c r="AE83" i="12"/>
  <c r="AF83" i="12" s="1"/>
  <c r="AG83" i="12" s="1"/>
  <c r="AH83" i="12" s="1"/>
  <c r="AE55" i="12"/>
  <c r="AF55" i="12" s="1"/>
  <c r="AG55" i="12" s="1"/>
  <c r="AH55" i="12" s="1"/>
  <c r="AE26" i="12"/>
  <c r="AF26" i="12" s="1"/>
  <c r="AG26" i="12" s="1"/>
  <c r="AH26" i="12" s="1"/>
  <c r="AE98" i="12"/>
  <c r="AF98" i="12" s="1"/>
  <c r="AG98" i="12" s="1"/>
  <c r="AH98" i="12" s="1"/>
  <c r="AE25" i="12"/>
  <c r="AF25" i="12" s="1"/>
  <c r="AG25" i="12" s="1"/>
  <c r="AH25" i="12" s="1"/>
  <c r="AE97" i="12"/>
  <c r="AF97" i="12" s="1"/>
  <c r="AG97" i="12" s="1"/>
  <c r="AH97" i="12" s="1"/>
  <c r="AE68" i="12"/>
  <c r="AF68" i="12" s="1"/>
  <c r="AG68" i="12" s="1"/>
  <c r="AH68" i="12" s="1"/>
  <c r="S22" i="12"/>
  <c r="T22" i="12" s="1"/>
  <c r="U22" i="12" s="1"/>
  <c r="V22" i="12" s="1"/>
  <c r="S40" i="12"/>
  <c r="T40" i="12" s="1"/>
  <c r="U40" i="12" s="1"/>
  <c r="V40" i="12" s="1"/>
  <c r="S58" i="12"/>
  <c r="T58" i="12" s="1"/>
  <c r="U58" i="12" s="1"/>
  <c r="V58" i="12" s="1"/>
  <c r="S76" i="12"/>
  <c r="T76" i="12" s="1"/>
  <c r="U76" i="12" s="1"/>
  <c r="V76" i="12" s="1"/>
  <c r="S94" i="12"/>
  <c r="T94" i="12" s="1"/>
  <c r="U94" i="12" s="1"/>
  <c r="V94" i="12" s="1"/>
  <c r="S31" i="12"/>
  <c r="T31" i="12" s="1"/>
  <c r="U31" i="12" s="1"/>
  <c r="V31" i="12" s="1"/>
  <c r="S85" i="12"/>
  <c r="T85" i="12" s="1"/>
  <c r="U85" i="12" s="1"/>
  <c r="V85" i="12" s="1"/>
  <c r="S17" i="12"/>
  <c r="T17" i="12" s="1"/>
  <c r="U17" i="12" s="1"/>
  <c r="V17" i="12" s="1"/>
  <c r="S53" i="12"/>
  <c r="T53" i="12" s="1"/>
  <c r="U53" i="12" s="1"/>
  <c r="V53" i="12" s="1"/>
  <c r="S71" i="12"/>
  <c r="T71" i="12" s="1"/>
  <c r="U71" i="12" s="1"/>
  <c r="V71" i="12" s="1"/>
  <c r="S89" i="12"/>
  <c r="T89" i="12" s="1"/>
  <c r="U89" i="12" s="1"/>
  <c r="V89" i="12" s="1"/>
  <c r="S30" i="12"/>
  <c r="T30" i="12" s="1"/>
  <c r="U30" i="12" s="1"/>
  <c r="V30" i="12" s="1"/>
  <c r="S84" i="12"/>
  <c r="T84" i="12" s="1"/>
  <c r="U84" i="12" s="1"/>
  <c r="V84" i="12" s="1"/>
  <c r="AE10" i="12"/>
  <c r="AF10" i="12" s="1"/>
  <c r="AG10" i="12" s="1"/>
  <c r="AH10" i="12" s="1"/>
  <c r="AE46" i="12"/>
  <c r="AF46" i="12" s="1"/>
  <c r="AG46" i="12" s="1"/>
  <c r="AH46" i="12" s="1"/>
  <c r="AE100" i="12"/>
  <c r="AF100" i="12" s="1"/>
  <c r="AG100" i="12" s="1"/>
  <c r="AH100" i="12" s="1"/>
  <c r="AE59" i="12"/>
  <c r="AF59" i="12" s="1"/>
  <c r="AG59" i="12" s="1"/>
  <c r="AH59" i="12" s="1"/>
  <c r="G22" i="12"/>
  <c r="H22" i="12" s="1"/>
  <c r="I22" i="12" s="1"/>
  <c r="J22" i="12" s="1"/>
  <c r="G40" i="12"/>
  <c r="H40" i="12" s="1"/>
  <c r="I40" i="12" s="1"/>
  <c r="J40" i="12" s="1"/>
  <c r="G58" i="12"/>
  <c r="H58" i="12" s="1"/>
  <c r="I58" i="12" s="1"/>
  <c r="J58" i="12" s="1"/>
  <c r="G76" i="12"/>
  <c r="H76" i="12" s="1"/>
  <c r="I76" i="12" s="1"/>
  <c r="J76" i="12" s="1"/>
  <c r="G94" i="12"/>
  <c r="H94" i="12" s="1"/>
  <c r="I94" i="12" s="1"/>
  <c r="J94" i="12" s="1"/>
  <c r="S18" i="12"/>
  <c r="T18" i="12" s="1"/>
  <c r="U18" i="12" s="1"/>
  <c r="V18" i="12" s="1"/>
  <c r="S72" i="12"/>
  <c r="T72" i="12" s="1"/>
  <c r="U72" i="12" s="1"/>
  <c r="V72" i="12" s="1"/>
  <c r="S25" i="12"/>
  <c r="T25" i="12" s="1"/>
  <c r="U25" i="12" s="1"/>
  <c r="V25" i="12" s="1"/>
  <c r="S91" i="12"/>
  <c r="T91" i="12" s="1"/>
  <c r="U91" i="12" s="1"/>
  <c r="V91" i="12" s="1"/>
  <c r="G38" i="12"/>
  <c r="H38" i="12" s="1"/>
  <c r="I38" i="12" s="1"/>
  <c r="J38" i="12" s="1"/>
  <c r="G86" i="12"/>
  <c r="H86" i="12" s="1"/>
  <c r="I86" i="12" s="1"/>
  <c r="J86" i="12" s="1"/>
  <c r="G51" i="12"/>
  <c r="H51" i="12" s="1"/>
  <c r="I51" i="12" s="1"/>
  <c r="J51" i="12" s="1"/>
  <c r="S10" i="12"/>
  <c r="T10" i="12" s="1"/>
  <c r="U10" i="12" s="1"/>
  <c r="V10" i="12" s="1"/>
  <c r="S28" i="12"/>
  <c r="T28" i="12" s="1"/>
  <c r="U28" i="12" s="1"/>
  <c r="V28" i="12" s="1"/>
  <c r="S46" i="12"/>
  <c r="T46" i="12" s="1"/>
  <c r="U46" i="12" s="1"/>
  <c r="V46" i="12" s="1"/>
  <c r="S64" i="12"/>
  <c r="T64" i="12" s="1"/>
  <c r="U64" i="12" s="1"/>
  <c r="V64" i="12" s="1"/>
  <c r="S82" i="12"/>
  <c r="T82" i="12" s="1"/>
  <c r="U82" i="12" s="1"/>
  <c r="V82" i="12" s="1"/>
  <c r="S100" i="12"/>
  <c r="T100" i="12" s="1"/>
  <c r="U100" i="12" s="1"/>
  <c r="V100" i="12" s="1"/>
  <c r="G17" i="12"/>
  <c r="H17" i="12" s="1"/>
  <c r="I17" i="12" s="1"/>
  <c r="J17" i="12" s="1"/>
  <c r="G35" i="12"/>
  <c r="H35" i="12" s="1"/>
  <c r="I35" i="12" s="1"/>
  <c r="J35" i="12" s="1"/>
  <c r="G53" i="12"/>
  <c r="H53" i="12" s="1"/>
  <c r="I53" i="12" s="1"/>
  <c r="J53" i="12" s="1"/>
  <c r="G71" i="12"/>
  <c r="H71" i="12" s="1"/>
  <c r="I71" i="12" s="1"/>
  <c r="J71" i="12" s="1"/>
  <c r="G89" i="12"/>
  <c r="H89" i="12" s="1"/>
  <c r="I89" i="12" s="1"/>
  <c r="J89" i="12" s="1"/>
  <c r="S24" i="12"/>
  <c r="T24" i="12" s="1"/>
  <c r="U24" i="12" s="1"/>
  <c r="V24" i="12" s="1"/>
  <c r="S78" i="12"/>
  <c r="T78" i="12" s="1"/>
  <c r="U78" i="12" s="1"/>
  <c r="V78" i="12" s="1"/>
  <c r="S55" i="12"/>
  <c r="T55" i="12" s="1"/>
  <c r="U55" i="12" s="1"/>
  <c r="V55" i="12" s="1"/>
  <c r="S103" i="12"/>
  <c r="T103" i="12" s="1"/>
  <c r="U103" i="12" s="1"/>
  <c r="V103" i="12" s="1"/>
  <c r="G62" i="12"/>
  <c r="H62" i="12" s="1"/>
  <c r="I62" i="12" s="1"/>
  <c r="J62" i="12" s="1"/>
  <c r="G21" i="12"/>
  <c r="H21" i="12" s="1"/>
  <c r="I21" i="12" s="1"/>
  <c r="J21" i="12" s="1"/>
  <c r="G75" i="12"/>
  <c r="H75" i="12" s="1"/>
  <c r="I75" i="12" s="1"/>
  <c r="J75" i="12" s="1"/>
  <c r="S5" i="12"/>
  <c r="T5" i="12" s="1"/>
  <c r="U5" i="12" s="1"/>
  <c r="V5" i="12" s="1"/>
  <c r="S23" i="12"/>
  <c r="T23" i="12" s="1"/>
  <c r="U23" i="12" s="1"/>
  <c r="V23" i="12" s="1"/>
  <c r="S41" i="12"/>
  <c r="T41" i="12" s="1"/>
  <c r="U41" i="12" s="1"/>
  <c r="V41" i="12" s="1"/>
  <c r="S59" i="12"/>
  <c r="T59" i="12" s="1"/>
  <c r="U59" i="12" s="1"/>
  <c r="V59" i="12" s="1"/>
  <c r="S77" i="12"/>
  <c r="T77" i="12" s="1"/>
  <c r="U77" i="12" s="1"/>
  <c r="V77" i="12" s="1"/>
  <c r="S95" i="12"/>
  <c r="T95" i="12" s="1"/>
  <c r="U95" i="12" s="1"/>
  <c r="V95" i="12" s="1"/>
  <c r="S48" i="12"/>
  <c r="T48" i="12" s="1"/>
  <c r="U48" i="12" s="1"/>
  <c r="V48" i="12" s="1"/>
  <c r="S102" i="12"/>
  <c r="T102" i="12" s="1"/>
  <c r="U102" i="12" s="1"/>
  <c r="V102" i="12" s="1"/>
  <c r="G16" i="12"/>
  <c r="H16" i="12" s="1"/>
  <c r="I16" i="12" s="1"/>
  <c r="J16" i="12" s="1"/>
  <c r="S7" i="12"/>
  <c r="T7" i="12" s="1"/>
  <c r="U7" i="12" s="1"/>
  <c r="V7" i="12" s="1"/>
  <c r="S73" i="12"/>
  <c r="T73" i="12" s="1"/>
  <c r="U73" i="12" s="1"/>
  <c r="V73" i="12" s="1"/>
  <c r="S21" i="12"/>
  <c r="T21" i="12" s="1"/>
  <c r="U21" i="12" s="1"/>
  <c r="V21" i="12" s="1"/>
  <c r="S39" i="12"/>
  <c r="T39" i="12" s="1"/>
  <c r="U39" i="12" s="1"/>
  <c r="V39" i="12" s="1"/>
  <c r="S57" i="12"/>
  <c r="T57" i="12" s="1"/>
  <c r="U57" i="12" s="1"/>
  <c r="V57" i="12" s="1"/>
  <c r="S75" i="12"/>
  <c r="T75" i="12" s="1"/>
  <c r="U75" i="12" s="1"/>
  <c r="V75" i="12" s="1"/>
  <c r="S93" i="12"/>
  <c r="T93" i="12" s="1"/>
  <c r="U93" i="12" s="1"/>
  <c r="V93" i="12" s="1"/>
  <c r="S20" i="12"/>
  <c r="T20" i="12" s="1"/>
  <c r="U20" i="12" s="1"/>
  <c r="V20" i="12" s="1"/>
  <c r="S74" i="12"/>
  <c r="T74" i="12" s="1"/>
  <c r="U74" i="12" s="1"/>
  <c r="V74" i="12" s="1"/>
  <c r="AE15" i="12"/>
  <c r="AF15" i="12" s="1"/>
  <c r="AG15" i="12" s="1"/>
  <c r="AH15" i="12" s="1"/>
  <c r="AE33" i="12"/>
  <c r="AF33" i="12" s="1"/>
  <c r="AG33" i="12" s="1"/>
  <c r="AH33" i="12" s="1"/>
  <c r="AE51" i="12"/>
  <c r="AF51" i="12" s="1"/>
  <c r="AG51" i="12" s="1"/>
  <c r="AH51" i="12" s="1"/>
  <c r="AE69" i="12"/>
  <c r="AF69" i="12" s="1"/>
  <c r="AG69" i="12" s="1"/>
  <c r="AH69" i="12" s="1"/>
  <c r="AE87" i="12"/>
  <c r="AF87" i="12" s="1"/>
  <c r="AG87" i="12" s="1"/>
  <c r="AH87" i="12" s="1"/>
  <c r="AE4" i="12"/>
  <c r="AF4" i="12" s="1"/>
  <c r="AG4" i="12" s="1"/>
  <c r="AH4" i="12" s="1"/>
  <c r="AE61" i="12"/>
  <c r="AF61" i="12" s="1"/>
  <c r="AG61" i="12" s="1"/>
  <c r="AH61" i="12" s="1"/>
  <c r="AE38" i="12"/>
  <c r="AF38" i="12" s="1"/>
  <c r="AG38" i="12" s="1"/>
  <c r="AH38" i="12" s="1"/>
  <c r="AE104" i="12"/>
  <c r="AF104" i="12" s="1"/>
  <c r="AG104" i="12" s="1"/>
  <c r="AH104" i="12" s="1"/>
  <c r="AE58" i="12"/>
  <c r="AF58" i="12" s="1"/>
  <c r="AG58" i="12" s="1"/>
  <c r="AH58" i="12" s="1"/>
  <c r="AE43" i="12"/>
  <c r="AF43" i="12" s="1"/>
  <c r="AG43" i="12" s="1"/>
  <c r="AH43" i="12" s="1"/>
  <c r="AE14" i="12"/>
  <c r="AF14" i="12" s="1"/>
  <c r="AG14" i="12" s="1"/>
  <c r="AH14" i="12" s="1"/>
  <c r="AE92" i="12"/>
  <c r="AF92" i="12" s="1"/>
  <c r="AG92" i="12" s="1"/>
  <c r="AH92" i="12" s="1"/>
  <c r="AE35" i="12"/>
  <c r="AF35" i="12" s="1"/>
  <c r="AG35" i="12" s="1"/>
  <c r="AH35" i="12" s="1"/>
  <c r="AE53" i="12"/>
  <c r="AF53" i="12" s="1"/>
  <c r="AG53" i="12" s="1"/>
  <c r="AH53" i="12" s="1"/>
  <c r="AE71" i="12"/>
  <c r="AF71" i="12" s="1"/>
  <c r="AG71" i="12" s="1"/>
  <c r="AH71" i="12" s="1"/>
  <c r="AE89" i="12"/>
  <c r="AF89" i="12" s="1"/>
  <c r="AG89" i="12" s="1"/>
  <c r="AH89" i="12" s="1"/>
  <c r="AE13" i="12"/>
  <c r="AF13" i="12" s="1"/>
  <c r="AG13" i="12" s="1"/>
  <c r="AH13" i="12" s="1"/>
  <c r="AE79" i="12"/>
  <c r="AF79" i="12" s="1"/>
  <c r="AG79" i="12" s="1"/>
  <c r="AH79" i="12" s="1"/>
  <c r="AE50" i="12"/>
  <c r="AF50" i="12" s="1"/>
  <c r="AG50" i="12" s="1"/>
  <c r="AH50" i="12" s="1"/>
  <c r="AE49" i="12"/>
  <c r="AF49" i="12" s="1"/>
  <c r="AG49" i="12" s="1"/>
  <c r="AH49" i="12" s="1"/>
  <c r="AE20" i="12"/>
  <c r="AF20" i="12" s="1"/>
  <c r="AG20" i="12" s="1"/>
  <c r="AH20" i="12" s="1"/>
  <c r="AE86" i="12"/>
  <c r="AF86" i="12" s="1"/>
  <c r="AG86" i="12" s="1"/>
  <c r="AH86" i="12" s="1"/>
  <c r="G34" i="12"/>
  <c r="H34" i="12" s="1"/>
  <c r="I34" i="12" s="1"/>
  <c r="J34" i="12" s="1"/>
  <c r="G52" i="12"/>
  <c r="H52" i="12" s="1"/>
  <c r="I52" i="12" s="1"/>
  <c r="J52" i="12" s="1"/>
  <c r="G70" i="12"/>
  <c r="H70" i="12" s="1"/>
  <c r="I70" i="12" s="1"/>
  <c r="J70" i="12" s="1"/>
  <c r="S60" i="12"/>
  <c r="T60" i="12" s="1"/>
  <c r="U60" i="12" s="1"/>
  <c r="V60" i="12" s="1"/>
  <c r="S11" i="12"/>
  <c r="T11" i="12" s="1"/>
  <c r="U11" i="12" s="1"/>
  <c r="V11" i="12" s="1"/>
  <c r="S29" i="12"/>
  <c r="T29" i="12" s="1"/>
  <c r="U29" i="12" s="1"/>
  <c r="V29" i="12" s="1"/>
  <c r="S65" i="12"/>
  <c r="T65" i="12" s="1"/>
  <c r="U65" i="12" s="1"/>
  <c r="V65" i="12" s="1"/>
  <c r="S83" i="12"/>
  <c r="T83" i="12" s="1"/>
  <c r="U83" i="12" s="1"/>
  <c r="V83" i="12" s="1"/>
  <c r="S101" i="12"/>
  <c r="T101" i="12" s="1"/>
  <c r="U101" i="12" s="1"/>
  <c r="V101" i="12" s="1"/>
  <c r="S15" i="12"/>
  <c r="T15" i="12" s="1"/>
  <c r="U15" i="12" s="1"/>
  <c r="V15" i="12" s="1"/>
  <c r="S33" i="12"/>
  <c r="T33" i="12" s="1"/>
  <c r="U33" i="12" s="1"/>
  <c r="V33" i="12" s="1"/>
  <c r="S51" i="12"/>
  <c r="T51" i="12" s="1"/>
  <c r="U51" i="12" s="1"/>
  <c r="V51" i="12" s="1"/>
  <c r="S69" i="12"/>
  <c r="T69" i="12" s="1"/>
  <c r="U69" i="12" s="1"/>
  <c r="V69" i="12" s="1"/>
  <c r="S87" i="12"/>
  <c r="T87" i="12" s="1"/>
  <c r="U87" i="12" s="1"/>
  <c r="V87" i="12" s="1"/>
  <c r="S4" i="12"/>
  <c r="T4" i="12" s="1"/>
  <c r="U4" i="12" s="1"/>
  <c r="V4" i="12" s="1"/>
  <c r="S44" i="12"/>
  <c r="T44" i="12" s="1"/>
  <c r="U44" i="12" s="1"/>
  <c r="V44" i="12" s="1"/>
  <c r="S98" i="12"/>
  <c r="T98" i="12" s="1"/>
  <c r="U98" i="12" s="1"/>
  <c r="V98" i="12" s="1"/>
  <c r="S14" i="12"/>
  <c r="T14" i="12" s="1"/>
  <c r="U14" i="12" s="1"/>
  <c r="V14" i="12" s="1"/>
  <c r="S68" i="12"/>
  <c r="T68" i="12" s="1"/>
  <c r="U68" i="12" s="1"/>
  <c r="V68" i="12" s="1"/>
  <c r="S8" i="12"/>
  <c r="T8" i="12" s="1"/>
  <c r="U8" i="12" s="1"/>
  <c r="V8" i="12" s="1"/>
  <c r="S56" i="12"/>
  <c r="T56" i="12" s="1"/>
  <c r="U56" i="12" s="1"/>
  <c r="V56" i="12" s="1"/>
  <c r="S32" i="12"/>
  <c r="T32" i="12" s="1"/>
  <c r="U32" i="12" s="1"/>
  <c r="V32" i="12" s="1"/>
  <c r="S86" i="12"/>
  <c r="T86" i="12" s="1"/>
  <c r="U86" i="12" s="1"/>
  <c r="V86" i="12" s="1"/>
  <c r="S47" i="12"/>
  <c r="T47" i="12" s="1"/>
  <c r="U47" i="12" s="1"/>
  <c r="V47" i="12" s="1"/>
  <c r="G18" i="12"/>
  <c r="H18" i="12" s="1"/>
  <c r="I18" i="12" s="1"/>
  <c r="J18" i="12" s="1"/>
  <c r="G36" i="12"/>
  <c r="H36" i="12" s="1"/>
  <c r="I36" i="12" s="1"/>
  <c r="J36" i="12" s="1"/>
  <c r="G54" i="12"/>
  <c r="H54" i="12" s="1"/>
  <c r="I54" i="12" s="1"/>
  <c r="J54" i="12" s="1"/>
  <c r="G72" i="12"/>
  <c r="H72" i="12" s="1"/>
  <c r="I72" i="12" s="1"/>
  <c r="J72" i="12" s="1"/>
  <c r="G90" i="12"/>
  <c r="H90" i="12" s="1"/>
  <c r="I90" i="12" s="1"/>
  <c r="J90" i="12" s="1"/>
  <c r="G19" i="12"/>
  <c r="H19" i="12" s="1"/>
  <c r="I19" i="12" s="1"/>
  <c r="J19" i="12" s="1"/>
  <c r="G73" i="12"/>
  <c r="H73" i="12" s="1"/>
  <c r="I73" i="12" s="1"/>
  <c r="J73" i="12" s="1"/>
  <c r="S36" i="12"/>
  <c r="T36" i="12" s="1"/>
  <c r="U36" i="12" s="1"/>
  <c r="V36" i="12" s="1"/>
  <c r="S90" i="12"/>
  <c r="T90" i="12" s="1"/>
  <c r="U90" i="12" s="1"/>
  <c r="V90" i="12" s="1"/>
  <c r="S49" i="12"/>
  <c r="T49" i="12" s="1"/>
  <c r="U49" i="12" s="1"/>
  <c r="V49" i="12" s="1"/>
  <c r="S16" i="12"/>
  <c r="T16" i="12" s="1"/>
  <c r="U16" i="12" s="1"/>
  <c r="V16" i="12" s="1"/>
  <c r="S34" i="12"/>
  <c r="T34" i="12" s="1"/>
  <c r="U34" i="12" s="1"/>
  <c r="V34" i="12" s="1"/>
  <c r="S52" i="12"/>
  <c r="T52" i="12" s="1"/>
  <c r="U52" i="12" s="1"/>
  <c r="V52" i="12" s="1"/>
  <c r="S70" i="12"/>
  <c r="T70" i="12" s="1"/>
  <c r="U70" i="12" s="1"/>
  <c r="V70" i="12" s="1"/>
  <c r="S88" i="12"/>
  <c r="T88" i="12" s="1"/>
  <c r="U88" i="12" s="1"/>
  <c r="V88" i="12" s="1"/>
  <c r="S42" i="12"/>
  <c r="T42" i="12" s="1"/>
  <c r="U42" i="12" s="1"/>
  <c r="V42" i="12" s="1"/>
  <c r="S96" i="12"/>
  <c r="T96" i="12" s="1"/>
  <c r="U96" i="12" s="1"/>
  <c r="V96" i="12" s="1"/>
  <c r="S13" i="12"/>
  <c r="T13" i="12" s="1"/>
  <c r="U13" i="12" s="1"/>
  <c r="V13" i="12" s="1"/>
  <c r="S67" i="12"/>
  <c r="T67" i="12" s="1"/>
  <c r="U67" i="12" s="1"/>
  <c r="V67" i="12" s="1"/>
  <c r="S9" i="12"/>
  <c r="T9" i="12" s="1"/>
  <c r="U9" i="12" s="1"/>
  <c r="V9" i="12" s="1"/>
  <c r="S27" i="12"/>
  <c r="T27" i="12" s="1"/>
  <c r="U27" i="12" s="1"/>
  <c r="V27" i="12" s="1"/>
  <c r="S45" i="12"/>
  <c r="T45" i="12" s="1"/>
  <c r="U45" i="12" s="1"/>
  <c r="V45" i="12" s="1"/>
  <c r="S63" i="12"/>
  <c r="T63" i="12" s="1"/>
  <c r="U63" i="12" s="1"/>
  <c r="V63" i="12" s="1"/>
  <c r="S81" i="12"/>
  <c r="T81" i="12" s="1"/>
  <c r="U81" i="12" s="1"/>
  <c r="V81" i="12" s="1"/>
  <c r="S99" i="12"/>
  <c r="T99" i="12" s="1"/>
  <c r="U99" i="12" s="1"/>
  <c r="V99" i="12" s="1"/>
  <c r="S26" i="12"/>
  <c r="T26" i="12" s="1"/>
  <c r="U26" i="12" s="1"/>
  <c r="V26" i="12" s="1"/>
  <c r="S80" i="12"/>
  <c r="T80" i="12" s="1"/>
  <c r="U80" i="12" s="1"/>
  <c r="V80" i="12" s="1"/>
  <c r="S50" i="12"/>
  <c r="T50" i="12" s="1"/>
  <c r="U50" i="12" s="1"/>
  <c r="V50" i="12" s="1"/>
  <c r="S104" i="12"/>
  <c r="T104" i="12" s="1"/>
  <c r="U104" i="12" s="1"/>
  <c r="V104" i="12" s="1"/>
  <c r="S35" i="12"/>
  <c r="T35" i="12" s="1"/>
  <c r="U35" i="12" s="1"/>
  <c r="V35" i="12" s="1"/>
  <c r="S38" i="12"/>
  <c r="T38" i="12" s="1"/>
  <c r="U38" i="12" s="1"/>
  <c r="V38" i="12" s="1"/>
  <c r="S92" i="12"/>
  <c r="T92" i="12" s="1"/>
  <c r="U92" i="12" s="1"/>
  <c r="V92" i="12" s="1"/>
  <c r="G26" i="12"/>
  <c r="H26" i="12" s="1"/>
  <c r="I26" i="12" s="1"/>
  <c r="J26" i="12" s="1"/>
  <c r="G74" i="12"/>
  <c r="H74" i="12" s="1"/>
  <c r="I74" i="12" s="1"/>
  <c r="J74" i="12" s="1"/>
  <c r="G33" i="12"/>
  <c r="H33" i="12" s="1"/>
  <c r="I33" i="12" s="1"/>
  <c r="J33" i="12" s="1"/>
  <c r="G93" i="12"/>
  <c r="H93" i="12" s="1"/>
  <c r="I93" i="12" s="1"/>
  <c r="J93" i="12" s="1"/>
  <c r="G11" i="12"/>
  <c r="H11" i="12" s="1"/>
  <c r="I11" i="12" s="1"/>
  <c r="J11" i="12" s="1"/>
  <c r="G29" i="12"/>
  <c r="H29" i="12" s="1"/>
  <c r="I29" i="12" s="1"/>
  <c r="J29" i="12" s="1"/>
  <c r="G47" i="12"/>
  <c r="H47" i="12" s="1"/>
  <c r="I47" i="12" s="1"/>
  <c r="J47" i="12" s="1"/>
  <c r="G65" i="12"/>
  <c r="H65" i="12" s="1"/>
  <c r="I65" i="12" s="1"/>
  <c r="J65" i="12" s="1"/>
  <c r="G83" i="12"/>
  <c r="H83" i="12" s="1"/>
  <c r="I83" i="12" s="1"/>
  <c r="J83" i="12" s="1"/>
  <c r="G101" i="12"/>
  <c r="H101" i="12" s="1"/>
  <c r="I101" i="12" s="1"/>
  <c r="J101" i="12" s="1"/>
  <c r="G44" i="12"/>
  <c r="H44" i="12" s="1"/>
  <c r="I44" i="12" s="1"/>
  <c r="J44" i="12" s="1"/>
  <c r="G98" i="12"/>
  <c r="H98" i="12" s="1"/>
  <c r="I98" i="12" s="1"/>
  <c r="J98" i="12" s="1"/>
  <c r="G57" i="12"/>
  <c r="H57" i="12" s="1"/>
  <c r="I57" i="12" s="1"/>
  <c r="J57" i="12" s="1"/>
  <c r="G32" i="12"/>
  <c r="H32" i="12" s="1"/>
  <c r="I32" i="12" s="1"/>
  <c r="J32" i="12" s="1"/>
  <c r="G92" i="12"/>
  <c r="H92" i="12" s="1"/>
  <c r="I92" i="12" s="1"/>
  <c r="J92" i="12" s="1"/>
  <c r="G45" i="12"/>
  <c r="H45" i="12" s="1"/>
  <c r="I45" i="12" s="1"/>
  <c r="J45" i="12" s="1"/>
  <c r="G99" i="12"/>
  <c r="H99" i="12" s="1"/>
  <c r="I99" i="12" s="1"/>
  <c r="J99" i="12" s="1"/>
  <c r="G25" i="12"/>
  <c r="H25" i="12" s="1"/>
  <c r="I25" i="12" s="1"/>
  <c r="J25" i="12" s="1"/>
  <c r="G79" i="12"/>
  <c r="H79" i="12" s="1"/>
  <c r="I79" i="12" s="1"/>
  <c r="J79" i="12" s="1"/>
  <c r="G31" i="12"/>
  <c r="H31" i="12" s="1"/>
  <c r="I31" i="12" s="1"/>
  <c r="J31" i="12" s="1"/>
  <c r="G91" i="12"/>
  <c r="H91" i="12" s="1"/>
  <c r="I91" i="12" s="1"/>
  <c r="J91" i="12" s="1"/>
  <c r="G12" i="12"/>
  <c r="H12" i="12" s="1"/>
  <c r="I12" i="12" s="1"/>
  <c r="J12" i="12" s="1"/>
  <c r="G30" i="12"/>
  <c r="H30" i="12" s="1"/>
  <c r="I30" i="12" s="1"/>
  <c r="J30" i="12" s="1"/>
  <c r="G48" i="12"/>
  <c r="H48" i="12" s="1"/>
  <c r="I48" i="12" s="1"/>
  <c r="J48" i="12" s="1"/>
  <c r="G66" i="12"/>
  <c r="H66" i="12" s="1"/>
  <c r="I66" i="12" s="1"/>
  <c r="J66" i="12" s="1"/>
  <c r="G84" i="12"/>
  <c r="H84" i="12" s="1"/>
  <c r="I84" i="12" s="1"/>
  <c r="J84" i="12" s="1"/>
  <c r="G102" i="12"/>
  <c r="H102" i="12" s="1"/>
  <c r="I102" i="12" s="1"/>
  <c r="J102" i="12" s="1"/>
  <c r="G55" i="12"/>
  <c r="H55" i="12" s="1"/>
  <c r="I55" i="12" s="1"/>
  <c r="J55" i="12" s="1"/>
  <c r="G103" i="12"/>
  <c r="H103" i="12" s="1"/>
  <c r="I103" i="12" s="1"/>
  <c r="J103" i="12" s="1"/>
  <c r="G9" i="12"/>
  <c r="H9" i="12" s="1"/>
  <c r="I9" i="12" s="1"/>
  <c r="J9" i="12" s="1"/>
  <c r="G28" i="12"/>
  <c r="H28" i="12" s="1"/>
  <c r="I28" i="12" s="1"/>
  <c r="J28" i="12" s="1"/>
  <c r="G82" i="12"/>
  <c r="H82" i="12" s="1"/>
  <c r="I82" i="12" s="1"/>
  <c r="J82" i="12" s="1"/>
  <c r="G100" i="12"/>
  <c r="H100" i="12" s="1"/>
  <c r="I100" i="12" s="1"/>
  <c r="J100" i="12" s="1"/>
  <c r="G8" i="12"/>
  <c r="H8" i="12" s="1"/>
  <c r="I8" i="12" s="1"/>
  <c r="J8" i="12" s="1"/>
  <c r="G56" i="12"/>
  <c r="H56" i="12" s="1"/>
  <c r="I56" i="12" s="1"/>
  <c r="J56" i="12" s="1"/>
  <c r="G104" i="12"/>
  <c r="H104" i="12" s="1"/>
  <c r="I104" i="12" s="1"/>
  <c r="J104" i="12" s="1"/>
  <c r="G15" i="12"/>
  <c r="H15" i="12" s="1"/>
  <c r="I15" i="12" s="1"/>
  <c r="J15" i="12" s="1"/>
  <c r="G69" i="12"/>
  <c r="H69" i="12" s="1"/>
  <c r="I69" i="12" s="1"/>
  <c r="J69" i="12" s="1"/>
  <c r="G23" i="12"/>
  <c r="H23" i="12" s="1"/>
  <c r="I23" i="12" s="1"/>
  <c r="J23" i="12" s="1"/>
  <c r="G41" i="12"/>
  <c r="H41" i="12" s="1"/>
  <c r="I41" i="12" s="1"/>
  <c r="J41" i="12" s="1"/>
  <c r="G59" i="12"/>
  <c r="H59" i="12" s="1"/>
  <c r="I59" i="12" s="1"/>
  <c r="J59" i="12" s="1"/>
  <c r="G77" i="12"/>
  <c r="H77" i="12" s="1"/>
  <c r="I77" i="12" s="1"/>
  <c r="J77" i="12" s="1"/>
  <c r="G95" i="12"/>
  <c r="H95" i="12" s="1"/>
  <c r="I95" i="12" s="1"/>
  <c r="J95" i="12" s="1"/>
  <c r="G20" i="12"/>
  <c r="H20" i="12" s="1"/>
  <c r="I20" i="12" s="1"/>
  <c r="J20" i="12" s="1"/>
  <c r="G80" i="12"/>
  <c r="H80" i="12" s="1"/>
  <c r="I80" i="12" s="1"/>
  <c r="J80" i="12" s="1"/>
  <c r="G39" i="12"/>
  <c r="H39" i="12" s="1"/>
  <c r="I39" i="12" s="1"/>
  <c r="J39" i="12" s="1"/>
  <c r="G87" i="12"/>
  <c r="H87" i="12" s="1"/>
  <c r="I87" i="12" s="1"/>
  <c r="J87" i="12" s="1"/>
  <c r="G14" i="12"/>
  <c r="H14" i="12" s="1"/>
  <c r="I14" i="12" s="1"/>
  <c r="J14" i="12" s="1"/>
  <c r="G68" i="12"/>
  <c r="H68" i="12" s="1"/>
  <c r="I68" i="12" s="1"/>
  <c r="J68" i="12" s="1"/>
  <c r="G27" i="12"/>
  <c r="H27" i="12" s="1"/>
  <c r="I27" i="12" s="1"/>
  <c r="J27" i="12" s="1"/>
  <c r="G81" i="12"/>
  <c r="H81" i="12" s="1"/>
  <c r="I81" i="12" s="1"/>
  <c r="J81" i="12" s="1"/>
  <c r="G10" i="12"/>
  <c r="H10" i="12" s="1"/>
  <c r="I10" i="12" s="1"/>
  <c r="J10" i="12" s="1"/>
  <c r="G46" i="12"/>
  <c r="H46" i="12" s="1"/>
  <c r="I46" i="12" s="1"/>
  <c r="J46" i="12" s="1"/>
  <c r="G64" i="12"/>
  <c r="H64" i="12" s="1"/>
  <c r="I64" i="12" s="1"/>
  <c r="J64" i="12" s="1"/>
  <c r="G7" i="12"/>
  <c r="H7" i="12" s="1"/>
  <c r="I7" i="12" s="1"/>
  <c r="J7" i="12" s="1"/>
  <c r="G61" i="12"/>
  <c r="H61" i="12" s="1"/>
  <c r="I61" i="12" s="1"/>
  <c r="J61" i="12" s="1"/>
  <c r="G13" i="12"/>
  <c r="H13" i="12" s="1"/>
  <c r="I13" i="12" s="1"/>
  <c r="J13" i="12" s="1"/>
  <c r="G67" i="12"/>
  <c r="H67" i="12" s="1"/>
  <c r="I67" i="12" s="1"/>
  <c r="J67" i="12" s="1"/>
  <c r="G6" i="12"/>
  <c r="H6" i="12" s="1"/>
  <c r="I6" i="12" s="1"/>
  <c r="J6" i="12" s="1"/>
  <c r="G24" i="12"/>
  <c r="H24" i="12" s="1"/>
  <c r="I24" i="12" s="1"/>
  <c r="J24" i="12" s="1"/>
  <c r="G42" i="12"/>
  <c r="H42" i="12" s="1"/>
  <c r="I42" i="12" s="1"/>
  <c r="J42" i="12" s="1"/>
  <c r="G60" i="12"/>
  <c r="H60" i="12" s="1"/>
  <c r="I60" i="12" s="1"/>
  <c r="J60" i="12" s="1"/>
  <c r="G78" i="12"/>
  <c r="H78" i="12" s="1"/>
  <c r="I78" i="12" s="1"/>
  <c r="J78" i="12" s="1"/>
  <c r="G96" i="12"/>
  <c r="H96" i="12" s="1"/>
  <c r="I96" i="12" s="1"/>
  <c r="J96" i="12" s="1"/>
  <c r="G37" i="12"/>
  <c r="H37" i="12" s="1"/>
  <c r="I37" i="12" s="1"/>
  <c r="J37" i="12" s="1"/>
  <c r="G85" i="12"/>
  <c r="H85" i="12" s="1"/>
  <c r="I85" i="12" s="1"/>
  <c r="J85" i="12" s="1"/>
  <c r="C39" i="6"/>
  <c r="O106" i="12"/>
  <c r="C40" i="6"/>
  <c r="AA106" i="12"/>
  <c r="C38" i="6"/>
  <c r="C106" i="12"/>
  <c r="V106" i="12" l="1"/>
  <c r="C63" i="6" s="1"/>
  <c r="C71" i="6" s="1"/>
  <c r="U106" i="12"/>
  <c r="T106" i="12"/>
  <c r="C54" i="6" s="1"/>
  <c r="G4" i="12" l="1"/>
  <c r="H4" i="12" s="1"/>
  <c r="I4" i="12" l="1"/>
  <c r="H106" i="12"/>
  <c r="C53" i="6" s="1"/>
  <c r="J4" i="12" l="1"/>
  <c r="J106" i="12" s="1"/>
  <c r="C62" i="6" s="1"/>
  <c r="C70" i="6" s="1"/>
  <c r="I106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93AF98-B81B-456B-B416-C6F2251BB70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60A1ABF-2C25-4E5F-844E-3E690FC238EE}" name="WorksheetConnection_20230319_Data Analyst File.xlsx!AdminTable" type="102" refreshedVersion="6" minRefreshableVersion="5">
    <extLst>
      <ext xmlns:x15="http://schemas.microsoft.com/office/spreadsheetml/2010/11/main" uri="{DE250136-89BD-433C-8126-D09CA5730AF9}">
        <x15:connection id="AdminTable">
          <x15:rangePr sourceName="_xlcn.WorksheetConnection_20230319_DataAnalystFile.xlsxAdminTable1"/>
        </x15:connection>
      </ext>
    </extLst>
  </connection>
  <connection id="3" xr16:uid="{075EE720-4AB2-4F0C-85EF-FC2AFE36662A}" name="WorksheetConnection_20230319_Data Analyst File.xlsx!IDTable" type="102" refreshedVersion="6" minRefreshableVersion="5">
    <extLst>
      <ext xmlns:x15="http://schemas.microsoft.com/office/spreadsheetml/2010/11/main" uri="{DE250136-89BD-433C-8126-D09CA5730AF9}">
        <x15:connection id="IDTable">
          <x15:rangePr sourceName="_xlcn.WorksheetConnection_20230319_DataAnalystFile.xlsxIDTable1"/>
        </x15:connection>
      </ext>
    </extLst>
  </connection>
  <connection id="4" xr16:uid="{12F29516-A7BB-4DC6-8623-4197E3243557}" name="WorksheetConnection_20230319_Data Analyst File.xlsx!UseTable" type="102" refreshedVersion="6" minRefreshableVersion="5">
    <extLst>
      <ext xmlns:x15="http://schemas.microsoft.com/office/spreadsheetml/2010/11/main" uri="{DE250136-89BD-433C-8126-D09CA5730AF9}">
        <x15:connection id="UseTable">
          <x15:rangePr sourceName="_xlcn.WorksheetConnection_20230319_DataAnalystFile.xlsxUseTable1"/>
        </x15:connection>
      </ext>
    </extLst>
  </connection>
</connections>
</file>

<file path=xl/sharedStrings.xml><?xml version="1.0" encoding="utf-8"?>
<sst xmlns="http://schemas.openxmlformats.org/spreadsheetml/2006/main" count="5119" uniqueCount="225">
  <si>
    <t>ID</t>
  </si>
  <si>
    <t>Admin Date</t>
  </si>
  <si>
    <t>Units</t>
  </si>
  <si>
    <t>DRAW_DATE</t>
  </si>
  <si>
    <t>LAB_RESULT_CODE</t>
  </si>
  <si>
    <t>LAB_VALUE</t>
  </si>
  <si>
    <t>7</t>
  </si>
  <si>
    <t>25</t>
  </si>
  <si>
    <t>40</t>
  </si>
  <si>
    <t>60</t>
  </si>
  <si>
    <t>22</t>
  </si>
  <si>
    <t>20</t>
  </si>
  <si>
    <t>16</t>
  </si>
  <si>
    <t>63</t>
  </si>
  <si>
    <t>39</t>
  </si>
  <si>
    <t>30</t>
  </si>
  <si>
    <t>34</t>
  </si>
  <si>
    <t>33</t>
  </si>
  <si>
    <t>37</t>
  </si>
  <si>
    <t>41</t>
  </si>
  <si>
    <t>17</t>
  </si>
  <si>
    <t>8</t>
  </si>
  <si>
    <t>18</t>
  </si>
  <si>
    <t>46</t>
  </si>
  <si>
    <t>31</t>
  </si>
  <si>
    <t>52</t>
  </si>
  <si>
    <t>47</t>
  </si>
  <si>
    <t>44</t>
  </si>
  <si>
    <t>49</t>
  </si>
  <si>
    <t>43</t>
  </si>
  <si>
    <t>12</t>
  </si>
  <si>
    <t>65</t>
  </si>
  <si>
    <t>38</t>
  </si>
  <si>
    <t>19</t>
  </si>
  <si>
    <t>21</t>
  </si>
  <si>
    <t>14</t>
  </si>
  <si>
    <t>24</t>
  </si>
  <si>
    <t>29</t>
  </si>
  <si>
    <t>15</t>
  </si>
  <si>
    <t>28</t>
  </si>
  <si>
    <t>36</t>
  </si>
  <si>
    <t>73</t>
  </si>
  <si>
    <t>42</t>
  </si>
  <si>
    <t>93</t>
  </si>
  <si>
    <t>35</t>
  </si>
  <si>
    <t>11</t>
  </si>
  <si>
    <t>48</t>
  </si>
  <si>
    <t>54</t>
  </si>
  <si>
    <t>57</t>
  </si>
  <si>
    <t>59</t>
  </si>
  <si>
    <t>66</t>
  </si>
  <si>
    <t>23</t>
  </si>
  <si>
    <t>90</t>
  </si>
  <si>
    <t>91</t>
  </si>
  <si>
    <t>119</t>
  </si>
  <si>
    <t>64</t>
  </si>
  <si>
    <t>71</t>
  </si>
  <si>
    <t>83</t>
  </si>
  <si>
    <t>69</t>
  </si>
  <si>
    <t>61</t>
  </si>
  <si>
    <t>3</t>
  </si>
  <si>
    <t>95</t>
  </si>
  <si>
    <t>9</t>
  </si>
  <si>
    <t>10</t>
  </si>
  <si>
    <t>50</t>
  </si>
  <si>
    <t>80</t>
  </si>
  <si>
    <t>123</t>
  </si>
  <si>
    <t>56</t>
  </si>
  <si>
    <t>53</t>
  </si>
  <si>
    <t>88</t>
  </si>
  <si>
    <t>86</t>
  </si>
  <si>
    <t>70</t>
  </si>
  <si>
    <t>&gt;8250</t>
  </si>
  <si>
    <t>113</t>
  </si>
  <si>
    <t>INVALID</t>
  </si>
  <si>
    <t>89</t>
  </si>
  <si>
    <t>85</t>
  </si>
  <si>
    <t>74</t>
  </si>
  <si>
    <t>4</t>
  </si>
  <si>
    <t>78</t>
  </si>
  <si>
    <t>67</t>
  </si>
  <si>
    <t>Med</t>
  </si>
  <si>
    <t>Med A</t>
  </si>
  <si>
    <t>Med B</t>
  </si>
  <si>
    <t>LAB A</t>
  </si>
  <si>
    <t>LAB B</t>
  </si>
  <si>
    <t>LAB C</t>
  </si>
  <si>
    <t>Row Labels</t>
  </si>
  <si>
    <t>(blank)</t>
  </si>
  <si>
    <t>Grand Total</t>
  </si>
  <si>
    <t>Jul</t>
  </si>
  <si>
    <t>Aug</t>
  </si>
  <si>
    <t>Sep</t>
  </si>
  <si>
    <t>Oct</t>
  </si>
  <si>
    <t>Nov</t>
  </si>
  <si>
    <t>Dec</t>
  </si>
  <si>
    <t>2012</t>
  </si>
  <si>
    <t>Sum of Units</t>
  </si>
  <si>
    <t>Column Labels</t>
  </si>
  <si>
    <t>1. What is the total number of units utilized/administered (how much was used) in each month for each</t>
  </si>
  <si>
    <t>medication across all patients?</t>
  </si>
  <si>
    <t>2. How many patients received Med A in each month from July to Nov? Med B?</t>
  </si>
  <si>
    <t>3. What’s the average total monthly dose per patient for each medication in each month (July to Nov)?</t>
  </si>
  <si>
    <t>4. In each month separately (September, October, and November) and also all together across these 3</t>
  </si>
  <si>
    <t>months, how many patients are switched from Med A to Med B?  In each month separately (Sept, Oct,</t>
  </si>
  <si>
    <t>Nov), how many patients are started on Med B having not been on Med A before?</t>
  </si>
  <si>
    <t>5. In each month separately (September, October, and November) and across all 3 months, for patients</t>
  </si>
  <si>
    <t>switched to Med B, what is the average number of weeks the patients were on Med A before being</t>
  </si>
  <si>
    <t>switched to Med B?  (see time on medication definition below)</t>
  </si>
  <si>
    <t>6. What is the average total monthly dose per patient per month (in patients that switched) of Medication</t>
  </si>
  <si>
    <t>A before switching to Medication B (use time from question 5)?  What is the average total monthly dose</t>
  </si>
  <si>
    <t>per patient per month of Medication B (in patients that switched – assume Med B dose is for 1 month)?</t>
  </si>
  <si>
    <t>7. If Medication A cost $1 for 100 units, what is the breakeven price point for Medication B (per unit of B)?</t>
  </si>
  <si>
    <t>8. How much does the average total monthly dose per patient (Medication A and B) change for patients</t>
  </si>
  <si>
    <t>switched September vs October vs November?</t>
  </si>
  <si>
    <t>9. In patients that were switched to Med B, what percent of the 2nd Med B dose (total dose in month</t>
  </si>
  <si>
    <t>following 1st dose) was the same as the 1st Med B dose?  Higher than the 1st dose?  Lower than the first</t>
  </si>
  <si>
    <t>dose (but not a zero dose)? No dose at all (a zero dose)? (calculate for patients switched in September</t>
  </si>
  <si>
    <t>only, October only, and Sept and Oct together, assume Med B dose is for 1 month only)</t>
  </si>
  <si>
    <t>10. For patients that switch from Med A to Med B (question 4), what’s the average LAB B value for these</t>
  </si>
  <si>
    <t>patients when they were on Med A?  Med B?</t>
  </si>
  <si>
    <t>11. Assume that more of medication A and B is generally associated with higher LAB B values. How does</t>
  </si>
  <si>
    <t>your answer to question 9 and 10 impact the breakeven price point?</t>
  </si>
  <si>
    <t>LAB_VALUEs</t>
  </si>
  <si>
    <t>Sum of LAB_VALUEs</t>
  </si>
  <si>
    <t>Sum of ID</t>
  </si>
  <si>
    <t>Count of ID</t>
  </si>
  <si>
    <t>number of patients received</t>
  </si>
  <si>
    <t>total number of units utilized/administered</t>
  </si>
  <si>
    <t>patients received Med A and Med B in each month from July to Nov</t>
  </si>
  <si>
    <t>1</t>
  </si>
  <si>
    <t>100</t>
  </si>
  <si>
    <t>101</t>
  </si>
  <si>
    <t>103</t>
  </si>
  <si>
    <t>104</t>
  </si>
  <si>
    <t>105</t>
  </si>
  <si>
    <t>106</t>
  </si>
  <si>
    <t>108</t>
  </si>
  <si>
    <t>109</t>
  </si>
  <si>
    <t>110</t>
  </si>
  <si>
    <t>111</t>
  </si>
  <si>
    <t>112</t>
  </si>
  <si>
    <t>114</t>
  </si>
  <si>
    <t>115</t>
  </si>
  <si>
    <t>116</t>
  </si>
  <si>
    <t>117</t>
  </si>
  <si>
    <t>118</t>
  </si>
  <si>
    <t>120</t>
  </si>
  <si>
    <t>121</t>
  </si>
  <si>
    <t>122</t>
  </si>
  <si>
    <t>125</t>
  </si>
  <si>
    <t>126</t>
  </si>
  <si>
    <t>127</t>
  </si>
  <si>
    <t>128</t>
  </si>
  <si>
    <t>129</t>
  </si>
  <si>
    <t>2</t>
  </si>
  <si>
    <t>5</t>
  </si>
  <si>
    <t>55</t>
  </si>
  <si>
    <t>68</t>
  </si>
  <si>
    <t>72</t>
  </si>
  <si>
    <t>75</t>
  </si>
  <si>
    <t>76</t>
  </si>
  <si>
    <t>77</t>
  </si>
  <si>
    <t>81</t>
  </si>
  <si>
    <t>82</t>
  </si>
  <si>
    <t>84</t>
  </si>
  <si>
    <t>87</t>
  </si>
  <si>
    <t>92</t>
  </si>
  <si>
    <t>94</t>
  </si>
  <si>
    <t>96</t>
  </si>
  <si>
    <t>97</t>
  </si>
  <si>
    <t>98</t>
  </si>
  <si>
    <t>99</t>
  </si>
  <si>
    <t>switched from Med A to Med B</t>
  </si>
  <si>
    <t>Trans in Sep</t>
  </si>
  <si>
    <t>Trans in Oct</t>
  </si>
  <si>
    <t>Trans in Nov</t>
  </si>
  <si>
    <t>September</t>
  </si>
  <si>
    <t>October</t>
  </si>
  <si>
    <t>November</t>
  </si>
  <si>
    <t>patients are switched from Med A to Med B</t>
  </si>
  <si>
    <t>started on Med B having not been on Med A before</t>
  </si>
  <si>
    <t>patients are started on Med B having not been on Med A before</t>
  </si>
  <si>
    <t>Start on Spe</t>
  </si>
  <si>
    <t>Start on Oct</t>
  </si>
  <si>
    <t>Start on Nov</t>
  </si>
  <si>
    <t>Week</t>
  </si>
  <si>
    <t>when ID start MedA</t>
  </si>
  <si>
    <t>when ID start MedB</t>
  </si>
  <si>
    <t>Days</t>
  </si>
  <si>
    <t>Weeks</t>
  </si>
  <si>
    <t>For the patients switched to MedB, the aerage number of weeks on Med A before being switched to Med B.</t>
  </si>
  <si>
    <t>Month</t>
  </si>
  <si>
    <t>Assume a week is 7 days and a month is 4.33 weeks</t>
  </si>
  <si>
    <t>average total monthly dose per patient per month</t>
  </si>
  <si>
    <t>when ID end MedB</t>
  </si>
  <si>
    <t>sum MedA</t>
  </si>
  <si>
    <t>average MedA</t>
  </si>
  <si>
    <t>average MedB</t>
  </si>
  <si>
    <t>the average total monthly dose per patient per month of Medication B</t>
  </si>
  <si>
    <t>breakeven price for Medication B.</t>
  </si>
  <si>
    <t>dollar / unit</t>
  </si>
  <si>
    <t>base the average cost in Q6</t>
  </si>
  <si>
    <t>same</t>
  </si>
  <si>
    <t>high</t>
  </si>
  <si>
    <t>low</t>
  </si>
  <si>
    <t>Same</t>
  </si>
  <si>
    <t>Higher</t>
  </si>
  <si>
    <t>Lower</t>
  </si>
  <si>
    <t>None</t>
  </si>
  <si>
    <t>none</t>
  </si>
  <si>
    <t>September only</t>
  </si>
  <si>
    <t>Octorber only</t>
  </si>
  <si>
    <t>Sept and Oct together</t>
  </si>
  <si>
    <t>Start</t>
  </si>
  <si>
    <t>End</t>
  </si>
  <si>
    <t>LAB Value Average</t>
  </si>
  <si>
    <t>average LAB B value for these patients</t>
  </si>
  <si>
    <t>when they were on Med A</t>
  </si>
  <si>
    <t>when they were on Med B</t>
  </si>
  <si>
    <t>SUM</t>
  </si>
  <si>
    <t>LAB B Value SUM when MedA</t>
  </si>
  <si>
    <t>LAB B Value SUM when MedB</t>
  </si>
  <si>
    <t>For the answer to question 10, Since the MedB generate lower LAB B value, the price of Med B suppose to be higher</t>
  </si>
  <si>
    <t>For the answer to question 9 there's improves for patient when switch to MedB, as 31.34% take none in the 2nd month. And 16.42% had lower the dose, so as to the gain the same revenue as MedA, breakeven price for Med B should be higher.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</si>
</sst>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"/>
  </numFmts>
  <fonts count="15" x14ac:knownFonts="1">
    <font>
      <sz val="10"/>
      <color indexed="8"/>
      <name val="Arial"/>
    </font>
    <font>
      <sz val="8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10"/>
      <color theme="5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7" tint="-0.249977111117893"/>
      <name val="Arial"/>
      <family val="2"/>
    </font>
    <font>
      <sz val="10"/>
      <color theme="7" tint="-0.249977111117893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top"/>
    </xf>
    <xf numFmtId="0" fontId="2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46">
    <xf numFmtId="0" fontId="0" fillId="0" borderId="0" xfId="0">
      <alignment vertical="top"/>
    </xf>
    <xf numFmtId="0" fontId="1" fillId="0" borderId="0" xfId="0" applyFont="1">
      <alignment vertical="top"/>
    </xf>
    <xf numFmtId="14" fontId="1" fillId="0" borderId="0" xfId="0" applyNumberFormat="1" applyFont="1">
      <alignment vertical="top"/>
    </xf>
    <xf numFmtId="4" fontId="1" fillId="0" borderId="0" xfId="0" applyNumberFormat="1" applyFont="1">
      <alignment vertical="top"/>
    </xf>
    <xf numFmtId="0" fontId="1" fillId="0" borderId="0" xfId="0" applyFont="1" applyAlignment="1">
      <alignment horizontal="center" vertical="top"/>
    </xf>
    <xf numFmtId="0" fontId="4" fillId="0" borderId="0" xfId="0" applyFont="1">
      <alignment vertical="top"/>
    </xf>
    <xf numFmtId="0" fontId="5" fillId="0" borderId="0" xfId="0" applyFont="1">
      <alignment vertical="top"/>
    </xf>
    <xf numFmtId="0" fontId="6" fillId="0" borderId="0" xfId="0" applyFont="1">
      <alignment vertical="top"/>
    </xf>
    <xf numFmtId="0" fontId="0" fillId="0" borderId="0" xfId="0" pivotButton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7" fillId="0" borderId="0" xfId="0" applyFont="1">
      <alignment vertical="top"/>
    </xf>
    <xf numFmtId="0" fontId="0" fillId="0" borderId="0" xfId="0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9" fillId="2" borderId="0" xfId="0" applyFont="1" applyFill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1" fillId="3" borderId="4" xfId="0" applyFont="1" applyFill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13" fillId="4" borderId="0" xfId="0" applyFont="1" applyFill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3" fillId="4" borderId="6" xfId="0" applyFont="1" applyFill="1" applyBorder="1" applyAlignment="1">
      <alignment horizontal="center" vertical="top"/>
    </xf>
    <xf numFmtId="2" fontId="13" fillId="4" borderId="0" xfId="0" applyNumberFormat="1" applyFont="1" applyFill="1" applyAlignment="1">
      <alignment horizontal="center" vertical="top"/>
    </xf>
    <xf numFmtId="2" fontId="13" fillId="0" borderId="0" xfId="0" applyNumberFormat="1" applyFont="1" applyAlignment="1">
      <alignment horizontal="center" vertical="top"/>
    </xf>
    <xf numFmtId="2" fontId="13" fillId="4" borderId="6" xfId="0" applyNumberFormat="1" applyFont="1" applyFill="1" applyBorder="1" applyAlignment="1">
      <alignment horizontal="center" vertical="top"/>
    </xf>
    <xf numFmtId="0" fontId="7" fillId="0" borderId="7" xfId="0" applyFont="1" applyBorder="1">
      <alignment vertical="top"/>
    </xf>
    <xf numFmtId="0" fontId="0" fillId="0" borderId="7" xfId="0" applyBorder="1">
      <alignment vertical="top"/>
    </xf>
    <xf numFmtId="14" fontId="0" fillId="0" borderId="0" xfId="0" applyNumberFormat="1">
      <alignment vertical="top"/>
    </xf>
    <xf numFmtId="14" fontId="7" fillId="0" borderId="0" xfId="0" applyNumberFormat="1" applyFont="1">
      <alignment vertical="top"/>
    </xf>
    <xf numFmtId="165" fontId="0" fillId="0" borderId="0" xfId="7" applyFont="1" applyAlignment="1">
      <alignment vertical="top"/>
    </xf>
    <xf numFmtId="165" fontId="0" fillId="0" borderId="0" xfId="0" applyNumberFormat="1">
      <alignment vertical="top"/>
    </xf>
    <xf numFmtId="165" fontId="0" fillId="5" borderId="0" xfId="0" applyNumberFormat="1" applyFill="1">
      <alignment vertical="top"/>
    </xf>
    <xf numFmtId="164" fontId="0" fillId="0" borderId="0" xfId="8" applyFont="1" applyAlignment="1">
      <alignment vertical="top"/>
    </xf>
    <xf numFmtId="0" fontId="7" fillId="0" borderId="7" xfId="0" pivotButton="1" applyFont="1" applyBorder="1">
      <alignment vertical="top"/>
    </xf>
    <xf numFmtId="10" fontId="0" fillId="0" borderId="0" xfId="9" applyNumberFormat="1" applyFont="1" applyAlignment="1">
      <alignment vertical="top"/>
    </xf>
    <xf numFmtId="10" fontId="0" fillId="0" borderId="0" xfId="0" applyNumberFormat="1">
      <alignment vertical="top"/>
    </xf>
    <xf numFmtId="0" fontId="7" fillId="0" borderId="0" xfId="0" applyFont="1" applyAlignment="1">
      <alignment horizontal="right" vertical="top"/>
    </xf>
    <xf numFmtId="2" fontId="0" fillId="0" borderId="0" xfId="0" applyNumberFormat="1">
      <alignment vertical="top"/>
    </xf>
    <xf numFmtId="2" fontId="0" fillId="5" borderId="0" xfId="0" applyNumberFormat="1" applyFill="1">
      <alignment vertical="top"/>
    </xf>
    <xf numFmtId="2" fontId="7" fillId="0" borderId="0" xfId="0" applyNumberFormat="1" applyFo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0">
    <cellStyle name="一般" xfId="0" builtinId="0"/>
    <cellStyle name="千分位" xfId="7" builtinId="3"/>
    <cellStyle name="已瀏覽過的超連結" xfId="2" builtinId="9" hidden="1"/>
    <cellStyle name="已瀏覽過的超連結" xfId="4" builtinId="9" hidden="1"/>
    <cellStyle name="已瀏覽過的超連結" xfId="6" builtinId="9" hidden="1"/>
    <cellStyle name="百分比" xfId="9" builtinId="5"/>
    <cellStyle name="貨幣" xfId="8" builtinId="4"/>
    <cellStyle name="超連結" xfId="1" builtinId="8" hidden="1"/>
    <cellStyle name="超連結" xfId="3" builtinId="8" hidden="1"/>
    <cellStyle name="超連結" xfId="5" builtinId="8" hidde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Med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Answers!$B$62:$B$64</c:f>
              <c:strCache>
                <c:ptCount val="3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</c:strCache>
            </c:strRef>
          </c:cat>
          <c:val>
            <c:numRef>
              <c:f>Answers!$C$62:$C$64</c:f>
              <c:numCache>
                <c:formatCode>_(* #,##0.00_);_(* \(#,##0.00\);_(* "-"??_);_(@_)</c:formatCode>
                <c:ptCount val="3"/>
                <c:pt idx="0">
                  <c:v>49728.172376854985</c:v>
                </c:pt>
                <c:pt idx="1">
                  <c:v>22309.742689655173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7-459F-B122-0BAA72602DB4}"/>
            </c:ext>
          </c:extLst>
        </c:ser>
        <c:ser>
          <c:idx val="1"/>
          <c:order val="1"/>
          <c:tx>
            <c:v>Med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Answers!$B$62:$B$64</c:f>
              <c:strCache>
                <c:ptCount val="3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</c:strCache>
            </c:strRef>
          </c:cat>
          <c:val>
            <c:numRef>
              <c:f>Answers!$E$62:$E$64</c:f>
              <c:numCache>
                <c:formatCode>_(* #,##0.00_);_(* \(#,##0.00\);_(* "-"??_);_(@_)</c:formatCode>
                <c:ptCount val="3"/>
                <c:pt idx="0">
                  <c:v>9.8023621674842474</c:v>
                </c:pt>
                <c:pt idx="1">
                  <c:v>9.0345070175438593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7-459F-B122-0BAA72602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358015"/>
        <c:axId val="699393535"/>
      </c:barChart>
      <c:catAx>
        <c:axId val="177735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93535"/>
        <c:crosses val="autoZero"/>
        <c:auto val="1"/>
        <c:lblAlgn val="ctr"/>
        <c:lblOffset val="100"/>
        <c:noMultiLvlLbl val="0"/>
      </c:catAx>
      <c:valAx>
        <c:axId val="699393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35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74</xdr:row>
      <xdr:rowOff>85725</xdr:rowOff>
    </xdr:from>
    <xdr:to>
      <xdr:col>5</xdr:col>
      <xdr:colOff>581025</xdr:colOff>
      <xdr:row>87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23D75-6859-4B4E-9EE7-CD9A53B96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004.923246180559" backgroundQuery="1" createdVersion="6" refreshedVersion="6" minRefreshableVersion="3" recordCount="0" supportSubquery="1" supportAdvancedDrill="1" xr:uid="{0BACADA6-1375-4958-ADA8-FA066EE27F5F}">
  <cacheSource type="external" connectionId="1"/>
  <cacheFields count="4">
    <cacheField name="[IDTable].[ID].[ID]" caption="ID" numFmtId="0" hierarchy="7" level="1">
      <sharedItems containsBlank="1" count="102">
        <s v="1"/>
        <s v="10"/>
        <s v="100"/>
        <s v="101"/>
        <s v="104"/>
        <s v="105"/>
        <s v="106"/>
        <s v="108"/>
        <s v="109"/>
        <s v="11"/>
        <s v="110"/>
        <s v="111"/>
        <s v="112"/>
        <s v="113"/>
        <s v="114"/>
        <s v="116"/>
        <s v="117"/>
        <s v="118"/>
        <s v="119"/>
        <s v="12"/>
        <s v="120"/>
        <s v="121"/>
        <s v="122"/>
        <s v="123"/>
        <s v="125"/>
        <s v="126"/>
        <s v="127"/>
        <s v="128"/>
        <s v="129"/>
        <s v="14"/>
        <s v="15"/>
        <s v="16"/>
        <s v="17"/>
        <s v="18"/>
        <s v="19"/>
        <s v="2"/>
        <s v="20"/>
        <s v="21"/>
        <s v="22"/>
        <s v="24"/>
        <s v="25"/>
        <s v="28"/>
        <s v="29"/>
        <s v="30"/>
        <s v="31"/>
        <s v="33"/>
        <s v="34"/>
        <s v="35"/>
        <s v="36"/>
        <s v="37"/>
        <s v="38"/>
        <s v="39"/>
        <s v="4"/>
        <s v="41"/>
        <s v="42"/>
        <s v="44"/>
        <s v="46"/>
        <s v="47"/>
        <s v="48"/>
        <s v="49"/>
        <s v="5"/>
        <s v="50"/>
        <s v="52"/>
        <s v="53"/>
        <s v="54"/>
        <s v="56"/>
        <s v="57"/>
        <s v="60"/>
        <s v="63"/>
        <s v="64"/>
        <s v="65"/>
        <s v="66"/>
        <s v="67"/>
        <s v="68"/>
        <s v="69"/>
        <s v="72"/>
        <s v="73"/>
        <s v="74"/>
        <s v="75"/>
        <s v="76"/>
        <s v="77"/>
        <s v="8"/>
        <s v="80"/>
        <s v="81"/>
        <s v="82"/>
        <s v="83"/>
        <s v="84"/>
        <s v="85"/>
        <s v="86"/>
        <s v="87"/>
        <s v="88"/>
        <s v="89"/>
        <s v="9"/>
        <s v="90"/>
        <s v="91"/>
        <s v="92"/>
        <s v="94"/>
        <s v="96"/>
        <s v="97"/>
        <s v="98"/>
        <s v="99"/>
        <m/>
      </sharedItems>
    </cacheField>
    <cacheField name="[AdminTable].[Med].[Med]" caption="Med" numFmtId="0" hierarchy="1" level="1">
      <sharedItems count="2">
        <s v="Med A"/>
        <s v="Med B"/>
      </sharedItems>
    </cacheField>
    <cacheField name="[AdminTable].[Admin Date (Month)].[Admin Date (Month)]" caption="Admin Date (Month)" numFmtId="0" hierarchy="4" level="1">
      <sharedItems count="3">
        <s v="Sep"/>
        <s v="Oct"/>
        <s v="Nov"/>
      </sharedItems>
    </cacheField>
    <cacheField name="[Measures].[Sum of Units]" caption="Sum of Units" numFmtId="0" hierarchy="21" level="32767"/>
  </cacheFields>
  <cacheHierarchies count="27">
    <cacheHierarchy uniqueName="[AdminTable].[ID]" caption="ID" attribute="1" defaultMemberUniqueName="[AdminTable].[ID].[All]" allUniqueName="[AdminTable].[ID].[All]" dimensionUniqueName="[AdminTable]" displayFolder="" count="0" memberValueDatatype="20" unbalanced="0"/>
    <cacheHierarchy uniqueName="[AdminTable].[Med]" caption="Med" attribute="1" defaultMemberUniqueName="[AdminTable].[Med].[All]" allUniqueName="[AdminTable].[Med].[All]" dimensionUniqueName="[AdminTable]" displayFolder="" count="2" memberValueDatatype="130" unbalanced="0">
      <fieldsUsage count="2">
        <fieldUsage x="-1"/>
        <fieldUsage x="1"/>
      </fieldsUsage>
    </cacheHierarchy>
    <cacheHierarchy uniqueName="[AdminTable].[Admin Date]" caption="Admin Date" attribute="1" time="1" defaultMemberUniqueName="[AdminTable].[Admin Date].[All]" allUniqueName="[AdminTable].[Admin Date].[All]" dimensionUniqueName="[AdminTable]" displayFolder="" count="0" memberValueDatatype="7" unbalanced="0"/>
    <cacheHierarchy uniqueName="[AdminTable].[Units]" caption="Units" attribute="1" defaultMemberUniqueName="[AdminTable].[Units].[All]" allUniqueName="[AdminTable].[Units].[All]" dimensionUniqueName="[AdminTable]" displayFolder="" count="0" memberValueDatatype="20" unbalanced="0"/>
    <cacheHierarchy uniqueName="[AdminTable].[Admin Date (Month)]" caption="Admin Date (Month)" attribute="1" defaultMemberUniqueName="[AdminTable].[Admin Date (Month)].[All]" allUniqueName="[AdminTable].[Admin Date (Month)].[All]" dimensionUniqueName="[AdminTable]" displayFolder="" count="2" memberValueDatatype="130" unbalanced="0">
      <fieldsUsage count="2">
        <fieldUsage x="-1"/>
        <fieldUsage x="2"/>
      </fieldsUsage>
    </cacheHierarchy>
    <cacheHierarchy uniqueName="[AdminTable].[Admin Date (Year)]" caption="Admin Date (Year)" attribute="1" defaultMemberUniqueName="[AdminTable].[Admin Date (Year)].[All]" allUniqueName="[AdminTable].[Admin Date (Year)].[All]" dimensionUniqueName="[AdminTable]" displayFolder="" count="0" memberValueDatatype="130" unbalanced="0"/>
    <cacheHierarchy uniqueName="[AdminTable].[Week]" caption="Week" attribute="1" defaultMemberUniqueName="[AdminTable].[Week].[All]" allUniqueName="[AdminTable].[Week].[All]" dimensionUniqueName="[AdminTable]" displayFolder="" count="0" memberValueDatatype="20" unbalanced="0"/>
    <cacheHierarchy uniqueName="[IDTable].[ID]" caption="ID" attribute="1" defaultMemberUniqueName="[IDTable].[ID].[All]" allUniqueName="[IDTable].[ID].[All]" dimensionUniqueName="[IDTable]" displayFolder="" count="2" memberValueDatatype="130" unbalanced="0">
      <fieldsUsage count="2">
        <fieldUsage x="-1"/>
        <fieldUsage x="0"/>
      </fieldsUsage>
    </cacheHierarchy>
    <cacheHierarchy uniqueName="[UseTable].[ID]" caption="ID" attribute="1" defaultMemberUniqueName="[UseTable].[ID].[All]" allUniqueName="[UseTable].[ID].[All]" dimensionUniqueName="[UseTable]" displayFolder="" count="0" memberValueDatatype="130" unbalanced="0"/>
    <cacheHierarchy uniqueName="[UseTable].[DRAW_DATE]" caption="DRAW_DATE" attribute="1" time="1" defaultMemberUniqueName="[UseTable].[DRAW_DATE].[All]" allUniqueName="[UseTable].[DRAW_DATE].[All]" dimensionUniqueName="[UseTable]" displayFolder="" count="0" memberValueDatatype="7" unbalanced="0"/>
    <cacheHierarchy uniqueName="[UseTable].[LAB_RESULT_CODE]" caption="LAB_RESULT_CODE" attribute="1" defaultMemberUniqueName="[UseTable].[LAB_RESULT_CODE].[All]" allUniqueName="[UseTable].[LAB_RESULT_CODE].[All]" dimensionUniqueName="[UseTable]" displayFolder="" count="0" memberValueDatatype="130" unbalanced="0"/>
    <cacheHierarchy uniqueName="[UseTable].[LAB_VALUE]" caption="LAB_VALUE" attribute="1" defaultMemberUniqueName="[UseTable].[LAB_VALUE].[All]" allUniqueName="[UseTable].[LAB_VALUE].[All]" dimensionUniqueName="[UseTable]" displayFolder="" count="0" memberValueDatatype="130" unbalanced="0"/>
    <cacheHierarchy uniqueName="[UseTable].[DRAW_DATE (Month)]" caption="DRAW_DATE (Month)" attribute="1" defaultMemberUniqueName="[UseTable].[DRAW_DATE (Month)].[All]" allUniqueName="[UseTable].[DRAW_DATE (Month)].[All]" dimensionUniqueName="[UseTable]" displayFolder="" count="0" memberValueDatatype="130" unbalanced="0"/>
    <cacheHierarchy uniqueName="[UseTable].[DRAW_DATE (Year)]" caption="DRAW_DATE (Year)" attribute="1" defaultMemberUniqueName="[UseTable].[DRAW_DATE (Year)].[All]" allUniqueName="[UseTable].[DRAW_DATE (Year)].[All]" dimensionUniqueName="[UseTable]" displayFolder="" count="0" memberValueDatatype="130" unbalanced="0"/>
    <cacheHierarchy uniqueName="[UseTable].[LAB_VALUEs]" caption="LAB_VALUEs" attribute="1" defaultMemberUniqueName="[UseTable].[LAB_VALUEs].[All]" allUniqueName="[UseTable].[LAB_VALUEs].[All]" dimensionUniqueName="[UseTable]" displayFolder="" count="0" memberValueDatatype="5" unbalanced="0"/>
    <cacheHierarchy uniqueName="[AdminTable].[Admin Date (Month Index)]" caption="Admin Date (Month Index)" attribute="1" defaultMemberUniqueName="[AdminTable].[Admin Date (Month Index)].[All]" allUniqueName="[AdminTable].[Admin Date (Month Index)].[All]" dimensionUniqueName="[AdminTable]" displayFolder="" count="0" memberValueDatatype="20" unbalanced="0" hidden="1"/>
    <cacheHierarchy uniqueName="[UseTable].[DRAW_DATE (Month Index)]" caption="DRAW_DATE (Month Index)" attribute="1" defaultMemberUniqueName="[UseTable].[DRAW_DATE (Month Index)].[All]" allUniqueName="[UseTable].[DRAW_DATE (Month Index)].[All]" dimensionUniqueName="[UseTable]" displayFolder="" count="0" memberValueDatatype="20" unbalanced="0" hidden="1"/>
    <cacheHierarchy uniqueName="[Measures].[__XL_Count IDTable]" caption="__XL_Count IDTable" measure="1" displayFolder="" measureGroup="IDTable" count="0" hidden="1"/>
    <cacheHierarchy uniqueName="[Measures].[__XL_Count AdminTable]" caption="__XL_Count AdminTable" measure="1" displayFolder="" measureGroup="AdminTable" count="0" hidden="1"/>
    <cacheHierarchy uniqueName="[Measures].[__XL_Count UseTable]" caption="__XL_Count UseTable" measure="1" displayFolder="" measureGroup="UseTable" count="0" hidden="1"/>
    <cacheHierarchy uniqueName="[Measures].[__No measures defined]" caption="__No measures defined" measure="1" displayFolder="" count="0" hidden="1"/>
    <cacheHierarchy uniqueName="[Measures].[Sum of Units]" caption="Sum of Units" measure="1" displayFolder="" measureGroup="AdminTabl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LAB_VALUE]" caption="Count of LAB_VALUE" measure="1" displayFolder="" measureGroup="UseTabl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LAB_VALUEs]" caption="Sum of LAB_VALUEs" measure="1" displayFolder="" measureGroup="UseTabl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D]" caption="Sum of ID" measure="1" displayFolder="" measureGroup="AdminTab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AdminTab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 2]" caption="Count of ID 2" measure="1" displayFolder="" measureGroup="UseTabl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AdminTable" uniqueName="[AdminTable]" caption="AdminTable"/>
    <dimension name="IDTable" uniqueName="[IDTable]" caption="IDTable"/>
    <dimension measure="1" name="Measures" uniqueName="[Measures]" caption="Measures"/>
    <dimension name="UseTable" uniqueName="[UseTable]" caption="UseTable"/>
  </dimensions>
  <measureGroups count="3">
    <measureGroup name="AdminTable" caption="AdminTable"/>
    <measureGroup name="IDTable" caption="IDTable"/>
    <measureGroup name="UseTable" caption="UseTable"/>
  </measureGroups>
  <maps count="5">
    <map measureGroup="0" dimension="0"/>
    <map measureGroup="0" dimension="1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004.923247222221" backgroundQuery="1" createdVersion="6" refreshedVersion="6" minRefreshableVersion="3" recordCount="0" supportSubquery="1" supportAdvancedDrill="1" xr:uid="{D2A0B9E0-5B1F-4D44-8055-F59DBCADE8DB}">
  <cacheSource type="external" connectionId="1"/>
  <cacheFields count="4">
    <cacheField name="[IDTable].[ID].[ID]" caption="ID" numFmtId="0" hierarchy="7" level="1">
      <sharedItems containsBlank="1" count="117">
        <s v="1"/>
        <s v="10"/>
        <s v="100"/>
        <s v="101"/>
        <s v="103"/>
        <s v="104"/>
        <s v="105"/>
        <s v="106"/>
        <s v="108"/>
        <s v="109"/>
        <s v="11"/>
        <s v="110"/>
        <s v="111"/>
        <s v="112"/>
        <s v="113"/>
        <s v="114"/>
        <s v="115"/>
        <s v="116"/>
        <s v="117"/>
        <s v="118"/>
        <s v="119"/>
        <s v="12"/>
        <s v="120"/>
        <s v="121"/>
        <s v="122"/>
        <s v="123"/>
        <s v="125"/>
        <s v="126"/>
        <s v="127"/>
        <s v="128"/>
        <s v="129"/>
        <s v="14"/>
        <s v="15"/>
        <s v="16"/>
        <s v="17"/>
        <s v="18"/>
        <s v="19"/>
        <s v="2"/>
        <s v="20"/>
        <s v="21"/>
        <s v="22"/>
        <s v="23"/>
        <s v="24"/>
        <s v="25"/>
        <s v="28"/>
        <s v="29"/>
        <s v="3"/>
        <s v="30"/>
        <s v="31"/>
        <s v="33"/>
        <s v="34"/>
        <s v="35"/>
        <s v="36"/>
        <s v="37"/>
        <s v="38"/>
        <s v="39"/>
        <s v="4"/>
        <s v="40"/>
        <s v="41"/>
        <s v="42"/>
        <s v="43"/>
        <s v="44"/>
        <s v="46"/>
        <s v="47"/>
        <s v="48"/>
        <s v="49"/>
        <s v="5"/>
        <s v="50"/>
        <s v="52"/>
        <s v="53"/>
        <s v="54"/>
        <s v="55"/>
        <s v="56"/>
        <s v="57"/>
        <s v="59"/>
        <s v="60"/>
        <s v="61"/>
        <s v="63"/>
        <s v="64"/>
        <s v="65"/>
        <s v="66"/>
        <s v="67"/>
        <s v="68"/>
        <s v="69"/>
        <s v="7"/>
        <s v="70"/>
        <s v="71"/>
        <s v="72"/>
        <s v="73"/>
        <s v="74"/>
        <s v="75"/>
        <s v="76"/>
        <s v="77"/>
        <s v="78"/>
        <s v="8"/>
        <s v="80"/>
        <s v="81"/>
        <s v="82"/>
        <s v="83"/>
        <s v="84"/>
        <s v="85"/>
        <s v="86"/>
        <s v="87"/>
        <s v="88"/>
        <s v="89"/>
        <s v="9"/>
        <s v="90"/>
        <s v="91"/>
        <s v="92"/>
        <s v="93"/>
        <s v="94"/>
        <s v="95"/>
        <s v="96"/>
        <s v="97"/>
        <s v="98"/>
        <s v="99"/>
        <m/>
      </sharedItems>
    </cacheField>
    <cacheField name="[AdminTable].[Med].[Med]" caption="Med" numFmtId="0" hierarchy="1" level="1">
      <sharedItems count="2">
        <s v="Med A"/>
        <s v="Med B"/>
      </sharedItems>
    </cacheField>
    <cacheField name="[Measures].[Sum of ID]" caption="Sum of ID" numFmtId="0" hierarchy="24" level="32767"/>
    <cacheField name="[AdminTable].[Admin Date (Month)].[Admin Date (Month)]" caption="Admin Date (Month)" numFmtId="0" hierarchy="4" level="1">
      <sharedItems count="5">
        <s v="Jul"/>
        <s v="Aug"/>
        <s v="Sep"/>
        <s v="Oct"/>
        <s v="Nov"/>
      </sharedItems>
    </cacheField>
  </cacheFields>
  <cacheHierarchies count="27">
    <cacheHierarchy uniqueName="[AdminTable].[ID]" caption="ID" attribute="1" defaultMemberUniqueName="[AdminTable].[ID].[All]" allUniqueName="[AdminTable].[ID].[All]" dimensionUniqueName="[AdminTable]" displayFolder="" count="0" memberValueDatatype="20" unbalanced="0"/>
    <cacheHierarchy uniqueName="[AdminTable].[Med]" caption="Med" attribute="1" defaultMemberUniqueName="[AdminTable].[Med].[All]" allUniqueName="[AdminTable].[Med].[All]" dimensionUniqueName="[AdminTable]" displayFolder="" count="2" memberValueDatatype="130" unbalanced="0">
      <fieldsUsage count="2">
        <fieldUsage x="-1"/>
        <fieldUsage x="1"/>
      </fieldsUsage>
    </cacheHierarchy>
    <cacheHierarchy uniqueName="[AdminTable].[Admin Date]" caption="Admin Date" attribute="1" time="1" defaultMemberUniqueName="[AdminTable].[Admin Date].[All]" allUniqueName="[AdminTable].[Admin Date].[All]" dimensionUniqueName="[AdminTable]" displayFolder="" count="0" memberValueDatatype="7" unbalanced="0"/>
    <cacheHierarchy uniqueName="[AdminTable].[Units]" caption="Units" attribute="1" defaultMemberUniqueName="[AdminTable].[Units].[All]" allUniqueName="[AdminTable].[Units].[All]" dimensionUniqueName="[AdminTable]" displayFolder="" count="0" memberValueDatatype="20" unbalanced="0"/>
    <cacheHierarchy uniqueName="[AdminTable].[Admin Date (Month)]" caption="Admin Date (Month)" attribute="1" defaultMemberUniqueName="[AdminTable].[Admin Date (Month)].[All]" allUniqueName="[AdminTable].[Admin Date (Month)].[All]" dimensionUniqueName="[AdminTable]" displayFolder="" count="2" memberValueDatatype="130" unbalanced="0">
      <fieldsUsage count="2">
        <fieldUsage x="-1"/>
        <fieldUsage x="3"/>
      </fieldsUsage>
    </cacheHierarchy>
    <cacheHierarchy uniqueName="[AdminTable].[Admin Date (Year)]" caption="Admin Date (Year)" attribute="1" defaultMemberUniqueName="[AdminTable].[Admin Date (Year)].[All]" allUniqueName="[AdminTable].[Admin Date (Year)].[All]" dimensionUniqueName="[AdminTable]" displayFolder="" count="0" memberValueDatatype="130" unbalanced="0"/>
    <cacheHierarchy uniqueName="[AdminTable].[Week]" caption="Week" attribute="1" defaultMemberUniqueName="[AdminTable].[Week].[All]" allUniqueName="[AdminTable].[Week].[All]" dimensionUniqueName="[AdminTable]" displayFolder="" count="0" memberValueDatatype="20" unbalanced="0"/>
    <cacheHierarchy uniqueName="[IDTable].[ID]" caption="ID" attribute="1" defaultMemberUniqueName="[IDTable].[ID].[All]" allUniqueName="[IDTable].[ID].[All]" dimensionUniqueName="[IDTable]" displayFolder="" count="2" memberValueDatatype="130" unbalanced="0">
      <fieldsUsage count="2">
        <fieldUsage x="-1"/>
        <fieldUsage x="0"/>
      </fieldsUsage>
    </cacheHierarchy>
    <cacheHierarchy uniqueName="[UseTable].[ID]" caption="ID" attribute="1" defaultMemberUniqueName="[UseTable].[ID].[All]" allUniqueName="[UseTable].[ID].[All]" dimensionUniqueName="[UseTable]" displayFolder="" count="0" memberValueDatatype="130" unbalanced="0"/>
    <cacheHierarchy uniqueName="[UseTable].[DRAW_DATE]" caption="DRAW_DATE" attribute="1" time="1" defaultMemberUniqueName="[UseTable].[DRAW_DATE].[All]" allUniqueName="[UseTable].[DRAW_DATE].[All]" dimensionUniqueName="[UseTable]" displayFolder="" count="0" memberValueDatatype="7" unbalanced="0"/>
    <cacheHierarchy uniqueName="[UseTable].[LAB_RESULT_CODE]" caption="LAB_RESULT_CODE" attribute="1" defaultMemberUniqueName="[UseTable].[LAB_RESULT_CODE].[All]" allUniqueName="[UseTable].[LAB_RESULT_CODE].[All]" dimensionUniqueName="[UseTable]" displayFolder="" count="0" memberValueDatatype="130" unbalanced="0"/>
    <cacheHierarchy uniqueName="[UseTable].[LAB_VALUE]" caption="LAB_VALUE" attribute="1" defaultMemberUniqueName="[UseTable].[LAB_VALUE].[All]" allUniqueName="[UseTable].[LAB_VALUE].[All]" dimensionUniqueName="[UseTable]" displayFolder="" count="0" memberValueDatatype="130" unbalanced="0"/>
    <cacheHierarchy uniqueName="[UseTable].[DRAW_DATE (Month)]" caption="DRAW_DATE (Month)" attribute="1" defaultMemberUniqueName="[UseTable].[DRAW_DATE (Month)].[All]" allUniqueName="[UseTable].[DRAW_DATE (Month)].[All]" dimensionUniqueName="[UseTable]" displayFolder="" count="0" memberValueDatatype="130" unbalanced="0"/>
    <cacheHierarchy uniqueName="[UseTable].[DRAW_DATE (Year)]" caption="DRAW_DATE (Year)" attribute="1" defaultMemberUniqueName="[UseTable].[DRAW_DATE (Year)].[All]" allUniqueName="[UseTable].[DRAW_DATE (Year)].[All]" dimensionUniqueName="[UseTable]" displayFolder="" count="0" memberValueDatatype="130" unbalanced="0"/>
    <cacheHierarchy uniqueName="[UseTable].[LAB_VALUEs]" caption="LAB_VALUEs" attribute="1" defaultMemberUniqueName="[UseTable].[LAB_VALUEs].[All]" allUniqueName="[UseTable].[LAB_VALUEs].[All]" dimensionUniqueName="[UseTable]" displayFolder="" count="0" memberValueDatatype="5" unbalanced="0"/>
    <cacheHierarchy uniqueName="[AdminTable].[Admin Date (Month Index)]" caption="Admin Date (Month Index)" attribute="1" defaultMemberUniqueName="[AdminTable].[Admin Date (Month Index)].[All]" allUniqueName="[AdminTable].[Admin Date (Month Index)].[All]" dimensionUniqueName="[AdminTable]" displayFolder="" count="0" memberValueDatatype="20" unbalanced="0" hidden="1"/>
    <cacheHierarchy uniqueName="[UseTable].[DRAW_DATE (Month Index)]" caption="DRAW_DATE (Month Index)" attribute="1" defaultMemberUniqueName="[UseTable].[DRAW_DATE (Month Index)].[All]" allUniqueName="[UseTable].[DRAW_DATE (Month Index)].[All]" dimensionUniqueName="[UseTable]" displayFolder="" count="0" memberValueDatatype="20" unbalanced="0" hidden="1"/>
    <cacheHierarchy uniqueName="[Measures].[__XL_Count IDTable]" caption="__XL_Count IDTable" measure="1" displayFolder="" measureGroup="IDTable" count="0" hidden="1"/>
    <cacheHierarchy uniqueName="[Measures].[__XL_Count AdminTable]" caption="__XL_Count AdminTable" measure="1" displayFolder="" measureGroup="AdminTable" count="0" hidden="1"/>
    <cacheHierarchy uniqueName="[Measures].[__XL_Count UseTable]" caption="__XL_Count UseTable" measure="1" displayFolder="" measureGroup="UseTable" count="0" hidden="1"/>
    <cacheHierarchy uniqueName="[Measures].[__No measures defined]" caption="__No measures defined" measure="1" displayFolder="" count="0" hidden="1"/>
    <cacheHierarchy uniqueName="[Measures].[Sum of Units]" caption="Sum of Units" measure="1" displayFolder="" measureGroup="AdminTab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LAB_VALUE]" caption="Count of LAB_VALUE" measure="1" displayFolder="" measureGroup="UseTabl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LAB_VALUEs]" caption="Sum of LAB_VALUEs" measure="1" displayFolder="" measureGroup="UseTabl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D]" caption="Sum of ID" measure="1" displayFolder="" measureGroup="AdminTab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AdminTab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 2]" caption="Count of ID 2" measure="1" displayFolder="" measureGroup="UseTabl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AdminTable" uniqueName="[AdminTable]" caption="AdminTable"/>
    <dimension name="IDTable" uniqueName="[IDTable]" caption="IDTable"/>
    <dimension measure="1" name="Measures" uniqueName="[Measures]" caption="Measures"/>
    <dimension name="UseTable" uniqueName="[UseTable]" caption="UseTable"/>
  </dimensions>
  <measureGroups count="3">
    <measureGroup name="AdminTable" caption="AdminTable"/>
    <measureGroup name="IDTable" caption="IDTable"/>
    <measureGroup name="UseTable" caption="UseTable"/>
  </measureGroups>
  <maps count="5">
    <map measureGroup="0" dimension="0"/>
    <map measureGroup="0" dimension="1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004.923248032406" backgroundQuery="1" createdVersion="6" refreshedVersion="6" minRefreshableVersion="3" recordCount="0" supportSubquery="1" supportAdvancedDrill="1" xr:uid="{A96DF213-BBF8-43EA-A837-952EDDD22ED1}">
  <cacheSource type="external" connectionId="1"/>
  <cacheFields count="4">
    <cacheField name="[AdminTable].[Admin Date (Month)].[Admin Date (Month)]" caption="Admin Date (Month)" numFmtId="0" hierarchy="4" level="1">
      <sharedItems count="6">
        <s v="Jul"/>
        <s v="Aug"/>
        <s v="Sep"/>
        <s v="Oct"/>
        <s v="Nov"/>
        <s v="Dec"/>
      </sharedItems>
    </cacheField>
    <cacheField name="[AdminTable].[Admin Date (Year)].[Admin Date (Year)]" caption="Admin Date (Year)" numFmtId="0" hierarchy="5" level="1">
      <sharedItems count="1">
        <s v="2012"/>
      </sharedItems>
    </cacheField>
    <cacheField name="[AdminTable].[Med].[Med]" caption="Med" numFmtId="0" hierarchy="1" level="1">
      <sharedItems count="2">
        <s v="Med A"/>
        <s v="Med B"/>
      </sharedItems>
    </cacheField>
    <cacheField name="[Measures].[Count of ID]" caption="Count of ID" numFmtId="0" hierarchy="25" level="32767"/>
  </cacheFields>
  <cacheHierarchies count="27">
    <cacheHierarchy uniqueName="[AdminTable].[ID]" caption="ID" attribute="1" defaultMemberUniqueName="[AdminTable].[ID].[All]" allUniqueName="[AdminTable].[ID].[All]" dimensionUniqueName="[AdminTable]" displayFolder="" count="0" memberValueDatatype="20" unbalanced="0"/>
    <cacheHierarchy uniqueName="[AdminTable].[Med]" caption="Med" attribute="1" defaultMemberUniqueName="[AdminTable].[Med].[All]" allUniqueName="[AdminTable].[Med].[All]" dimensionUniqueName="[AdminTable]" displayFolder="" count="2" memberValueDatatype="130" unbalanced="0">
      <fieldsUsage count="2">
        <fieldUsage x="-1"/>
        <fieldUsage x="2"/>
      </fieldsUsage>
    </cacheHierarchy>
    <cacheHierarchy uniqueName="[AdminTable].[Admin Date]" caption="Admin Date" attribute="1" time="1" defaultMemberUniqueName="[AdminTable].[Admin Date].[All]" allUniqueName="[AdminTable].[Admin Date].[All]" dimensionUniqueName="[AdminTable]" displayFolder="" count="0" memberValueDatatype="7" unbalanced="0"/>
    <cacheHierarchy uniqueName="[AdminTable].[Units]" caption="Units" attribute="1" defaultMemberUniqueName="[AdminTable].[Units].[All]" allUniqueName="[AdminTable].[Units].[All]" dimensionUniqueName="[AdminTable]" displayFolder="" count="0" memberValueDatatype="20" unbalanced="0"/>
    <cacheHierarchy uniqueName="[AdminTable].[Admin Date (Month)]" caption="Admin Date (Month)" attribute="1" defaultMemberUniqueName="[AdminTable].[Admin Date (Month)].[All]" allUniqueName="[AdminTable].[Admin Date (Month)].[All]" dimensionUniqueName="[AdminTable]" displayFolder="" count="2" memberValueDatatype="130" unbalanced="0">
      <fieldsUsage count="2">
        <fieldUsage x="-1"/>
        <fieldUsage x="0"/>
      </fieldsUsage>
    </cacheHierarchy>
    <cacheHierarchy uniqueName="[AdminTable].[Admin Date (Year)]" caption="Admin Date (Year)" attribute="1" defaultMemberUniqueName="[AdminTable].[Admin Date (Year)].[All]" allUniqueName="[AdminTable].[Admin Date (Year)].[All]" dimensionUniqueName="[AdminTable]" displayFolder="" count="2" memberValueDatatype="130" unbalanced="0">
      <fieldsUsage count="2">
        <fieldUsage x="-1"/>
        <fieldUsage x="1"/>
      </fieldsUsage>
    </cacheHierarchy>
    <cacheHierarchy uniqueName="[AdminTable].[Week]" caption="Week" attribute="1" defaultMemberUniqueName="[AdminTable].[Week].[All]" allUniqueName="[AdminTable].[Week].[All]" dimensionUniqueName="[AdminTable]" displayFolder="" count="0" memberValueDatatype="20" unbalanced="0"/>
    <cacheHierarchy uniqueName="[IDTable].[ID]" caption="ID" attribute="1" defaultMemberUniqueName="[IDTable].[ID].[All]" allUniqueName="[IDTable].[ID].[All]" dimensionUniqueName="[IDTable]" displayFolder="" count="0" memberValueDatatype="130" unbalanced="0"/>
    <cacheHierarchy uniqueName="[UseTable].[ID]" caption="ID" attribute="1" defaultMemberUniqueName="[UseTable].[ID].[All]" allUniqueName="[UseTable].[ID].[All]" dimensionUniqueName="[UseTable]" displayFolder="" count="0" memberValueDatatype="130" unbalanced="0"/>
    <cacheHierarchy uniqueName="[UseTable].[DRAW_DATE]" caption="DRAW_DATE" attribute="1" time="1" defaultMemberUniqueName="[UseTable].[DRAW_DATE].[All]" allUniqueName="[UseTable].[DRAW_DATE].[All]" dimensionUniqueName="[UseTable]" displayFolder="" count="0" memberValueDatatype="7" unbalanced="0"/>
    <cacheHierarchy uniqueName="[UseTable].[LAB_RESULT_CODE]" caption="LAB_RESULT_CODE" attribute="1" defaultMemberUniqueName="[UseTable].[LAB_RESULT_CODE].[All]" allUniqueName="[UseTable].[LAB_RESULT_CODE].[All]" dimensionUniqueName="[UseTable]" displayFolder="" count="0" memberValueDatatype="130" unbalanced="0"/>
    <cacheHierarchy uniqueName="[UseTable].[LAB_VALUE]" caption="LAB_VALUE" attribute="1" defaultMemberUniqueName="[UseTable].[LAB_VALUE].[All]" allUniqueName="[UseTable].[LAB_VALUE].[All]" dimensionUniqueName="[UseTable]" displayFolder="" count="0" memberValueDatatype="130" unbalanced="0"/>
    <cacheHierarchy uniqueName="[UseTable].[DRAW_DATE (Month)]" caption="DRAW_DATE (Month)" attribute="1" defaultMemberUniqueName="[UseTable].[DRAW_DATE (Month)].[All]" allUniqueName="[UseTable].[DRAW_DATE (Month)].[All]" dimensionUniqueName="[UseTable]" displayFolder="" count="0" memberValueDatatype="130" unbalanced="0"/>
    <cacheHierarchy uniqueName="[UseTable].[DRAW_DATE (Year)]" caption="DRAW_DATE (Year)" attribute="1" defaultMemberUniqueName="[UseTable].[DRAW_DATE (Year)].[All]" allUniqueName="[UseTable].[DRAW_DATE (Year)].[All]" dimensionUniqueName="[UseTable]" displayFolder="" count="0" memberValueDatatype="130" unbalanced="0"/>
    <cacheHierarchy uniqueName="[UseTable].[LAB_VALUEs]" caption="LAB_VALUEs" attribute="1" defaultMemberUniqueName="[UseTable].[LAB_VALUEs].[All]" allUniqueName="[UseTable].[LAB_VALUEs].[All]" dimensionUniqueName="[UseTable]" displayFolder="" count="0" memberValueDatatype="5" unbalanced="0"/>
    <cacheHierarchy uniqueName="[AdminTable].[Admin Date (Month Index)]" caption="Admin Date (Month Index)" attribute="1" defaultMemberUniqueName="[AdminTable].[Admin Date (Month Index)].[All]" allUniqueName="[AdminTable].[Admin Date (Month Index)].[All]" dimensionUniqueName="[AdminTable]" displayFolder="" count="0" memberValueDatatype="20" unbalanced="0" hidden="1"/>
    <cacheHierarchy uniqueName="[UseTable].[DRAW_DATE (Month Index)]" caption="DRAW_DATE (Month Index)" attribute="1" defaultMemberUniqueName="[UseTable].[DRAW_DATE (Month Index)].[All]" allUniqueName="[UseTable].[DRAW_DATE (Month Index)].[All]" dimensionUniqueName="[UseTable]" displayFolder="" count="0" memberValueDatatype="20" unbalanced="0" hidden="1"/>
    <cacheHierarchy uniqueName="[Measures].[__XL_Count IDTable]" caption="__XL_Count IDTable" measure="1" displayFolder="" measureGroup="IDTable" count="0" hidden="1"/>
    <cacheHierarchy uniqueName="[Measures].[__XL_Count AdminTable]" caption="__XL_Count AdminTable" measure="1" displayFolder="" measureGroup="AdminTable" count="0" hidden="1"/>
    <cacheHierarchy uniqueName="[Measures].[__XL_Count UseTable]" caption="__XL_Count UseTable" measure="1" displayFolder="" measureGroup="UseTable" count="0" hidden="1"/>
    <cacheHierarchy uniqueName="[Measures].[__No measures defined]" caption="__No measures defined" measure="1" displayFolder="" count="0" hidden="1"/>
    <cacheHierarchy uniqueName="[Measures].[Sum of Units]" caption="Sum of Units" measure="1" displayFolder="" measureGroup="AdminTab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LAB_VALUE]" caption="Count of LAB_VALUE" measure="1" displayFolder="" measureGroup="UseTabl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LAB_VALUEs]" caption="Sum of LAB_VALUEs" measure="1" displayFolder="" measureGroup="UseTabl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D]" caption="Sum of ID" measure="1" displayFolder="" measureGroup="AdminTab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AdminTabl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 2]" caption="Count of ID 2" measure="1" displayFolder="" measureGroup="UseTabl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AdminTable" uniqueName="[AdminTable]" caption="AdminTable"/>
    <dimension name="IDTable" uniqueName="[IDTable]" caption="IDTable"/>
    <dimension measure="1" name="Measures" uniqueName="[Measures]" caption="Measures"/>
    <dimension name="UseTable" uniqueName="[UseTable]" caption="UseTable"/>
  </dimensions>
  <measureGroups count="3">
    <measureGroup name="AdminTable" caption="AdminTable"/>
    <measureGroup name="IDTable" caption="IDTable"/>
    <measureGroup name="UseTable" caption="UseTable"/>
  </measureGroups>
  <maps count="5">
    <map measureGroup="0" dimension="0"/>
    <map measureGroup="0" dimension="1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004.923248842591" backgroundQuery="1" createdVersion="6" refreshedVersion="6" minRefreshableVersion="3" recordCount="0" supportSubquery="1" supportAdvancedDrill="1" xr:uid="{AF2FB542-C229-42B0-BD59-88E5067F84F9}">
  <cacheSource type="external" connectionId="1"/>
  <cacheFields count="5">
    <cacheField name="[AdminTable].[Admin Date].[Admin Date]" caption="Admin Date" numFmtId="0" hierarchy="2" level="1">
      <sharedItems containsNonDate="0" containsString="0" containsBlank="1" count="1">
        <m/>
      </sharedItems>
    </cacheField>
    <cacheField name="[AdminTable].[Admin Date (Month)].[Admin Date (Month)]" caption="Admin Date (Month)" numFmtId="0" hierarchy="4" level="1">
      <sharedItems count="6">
        <s v="Jul"/>
        <s v="Aug"/>
        <s v="Sep"/>
        <s v="Oct"/>
        <s v="Nov"/>
        <s v="Dec"/>
      </sharedItems>
    </cacheField>
    <cacheField name="[AdminTable].[Admin Date (Year)].[Admin Date (Year)]" caption="Admin Date (Year)" numFmtId="0" hierarchy="5" level="1">
      <sharedItems count="1">
        <s v="2012"/>
      </sharedItems>
    </cacheField>
    <cacheField name="[Measures].[Sum of Units]" caption="Sum of Units" numFmtId="0" hierarchy="21" level="32767"/>
    <cacheField name="[AdminTable].[Med].[Med]" caption="Med" numFmtId="0" hierarchy="1" level="1">
      <sharedItems count="2">
        <s v="Med A"/>
        <s v="Med B"/>
      </sharedItems>
    </cacheField>
  </cacheFields>
  <cacheHierarchies count="27">
    <cacheHierarchy uniqueName="[AdminTable].[ID]" caption="ID" attribute="1" defaultMemberUniqueName="[AdminTable].[ID].[All]" allUniqueName="[AdminTable].[ID].[All]" dimensionUniqueName="[AdminTable]" displayFolder="" count="0" memberValueDatatype="20" unbalanced="0"/>
    <cacheHierarchy uniqueName="[AdminTable].[Med]" caption="Med" attribute="1" defaultMemberUniqueName="[AdminTable].[Med].[All]" allUniqueName="[AdminTable].[Med].[All]" dimensionUniqueName="[AdminTable]" displayFolder="" count="2" memberValueDatatype="130" unbalanced="0">
      <fieldsUsage count="2">
        <fieldUsage x="-1"/>
        <fieldUsage x="4"/>
      </fieldsUsage>
    </cacheHierarchy>
    <cacheHierarchy uniqueName="[AdminTable].[Admin Date]" caption="Admin Date" attribute="1" time="1" defaultMemberUniqueName="[AdminTable].[Admin Date].[All]" allUniqueName="[AdminTable].[Admin Date].[All]" dimensionUniqueName="[AdminTable]" displayFolder="" count="2" memberValueDatatype="7" unbalanced="0">
      <fieldsUsage count="2">
        <fieldUsage x="-1"/>
        <fieldUsage x="0"/>
      </fieldsUsage>
    </cacheHierarchy>
    <cacheHierarchy uniqueName="[AdminTable].[Units]" caption="Units" attribute="1" defaultMemberUniqueName="[AdminTable].[Units].[All]" allUniqueName="[AdminTable].[Units].[All]" dimensionUniqueName="[AdminTable]" displayFolder="" count="0" memberValueDatatype="20" unbalanced="0"/>
    <cacheHierarchy uniqueName="[AdminTable].[Admin Date (Month)]" caption="Admin Date (Month)" attribute="1" defaultMemberUniqueName="[AdminTable].[Admin Date (Month)].[All]" allUniqueName="[AdminTable].[Admin Date (Month)].[All]" dimensionUniqueName="[AdminTable]" displayFolder="" count="2" memberValueDatatype="130" unbalanced="0">
      <fieldsUsage count="2">
        <fieldUsage x="-1"/>
        <fieldUsage x="1"/>
      </fieldsUsage>
    </cacheHierarchy>
    <cacheHierarchy uniqueName="[AdminTable].[Admin Date (Year)]" caption="Admin Date (Year)" attribute="1" defaultMemberUniqueName="[AdminTable].[Admin Date (Year)].[All]" allUniqueName="[AdminTable].[Admin Date (Year)].[All]" dimensionUniqueName="[AdminTable]" displayFolder="" count="2" memberValueDatatype="130" unbalanced="0">
      <fieldsUsage count="2">
        <fieldUsage x="-1"/>
        <fieldUsage x="2"/>
      </fieldsUsage>
    </cacheHierarchy>
    <cacheHierarchy uniqueName="[AdminTable].[Week]" caption="Week" attribute="1" defaultMemberUniqueName="[AdminTable].[Week].[All]" allUniqueName="[AdminTable].[Week].[All]" dimensionUniqueName="[AdminTable]" displayFolder="" count="0" memberValueDatatype="20" unbalanced="0"/>
    <cacheHierarchy uniqueName="[IDTable].[ID]" caption="ID" attribute="1" defaultMemberUniqueName="[IDTable].[ID].[All]" allUniqueName="[IDTable].[ID].[All]" dimensionUniqueName="[IDTable]" displayFolder="" count="0" memberValueDatatype="130" unbalanced="0"/>
    <cacheHierarchy uniqueName="[UseTable].[ID]" caption="ID" attribute="1" defaultMemberUniqueName="[UseTable].[ID].[All]" allUniqueName="[UseTable].[ID].[All]" dimensionUniqueName="[UseTable]" displayFolder="" count="0" memberValueDatatype="130" unbalanced="0"/>
    <cacheHierarchy uniqueName="[UseTable].[DRAW_DATE]" caption="DRAW_DATE" attribute="1" time="1" defaultMemberUniqueName="[UseTable].[DRAW_DATE].[All]" allUniqueName="[UseTable].[DRAW_DATE].[All]" dimensionUniqueName="[UseTable]" displayFolder="" count="0" memberValueDatatype="7" unbalanced="0"/>
    <cacheHierarchy uniqueName="[UseTable].[LAB_RESULT_CODE]" caption="LAB_RESULT_CODE" attribute="1" defaultMemberUniqueName="[UseTable].[LAB_RESULT_CODE].[All]" allUniqueName="[UseTable].[LAB_RESULT_CODE].[All]" dimensionUniqueName="[UseTable]" displayFolder="" count="0" memberValueDatatype="130" unbalanced="0"/>
    <cacheHierarchy uniqueName="[UseTable].[LAB_VALUE]" caption="LAB_VALUE" attribute="1" defaultMemberUniqueName="[UseTable].[LAB_VALUE].[All]" allUniqueName="[UseTable].[LAB_VALUE].[All]" dimensionUniqueName="[UseTable]" displayFolder="" count="0" memberValueDatatype="130" unbalanced="0"/>
    <cacheHierarchy uniqueName="[UseTable].[DRAW_DATE (Month)]" caption="DRAW_DATE (Month)" attribute="1" defaultMemberUniqueName="[UseTable].[DRAW_DATE (Month)].[All]" allUniqueName="[UseTable].[DRAW_DATE (Month)].[All]" dimensionUniqueName="[UseTable]" displayFolder="" count="0" memberValueDatatype="130" unbalanced="0"/>
    <cacheHierarchy uniqueName="[UseTable].[DRAW_DATE (Year)]" caption="DRAW_DATE (Year)" attribute="1" defaultMemberUniqueName="[UseTable].[DRAW_DATE (Year)].[All]" allUniqueName="[UseTable].[DRAW_DATE (Year)].[All]" dimensionUniqueName="[UseTable]" displayFolder="" count="0" memberValueDatatype="130" unbalanced="0"/>
    <cacheHierarchy uniqueName="[UseTable].[LAB_VALUEs]" caption="LAB_VALUEs" attribute="1" defaultMemberUniqueName="[UseTable].[LAB_VALUEs].[All]" allUniqueName="[UseTable].[LAB_VALUEs].[All]" dimensionUniqueName="[UseTable]" displayFolder="" count="0" memberValueDatatype="5" unbalanced="0"/>
    <cacheHierarchy uniqueName="[AdminTable].[Admin Date (Month Index)]" caption="Admin Date (Month Index)" attribute="1" defaultMemberUniqueName="[AdminTable].[Admin Date (Month Index)].[All]" allUniqueName="[AdminTable].[Admin Date (Month Index)].[All]" dimensionUniqueName="[AdminTable]" displayFolder="" count="0" memberValueDatatype="20" unbalanced="0" hidden="1"/>
    <cacheHierarchy uniqueName="[UseTable].[DRAW_DATE (Month Index)]" caption="DRAW_DATE (Month Index)" attribute="1" defaultMemberUniqueName="[UseTable].[DRAW_DATE (Month Index)].[All]" allUniqueName="[UseTable].[DRAW_DATE (Month Index)].[All]" dimensionUniqueName="[UseTable]" displayFolder="" count="0" memberValueDatatype="20" unbalanced="0" hidden="1"/>
    <cacheHierarchy uniqueName="[Measures].[__XL_Count IDTable]" caption="__XL_Count IDTable" measure="1" displayFolder="" measureGroup="IDTable" count="0" hidden="1"/>
    <cacheHierarchy uniqueName="[Measures].[__XL_Count AdminTable]" caption="__XL_Count AdminTable" measure="1" displayFolder="" measureGroup="AdminTable" count="0" hidden="1"/>
    <cacheHierarchy uniqueName="[Measures].[__XL_Count UseTable]" caption="__XL_Count UseTable" measure="1" displayFolder="" measureGroup="UseTable" count="0" hidden="1"/>
    <cacheHierarchy uniqueName="[Measures].[__No measures defined]" caption="__No measures defined" measure="1" displayFolder="" count="0" hidden="1"/>
    <cacheHierarchy uniqueName="[Measures].[Sum of Units]" caption="Sum of Units" measure="1" displayFolder="" measureGroup="AdminTabl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LAB_VALUE]" caption="Count of LAB_VALUE" measure="1" displayFolder="" measureGroup="UseTabl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LAB_VALUEs]" caption="Sum of LAB_VALUEs" measure="1" displayFolder="" measureGroup="UseTabl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D]" caption="Sum of ID" measure="1" displayFolder="" measureGroup="AdminTab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AdminTab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 2]" caption="Count of ID 2" measure="1" displayFolder="" measureGroup="UseTabl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AdminTable" uniqueName="[AdminTable]" caption="AdminTable"/>
    <dimension name="IDTable" uniqueName="[IDTable]" caption="IDTable"/>
    <dimension measure="1" name="Measures" uniqueName="[Measures]" caption="Measures"/>
    <dimension name="UseTable" uniqueName="[UseTable]" caption="UseTable"/>
  </dimensions>
  <measureGroups count="3">
    <measureGroup name="AdminTable" caption="AdminTable"/>
    <measureGroup name="IDTable" caption="IDTable"/>
    <measureGroup name="UseTable" caption="UseTable"/>
  </measureGroups>
  <maps count="5">
    <map measureGroup="0" dimension="0"/>
    <map measureGroup="0" dimension="1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004.923249768515" backgroundQuery="1" createdVersion="6" refreshedVersion="6" minRefreshableVersion="3" recordCount="0" supportSubquery="1" supportAdvancedDrill="1" xr:uid="{9F14E3F5-B926-41AC-B6D4-3C2B4A893C7F}">
  <cacheSource type="external" connectionId="1"/>
  <cacheFields count="5">
    <cacheField name="[UseTable].[DRAW_DATE].[DRAW_DATE]" caption="DRAW_DATE" numFmtId="0" hierarchy="9" level="1">
      <sharedItems containsSemiMixedTypes="0" containsNonDate="0" containsDate="1" containsString="0" minDate="2012-07-02T00:00:00" maxDate="2012-12-06T00:00:00" count="119">
        <d v="2012-07-02T00:00:00"/>
        <d v="2012-07-03T00:00:00"/>
        <d v="2012-07-04T00:00:00"/>
        <d v="2012-07-05T00:00:00"/>
        <d v="2012-07-06T00:00:00"/>
        <d v="2012-07-07T00:00:00"/>
        <d v="2012-07-09T00:00:00"/>
        <d v="2012-07-10T00:00:00"/>
        <d v="2012-07-11T00:00:00"/>
        <d v="2012-07-12T00:00:00"/>
        <d v="2012-07-13T00:00:00"/>
        <d v="2012-07-14T00:00:00"/>
        <d v="2012-07-17T00:00:00"/>
        <d v="2012-07-18T00:00:00"/>
        <d v="2012-07-19T00:00:00"/>
        <d v="2012-07-20T00:00:00"/>
        <d v="2012-07-21T00:00:00"/>
        <d v="2012-07-25T00:00:00"/>
        <d v="2012-07-26T00:00:00"/>
        <d v="2012-07-27T00:00:00"/>
        <d v="2012-07-28T00:00:00"/>
        <d v="2012-07-31T00:00:00"/>
        <d v="2012-08-01T00:00:00"/>
        <d v="2012-08-02T00:00:00"/>
        <d v="2012-08-03T00:00:00"/>
        <d v="2012-08-04T00:00:00"/>
        <d v="2012-08-06T00:00:00"/>
        <d v="2012-08-07T00:00:00"/>
        <d v="2012-08-08T00:00:00"/>
        <d v="2012-08-09T00:00:00"/>
        <d v="2012-08-11T00:00:00"/>
        <d v="2012-08-13T00:00:00"/>
        <d v="2012-08-14T00:00:00"/>
        <d v="2012-08-15T00:00:00"/>
        <d v="2012-08-16T00:00:00"/>
        <d v="2012-08-17T00:00:00"/>
        <d v="2012-08-18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1T00:00:00"/>
        <d v="2012-09-01T00:00:00"/>
        <d v="2012-09-03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5T00:00:00"/>
        <d v="2012-09-17T00:00:00"/>
        <d v="2012-09-18T00:00:00"/>
        <d v="2012-09-19T00:00:00"/>
        <d v="2012-09-20T00:00:00"/>
        <d v="2012-09-21T00:00:00"/>
        <d v="2012-09-22T00:00:00"/>
        <d v="2012-09-24T00:00:00"/>
        <d v="2012-09-25T00:00:00"/>
        <d v="2012-09-26T00:00:00"/>
        <d v="2012-09-28T00:00:00"/>
        <d v="2012-10-01T00:00:00"/>
        <d v="2012-10-02T00:00:00"/>
        <d v="2012-10-03T00:00:00"/>
        <d v="2012-10-04T00:00:00"/>
        <d v="2012-10-05T00:00:00"/>
        <d v="2012-10-06T00:00:00"/>
        <d v="2012-10-09T00:00:00"/>
        <d v="2012-10-10T00:00:00"/>
        <d v="2012-10-11T00:00:00"/>
        <d v="2012-10-13T00:00:00"/>
        <d v="2012-10-16T00:00:00"/>
        <d v="2012-10-17T00:00:00"/>
        <d v="2012-10-18T00:00:00"/>
        <d v="2012-10-19T00:00:00"/>
        <d v="2012-10-20T00:00:00"/>
        <d v="2012-10-22T00:00:00"/>
        <d v="2012-10-23T00:00:00"/>
        <d v="2012-10-25T00:00:00"/>
        <d v="2012-10-26T00:00:00"/>
        <d v="2012-10-27T00:00:00"/>
        <d v="2012-10-29T00:00:00"/>
        <d v="2012-10-30T00:00:00"/>
        <d v="2012-10-31T00:00:00"/>
        <d v="2012-11-01T00:00:00"/>
        <d v="2012-11-02T00:00:00"/>
        <d v="2012-11-03T00:00:00"/>
        <d v="2012-11-05T00:00:00"/>
        <d v="2012-11-06T00:00:00"/>
        <d v="2012-11-07T00:00:00"/>
        <d v="2012-11-08T00:00:00"/>
        <d v="2012-11-09T00:00:00"/>
        <d v="2012-11-10T00:00:00"/>
        <d v="2012-11-12T00:00:00"/>
        <d v="2012-11-13T00:00:00"/>
        <d v="2012-11-14T00:00:00"/>
        <d v="2012-11-15T00:00:00"/>
        <d v="2012-11-16T00:00:00"/>
        <d v="2012-11-17T00:00:00"/>
        <d v="2012-11-19T00:00:00"/>
        <d v="2012-11-20T00:00:00"/>
        <d v="2012-11-21T00:00:00"/>
        <d v="2012-11-23T00:00:00"/>
        <d v="2012-11-24T00:00:00"/>
        <d v="2012-11-26T00:00:00"/>
        <d v="2012-11-27T00:00:00"/>
        <d v="2012-11-28T00:00:00"/>
        <d v="2012-11-29T00:00:00"/>
        <d v="2012-11-30T00:00:00"/>
        <d v="2012-12-01T00:00:00"/>
        <d v="2012-12-03T00:00:00"/>
        <d v="2012-12-04T00:00:00"/>
        <d v="2012-12-05T00:00:00"/>
      </sharedItems>
    </cacheField>
    <cacheField name="[UseTable].[DRAW_DATE (Month)].[DRAW_DATE (Month)]" caption="DRAW_DATE (Month)" numFmtId="0" hierarchy="12" level="1">
      <sharedItems count="6">
        <s v="Jul"/>
        <s v="Aug"/>
        <s v="Sep"/>
        <s v="Oct"/>
        <s v="Nov"/>
        <s v="Dec"/>
      </sharedItems>
    </cacheField>
    <cacheField name="[UseTable].[DRAW_DATE (Year)].[DRAW_DATE (Year)]" caption="DRAW_DATE (Year)" numFmtId="0" hierarchy="13" level="1">
      <sharedItems count="1">
        <s v="2012"/>
      </sharedItems>
    </cacheField>
    <cacheField name="[UseTable].[LAB_RESULT_CODE].[LAB_RESULT_CODE]" caption="LAB_RESULT_CODE" numFmtId="0" hierarchy="10" level="1">
      <sharedItems count="3">
        <s v="LAB A"/>
        <s v="LAB B"/>
        <s v="LAB C"/>
      </sharedItems>
    </cacheField>
    <cacheField name="[Measures].[Sum of LAB_VALUEs]" caption="Sum of LAB_VALUEs" numFmtId="0" hierarchy="23" level="32767"/>
  </cacheFields>
  <cacheHierarchies count="27">
    <cacheHierarchy uniqueName="[AdminTable].[ID]" caption="ID" attribute="1" defaultMemberUniqueName="[AdminTable].[ID].[All]" allUniqueName="[AdminTable].[ID].[All]" dimensionUniqueName="[AdminTable]" displayFolder="" count="0" memberValueDatatype="20" unbalanced="0"/>
    <cacheHierarchy uniqueName="[AdminTable].[Med]" caption="Med" attribute="1" defaultMemberUniqueName="[AdminTable].[Med].[All]" allUniqueName="[AdminTable].[Med].[All]" dimensionUniqueName="[AdminTable]" displayFolder="" count="0" memberValueDatatype="130" unbalanced="0"/>
    <cacheHierarchy uniqueName="[AdminTable].[Admin Date]" caption="Admin Date" attribute="1" time="1" defaultMemberUniqueName="[AdminTable].[Admin Date].[All]" allUniqueName="[AdminTable].[Admin Date].[All]" dimensionUniqueName="[AdminTable]" displayFolder="" count="0" memberValueDatatype="7" unbalanced="0"/>
    <cacheHierarchy uniqueName="[AdminTable].[Units]" caption="Units" attribute="1" defaultMemberUniqueName="[AdminTable].[Units].[All]" allUniqueName="[AdminTable].[Units].[All]" dimensionUniqueName="[AdminTable]" displayFolder="" count="0" memberValueDatatype="20" unbalanced="0"/>
    <cacheHierarchy uniqueName="[AdminTable].[Admin Date (Month)]" caption="Admin Date (Month)" attribute="1" defaultMemberUniqueName="[AdminTable].[Admin Date (Month)].[All]" allUniqueName="[AdminTable].[Admin Date (Month)].[All]" dimensionUniqueName="[AdminTable]" displayFolder="" count="0" memberValueDatatype="130" unbalanced="0"/>
    <cacheHierarchy uniqueName="[AdminTable].[Admin Date (Year)]" caption="Admin Date (Year)" attribute="1" defaultMemberUniqueName="[AdminTable].[Admin Date (Year)].[All]" allUniqueName="[AdminTable].[Admin Date (Year)].[All]" dimensionUniqueName="[AdminTable]" displayFolder="" count="0" memberValueDatatype="130" unbalanced="0"/>
    <cacheHierarchy uniqueName="[AdminTable].[Week]" caption="Week" attribute="1" defaultMemberUniqueName="[AdminTable].[Week].[All]" allUniqueName="[AdminTable].[Week].[All]" dimensionUniqueName="[AdminTable]" displayFolder="" count="0" memberValueDatatype="20" unbalanced="0"/>
    <cacheHierarchy uniqueName="[IDTable].[ID]" caption="ID" attribute="1" defaultMemberUniqueName="[IDTable].[ID].[All]" allUniqueName="[IDTable].[ID].[All]" dimensionUniqueName="[IDTable]" displayFolder="" count="0" memberValueDatatype="130" unbalanced="0"/>
    <cacheHierarchy uniqueName="[UseTable].[ID]" caption="ID" attribute="1" defaultMemberUniqueName="[UseTable].[ID].[All]" allUniqueName="[UseTable].[ID].[All]" dimensionUniqueName="[UseTable]" displayFolder="" count="0" memberValueDatatype="130" unbalanced="0"/>
    <cacheHierarchy uniqueName="[UseTable].[DRAW_DATE]" caption="DRAW_DATE" attribute="1" time="1" defaultMemberUniqueName="[UseTable].[DRAW_DATE].[All]" allUniqueName="[UseTable].[DRAW_DATE].[All]" dimensionUniqueName="[UseTable]" displayFolder="" count="2" memberValueDatatype="7" unbalanced="0">
      <fieldsUsage count="2">
        <fieldUsage x="-1"/>
        <fieldUsage x="0"/>
      </fieldsUsage>
    </cacheHierarchy>
    <cacheHierarchy uniqueName="[UseTable].[LAB_RESULT_CODE]" caption="LAB_RESULT_CODE" attribute="1" defaultMemberUniqueName="[UseTable].[LAB_RESULT_CODE].[All]" allUniqueName="[UseTable].[LAB_RESULT_CODE].[All]" dimensionUniqueName="[UseTable]" displayFolder="" count="2" memberValueDatatype="130" unbalanced="0">
      <fieldsUsage count="2">
        <fieldUsage x="-1"/>
        <fieldUsage x="3"/>
      </fieldsUsage>
    </cacheHierarchy>
    <cacheHierarchy uniqueName="[UseTable].[LAB_VALUE]" caption="LAB_VALUE" attribute="1" defaultMemberUniqueName="[UseTable].[LAB_VALUE].[All]" allUniqueName="[UseTable].[LAB_VALUE].[All]" dimensionUniqueName="[UseTable]" displayFolder="" count="0" memberValueDatatype="130" unbalanced="0"/>
    <cacheHierarchy uniqueName="[UseTable].[DRAW_DATE (Month)]" caption="DRAW_DATE (Month)" attribute="1" defaultMemberUniqueName="[UseTable].[DRAW_DATE (Month)].[All]" allUniqueName="[UseTable].[DRAW_DATE (Month)].[All]" dimensionUniqueName="[UseTable]" displayFolder="" count="2" memberValueDatatype="130" unbalanced="0">
      <fieldsUsage count="2">
        <fieldUsage x="-1"/>
        <fieldUsage x="1"/>
      </fieldsUsage>
    </cacheHierarchy>
    <cacheHierarchy uniqueName="[UseTable].[DRAW_DATE (Year)]" caption="DRAW_DATE (Year)" attribute="1" defaultMemberUniqueName="[UseTable].[DRAW_DATE (Year)].[All]" allUniqueName="[UseTable].[DRAW_DATE (Year)].[All]" dimensionUniqueName="[UseTable]" displayFolder="" count="2" memberValueDatatype="130" unbalanced="0">
      <fieldsUsage count="2">
        <fieldUsage x="-1"/>
        <fieldUsage x="2"/>
      </fieldsUsage>
    </cacheHierarchy>
    <cacheHierarchy uniqueName="[UseTable].[LAB_VALUEs]" caption="LAB_VALUEs" attribute="1" defaultMemberUniqueName="[UseTable].[LAB_VALUEs].[All]" allUniqueName="[UseTable].[LAB_VALUEs].[All]" dimensionUniqueName="[UseTable]" displayFolder="" count="0" memberValueDatatype="5" unbalanced="0"/>
    <cacheHierarchy uniqueName="[AdminTable].[Admin Date (Month Index)]" caption="Admin Date (Month Index)" attribute="1" defaultMemberUniqueName="[AdminTable].[Admin Date (Month Index)].[All]" allUniqueName="[AdminTable].[Admin Date (Month Index)].[All]" dimensionUniqueName="[AdminTable]" displayFolder="" count="0" memberValueDatatype="20" unbalanced="0" hidden="1"/>
    <cacheHierarchy uniqueName="[UseTable].[DRAW_DATE (Month Index)]" caption="DRAW_DATE (Month Index)" attribute="1" defaultMemberUniqueName="[UseTable].[DRAW_DATE (Month Index)].[All]" allUniqueName="[UseTable].[DRAW_DATE (Month Index)].[All]" dimensionUniqueName="[UseTable]" displayFolder="" count="0" memberValueDatatype="20" unbalanced="0" hidden="1"/>
    <cacheHierarchy uniqueName="[Measures].[__XL_Count IDTable]" caption="__XL_Count IDTable" measure="1" displayFolder="" measureGroup="IDTable" count="0" hidden="1"/>
    <cacheHierarchy uniqueName="[Measures].[__XL_Count AdminTable]" caption="__XL_Count AdminTable" measure="1" displayFolder="" measureGroup="AdminTable" count="0" hidden="1"/>
    <cacheHierarchy uniqueName="[Measures].[__XL_Count UseTable]" caption="__XL_Count UseTable" measure="1" displayFolder="" measureGroup="UseTable" count="0" hidden="1"/>
    <cacheHierarchy uniqueName="[Measures].[__No measures defined]" caption="__No measures defined" measure="1" displayFolder="" count="0" hidden="1"/>
    <cacheHierarchy uniqueName="[Measures].[Sum of Units]" caption="Sum of Units" measure="1" displayFolder="" measureGroup="AdminTab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LAB_VALUE]" caption="Count of LAB_VALUE" measure="1" displayFolder="" measureGroup="UseTabl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LAB_VALUEs]" caption="Sum of LAB_VALUEs" measure="1" displayFolder="" measureGroup="UseTabl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D]" caption="Sum of ID" measure="1" displayFolder="" measureGroup="AdminTab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AdminTab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 2]" caption="Count of ID 2" measure="1" displayFolder="" measureGroup="UseTabl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AdminTable" uniqueName="[AdminTable]" caption="AdminTable"/>
    <dimension name="IDTable" uniqueName="[IDTable]" caption="IDTable"/>
    <dimension measure="1" name="Measures" uniqueName="[Measures]" caption="Measures"/>
    <dimension name="UseTable" uniqueName="[UseTable]" caption="UseTable"/>
  </dimensions>
  <measureGroups count="3">
    <measureGroup name="AdminTable" caption="AdminTable"/>
    <measureGroup name="IDTable" caption="IDTable"/>
    <measureGroup name="UseTable" caption="UseTable"/>
  </measureGroups>
  <maps count="5">
    <map measureGroup="0" dimension="0"/>
    <map measureGroup="0" dimension="1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04.940843750002" createdVersion="6" refreshedVersion="6" minRefreshableVersion="3" recordCount="2022" xr:uid="{135868D4-E241-4B89-81D4-94E621DA891B}">
  <cacheSource type="worksheet">
    <worksheetSource name="AdminTable"/>
  </cacheSource>
  <cacheFields count="5">
    <cacheField name="ID" numFmtId="0">
      <sharedItems containsSemiMixedTypes="0" containsString="0" containsNumber="1" containsInteger="1" minValue="1" maxValue="129" count="12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</sharedItems>
    </cacheField>
    <cacheField name="Med" numFmtId="0">
      <sharedItems count="2">
        <s v="Med A"/>
        <s v="Med B"/>
      </sharedItems>
    </cacheField>
    <cacheField name="Admin Date" numFmtId="14">
      <sharedItems containsSemiMixedTypes="0" containsNonDate="0" containsDate="1" containsString="0" minDate="2012-07-02T00:00:00" maxDate="2012-12-05T00:00:00" count="96">
        <d v="2012-07-02T00:00:00"/>
        <d v="2012-07-06T00:00:00"/>
        <d v="2012-07-09T00:00:00"/>
        <d v="2012-07-11T00:00:00"/>
        <d v="2012-07-13T00:00:00"/>
        <d v="2012-07-16T00:00:00"/>
        <d v="2012-07-20T00:00:00"/>
        <d v="2012-07-23T00:00:00"/>
        <d v="2012-07-25T00:00:00"/>
        <d v="2012-07-27T00:00:00"/>
        <d v="2012-07-30T00:00:00"/>
        <d v="2012-08-01T00:00:00"/>
        <d v="2012-08-03T00:00:00"/>
        <d v="2012-08-06T00:00:00"/>
        <d v="2012-08-08T00:00:00"/>
        <d v="2012-08-10T00:00:00"/>
        <d v="2012-08-13T00:00:00"/>
        <d v="2012-08-17T00:00:00"/>
        <d v="2012-08-20T00:00:00"/>
        <d v="2012-08-22T00:00:00"/>
        <d v="2012-08-24T00:00:00"/>
        <d v="2012-08-27T00:00:00"/>
        <d v="2012-08-29T00:00:00"/>
        <d v="2012-08-31T00:00:00"/>
        <d v="2012-09-03T00:00:00"/>
        <d v="2012-09-05T00:00:00"/>
        <d v="2012-09-12T00:00:00"/>
        <d v="2012-10-17T00:00:00"/>
        <d v="2012-11-28T00:00:00"/>
        <d v="2012-07-03T00:00:00"/>
        <d v="2012-07-05T00:00:00"/>
        <d v="2012-07-07T00:00:00"/>
        <d v="2012-07-10T00:00:00"/>
        <d v="2012-07-12T00:00:00"/>
        <d v="2012-07-14T00:00:00"/>
        <d v="2012-07-17T00:00:00"/>
        <d v="2012-07-19T00:00:00"/>
        <d v="2012-07-21T00:00:00"/>
        <d v="2012-07-24T00:00:00"/>
        <d v="2012-07-26T00:00:00"/>
        <d v="2012-07-28T00:00:00"/>
        <d v="2012-07-31T00:00:00"/>
        <d v="2012-08-02T00:00:00"/>
        <d v="2012-08-04T00:00:00"/>
        <d v="2012-08-07T00:00:00"/>
        <d v="2012-08-09T00:00:00"/>
        <d v="2012-08-14T00:00:00"/>
        <d v="2012-08-18T00:00:00"/>
        <d v="2012-09-13T00:00:00"/>
        <d v="2012-07-04T00:00:00"/>
        <d v="2012-07-18T00:00:00"/>
        <d v="2012-08-15T00:00:00"/>
        <d v="2012-08-21T00:00:00"/>
        <d v="2012-11-14T00:00:00"/>
        <d v="2012-12-03T00:00:00"/>
        <d v="2012-08-11T00:00:00"/>
        <d v="2012-08-16T00:00:00"/>
        <d v="2012-08-23T00:00:00"/>
        <d v="2012-08-25T00:00:00"/>
        <d v="2012-08-28T00:00:00"/>
        <d v="2012-08-30T00:00:00"/>
        <d v="2012-09-01T00:00:00"/>
        <d v="2012-09-04T00:00:00"/>
        <d v="2012-09-06T00:00:00"/>
        <d v="2012-10-11T00:00:00"/>
        <d v="2012-11-15T00:00:00"/>
        <d v="2012-11-26T00:00:00"/>
        <d v="2012-10-10T00:00:00"/>
        <d v="2012-11-23T00:00:00"/>
        <d v="2012-11-10T00:00:00"/>
        <d v="2012-09-21T00:00:00"/>
        <d v="2012-09-25T00:00:00"/>
        <d v="2012-10-06T00:00:00"/>
        <d v="2012-10-12T00:00:00"/>
        <d v="2012-11-20T00:00:00"/>
        <d v="2012-11-17T00:00:00"/>
        <d v="2012-10-18T00:00:00"/>
        <d v="2012-09-15T00:00:00"/>
        <d v="2012-10-23T00:00:00"/>
        <d v="2012-11-16T00:00:00"/>
        <d v="2012-10-13T00:00:00"/>
        <d v="2012-10-15T00:00:00"/>
        <d v="2012-09-27T00:00:00"/>
        <d v="2012-10-26T00:00:00"/>
        <d v="2012-10-31T00:00:00"/>
        <d v="2012-11-29T00:00:00"/>
        <d v="2012-09-14T00:00:00"/>
        <d v="2012-09-20T00:00:00"/>
        <d v="2012-10-16T00:00:00"/>
        <d v="2012-11-01T00:00:00"/>
        <d v="2012-11-30T00:00:00"/>
        <d v="2012-12-04T00:00:00"/>
        <d v="2012-12-01T00:00:00"/>
        <d v="2012-09-26T00:00:00"/>
        <d v="2012-11-21T00:00:00"/>
        <d v="2012-09-18T00:00:00"/>
      </sharedItems>
      <fieldGroup base="2">
        <rangePr groupBy="months" startDate="2012-07-02T00:00:00" endDate="2012-12-05T00:00:00"/>
        <groupItems count="14">
          <s v="&lt;7/2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5/2012"/>
        </groupItems>
      </fieldGroup>
    </cacheField>
    <cacheField name="Units" numFmtId="4">
      <sharedItems containsSemiMixedTypes="0" containsString="0" containsNumber="1" containsInteger="1" minValue="1" maxValue="20000"/>
    </cacheField>
    <cacheField name="Week" numFmtId="0">
      <sharedItems containsSemiMixedTypes="0" containsString="0" containsNumber="1" containsInteger="1" minValue="27" maxValue="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004.923246180559" backgroundQuery="1" createdVersion="6" refreshedVersion="6" minRefreshableVersion="3" recordCount="0" supportSubquery="1" supportAdvancedDrill="1" xr:uid="{066D031C-8583-4C3E-AF11-8E560A16382F}">
  <cacheSource type="external" connectionId="1"/>
  <cacheFields count="4">
    <cacheField name="[IDTable].[ID].[ID]" caption="ID" numFmtId="0" hierarchy="7" level="1">
      <sharedItems containsBlank="1" count="102">
        <s v="1"/>
        <s v="10"/>
        <s v="100"/>
        <s v="101"/>
        <s v="104"/>
        <s v="105"/>
        <s v="106"/>
        <s v="108"/>
        <s v="109"/>
        <s v="11"/>
        <s v="110"/>
        <s v="111"/>
        <s v="112"/>
        <s v="113"/>
        <s v="114"/>
        <s v="116"/>
        <s v="117"/>
        <s v="118"/>
        <s v="119"/>
        <s v="12"/>
        <s v="120"/>
        <s v="121"/>
        <s v="122"/>
        <s v="123"/>
        <s v="125"/>
        <s v="126"/>
        <s v="127"/>
        <s v="128"/>
        <s v="129"/>
        <s v="14"/>
        <s v="15"/>
        <s v="16"/>
        <s v="17"/>
        <s v="18"/>
        <s v="19"/>
        <s v="2"/>
        <s v="20"/>
        <s v="21"/>
        <s v="22"/>
        <s v="24"/>
        <s v="25"/>
        <s v="28"/>
        <s v="29"/>
        <s v="30"/>
        <s v="31"/>
        <s v="33"/>
        <s v="34"/>
        <s v="35"/>
        <s v="36"/>
        <s v="37"/>
        <s v="38"/>
        <s v="39"/>
        <s v="4"/>
        <s v="41"/>
        <s v="42"/>
        <s v="44"/>
        <s v="46"/>
        <s v="47"/>
        <s v="48"/>
        <s v="49"/>
        <s v="5"/>
        <s v="50"/>
        <s v="52"/>
        <s v="53"/>
        <s v="54"/>
        <s v="56"/>
        <s v="57"/>
        <s v="60"/>
        <s v="63"/>
        <s v="64"/>
        <s v="65"/>
        <s v="66"/>
        <s v="67"/>
        <s v="68"/>
        <s v="69"/>
        <s v="72"/>
        <s v="73"/>
        <s v="74"/>
        <s v="75"/>
        <s v="76"/>
        <s v="77"/>
        <s v="8"/>
        <s v="80"/>
        <s v="81"/>
        <s v="82"/>
        <s v="83"/>
        <s v="84"/>
        <s v="85"/>
        <s v="86"/>
        <s v="87"/>
        <s v="88"/>
        <s v="89"/>
        <s v="9"/>
        <s v="90"/>
        <s v="91"/>
        <s v="92"/>
        <s v="94"/>
        <s v="96"/>
        <s v="97"/>
        <s v="98"/>
        <s v="99"/>
        <m/>
      </sharedItems>
    </cacheField>
    <cacheField name="[AdminTable].[Med].[Med]" caption="Med" numFmtId="0" hierarchy="1" level="1">
      <sharedItems count="2">
        <s v="Med A"/>
        <s v="Med B"/>
      </sharedItems>
    </cacheField>
    <cacheField name="[AdminTable].[Admin Date (Month)].[Admin Date (Month)]" caption="Admin Date (Month)" numFmtId="0" hierarchy="4" level="1">
      <sharedItems count="3">
        <s v="Sep"/>
        <s v="Oct"/>
        <s v="Nov"/>
      </sharedItems>
    </cacheField>
    <cacheField name="[Measures].[Sum of Units]" caption="Sum of Units" numFmtId="0" hierarchy="21" level="32767"/>
  </cacheFields>
  <cacheHierarchies count="27">
    <cacheHierarchy uniqueName="[AdminTable].[ID]" caption="ID" attribute="1" defaultMemberUniqueName="[AdminTable].[ID].[All]" allUniqueName="[AdminTable].[ID].[All]" dimensionUniqueName="[AdminTable]" displayFolder="" count="0" memberValueDatatype="20" unbalanced="0"/>
    <cacheHierarchy uniqueName="[AdminTable].[Med]" caption="Med" attribute="1" defaultMemberUniqueName="[AdminTable].[Med].[All]" allUniqueName="[AdminTable].[Med].[All]" dimensionUniqueName="[AdminTable]" displayFolder="" count="2" memberValueDatatype="130" unbalanced="0">
      <fieldsUsage count="2">
        <fieldUsage x="-1"/>
        <fieldUsage x="1"/>
      </fieldsUsage>
    </cacheHierarchy>
    <cacheHierarchy uniqueName="[AdminTable].[Admin Date]" caption="Admin Date" attribute="1" time="1" defaultMemberUniqueName="[AdminTable].[Admin Date].[All]" allUniqueName="[AdminTable].[Admin Date].[All]" dimensionUniqueName="[AdminTable]" displayFolder="" count="0" memberValueDatatype="7" unbalanced="0"/>
    <cacheHierarchy uniqueName="[AdminTable].[Units]" caption="Units" attribute="1" defaultMemberUniqueName="[AdminTable].[Units].[All]" allUniqueName="[AdminTable].[Units].[All]" dimensionUniqueName="[AdminTable]" displayFolder="" count="0" memberValueDatatype="20" unbalanced="0"/>
    <cacheHierarchy uniqueName="[AdminTable].[Admin Date (Month)]" caption="Admin Date (Month)" attribute="1" defaultMemberUniqueName="[AdminTable].[Admin Date (Month)].[All]" allUniqueName="[AdminTable].[Admin Date (Month)].[All]" dimensionUniqueName="[AdminTable]" displayFolder="" count="2" memberValueDatatype="130" unbalanced="0">
      <fieldsUsage count="2">
        <fieldUsage x="-1"/>
        <fieldUsage x="2"/>
      </fieldsUsage>
    </cacheHierarchy>
    <cacheHierarchy uniqueName="[AdminTable].[Admin Date (Year)]" caption="Admin Date (Year)" attribute="1" defaultMemberUniqueName="[AdminTable].[Admin Date (Year)].[All]" allUniqueName="[AdminTable].[Admin Date (Year)].[All]" dimensionUniqueName="[AdminTable]" displayFolder="" count="0" memberValueDatatype="130" unbalanced="0"/>
    <cacheHierarchy uniqueName="[AdminTable].[Week]" caption="Week" attribute="1" defaultMemberUniqueName="[AdminTable].[Week].[All]" allUniqueName="[AdminTable].[Week].[All]" dimensionUniqueName="[AdminTable]" displayFolder="" count="0" memberValueDatatype="20" unbalanced="0"/>
    <cacheHierarchy uniqueName="[IDTable].[ID]" caption="ID" attribute="1" defaultMemberUniqueName="[IDTable].[ID].[All]" allUniqueName="[IDTable].[ID].[All]" dimensionUniqueName="[IDTable]" displayFolder="" count="2" memberValueDatatype="130" unbalanced="0">
      <fieldsUsage count="2">
        <fieldUsage x="-1"/>
        <fieldUsage x="0"/>
      </fieldsUsage>
    </cacheHierarchy>
    <cacheHierarchy uniqueName="[UseTable].[ID]" caption="ID" attribute="1" defaultMemberUniqueName="[UseTable].[ID].[All]" allUniqueName="[UseTable].[ID].[All]" dimensionUniqueName="[UseTable]" displayFolder="" count="0" memberValueDatatype="130" unbalanced="0"/>
    <cacheHierarchy uniqueName="[UseTable].[DRAW_DATE]" caption="DRAW_DATE" attribute="1" time="1" defaultMemberUniqueName="[UseTable].[DRAW_DATE].[All]" allUniqueName="[UseTable].[DRAW_DATE].[All]" dimensionUniqueName="[UseTable]" displayFolder="" count="0" memberValueDatatype="7" unbalanced="0"/>
    <cacheHierarchy uniqueName="[UseTable].[LAB_RESULT_CODE]" caption="LAB_RESULT_CODE" attribute="1" defaultMemberUniqueName="[UseTable].[LAB_RESULT_CODE].[All]" allUniqueName="[UseTable].[LAB_RESULT_CODE].[All]" dimensionUniqueName="[UseTable]" displayFolder="" count="0" memberValueDatatype="130" unbalanced="0"/>
    <cacheHierarchy uniqueName="[UseTable].[LAB_VALUE]" caption="LAB_VALUE" attribute="1" defaultMemberUniqueName="[UseTable].[LAB_VALUE].[All]" allUniqueName="[UseTable].[LAB_VALUE].[All]" dimensionUniqueName="[UseTable]" displayFolder="" count="0" memberValueDatatype="130" unbalanced="0"/>
    <cacheHierarchy uniqueName="[UseTable].[DRAW_DATE (Month)]" caption="DRAW_DATE (Month)" attribute="1" defaultMemberUniqueName="[UseTable].[DRAW_DATE (Month)].[All]" allUniqueName="[UseTable].[DRAW_DATE (Month)].[All]" dimensionUniqueName="[UseTable]" displayFolder="" count="0" memberValueDatatype="130" unbalanced="0"/>
    <cacheHierarchy uniqueName="[UseTable].[DRAW_DATE (Year)]" caption="DRAW_DATE (Year)" attribute="1" defaultMemberUniqueName="[UseTable].[DRAW_DATE (Year)].[All]" allUniqueName="[UseTable].[DRAW_DATE (Year)].[All]" dimensionUniqueName="[UseTable]" displayFolder="" count="0" memberValueDatatype="130" unbalanced="0"/>
    <cacheHierarchy uniqueName="[UseTable].[LAB_VALUEs]" caption="LAB_VALUEs" attribute="1" defaultMemberUniqueName="[UseTable].[LAB_VALUEs].[All]" allUniqueName="[UseTable].[LAB_VALUEs].[All]" dimensionUniqueName="[UseTable]" displayFolder="" count="0" memberValueDatatype="5" unbalanced="0"/>
    <cacheHierarchy uniqueName="[AdminTable].[Admin Date (Month Index)]" caption="Admin Date (Month Index)" attribute="1" defaultMemberUniqueName="[AdminTable].[Admin Date (Month Index)].[All]" allUniqueName="[AdminTable].[Admin Date (Month Index)].[All]" dimensionUniqueName="[AdminTable]" displayFolder="" count="0" memberValueDatatype="20" unbalanced="0" hidden="1"/>
    <cacheHierarchy uniqueName="[UseTable].[DRAW_DATE (Month Index)]" caption="DRAW_DATE (Month Index)" attribute="1" defaultMemberUniqueName="[UseTable].[DRAW_DATE (Month Index)].[All]" allUniqueName="[UseTable].[DRAW_DATE (Month Index)].[All]" dimensionUniqueName="[UseTable]" displayFolder="" count="0" memberValueDatatype="20" unbalanced="0" hidden="1"/>
    <cacheHierarchy uniqueName="[Measures].[__XL_Count IDTable]" caption="__XL_Count IDTable" measure="1" displayFolder="" measureGroup="IDTable" count="0" hidden="1"/>
    <cacheHierarchy uniqueName="[Measures].[__XL_Count AdminTable]" caption="__XL_Count AdminTable" measure="1" displayFolder="" measureGroup="AdminTable" count="0" hidden="1"/>
    <cacheHierarchy uniqueName="[Measures].[__XL_Count UseTable]" caption="__XL_Count UseTable" measure="1" displayFolder="" measureGroup="UseTable" count="0" hidden="1"/>
    <cacheHierarchy uniqueName="[Measures].[__No measures defined]" caption="__No measures defined" measure="1" displayFolder="" count="0" hidden="1"/>
    <cacheHierarchy uniqueName="[Measures].[Sum of Units]" caption="Sum of Units" measure="1" displayFolder="" measureGroup="AdminTabl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LAB_VALUE]" caption="Count of LAB_VALUE" measure="1" displayFolder="" measureGroup="UseTabl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LAB_VALUEs]" caption="Sum of LAB_VALUEs" measure="1" displayFolder="" measureGroup="UseTabl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D]" caption="Sum of ID" measure="1" displayFolder="" measureGroup="AdminTab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AdminTab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 2]" caption="Count of ID 2" measure="1" displayFolder="" measureGroup="UseTabl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AdminTable" uniqueName="[AdminTable]" caption="AdminTable"/>
    <dimension name="IDTable" uniqueName="[IDTable]" caption="IDTable"/>
    <dimension measure="1" name="Measures" uniqueName="[Measures]" caption="Measures"/>
    <dimension name="UseTable" uniqueName="[UseTable]" caption="UseTable"/>
  </dimensions>
  <measureGroups count="3">
    <measureGroup name="AdminTable" caption="AdminTable"/>
    <measureGroup name="IDTable" caption="IDTable"/>
    <measureGroup name="UseTable" caption="UseTable"/>
  </measureGroups>
  <maps count="5">
    <map measureGroup="0" dimension="0"/>
    <map measureGroup="0" dimension="1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004.923246180559" backgroundQuery="1" createdVersion="6" refreshedVersion="6" minRefreshableVersion="3" recordCount="0" supportSubquery="1" supportAdvancedDrill="1" xr:uid="{F2B953AC-1060-446A-824A-D789AA4A0354}">
  <cacheSource type="external" connectionId="1"/>
  <cacheFields count="4">
    <cacheField name="[IDTable].[ID].[ID]" caption="ID" numFmtId="0" hierarchy="7" level="1">
      <sharedItems containsBlank="1" count="102">
        <s v="1"/>
        <s v="10"/>
        <s v="100"/>
        <s v="101"/>
        <s v="104"/>
        <s v="105"/>
        <s v="106"/>
        <s v="108"/>
        <s v="109"/>
        <s v="11"/>
        <s v="110"/>
        <s v="111"/>
        <s v="112"/>
        <s v="113"/>
        <s v="114"/>
        <s v="116"/>
        <s v="117"/>
        <s v="118"/>
        <s v="119"/>
        <s v="12"/>
        <s v="120"/>
        <s v="121"/>
        <s v="122"/>
        <s v="123"/>
        <s v="125"/>
        <s v="126"/>
        <s v="127"/>
        <s v="128"/>
        <s v="129"/>
        <s v="14"/>
        <s v="15"/>
        <s v="16"/>
        <s v="17"/>
        <s v="18"/>
        <s v="19"/>
        <s v="2"/>
        <s v="20"/>
        <s v="21"/>
        <s v="22"/>
        <s v="24"/>
        <s v="25"/>
        <s v="28"/>
        <s v="29"/>
        <s v="30"/>
        <s v="31"/>
        <s v="33"/>
        <s v="34"/>
        <s v="35"/>
        <s v="36"/>
        <s v="37"/>
        <s v="38"/>
        <s v="39"/>
        <s v="4"/>
        <s v="41"/>
        <s v="42"/>
        <s v="44"/>
        <s v="46"/>
        <s v="47"/>
        <s v="48"/>
        <s v="49"/>
        <s v="5"/>
        <s v="50"/>
        <s v="52"/>
        <s v="53"/>
        <s v="54"/>
        <s v="56"/>
        <s v="57"/>
        <s v="60"/>
        <s v="63"/>
        <s v="64"/>
        <s v="65"/>
        <s v="66"/>
        <s v="67"/>
        <s v="68"/>
        <s v="69"/>
        <s v="72"/>
        <s v="73"/>
        <s v="74"/>
        <s v="75"/>
        <s v="76"/>
        <s v="77"/>
        <s v="8"/>
        <s v="80"/>
        <s v="81"/>
        <s v="82"/>
        <s v="83"/>
        <s v="84"/>
        <s v="85"/>
        <s v="86"/>
        <s v="87"/>
        <s v="88"/>
        <s v="89"/>
        <s v="9"/>
        <s v="90"/>
        <s v="91"/>
        <s v="92"/>
        <s v="94"/>
        <s v="96"/>
        <s v="97"/>
        <s v="98"/>
        <s v="99"/>
        <m/>
      </sharedItems>
    </cacheField>
    <cacheField name="[AdminTable].[Med].[Med]" caption="Med" numFmtId="0" hierarchy="1" level="1">
      <sharedItems count="2">
        <s v="Med A"/>
        <s v="Med B"/>
      </sharedItems>
    </cacheField>
    <cacheField name="[AdminTable].[Admin Date (Month)].[Admin Date (Month)]" caption="Admin Date (Month)" numFmtId="0" hierarchy="4" level="1">
      <sharedItems count="3">
        <s v="Sep"/>
        <s v="Oct"/>
        <s v="Nov"/>
      </sharedItems>
    </cacheField>
    <cacheField name="[Measures].[Sum of Units]" caption="Sum of Units" numFmtId="0" hierarchy="21" level="32767"/>
  </cacheFields>
  <cacheHierarchies count="27">
    <cacheHierarchy uniqueName="[AdminTable].[ID]" caption="ID" attribute="1" defaultMemberUniqueName="[AdminTable].[ID].[All]" allUniqueName="[AdminTable].[ID].[All]" dimensionUniqueName="[AdminTable]" displayFolder="" count="0" memberValueDatatype="20" unbalanced="0"/>
    <cacheHierarchy uniqueName="[AdminTable].[Med]" caption="Med" attribute="1" defaultMemberUniqueName="[AdminTable].[Med].[All]" allUniqueName="[AdminTable].[Med].[All]" dimensionUniqueName="[AdminTable]" displayFolder="" count="2" memberValueDatatype="130" unbalanced="0">
      <fieldsUsage count="2">
        <fieldUsage x="-1"/>
        <fieldUsage x="1"/>
      </fieldsUsage>
    </cacheHierarchy>
    <cacheHierarchy uniqueName="[AdminTable].[Admin Date]" caption="Admin Date" attribute="1" time="1" defaultMemberUniqueName="[AdminTable].[Admin Date].[All]" allUniqueName="[AdminTable].[Admin Date].[All]" dimensionUniqueName="[AdminTable]" displayFolder="" count="0" memberValueDatatype="7" unbalanced="0"/>
    <cacheHierarchy uniqueName="[AdminTable].[Units]" caption="Units" attribute="1" defaultMemberUniqueName="[AdminTable].[Units].[All]" allUniqueName="[AdminTable].[Units].[All]" dimensionUniqueName="[AdminTable]" displayFolder="" count="0" memberValueDatatype="20" unbalanced="0"/>
    <cacheHierarchy uniqueName="[AdminTable].[Admin Date (Month)]" caption="Admin Date (Month)" attribute="1" defaultMemberUniqueName="[AdminTable].[Admin Date (Month)].[All]" allUniqueName="[AdminTable].[Admin Date (Month)].[All]" dimensionUniqueName="[AdminTable]" displayFolder="" count="2" memberValueDatatype="130" unbalanced="0">
      <fieldsUsage count="2">
        <fieldUsage x="-1"/>
        <fieldUsage x="2"/>
      </fieldsUsage>
    </cacheHierarchy>
    <cacheHierarchy uniqueName="[AdminTable].[Admin Date (Year)]" caption="Admin Date (Year)" attribute="1" defaultMemberUniqueName="[AdminTable].[Admin Date (Year)].[All]" allUniqueName="[AdminTable].[Admin Date (Year)].[All]" dimensionUniqueName="[AdminTable]" displayFolder="" count="0" memberValueDatatype="130" unbalanced="0"/>
    <cacheHierarchy uniqueName="[AdminTable].[Week]" caption="Week" attribute="1" defaultMemberUniqueName="[AdminTable].[Week].[All]" allUniqueName="[AdminTable].[Week].[All]" dimensionUniqueName="[AdminTable]" displayFolder="" count="0" memberValueDatatype="20" unbalanced="0"/>
    <cacheHierarchy uniqueName="[IDTable].[ID]" caption="ID" attribute="1" defaultMemberUniqueName="[IDTable].[ID].[All]" allUniqueName="[IDTable].[ID].[All]" dimensionUniqueName="[IDTable]" displayFolder="" count="2" memberValueDatatype="130" unbalanced="0">
      <fieldsUsage count="2">
        <fieldUsage x="-1"/>
        <fieldUsage x="0"/>
      </fieldsUsage>
    </cacheHierarchy>
    <cacheHierarchy uniqueName="[UseTable].[ID]" caption="ID" attribute="1" defaultMemberUniqueName="[UseTable].[ID].[All]" allUniqueName="[UseTable].[ID].[All]" dimensionUniqueName="[UseTable]" displayFolder="" count="0" memberValueDatatype="130" unbalanced="0"/>
    <cacheHierarchy uniqueName="[UseTable].[DRAW_DATE]" caption="DRAW_DATE" attribute="1" time="1" defaultMemberUniqueName="[UseTable].[DRAW_DATE].[All]" allUniqueName="[UseTable].[DRAW_DATE].[All]" dimensionUniqueName="[UseTable]" displayFolder="" count="0" memberValueDatatype="7" unbalanced="0"/>
    <cacheHierarchy uniqueName="[UseTable].[LAB_RESULT_CODE]" caption="LAB_RESULT_CODE" attribute="1" defaultMemberUniqueName="[UseTable].[LAB_RESULT_CODE].[All]" allUniqueName="[UseTable].[LAB_RESULT_CODE].[All]" dimensionUniqueName="[UseTable]" displayFolder="" count="0" memberValueDatatype="130" unbalanced="0"/>
    <cacheHierarchy uniqueName="[UseTable].[LAB_VALUE]" caption="LAB_VALUE" attribute="1" defaultMemberUniqueName="[UseTable].[LAB_VALUE].[All]" allUniqueName="[UseTable].[LAB_VALUE].[All]" dimensionUniqueName="[UseTable]" displayFolder="" count="0" memberValueDatatype="130" unbalanced="0"/>
    <cacheHierarchy uniqueName="[UseTable].[DRAW_DATE (Month)]" caption="DRAW_DATE (Month)" attribute="1" defaultMemberUniqueName="[UseTable].[DRAW_DATE (Month)].[All]" allUniqueName="[UseTable].[DRAW_DATE (Month)].[All]" dimensionUniqueName="[UseTable]" displayFolder="" count="0" memberValueDatatype="130" unbalanced="0"/>
    <cacheHierarchy uniqueName="[UseTable].[DRAW_DATE (Year)]" caption="DRAW_DATE (Year)" attribute="1" defaultMemberUniqueName="[UseTable].[DRAW_DATE (Year)].[All]" allUniqueName="[UseTable].[DRAW_DATE (Year)].[All]" dimensionUniqueName="[UseTable]" displayFolder="" count="0" memberValueDatatype="130" unbalanced="0"/>
    <cacheHierarchy uniqueName="[UseTable].[LAB_VALUEs]" caption="LAB_VALUEs" attribute="1" defaultMemberUniqueName="[UseTable].[LAB_VALUEs].[All]" allUniqueName="[UseTable].[LAB_VALUEs].[All]" dimensionUniqueName="[UseTable]" displayFolder="" count="0" memberValueDatatype="5" unbalanced="0"/>
    <cacheHierarchy uniqueName="[AdminTable].[Admin Date (Month Index)]" caption="Admin Date (Month Index)" attribute="1" defaultMemberUniqueName="[AdminTable].[Admin Date (Month Index)].[All]" allUniqueName="[AdminTable].[Admin Date (Month Index)].[All]" dimensionUniqueName="[AdminTable]" displayFolder="" count="0" memberValueDatatype="20" unbalanced="0" hidden="1"/>
    <cacheHierarchy uniqueName="[UseTable].[DRAW_DATE (Month Index)]" caption="DRAW_DATE (Month Index)" attribute="1" defaultMemberUniqueName="[UseTable].[DRAW_DATE (Month Index)].[All]" allUniqueName="[UseTable].[DRAW_DATE (Month Index)].[All]" dimensionUniqueName="[UseTable]" displayFolder="" count="0" memberValueDatatype="20" unbalanced="0" hidden="1"/>
    <cacheHierarchy uniqueName="[Measures].[__XL_Count IDTable]" caption="__XL_Count IDTable" measure="1" displayFolder="" measureGroup="IDTable" count="0" hidden="1"/>
    <cacheHierarchy uniqueName="[Measures].[__XL_Count AdminTable]" caption="__XL_Count AdminTable" measure="1" displayFolder="" measureGroup="AdminTable" count="0" hidden="1"/>
    <cacheHierarchy uniqueName="[Measures].[__XL_Count UseTable]" caption="__XL_Count UseTable" measure="1" displayFolder="" measureGroup="UseTable" count="0" hidden="1"/>
    <cacheHierarchy uniqueName="[Measures].[__No measures defined]" caption="__No measures defined" measure="1" displayFolder="" count="0" hidden="1"/>
    <cacheHierarchy uniqueName="[Measures].[Sum of Units]" caption="Sum of Units" measure="1" displayFolder="" measureGroup="AdminTabl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LAB_VALUE]" caption="Count of LAB_VALUE" measure="1" displayFolder="" measureGroup="UseTabl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LAB_VALUEs]" caption="Sum of LAB_VALUEs" measure="1" displayFolder="" measureGroup="UseTabl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ID]" caption="Sum of ID" measure="1" displayFolder="" measureGroup="AdminTab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AdminTab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 2]" caption="Count of ID 2" measure="1" displayFolder="" measureGroup="UseTabl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AdminTable" uniqueName="[AdminTable]" caption="AdminTable"/>
    <dimension name="IDTable" uniqueName="[IDTable]" caption="IDTable"/>
    <dimension measure="1" name="Measures" uniqueName="[Measures]" caption="Measures"/>
    <dimension name="UseTable" uniqueName="[UseTable]" caption="UseTable"/>
  </dimensions>
  <measureGroups count="3">
    <measureGroup name="AdminTable" caption="AdminTable"/>
    <measureGroup name="IDTable" caption="IDTable"/>
    <measureGroup name="UseTable" caption="UseTable"/>
  </measureGroups>
  <maps count="5">
    <map measureGroup="0" dimension="0"/>
    <map measureGroup="0" dimension="1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2">
  <r>
    <x v="0"/>
    <x v="0"/>
    <x v="0"/>
    <n v="1500"/>
    <n v="27"/>
  </r>
  <r>
    <x v="0"/>
    <x v="0"/>
    <x v="1"/>
    <n v="1500"/>
    <n v="27"/>
  </r>
  <r>
    <x v="0"/>
    <x v="0"/>
    <x v="2"/>
    <n v="1500"/>
    <n v="28"/>
  </r>
  <r>
    <x v="0"/>
    <x v="0"/>
    <x v="3"/>
    <n v="1500"/>
    <n v="28"/>
  </r>
  <r>
    <x v="0"/>
    <x v="0"/>
    <x v="4"/>
    <n v="1500"/>
    <n v="28"/>
  </r>
  <r>
    <x v="0"/>
    <x v="0"/>
    <x v="5"/>
    <n v="1500"/>
    <n v="29"/>
  </r>
  <r>
    <x v="0"/>
    <x v="0"/>
    <x v="6"/>
    <n v="1500"/>
    <n v="29"/>
  </r>
  <r>
    <x v="0"/>
    <x v="0"/>
    <x v="7"/>
    <n v="1500"/>
    <n v="30"/>
  </r>
  <r>
    <x v="0"/>
    <x v="0"/>
    <x v="8"/>
    <n v="1700"/>
    <n v="30"/>
  </r>
  <r>
    <x v="0"/>
    <x v="0"/>
    <x v="9"/>
    <n v="1700"/>
    <n v="30"/>
  </r>
  <r>
    <x v="0"/>
    <x v="0"/>
    <x v="10"/>
    <n v="1700"/>
    <n v="31"/>
  </r>
  <r>
    <x v="0"/>
    <x v="0"/>
    <x v="11"/>
    <n v="1700"/>
    <n v="31"/>
  </r>
  <r>
    <x v="0"/>
    <x v="0"/>
    <x v="12"/>
    <n v="1700"/>
    <n v="31"/>
  </r>
  <r>
    <x v="0"/>
    <x v="0"/>
    <x v="13"/>
    <n v="1700"/>
    <n v="32"/>
  </r>
  <r>
    <x v="0"/>
    <x v="0"/>
    <x v="14"/>
    <n v="1700"/>
    <n v="32"/>
  </r>
  <r>
    <x v="0"/>
    <x v="0"/>
    <x v="15"/>
    <n v="1700"/>
    <n v="32"/>
  </r>
  <r>
    <x v="0"/>
    <x v="0"/>
    <x v="16"/>
    <n v="1700"/>
    <n v="33"/>
  </r>
  <r>
    <x v="0"/>
    <x v="0"/>
    <x v="17"/>
    <n v="1700"/>
    <n v="33"/>
  </r>
  <r>
    <x v="0"/>
    <x v="0"/>
    <x v="18"/>
    <n v="1700"/>
    <n v="34"/>
  </r>
  <r>
    <x v="0"/>
    <x v="0"/>
    <x v="19"/>
    <n v="1700"/>
    <n v="34"/>
  </r>
  <r>
    <x v="0"/>
    <x v="0"/>
    <x v="20"/>
    <n v="1900"/>
    <n v="34"/>
  </r>
  <r>
    <x v="0"/>
    <x v="0"/>
    <x v="21"/>
    <n v="1900"/>
    <n v="35"/>
  </r>
  <r>
    <x v="0"/>
    <x v="0"/>
    <x v="22"/>
    <n v="1900"/>
    <n v="35"/>
  </r>
  <r>
    <x v="0"/>
    <x v="0"/>
    <x v="23"/>
    <n v="1900"/>
    <n v="35"/>
  </r>
  <r>
    <x v="0"/>
    <x v="0"/>
    <x v="24"/>
    <n v="1900"/>
    <n v="36"/>
  </r>
  <r>
    <x v="0"/>
    <x v="0"/>
    <x v="25"/>
    <n v="1900"/>
    <n v="36"/>
  </r>
  <r>
    <x v="0"/>
    <x v="1"/>
    <x v="26"/>
    <n v="4"/>
    <n v="37"/>
  </r>
  <r>
    <x v="0"/>
    <x v="1"/>
    <x v="27"/>
    <n v="3"/>
    <n v="42"/>
  </r>
  <r>
    <x v="0"/>
    <x v="1"/>
    <x v="28"/>
    <n v="1"/>
    <n v="48"/>
  </r>
  <r>
    <x v="1"/>
    <x v="0"/>
    <x v="29"/>
    <n v="1100"/>
    <n v="27"/>
  </r>
  <r>
    <x v="1"/>
    <x v="0"/>
    <x v="30"/>
    <n v="1100"/>
    <n v="27"/>
  </r>
  <r>
    <x v="1"/>
    <x v="0"/>
    <x v="1"/>
    <n v="1300"/>
    <n v="27"/>
  </r>
  <r>
    <x v="1"/>
    <x v="0"/>
    <x v="31"/>
    <n v="1300"/>
    <n v="27"/>
  </r>
  <r>
    <x v="1"/>
    <x v="0"/>
    <x v="32"/>
    <n v="1300"/>
    <n v="28"/>
  </r>
  <r>
    <x v="1"/>
    <x v="0"/>
    <x v="33"/>
    <n v="1300"/>
    <n v="28"/>
  </r>
  <r>
    <x v="1"/>
    <x v="0"/>
    <x v="34"/>
    <n v="1300"/>
    <n v="28"/>
  </r>
  <r>
    <x v="1"/>
    <x v="0"/>
    <x v="35"/>
    <n v="1300"/>
    <n v="29"/>
  </r>
  <r>
    <x v="1"/>
    <x v="0"/>
    <x v="36"/>
    <n v="1300"/>
    <n v="29"/>
  </r>
  <r>
    <x v="1"/>
    <x v="0"/>
    <x v="37"/>
    <n v="1300"/>
    <n v="29"/>
  </r>
  <r>
    <x v="1"/>
    <x v="0"/>
    <x v="38"/>
    <n v="1300"/>
    <n v="30"/>
  </r>
  <r>
    <x v="1"/>
    <x v="0"/>
    <x v="39"/>
    <n v="1300"/>
    <n v="30"/>
  </r>
  <r>
    <x v="1"/>
    <x v="0"/>
    <x v="40"/>
    <n v="1300"/>
    <n v="30"/>
  </r>
  <r>
    <x v="1"/>
    <x v="0"/>
    <x v="41"/>
    <n v="1300"/>
    <n v="31"/>
  </r>
  <r>
    <x v="1"/>
    <x v="0"/>
    <x v="42"/>
    <n v="1300"/>
    <n v="31"/>
  </r>
  <r>
    <x v="1"/>
    <x v="0"/>
    <x v="43"/>
    <n v="1300"/>
    <n v="31"/>
  </r>
  <r>
    <x v="1"/>
    <x v="0"/>
    <x v="44"/>
    <n v="1300"/>
    <n v="32"/>
  </r>
  <r>
    <x v="1"/>
    <x v="0"/>
    <x v="45"/>
    <n v="1300"/>
    <n v="32"/>
  </r>
  <r>
    <x v="1"/>
    <x v="0"/>
    <x v="15"/>
    <n v="1300"/>
    <n v="32"/>
  </r>
  <r>
    <x v="1"/>
    <x v="0"/>
    <x v="46"/>
    <n v="1300"/>
    <n v="33"/>
  </r>
  <r>
    <x v="1"/>
    <x v="0"/>
    <x v="47"/>
    <n v="1300"/>
    <n v="33"/>
  </r>
  <r>
    <x v="1"/>
    <x v="1"/>
    <x v="48"/>
    <n v="3"/>
    <n v="37"/>
  </r>
  <r>
    <x v="2"/>
    <x v="0"/>
    <x v="0"/>
    <n v="100"/>
    <n v="27"/>
  </r>
  <r>
    <x v="2"/>
    <x v="0"/>
    <x v="49"/>
    <n v="100"/>
    <n v="27"/>
  </r>
  <r>
    <x v="3"/>
    <x v="0"/>
    <x v="0"/>
    <n v="1200"/>
    <n v="27"/>
  </r>
  <r>
    <x v="3"/>
    <x v="0"/>
    <x v="49"/>
    <n v="1200"/>
    <n v="27"/>
  </r>
  <r>
    <x v="3"/>
    <x v="0"/>
    <x v="1"/>
    <n v="1200"/>
    <n v="27"/>
  </r>
  <r>
    <x v="3"/>
    <x v="0"/>
    <x v="2"/>
    <n v="1200"/>
    <n v="28"/>
  </r>
  <r>
    <x v="3"/>
    <x v="0"/>
    <x v="3"/>
    <n v="1200"/>
    <n v="28"/>
  </r>
  <r>
    <x v="3"/>
    <x v="0"/>
    <x v="4"/>
    <n v="1200"/>
    <n v="28"/>
  </r>
  <r>
    <x v="3"/>
    <x v="0"/>
    <x v="5"/>
    <n v="1200"/>
    <n v="29"/>
  </r>
  <r>
    <x v="3"/>
    <x v="0"/>
    <x v="50"/>
    <n v="1200"/>
    <n v="29"/>
  </r>
  <r>
    <x v="3"/>
    <x v="0"/>
    <x v="6"/>
    <n v="1200"/>
    <n v="29"/>
  </r>
  <r>
    <x v="3"/>
    <x v="0"/>
    <x v="7"/>
    <n v="1200"/>
    <n v="30"/>
  </r>
  <r>
    <x v="3"/>
    <x v="0"/>
    <x v="8"/>
    <n v="1200"/>
    <n v="30"/>
  </r>
  <r>
    <x v="3"/>
    <x v="0"/>
    <x v="9"/>
    <n v="1200"/>
    <n v="30"/>
  </r>
  <r>
    <x v="3"/>
    <x v="0"/>
    <x v="10"/>
    <n v="1200"/>
    <n v="31"/>
  </r>
  <r>
    <x v="3"/>
    <x v="0"/>
    <x v="11"/>
    <n v="1200"/>
    <n v="31"/>
  </r>
  <r>
    <x v="3"/>
    <x v="0"/>
    <x v="12"/>
    <n v="1200"/>
    <n v="31"/>
  </r>
  <r>
    <x v="3"/>
    <x v="0"/>
    <x v="13"/>
    <n v="1300"/>
    <n v="32"/>
  </r>
  <r>
    <x v="3"/>
    <x v="0"/>
    <x v="14"/>
    <n v="1300"/>
    <n v="32"/>
  </r>
  <r>
    <x v="3"/>
    <x v="0"/>
    <x v="15"/>
    <n v="1300"/>
    <n v="32"/>
  </r>
  <r>
    <x v="3"/>
    <x v="0"/>
    <x v="16"/>
    <n v="1300"/>
    <n v="33"/>
  </r>
  <r>
    <x v="3"/>
    <x v="0"/>
    <x v="51"/>
    <n v="1300"/>
    <n v="33"/>
  </r>
  <r>
    <x v="3"/>
    <x v="0"/>
    <x v="17"/>
    <n v="1300"/>
    <n v="33"/>
  </r>
  <r>
    <x v="3"/>
    <x v="0"/>
    <x v="52"/>
    <n v="1300"/>
    <n v="34"/>
  </r>
  <r>
    <x v="3"/>
    <x v="0"/>
    <x v="19"/>
    <n v="1300"/>
    <n v="34"/>
  </r>
  <r>
    <x v="3"/>
    <x v="0"/>
    <x v="20"/>
    <n v="1300"/>
    <n v="34"/>
  </r>
  <r>
    <x v="3"/>
    <x v="0"/>
    <x v="21"/>
    <n v="1300"/>
    <n v="35"/>
  </r>
  <r>
    <x v="3"/>
    <x v="0"/>
    <x v="22"/>
    <n v="1300"/>
    <n v="35"/>
  </r>
  <r>
    <x v="3"/>
    <x v="0"/>
    <x v="23"/>
    <n v="1300"/>
    <n v="35"/>
  </r>
  <r>
    <x v="3"/>
    <x v="0"/>
    <x v="24"/>
    <n v="1300"/>
    <n v="36"/>
  </r>
  <r>
    <x v="3"/>
    <x v="0"/>
    <x v="25"/>
    <n v="1300"/>
    <n v="36"/>
  </r>
  <r>
    <x v="3"/>
    <x v="1"/>
    <x v="26"/>
    <n v="3"/>
    <n v="37"/>
  </r>
  <r>
    <x v="3"/>
    <x v="1"/>
    <x v="53"/>
    <n v="1"/>
    <n v="46"/>
  </r>
  <r>
    <x v="4"/>
    <x v="0"/>
    <x v="1"/>
    <n v="5700"/>
    <n v="27"/>
  </r>
  <r>
    <x v="4"/>
    <x v="0"/>
    <x v="2"/>
    <n v="5700"/>
    <n v="28"/>
  </r>
  <r>
    <x v="4"/>
    <x v="0"/>
    <x v="3"/>
    <n v="5700"/>
    <n v="28"/>
  </r>
  <r>
    <x v="4"/>
    <x v="0"/>
    <x v="4"/>
    <n v="5700"/>
    <n v="28"/>
  </r>
  <r>
    <x v="4"/>
    <x v="0"/>
    <x v="5"/>
    <n v="5700"/>
    <n v="29"/>
  </r>
  <r>
    <x v="4"/>
    <x v="0"/>
    <x v="50"/>
    <n v="5700"/>
    <n v="29"/>
  </r>
  <r>
    <x v="4"/>
    <x v="0"/>
    <x v="6"/>
    <n v="5700"/>
    <n v="29"/>
  </r>
  <r>
    <x v="4"/>
    <x v="0"/>
    <x v="7"/>
    <n v="5700"/>
    <n v="30"/>
  </r>
  <r>
    <x v="4"/>
    <x v="0"/>
    <x v="8"/>
    <n v="5700"/>
    <n v="30"/>
  </r>
  <r>
    <x v="4"/>
    <x v="0"/>
    <x v="9"/>
    <n v="5700"/>
    <n v="30"/>
  </r>
  <r>
    <x v="4"/>
    <x v="0"/>
    <x v="11"/>
    <n v="5700"/>
    <n v="31"/>
  </r>
  <r>
    <x v="4"/>
    <x v="0"/>
    <x v="12"/>
    <n v="5700"/>
    <n v="31"/>
  </r>
  <r>
    <x v="4"/>
    <x v="0"/>
    <x v="13"/>
    <n v="5700"/>
    <n v="32"/>
  </r>
  <r>
    <x v="4"/>
    <x v="0"/>
    <x v="14"/>
    <n v="5700"/>
    <n v="32"/>
  </r>
  <r>
    <x v="4"/>
    <x v="0"/>
    <x v="15"/>
    <n v="5700"/>
    <n v="32"/>
  </r>
  <r>
    <x v="4"/>
    <x v="0"/>
    <x v="16"/>
    <n v="5700"/>
    <n v="33"/>
  </r>
  <r>
    <x v="4"/>
    <x v="0"/>
    <x v="51"/>
    <n v="5700"/>
    <n v="33"/>
  </r>
  <r>
    <x v="4"/>
    <x v="1"/>
    <x v="26"/>
    <n v="8"/>
    <n v="37"/>
  </r>
  <r>
    <x v="4"/>
    <x v="1"/>
    <x v="27"/>
    <n v="8"/>
    <n v="42"/>
  </r>
  <r>
    <x v="4"/>
    <x v="1"/>
    <x v="53"/>
    <n v="8"/>
    <n v="46"/>
  </r>
  <r>
    <x v="5"/>
    <x v="0"/>
    <x v="54"/>
    <n v="3800"/>
    <n v="49"/>
  </r>
  <r>
    <x v="6"/>
    <x v="0"/>
    <x v="29"/>
    <n v="6400"/>
    <n v="27"/>
  </r>
  <r>
    <x v="6"/>
    <x v="0"/>
    <x v="31"/>
    <n v="6400"/>
    <n v="27"/>
  </r>
  <r>
    <x v="6"/>
    <x v="0"/>
    <x v="32"/>
    <n v="6400"/>
    <n v="28"/>
  </r>
  <r>
    <x v="6"/>
    <x v="0"/>
    <x v="33"/>
    <n v="6400"/>
    <n v="28"/>
  </r>
  <r>
    <x v="6"/>
    <x v="0"/>
    <x v="34"/>
    <n v="6400"/>
    <n v="28"/>
  </r>
  <r>
    <x v="6"/>
    <x v="0"/>
    <x v="35"/>
    <n v="6400"/>
    <n v="29"/>
  </r>
  <r>
    <x v="6"/>
    <x v="0"/>
    <x v="36"/>
    <n v="6400"/>
    <n v="29"/>
  </r>
  <r>
    <x v="7"/>
    <x v="0"/>
    <x v="29"/>
    <n v="2000"/>
    <n v="27"/>
  </r>
  <r>
    <x v="7"/>
    <x v="0"/>
    <x v="30"/>
    <n v="2000"/>
    <n v="27"/>
  </r>
  <r>
    <x v="7"/>
    <x v="0"/>
    <x v="31"/>
    <n v="2000"/>
    <n v="27"/>
  </r>
  <r>
    <x v="7"/>
    <x v="0"/>
    <x v="32"/>
    <n v="2000"/>
    <n v="28"/>
  </r>
  <r>
    <x v="7"/>
    <x v="0"/>
    <x v="33"/>
    <n v="2000"/>
    <n v="28"/>
  </r>
  <r>
    <x v="7"/>
    <x v="0"/>
    <x v="34"/>
    <n v="2000"/>
    <n v="28"/>
  </r>
  <r>
    <x v="7"/>
    <x v="0"/>
    <x v="35"/>
    <n v="2000"/>
    <n v="29"/>
  </r>
  <r>
    <x v="7"/>
    <x v="0"/>
    <x v="36"/>
    <n v="2000"/>
    <n v="29"/>
  </r>
  <r>
    <x v="7"/>
    <x v="0"/>
    <x v="37"/>
    <n v="2000"/>
    <n v="29"/>
  </r>
  <r>
    <x v="7"/>
    <x v="0"/>
    <x v="38"/>
    <n v="2000"/>
    <n v="30"/>
  </r>
  <r>
    <x v="7"/>
    <x v="0"/>
    <x v="39"/>
    <n v="2000"/>
    <n v="30"/>
  </r>
  <r>
    <x v="7"/>
    <x v="0"/>
    <x v="40"/>
    <n v="2000"/>
    <n v="30"/>
  </r>
  <r>
    <x v="7"/>
    <x v="0"/>
    <x v="41"/>
    <n v="2000"/>
    <n v="31"/>
  </r>
  <r>
    <x v="7"/>
    <x v="0"/>
    <x v="42"/>
    <n v="2000"/>
    <n v="31"/>
  </r>
  <r>
    <x v="7"/>
    <x v="0"/>
    <x v="43"/>
    <n v="2000"/>
    <n v="31"/>
  </r>
  <r>
    <x v="7"/>
    <x v="0"/>
    <x v="44"/>
    <n v="2000"/>
    <n v="32"/>
  </r>
  <r>
    <x v="7"/>
    <x v="0"/>
    <x v="45"/>
    <n v="2000"/>
    <n v="32"/>
  </r>
  <r>
    <x v="7"/>
    <x v="0"/>
    <x v="55"/>
    <n v="2000"/>
    <n v="32"/>
  </r>
  <r>
    <x v="7"/>
    <x v="0"/>
    <x v="46"/>
    <n v="2000"/>
    <n v="33"/>
  </r>
  <r>
    <x v="7"/>
    <x v="0"/>
    <x v="56"/>
    <n v="2000"/>
    <n v="33"/>
  </r>
  <r>
    <x v="7"/>
    <x v="0"/>
    <x v="47"/>
    <n v="2400"/>
    <n v="33"/>
  </r>
  <r>
    <x v="7"/>
    <x v="0"/>
    <x v="52"/>
    <n v="2400"/>
    <n v="34"/>
  </r>
  <r>
    <x v="7"/>
    <x v="0"/>
    <x v="57"/>
    <n v="2400"/>
    <n v="34"/>
  </r>
  <r>
    <x v="7"/>
    <x v="0"/>
    <x v="58"/>
    <n v="2400"/>
    <n v="34"/>
  </r>
  <r>
    <x v="7"/>
    <x v="0"/>
    <x v="59"/>
    <n v="2400"/>
    <n v="35"/>
  </r>
  <r>
    <x v="7"/>
    <x v="0"/>
    <x v="60"/>
    <n v="2400"/>
    <n v="35"/>
  </r>
  <r>
    <x v="7"/>
    <x v="0"/>
    <x v="61"/>
    <n v="2400"/>
    <n v="35"/>
  </r>
  <r>
    <x v="7"/>
    <x v="0"/>
    <x v="62"/>
    <n v="2400"/>
    <n v="36"/>
  </r>
  <r>
    <x v="7"/>
    <x v="0"/>
    <x v="63"/>
    <n v="2900"/>
    <n v="36"/>
  </r>
  <r>
    <x v="7"/>
    <x v="1"/>
    <x v="48"/>
    <n v="5"/>
    <n v="37"/>
  </r>
  <r>
    <x v="7"/>
    <x v="1"/>
    <x v="64"/>
    <n v="4"/>
    <n v="41"/>
  </r>
  <r>
    <x v="7"/>
    <x v="1"/>
    <x v="65"/>
    <n v="4"/>
    <n v="46"/>
  </r>
  <r>
    <x v="8"/>
    <x v="0"/>
    <x v="29"/>
    <n v="4000"/>
    <n v="27"/>
  </r>
  <r>
    <x v="8"/>
    <x v="0"/>
    <x v="30"/>
    <n v="4000"/>
    <n v="27"/>
  </r>
  <r>
    <x v="8"/>
    <x v="0"/>
    <x v="31"/>
    <n v="3200"/>
    <n v="27"/>
  </r>
  <r>
    <x v="8"/>
    <x v="0"/>
    <x v="32"/>
    <n v="3200"/>
    <n v="28"/>
  </r>
  <r>
    <x v="8"/>
    <x v="0"/>
    <x v="33"/>
    <n v="3200"/>
    <n v="28"/>
  </r>
  <r>
    <x v="8"/>
    <x v="0"/>
    <x v="34"/>
    <n v="3200"/>
    <n v="28"/>
  </r>
  <r>
    <x v="8"/>
    <x v="0"/>
    <x v="35"/>
    <n v="3200"/>
    <n v="29"/>
  </r>
  <r>
    <x v="8"/>
    <x v="0"/>
    <x v="36"/>
    <n v="3200"/>
    <n v="29"/>
  </r>
  <r>
    <x v="8"/>
    <x v="0"/>
    <x v="47"/>
    <n v="4500"/>
    <n v="33"/>
  </r>
  <r>
    <x v="8"/>
    <x v="0"/>
    <x v="52"/>
    <n v="4500"/>
    <n v="34"/>
  </r>
  <r>
    <x v="8"/>
    <x v="0"/>
    <x v="57"/>
    <n v="4500"/>
    <n v="34"/>
  </r>
  <r>
    <x v="8"/>
    <x v="0"/>
    <x v="58"/>
    <n v="4500"/>
    <n v="34"/>
  </r>
  <r>
    <x v="8"/>
    <x v="0"/>
    <x v="59"/>
    <n v="4500"/>
    <n v="35"/>
  </r>
  <r>
    <x v="8"/>
    <x v="0"/>
    <x v="60"/>
    <n v="4500"/>
    <n v="35"/>
  </r>
  <r>
    <x v="8"/>
    <x v="0"/>
    <x v="61"/>
    <n v="4500"/>
    <n v="35"/>
  </r>
  <r>
    <x v="8"/>
    <x v="0"/>
    <x v="62"/>
    <n v="4500"/>
    <n v="36"/>
  </r>
  <r>
    <x v="8"/>
    <x v="0"/>
    <x v="63"/>
    <n v="4500"/>
    <n v="36"/>
  </r>
  <r>
    <x v="8"/>
    <x v="1"/>
    <x v="48"/>
    <n v="8"/>
    <n v="37"/>
  </r>
  <r>
    <x v="8"/>
    <x v="1"/>
    <x v="64"/>
    <n v="6"/>
    <n v="41"/>
  </r>
  <r>
    <x v="8"/>
    <x v="1"/>
    <x v="65"/>
    <n v="6"/>
    <n v="46"/>
  </r>
  <r>
    <x v="9"/>
    <x v="0"/>
    <x v="61"/>
    <n v="3600"/>
    <n v="35"/>
  </r>
  <r>
    <x v="9"/>
    <x v="0"/>
    <x v="62"/>
    <n v="3600"/>
    <n v="36"/>
  </r>
  <r>
    <x v="9"/>
    <x v="0"/>
    <x v="63"/>
    <n v="4700"/>
    <n v="36"/>
  </r>
  <r>
    <x v="9"/>
    <x v="1"/>
    <x v="48"/>
    <n v="8"/>
    <n v="37"/>
  </r>
  <r>
    <x v="9"/>
    <x v="1"/>
    <x v="64"/>
    <n v="8"/>
    <n v="41"/>
  </r>
  <r>
    <x v="9"/>
    <x v="1"/>
    <x v="65"/>
    <n v="8"/>
    <n v="46"/>
  </r>
  <r>
    <x v="10"/>
    <x v="1"/>
    <x v="66"/>
    <n v="2"/>
    <n v="48"/>
  </r>
  <r>
    <x v="11"/>
    <x v="0"/>
    <x v="0"/>
    <n v="4000"/>
    <n v="27"/>
  </r>
  <r>
    <x v="11"/>
    <x v="0"/>
    <x v="1"/>
    <n v="4000"/>
    <n v="27"/>
  </r>
  <r>
    <x v="11"/>
    <x v="0"/>
    <x v="32"/>
    <n v="4000"/>
    <n v="28"/>
  </r>
  <r>
    <x v="11"/>
    <x v="0"/>
    <x v="3"/>
    <n v="4000"/>
    <n v="28"/>
  </r>
  <r>
    <x v="11"/>
    <x v="0"/>
    <x v="5"/>
    <n v="4000"/>
    <n v="29"/>
  </r>
  <r>
    <x v="11"/>
    <x v="0"/>
    <x v="6"/>
    <n v="4000"/>
    <n v="29"/>
  </r>
  <r>
    <x v="11"/>
    <x v="0"/>
    <x v="7"/>
    <n v="4000"/>
    <n v="30"/>
  </r>
  <r>
    <x v="11"/>
    <x v="0"/>
    <x v="8"/>
    <n v="4800"/>
    <n v="30"/>
  </r>
  <r>
    <x v="11"/>
    <x v="0"/>
    <x v="9"/>
    <n v="4800"/>
    <n v="30"/>
  </r>
  <r>
    <x v="11"/>
    <x v="0"/>
    <x v="10"/>
    <n v="4800"/>
    <n v="31"/>
  </r>
  <r>
    <x v="11"/>
    <x v="0"/>
    <x v="12"/>
    <n v="4800"/>
    <n v="31"/>
  </r>
  <r>
    <x v="11"/>
    <x v="0"/>
    <x v="13"/>
    <n v="6200"/>
    <n v="32"/>
  </r>
  <r>
    <x v="11"/>
    <x v="0"/>
    <x v="59"/>
    <n v="5800"/>
    <n v="35"/>
  </r>
  <r>
    <x v="11"/>
    <x v="0"/>
    <x v="22"/>
    <n v="5800"/>
    <n v="35"/>
  </r>
  <r>
    <x v="11"/>
    <x v="0"/>
    <x v="23"/>
    <n v="7800"/>
    <n v="35"/>
  </r>
  <r>
    <x v="11"/>
    <x v="0"/>
    <x v="24"/>
    <n v="7800"/>
    <n v="36"/>
  </r>
  <r>
    <x v="11"/>
    <x v="0"/>
    <x v="25"/>
    <n v="7800"/>
    <n v="36"/>
  </r>
  <r>
    <x v="11"/>
    <x v="1"/>
    <x v="26"/>
    <n v="10"/>
    <n v="37"/>
  </r>
  <r>
    <x v="11"/>
    <x v="1"/>
    <x v="67"/>
    <n v="10"/>
    <n v="41"/>
  </r>
  <r>
    <x v="12"/>
    <x v="0"/>
    <x v="68"/>
    <n v="20000"/>
    <n v="47"/>
  </r>
  <r>
    <x v="12"/>
    <x v="0"/>
    <x v="66"/>
    <n v="20000"/>
    <n v="48"/>
  </r>
  <r>
    <x v="13"/>
    <x v="0"/>
    <x v="0"/>
    <n v="300"/>
    <n v="27"/>
  </r>
  <r>
    <x v="13"/>
    <x v="0"/>
    <x v="2"/>
    <n v="300"/>
    <n v="28"/>
  </r>
  <r>
    <x v="13"/>
    <x v="0"/>
    <x v="5"/>
    <n v="300"/>
    <n v="29"/>
  </r>
  <r>
    <x v="13"/>
    <x v="0"/>
    <x v="7"/>
    <n v="300"/>
    <n v="30"/>
  </r>
  <r>
    <x v="13"/>
    <x v="0"/>
    <x v="10"/>
    <n v="300"/>
    <n v="31"/>
  </r>
  <r>
    <x v="13"/>
    <x v="0"/>
    <x v="13"/>
    <n v="300"/>
    <n v="32"/>
  </r>
  <r>
    <x v="13"/>
    <x v="0"/>
    <x v="16"/>
    <n v="300"/>
    <n v="33"/>
  </r>
  <r>
    <x v="13"/>
    <x v="0"/>
    <x v="18"/>
    <n v="300"/>
    <n v="34"/>
  </r>
  <r>
    <x v="13"/>
    <x v="0"/>
    <x v="21"/>
    <n v="300"/>
    <n v="35"/>
  </r>
  <r>
    <x v="13"/>
    <x v="0"/>
    <x v="24"/>
    <n v="300"/>
    <n v="36"/>
  </r>
  <r>
    <x v="14"/>
    <x v="0"/>
    <x v="1"/>
    <n v="1400"/>
    <n v="27"/>
  </r>
  <r>
    <x v="14"/>
    <x v="0"/>
    <x v="2"/>
    <n v="1400"/>
    <n v="28"/>
  </r>
  <r>
    <x v="14"/>
    <x v="0"/>
    <x v="3"/>
    <n v="1400"/>
    <n v="28"/>
  </r>
  <r>
    <x v="14"/>
    <x v="0"/>
    <x v="4"/>
    <n v="1400"/>
    <n v="28"/>
  </r>
  <r>
    <x v="14"/>
    <x v="0"/>
    <x v="5"/>
    <n v="1400"/>
    <n v="29"/>
  </r>
  <r>
    <x v="14"/>
    <x v="0"/>
    <x v="50"/>
    <n v="1400"/>
    <n v="29"/>
  </r>
  <r>
    <x v="14"/>
    <x v="0"/>
    <x v="6"/>
    <n v="1400"/>
    <n v="29"/>
  </r>
  <r>
    <x v="14"/>
    <x v="0"/>
    <x v="7"/>
    <n v="1400"/>
    <n v="30"/>
  </r>
  <r>
    <x v="14"/>
    <x v="0"/>
    <x v="8"/>
    <n v="1400"/>
    <n v="30"/>
  </r>
  <r>
    <x v="14"/>
    <x v="0"/>
    <x v="9"/>
    <n v="1400"/>
    <n v="30"/>
  </r>
  <r>
    <x v="14"/>
    <x v="0"/>
    <x v="41"/>
    <n v="1400"/>
    <n v="31"/>
  </r>
  <r>
    <x v="14"/>
    <x v="0"/>
    <x v="11"/>
    <n v="1400"/>
    <n v="31"/>
  </r>
  <r>
    <x v="14"/>
    <x v="0"/>
    <x v="24"/>
    <n v="1000"/>
    <n v="36"/>
  </r>
  <r>
    <x v="14"/>
    <x v="0"/>
    <x v="25"/>
    <n v="1000"/>
    <n v="36"/>
  </r>
  <r>
    <x v="14"/>
    <x v="1"/>
    <x v="26"/>
    <n v="3"/>
    <n v="37"/>
  </r>
  <r>
    <x v="14"/>
    <x v="1"/>
    <x v="53"/>
    <n v="1"/>
    <n v="46"/>
  </r>
  <r>
    <x v="15"/>
    <x v="0"/>
    <x v="29"/>
    <n v="5000"/>
    <n v="27"/>
  </r>
  <r>
    <x v="15"/>
    <x v="0"/>
    <x v="30"/>
    <n v="5000"/>
    <n v="27"/>
  </r>
  <r>
    <x v="15"/>
    <x v="0"/>
    <x v="31"/>
    <n v="5000"/>
    <n v="27"/>
  </r>
  <r>
    <x v="15"/>
    <x v="0"/>
    <x v="32"/>
    <n v="5000"/>
    <n v="28"/>
  </r>
  <r>
    <x v="15"/>
    <x v="0"/>
    <x v="33"/>
    <n v="5000"/>
    <n v="28"/>
  </r>
  <r>
    <x v="15"/>
    <x v="0"/>
    <x v="34"/>
    <n v="5000"/>
    <n v="28"/>
  </r>
  <r>
    <x v="15"/>
    <x v="0"/>
    <x v="36"/>
    <n v="5000"/>
    <n v="29"/>
  </r>
  <r>
    <x v="15"/>
    <x v="0"/>
    <x v="37"/>
    <n v="4500"/>
    <n v="29"/>
  </r>
  <r>
    <x v="15"/>
    <x v="0"/>
    <x v="38"/>
    <n v="4500"/>
    <n v="30"/>
  </r>
  <r>
    <x v="15"/>
    <x v="0"/>
    <x v="39"/>
    <n v="4500"/>
    <n v="30"/>
  </r>
  <r>
    <x v="15"/>
    <x v="0"/>
    <x v="40"/>
    <n v="4500"/>
    <n v="30"/>
  </r>
  <r>
    <x v="15"/>
    <x v="0"/>
    <x v="41"/>
    <n v="4500"/>
    <n v="31"/>
  </r>
  <r>
    <x v="15"/>
    <x v="0"/>
    <x v="42"/>
    <n v="4500"/>
    <n v="31"/>
  </r>
  <r>
    <x v="15"/>
    <x v="0"/>
    <x v="43"/>
    <n v="4500"/>
    <n v="31"/>
  </r>
  <r>
    <x v="15"/>
    <x v="0"/>
    <x v="44"/>
    <n v="4500"/>
    <n v="32"/>
  </r>
  <r>
    <x v="15"/>
    <x v="0"/>
    <x v="45"/>
    <n v="4500"/>
    <n v="32"/>
  </r>
  <r>
    <x v="15"/>
    <x v="0"/>
    <x v="55"/>
    <n v="4500"/>
    <n v="32"/>
  </r>
  <r>
    <x v="15"/>
    <x v="0"/>
    <x v="46"/>
    <n v="4500"/>
    <n v="33"/>
  </r>
  <r>
    <x v="15"/>
    <x v="0"/>
    <x v="56"/>
    <n v="4500"/>
    <n v="33"/>
  </r>
  <r>
    <x v="15"/>
    <x v="0"/>
    <x v="47"/>
    <n v="5900"/>
    <n v="33"/>
  </r>
  <r>
    <x v="15"/>
    <x v="0"/>
    <x v="52"/>
    <n v="5900"/>
    <n v="34"/>
  </r>
  <r>
    <x v="15"/>
    <x v="0"/>
    <x v="57"/>
    <n v="5900"/>
    <n v="34"/>
  </r>
  <r>
    <x v="15"/>
    <x v="0"/>
    <x v="58"/>
    <n v="5900"/>
    <n v="34"/>
  </r>
  <r>
    <x v="15"/>
    <x v="0"/>
    <x v="59"/>
    <n v="5900"/>
    <n v="35"/>
  </r>
  <r>
    <x v="15"/>
    <x v="0"/>
    <x v="60"/>
    <n v="5900"/>
    <n v="35"/>
  </r>
  <r>
    <x v="15"/>
    <x v="0"/>
    <x v="61"/>
    <n v="5900"/>
    <n v="35"/>
  </r>
  <r>
    <x v="15"/>
    <x v="0"/>
    <x v="62"/>
    <n v="5900"/>
    <n v="36"/>
  </r>
  <r>
    <x v="15"/>
    <x v="0"/>
    <x v="63"/>
    <n v="5900"/>
    <n v="36"/>
  </r>
  <r>
    <x v="15"/>
    <x v="1"/>
    <x v="48"/>
    <n v="8"/>
    <n v="37"/>
  </r>
  <r>
    <x v="15"/>
    <x v="1"/>
    <x v="69"/>
    <n v="2"/>
    <n v="45"/>
  </r>
  <r>
    <x v="16"/>
    <x v="0"/>
    <x v="29"/>
    <n v="800"/>
    <n v="27"/>
  </r>
  <r>
    <x v="16"/>
    <x v="0"/>
    <x v="30"/>
    <n v="800"/>
    <n v="27"/>
  </r>
  <r>
    <x v="16"/>
    <x v="0"/>
    <x v="32"/>
    <n v="900"/>
    <n v="28"/>
  </r>
  <r>
    <x v="16"/>
    <x v="0"/>
    <x v="33"/>
    <n v="900"/>
    <n v="28"/>
  </r>
  <r>
    <x v="16"/>
    <x v="0"/>
    <x v="42"/>
    <n v="5000"/>
    <n v="31"/>
  </r>
  <r>
    <x v="16"/>
    <x v="0"/>
    <x v="43"/>
    <n v="5000"/>
    <n v="31"/>
  </r>
  <r>
    <x v="16"/>
    <x v="0"/>
    <x v="44"/>
    <n v="5000"/>
    <n v="32"/>
  </r>
  <r>
    <x v="16"/>
    <x v="0"/>
    <x v="59"/>
    <n v="3200"/>
    <n v="35"/>
  </r>
  <r>
    <x v="16"/>
    <x v="0"/>
    <x v="60"/>
    <n v="3200"/>
    <n v="35"/>
  </r>
  <r>
    <x v="16"/>
    <x v="0"/>
    <x v="61"/>
    <n v="3200"/>
    <n v="35"/>
  </r>
  <r>
    <x v="16"/>
    <x v="0"/>
    <x v="62"/>
    <n v="3200"/>
    <n v="36"/>
  </r>
  <r>
    <x v="16"/>
    <x v="0"/>
    <x v="63"/>
    <n v="3200"/>
    <n v="36"/>
  </r>
  <r>
    <x v="16"/>
    <x v="1"/>
    <x v="48"/>
    <n v="6"/>
    <n v="37"/>
  </r>
  <r>
    <x v="16"/>
    <x v="1"/>
    <x v="64"/>
    <n v="5"/>
    <n v="41"/>
  </r>
  <r>
    <x v="16"/>
    <x v="1"/>
    <x v="65"/>
    <n v="16"/>
    <n v="46"/>
  </r>
  <r>
    <x v="17"/>
    <x v="0"/>
    <x v="1"/>
    <n v="3300"/>
    <n v="27"/>
  </r>
  <r>
    <x v="17"/>
    <x v="0"/>
    <x v="2"/>
    <n v="3300"/>
    <n v="28"/>
  </r>
  <r>
    <x v="17"/>
    <x v="0"/>
    <x v="3"/>
    <n v="3300"/>
    <n v="28"/>
  </r>
  <r>
    <x v="17"/>
    <x v="0"/>
    <x v="4"/>
    <n v="3300"/>
    <n v="28"/>
  </r>
  <r>
    <x v="17"/>
    <x v="0"/>
    <x v="5"/>
    <n v="3300"/>
    <n v="29"/>
  </r>
  <r>
    <x v="17"/>
    <x v="0"/>
    <x v="50"/>
    <n v="3300"/>
    <n v="29"/>
  </r>
  <r>
    <x v="17"/>
    <x v="0"/>
    <x v="6"/>
    <n v="4300"/>
    <n v="29"/>
  </r>
  <r>
    <x v="17"/>
    <x v="0"/>
    <x v="7"/>
    <n v="4300"/>
    <n v="30"/>
  </r>
  <r>
    <x v="17"/>
    <x v="0"/>
    <x v="8"/>
    <n v="4300"/>
    <n v="30"/>
  </r>
  <r>
    <x v="17"/>
    <x v="0"/>
    <x v="9"/>
    <n v="4300"/>
    <n v="30"/>
  </r>
  <r>
    <x v="17"/>
    <x v="0"/>
    <x v="10"/>
    <n v="4300"/>
    <n v="31"/>
  </r>
  <r>
    <x v="17"/>
    <x v="0"/>
    <x v="11"/>
    <n v="4300"/>
    <n v="31"/>
  </r>
  <r>
    <x v="17"/>
    <x v="0"/>
    <x v="12"/>
    <n v="4300"/>
    <n v="31"/>
  </r>
  <r>
    <x v="17"/>
    <x v="0"/>
    <x v="13"/>
    <n v="4800"/>
    <n v="32"/>
  </r>
  <r>
    <x v="17"/>
    <x v="0"/>
    <x v="14"/>
    <n v="4800"/>
    <n v="32"/>
  </r>
  <r>
    <x v="17"/>
    <x v="0"/>
    <x v="15"/>
    <n v="4800"/>
    <n v="32"/>
  </r>
  <r>
    <x v="17"/>
    <x v="0"/>
    <x v="16"/>
    <n v="4800"/>
    <n v="33"/>
  </r>
  <r>
    <x v="17"/>
    <x v="0"/>
    <x v="51"/>
    <n v="4800"/>
    <n v="33"/>
  </r>
  <r>
    <x v="17"/>
    <x v="0"/>
    <x v="17"/>
    <n v="4800"/>
    <n v="33"/>
  </r>
  <r>
    <x v="17"/>
    <x v="0"/>
    <x v="18"/>
    <n v="5800"/>
    <n v="34"/>
  </r>
  <r>
    <x v="17"/>
    <x v="0"/>
    <x v="19"/>
    <n v="5800"/>
    <n v="34"/>
  </r>
  <r>
    <x v="17"/>
    <x v="0"/>
    <x v="20"/>
    <n v="5800"/>
    <n v="34"/>
  </r>
  <r>
    <x v="17"/>
    <x v="0"/>
    <x v="21"/>
    <n v="5800"/>
    <n v="35"/>
  </r>
  <r>
    <x v="17"/>
    <x v="0"/>
    <x v="22"/>
    <n v="5800"/>
    <n v="35"/>
  </r>
  <r>
    <x v="17"/>
    <x v="0"/>
    <x v="23"/>
    <n v="5800"/>
    <n v="35"/>
  </r>
  <r>
    <x v="17"/>
    <x v="0"/>
    <x v="24"/>
    <n v="5800"/>
    <n v="36"/>
  </r>
  <r>
    <x v="17"/>
    <x v="0"/>
    <x v="25"/>
    <n v="5800"/>
    <n v="36"/>
  </r>
  <r>
    <x v="17"/>
    <x v="1"/>
    <x v="70"/>
    <n v="8"/>
    <n v="38"/>
  </r>
  <r>
    <x v="17"/>
    <x v="1"/>
    <x v="67"/>
    <n v="8"/>
    <n v="41"/>
  </r>
  <r>
    <x v="17"/>
    <x v="1"/>
    <x v="65"/>
    <n v="8"/>
    <n v="46"/>
  </r>
  <r>
    <x v="18"/>
    <x v="0"/>
    <x v="0"/>
    <n v="1700"/>
    <n v="27"/>
  </r>
  <r>
    <x v="18"/>
    <x v="0"/>
    <x v="49"/>
    <n v="1700"/>
    <n v="27"/>
  </r>
  <r>
    <x v="18"/>
    <x v="0"/>
    <x v="1"/>
    <n v="1700"/>
    <n v="27"/>
  </r>
  <r>
    <x v="18"/>
    <x v="0"/>
    <x v="2"/>
    <n v="1700"/>
    <n v="28"/>
  </r>
  <r>
    <x v="18"/>
    <x v="0"/>
    <x v="3"/>
    <n v="1700"/>
    <n v="28"/>
  </r>
  <r>
    <x v="18"/>
    <x v="0"/>
    <x v="4"/>
    <n v="1700"/>
    <n v="28"/>
  </r>
  <r>
    <x v="18"/>
    <x v="0"/>
    <x v="5"/>
    <n v="1700"/>
    <n v="29"/>
  </r>
  <r>
    <x v="18"/>
    <x v="0"/>
    <x v="50"/>
    <n v="1700"/>
    <n v="29"/>
  </r>
  <r>
    <x v="18"/>
    <x v="0"/>
    <x v="6"/>
    <n v="1700"/>
    <n v="29"/>
  </r>
  <r>
    <x v="18"/>
    <x v="0"/>
    <x v="7"/>
    <n v="1700"/>
    <n v="30"/>
  </r>
  <r>
    <x v="18"/>
    <x v="0"/>
    <x v="8"/>
    <n v="1700"/>
    <n v="30"/>
  </r>
  <r>
    <x v="18"/>
    <x v="0"/>
    <x v="9"/>
    <n v="1700"/>
    <n v="30"/>
  </r>
  <r>
    <x v="18"/>
    <x v="0"/>
    <x v="10"/>
    <n v="1700"/>
    <n v="31"/>
  </r>
  <r>
    <x v="18"/>
    <x v="0"/>
    <x v="11"/>
    <n v="1700"/>
    <n v="31"/>
  </r>
  <r>
    <x v="18"/>
    <x v="0"/>
    <x v="12"/>
    <n v="1700"/>
    <n v="31"/>
  </r>
  <r>
    <x v="18"/>
    <x v="0"/>
    <x v="13"/>
    <n v="1700"/>
    <n v="32"/>
  </r>
  <r>
    <x v="18"/>
    <x v="0"/>
    <x v="14"/>
    <n v="1700"/>
    <n v="32"/>
  </r>
  <r>
    <x v="18"/>
    <x v="0"/>
    <x v="15"/>
    <n v="1700"/>
    <n v="32"/>
  </r>
  <r>
    <x v="18"/>
    <x v="0"/>
    <x v="16"/>
    <n v="1700"/>
    <n v="33"/>
  </r>
  <r>
    <x v="18"/>
    <x v="0"/>
    <x v="51"/>
    <n v="1700"/>
    <n v="33"/>
  </r>
  <r>
    <x v="18"/>
    <x v="0"/>
    <x v="17"/>
    <n v="1700"/>
    <n v="33"/>
  </r>
  <r>
    <x v="18"/>
    <x v="0"/>
    <x v="18"/>
    <n v="1700"/>
    <n v="34"/>
  </r>
  <r>
    <x v="18"/>
    <x v="0"/>
    <x v="19"/>
    <n v="1700"/>
    <n v="34"/>
  </r>
  <r>
    <x v="18"/>
    <x v="0"/>
    <x v="20"/>
    <n v="1700"/>
    <n v="34"/>
  </r>
  <r>
    <x v="18"/>
    <x v="0"/>
    <x v="21"/>
    <n v="1700"/>
    <n v="35"/>
  </r>
  <r>
    <x v="18"/>
    <x v="0"/>
    <x v="22"/>
    <n v="1700"/>
    <n v="35"/>
  </r>
  <r>
    <x v="18"/>
    <x v="0"/>
    <x v="23"/>
    <n v="1700"/>
    <n v="35"/>
  </r>
  <r>
    <x v="18"/>
    <x v="0"/>
    <x v="24"/>
    <n v="1700"/>
    <n v="36"/>
  </r>
  <r>
    <x v="18"/>
    <x v="0"/>
    <x v="25"/>
    <n v="1700"/>
    <n v="36"/>
  </r>
  <r>
    <x v="18"/>
    <x v="1"/>
    <x v="26"/>
    <n v="4"/>
    <n v="37"/>
  </r>
  <r>
    <x v="18"/>
    <x v="1"/>
    <x v="67"/>
    <n v="3"/>
    <n v="41"/>
  </r>
  <r>
    <x v="18"/>
    <x v="1"/>
    <x v="53"/>
    <n v="5"/>
    <n v="46"/>
  </r>
  <r>
    <x v="19"/>
    <x v="0"/>
    <x v="0"/>
    <n v="3400"/>
    <n v="27"/>
  </r>
  <r>
    <x v="19"/>
    <x v="0"/>
    <x v="49"/>
    <n v="3400"/>
    <n v="27"/>
  </r>
  <r>
    <x v="19"/>
    <x v="0"/>
    <x v="1"/>
    <n v="3400"/>
    <n v="27"/>
  </r>
  <r>
    <x v="19"/>
    <x v="0"/>
    <x v="2"/>
    <n v="3400"/>
    <n v="28"/>
  </r>
  <r>
    <x v="19"/>
    <x v="0"/>
    <x v="3"/>
    <n v="3400"/>
    <n v="28"/>
  </r>
  <r>
    <x v="19"/>
    <x v="0"/>
    <x v="4"/>
    <n v="3400"/>
    <n v="28"/>
  </r>
  <r>
    <x v="19"/>
    <x v="0"/>
    <x v="5"/>
    <n v="3400"/>
    <n v="29"/>
  </r>
  <r>
    <x v="19"/>
    <x v="0"/>
    <x v="50"/>
    <n v="3400"/>
    <n v="29"/>
  </r>
  <r>
    <x v="19"/>
    <x v="0"/>
    <x v="6"/>
    <n v="4100"/>
    <n v="29"/>
  </r>
  <r>
    <x v="19"/>
    <x v="0"/>
    <x v="7"/>
    <n v="4100"/>
    <n v="30"/>
  </r>
  <r>
    <x v="19"/>
    <x v="0"/>
    <x v="8"/>
    <n v="4100"/>
    <n v="30"/>
  </r>
  <r>
    <x v="19"/>
    <x v="0"/>
    <x v="9"/>
    <n v="4100"/>
    <n v="30"/>
  </r>
  <r>
    <x v="19"/>
    <x v="0"/>
    <x v="10"/>
    <n v="4100"/>
    <n v="31"/>
  </r>
  <r>
    <x v="19"/>
    <x v="0"/>
    <x v="11"/>
    <n v="4100"/>
    <n v="31"/>
  </r>
  <r>
    <x v="19"/>
    <x v="0"/>
    <x v="12"/>
    <n v="4600"/>
    <n v="31"/>
  </r>
  <r>
    <x v="19"/>
    <x v="0"/>
    <x v="13"/>
    <n v="4600"/>
    <n v="32"/>
  </r>
  <r>
    <x v="19"/>
    <x v="0"/>
    <x v="14"/>
    <n v="4600"/>
    <n v="32"/>
  </r>
  <r>
    <x v="19"/>
    <x v="0"/>
    <x v="15"/>
    <n v="4600"/>
    <n v="32"/>
  </r>
  <r>
    <x v="19"/>
    <x v="0"/>
    <x v="16"/>
    <n v="4600"/>
    <n v="33"/>
  </r>
  <r>
    <x v="19"/>
    <x v="0"/>
    <x v="51"/>
    <n v="4600"/>
    <n v="33"/>
  </r>
  <r>
    <x v="19"/>
    <x v="0"/>
    <x v="17"/>
    <n v="4600"/>
    <n v="33"/>
  </r>
  <r>
    <x v="19"/>
    <x v="0"/>
    <x v="18"/>
    <n v="5600"/>
    <n v="34"/>
  </r>
  <r>
    <x v="19"/>
    <x v="0"/>
    <x v="19"/>
    <n v="5600"/>
    <n v="34"/>
  </r>
  <r>
    <x v="19"/>
    <x v="0"/>
    <x v="20"/>
    <n v="5600"/>
    <n v="34"/>
  </r>
  <r>
    <x v="19"/>
    <x v="0"/>
    <x v="21"/>
    <n v="5600"/>
    <n v="35"/>
  </r>
  <r>
    <x v="19"/>
    <x v="0"/>
    <x v="22"/>
    <n v="5600"/>
    <n v="35"/>
  </r>
  <r>
    <x v="19"/>
    <x v="0"/>
    <x v="23"/>
    <n v="5600"/>
    <n v="35"/>
  </r>
  <r>
    <x v="19"/>
    <x v="0"/>
    <x v="24"/>
    <n v="5600"/>
    <n v="36"/>
  </r>
  <r>
    <x v="19"/>
    <x v="0"/>
    <x v="25"/>
    <n v="5600"/>
    <n v="36"/>
  </r>
  <r>
    <x v="19"/>
    <x v="1"/>
    <x v="26"/>
    <n v="8"/>
    <n v="37"/>
  </r>
  <r>
    <x v="19"/>
    <x v="1"/>
    <x v="53"/>
    <n v="2"/>
    <n v="46"/>
  </r>
  <r>
    <x v="20"/>
    <x v="0"/>
    <x v="0"/>
    <n v="1900"/>
    <n v="27"/>
  </r>
  <r>
    <x v="20"/>
    <x v="0"/>
    <x v="49"/>
    <n v="1900"/>
    <n v="27"/>
  </r>
  <r>
    <x v="20"/>
    <x v="0"/>
    <x v="1"/>
    <n v="1900"/>
    <n v="27"/>
  </r>
  <r>
    <x v="20"/>
    <x v="0"/>
    <x v="2"/>
    <n v="1900"/>
    <n v="28"/>
  </r>
  <r>
    <x v="20"/>
    <x v="0"/>
    <x v="3"/>
    <n v="1900"/>
    <n v="28"/>
  </r>
  <r>
    <x v="20"/>
    <x v="0"/>
    <x v="4"/>
    <n v="1900"/>
    <n v="28"/>
  </r>
  <r>
    <x v="20"/>
    <x v="0"/>
    <x v="5"/>
    <n v="1900"/>
    <n v="29"/>
  </r>
  <r>
    <x v="20"/>
    <x v="0"/>
    <x v="50"/>
    <n v="1900"/>
    <n v="29"/>
  </r>
  <r>
    <x v="20"/>
    <x v="0"/>
    <x v="6"/>
    <n v="2500"/>
    <n v="29"/>
  </r>
  <r>
    <x v="20"/>
    <x v="0"/>
    <x v="7"/>
    <n v="2500"/>
    <n v="30"/>
  </r>
  <r>
    <x v="20"/>
    <x v="0"/>
    <x v="9"/>
    <n v="2500"/>
    <n v="30"/>
  </r>
  <r>
    <x v="20"/>
    <x v="0"/>
    <x v="10"/>
    <n v="2500"/>
    <n v="31"/>
  </r>
  <r>
    <x v="20"/>
    <x v="0"/>
    <x v="11"/>
    <n v="2500"/>
    <n v="31"/>
  </r>
  <r>
    <x v="20"/>
    <x v="0"/>
    <x v="13"/>
    <n v="2500"/>
    <n v="32"/>
  </r>
  <r>
    <x v="20"/>
    <x v="0"/>
    <x v="14"/>
    <n v="2500"/>
    <n v="32"/>
  </r>
  <r>
    <x v="20"/>
    <x v="0"/>
    <x v="15"/>
    <n v="2500"/>
    <n v="32"/>
  </r>
  <r>
    <x v="20"/>
    <x v="0"/>
    <x v="16"/>
    <n v="2500"/>
    <n v="33"/>
  </r>
  <r>
    <x v="20"/>
    <x v="0"/>
    <x v="51"/>
    <n v="2500"/>
    <n v="33"/>
  </r>
  <r>
    <x v="20"/>
    <x v="0"/>
    <x v="17"/>
    <n v="3300"/>
    <n v="33"/>
  </r>
  <r>
    <x v="20"/>
    <x v="0"/>
    <x v="18"/>
    <n v="3300"/>
    <n v="34"/>
  </r>
  <r>
    <x v="20"/>
    <x v="0"/>
    <x v="19"/>
    <n v="3300"/>
    <n v="34"/>
  </r>
  <r>
    <x v="20"/>
    <x v="0"/>
    <x v="20"/>
    <n v="3300"/>
    <n v="34"/>
  </r>
  <r>
    <x v="20"/>
    <x v="0"/>
    <x v="21"/>
    <n v="3300"/>
    <n v="35"/>
  </r>
  <r>
    <x v="20"/>
    <x v="0"/>
    <x v="22"/>
    <n v="3300"/>
    <n v="35"/>
  </r>
  <r>
    <x v="20"/>
    <x v="0"/>
    <x v="24"/>
    <n v="3300"/>
    <n v="36"/>
  </r>
  <r>
    <x v="20"/>
    <x v="0"/>
    <x v="25"/>
    <n v="3300"/>
    <n v="36"/>
  </r>
  <r>
    <x v="20"/>
    <x v="1"/>
    <x v="26"/>
    <n v="6"/>
    <n v="37"/>
  </r>
  <r>
    <x v="20"/>
    <x v="1"/>
    <x v="67"/>
    <n v="6"/>
    <n v="41"/>
  </r>
  <r>
    <x v="21"/>
    <x v="0"/>
    <x v="0"/>
    <n v="8000"/>
    <n v="27"/>
  </r>
  <r>
    <x v="21"/>
    <x v="0"/>
    <x v="49"/>
    <n v="8000"/>
    <n v="27"/>
  </r>
  <r>
    <x v="21"/>
    <x v="0"/>
    <x v="7"/>
    <n v="5600"/>
    <n v="30"/>
  </r>
  <r>
    <x v="21"/>
    <x v="0"/>
    <x v="8"/>
    <n v="5600"/>
    <n v="30"/>
  </r>
  <r>
    <x v="21"/>
    <x v="0"/>
    <x v="9"/>
    <n v="5600"/>
    <n v="30"/>
  </r>
  <r>
    <x v="21"/>
    <x v="0"/>
    <x v="10"/>
    <n v="5600"/>
    <n v="31"/>
  </r>
  <r>
    <x v="21"/>
    <x v="0"/>
    <x v="11"/>
    <n v="5600"/>
    <n v="31"/>
  </r>
  <r>
    <x v="21"/>
    <x v="0"/>
    <x v="12"/>
    <n v="7300"/>
    <n v="31"/>
  </r>
  <r>
    <x v="21"/>
    <x v="0"/>
    <x v="13"/>
    <n v="7300"/>
    <n v="32"/>
  </r>
  <r>
    <x v="21"/>
    <x v="0"/>
    <x v="14"/>
    <n v="7300"/>
    <n v="32"/>
  </r>
  <r>
    <x v="21"/>
    <x v="0"/>
    <x v="15"/>
    <n v="7300"/>
    <n v="32"/>
  </r>
  <r>
    <x v="21"/>
    <x v="0"/>
    <x v="16"/>
    <n v="7300"/>
    <n v="33"/>
  </r>
  <r>
    <x v="21"/>
    <x v="0"/>
    <x v="51"/>
    <n v="7300"/>
    <n v="33"/>
  </r>
  <r>
    <x v="21"/>
    <x v="0"/>
    <x v="17"/>
    <n v="7300"/>
    <n v="33"/>
  </r>
  <r>
    <x v="21"/>
    <x v="0"/>
    <x v="18"/>
    <n v="7300"/>
    <n v="34"/>
  </r>
  <r>
    <x v="21"/>
    <x v="0"/>
    <x v="19"/>
    <n v="7300"/>
    <n v="34"/>
  </r>
  <r>
    <x v="21"/>
    <x v="0"/>
    <x v="20"/>
    <n v="7300"/>
    <n v="34"/>
  </r>
  <r>
    <x v="21"/>
    <x v="0"/>
    <x v="21"/>
    <n v="7300"/>
    <n v="35"/>
  </r>
  <r>
    <x v="21"/>
    <x v="0"/>
    <x v="22"/>
    <n v="7300"/>
    <n v="35"/>
  </r>
  <r>
    <x v="21"/>
    <x v="0"/>
    <x v="24"/>
    <n v="7300"/>
    <n v="36"/>
  </r>
  <r>
    <x v="21"/>
    <x v="0"/>
    <x v="25"/>
    <n v="7300"/>
    <n v="36"/>
  </r>
  <r>
    <x v="21"/>
    <x v="1"/>
    <x v="67"/>
    <n v="2"/>
    <n v="41"/>
  </r>
  <r>
    <x v="21"/>
    <x v="1"/>
    <x v="53"/>
    <n v="4"/>
    <n v="46"/>
  </r>
  <r>
    <x v="22"/>
    <x v="0"/>
    <x v="33"/>
    <n v="7000"/>
    <n v="28"/>
  </r>
  <r>
    <x v="22"/>
    <x v="0"/>
    <x v="34"/>
    <n v="7000"/>
    <n v="28"/>
  </r>
  <r>
    <x v="22"/>
    <x v="0"/>
    <x v="36"/>
    <n v="7000"/>
    <n v="29"/>
  </r>
  <r>
    <x v="22"/>
    <x v="0"/>
    <x v="37"/>
    <n v="9100"/>
    <n v="29"/>
  </r>
  <r>
    <x v="22"/>
    <x v="0"/>
    <x v="38"/>
    <n v="9100"/>
    <n v="30"/>
  </r>
  <r>
    <x v="22"/>
    <x v="0"/>
    <x v="40"/>
    <n v="9100"/>
    <n v="30"/>
  </r>
  <r>
    <x v="22"/>
    <x v="0"/>
    <x v="41"/>
    <n v="9100"/>
    <n v="31"/>
  </r>
  <r>
    <x v="22"/>
    <x v="0"/>
    <x v="12"/>
    <n v="9100"/>
    <n v="31"/>
  </r>
  <r>
    <x v="22"/>
    <x v="0"/>
    <x v="44"/>
    <n v="9100"/>
    <n v="32"/>
  </r>
  <r>
    <x v="22"/>
    <x v="0"/>
    <x v="55"/>
    <n v="11400"/>
    <n v="32"/>
  </r>
  <r>
    <x v="22"/>
    <x v="0"/>
    <x v="51"/>
    <n v="11400"/>
    <n v="33"/>
  </r>
  <r>
    <x v="22"/>
    <x v="0"/>
    <x v="52"/>
    <n v="11400"/>
    <n v="34"/>
  </r>
  <r>
    <x v="23"/>
    <x v="1"/>
    <x v="71"/>
    <n v="3"/>
    <n v="39"/>
  </r>
  <r>
    <x v="23"/>
    <x v="1"/>
    <x v="72"/>
    <n v="5"/>
    <n v="40"/>
  </r>
  <r>
    <x v="24"/>
    <x v="0"/>
    <x v="21"/>
    <n v="3000"/>
    <n v="35"/>
  </r>
  <r>
    <x v="24"/>
    <x v="0"/>
    <x v="22"/>
    <n v="3000"/>
    <n v="35"/>
  </r>
  <r>
    <x v="24"/>
    <x v="0"/>
    <x v="23"/>
    <n v="3000"/>
    <n v="35"/>
  </r>
  <r>
    <x v="24"/>
    <x v="0"/>
    <x v="24"/>
    <n v="3000"/>
    <n v="36"/>
  </r>
  <r>
    <x v="24"/>
    <x v="0"/>
    <x v="25"/>
    <n v="3000"/>
    <n v="36"/>
  </r>
  <r>
    <x v="24"/>
    <x v="1"/>
    <x v="26"/>
    <n v="6"/>
    <n v="37"/>
  </r>
  <r>
    <x v="24"/>
    <x v="1"/>
    <x v="73"/>
    <n v="6"/>
    <n v="41"/>
  </r>
  <r>
    <x v="24"/>
    <x v="1"/>
    <x v="53"/>
    <n v="6"/>
    <n v="46"/>
  </r>
  <r>
    <x v="25"/>
    <x v="0"/>
    <x v="13"/>
    <n v="13800"/>
    <n v="32"/>
  </r>
  <r>
    <x v="26"/>
    <x v="0"/>
    <x v="74"/>
    <n v="1200"/>
    <n v="47"/>
  </r>
  <r>
    <x v="26"/>
    <x v="0"/>
    <x v="68"/>
    <n v="1200"/>
    <n v="47"/>
  </r>
  <r>
    <x v="27"/>
    <x v="0"/>
    <x v="2"/>
    <n v="5500"/>
    <n v="28"/>
  </r>
  <r>
    <x v="27"/>
    <x v="0"/>
    <x v="3"/>
    <n v="5500"/>
    <n v="28"/>
  </r>
  <r>
    <x v="27"/>
    <x v="0"/>
    <x v="4"/>
    <n v="5500"/>
    <n v="28"/>
  </r>
  <r>
    <x v="27"/>
    <x v="0"/>
    <x v="5"/>
    <n v="5500"/>
    <n v="29"/>
  </r>
  <r>
    <x v="27"/>
    <x v="0"/>
    <x v="50"/>
    <n v="5500"/>
    <n v="29"/>
  </r>
  <r>
    <x v="27"/>
    <x v="0"/>
    <x v="6"/>
    <n v="5500"/>
    <n v="29"/>
  </r>
  <r>
    <x v="27"/>
    <x v="0"/>
    <x v="7"/>
    <n v="5500"/>
    <n v="30"/>
  </r>
  <r>
    <x v="27"/>
    <x v="0"/>
    <x v="8"/>
    <n v="5500"/>
    <n v="30"/>
  </r>
  <r>
    <x v="27"/>
    <x v="0"/>
    <x v="9"/>
    <n v="5500"/>
    <n v="30"/>
  </r>
  <r>
    <x v="27"/>
    <x v="0"/>
    <x v="10"/>
    <n v="5500"/>
    <n v="31"/>
  </r>
  <r>
    <x v="27"/>
    <x v="0"/>
    <x v="11"/>
    <n v="5500"/>
    <n v="31"/>
  </r>
  <r>
    <x v="27"/>
    <x v="0"/>
    <x v="12"/>
    <n v="5000"/>
    <n v="31"/>
  </r>
  <r>
    <x v="27"/>
    <x v="0"/>
    <x v="13"/>
    <n v="5000"/>
    <n v="32"/>
  </r>
  <r>
    <x v="27"/>
    <x v="0"/>
    <x v="14"/>
    <n v="5000"/>
    <n v="32"/>
  </r>
  <r>
    <x v="27"/>
    <x v="0"/>
    <x v="15"/>
    <n v="5000"/>
    <n v="32"/>
  </r>
  <r>
    <x v="27"/>
    <x v="0"/>
    <x v="16"/>
    <n v="5000"/>
    <n v="33"/>
  </r>
  <r>
    <x v="27"/>
    <x v="0"/>
    <x v="51"/>
    <n v="5000"/>
    <n v="33"/>
  </r>
  <r>
    <x v="27"/>
    <x v="0"/>
    <x v="17"/>
    <n v="5000"/>
    <n v="33"/>
  </r>
  <r>
    <x v="27"/>
    <x v="1"/>
    <x v="26"/>
    <n v="6"/>
    <n v="37"/>
  </r>
  <r>
    <x v="27"/>
    <x v="1"/>
    <x v="53"/>
    <n v="2"/>
    <n v="46"/>
  </r>
  <r>
    <x v="28"/>
    <x v="0"/>
    <x v="29"/>
    <n v="4800"/>
    <n v="27"/>
  </r>
  <r>
    <x v="28"/>
    <x v="0"/>
    <x v="30"/>
    <n v="4800"/>
    <n v="27"/>
  </r>
  <r>
    <x v="28"/>
    <x v="0"/>
    <x v="37"/>
    <n v="4400"/>
    <n v="29"/>
  </r>
  <r>
    <x v="28"/>
    <x v="0"/>
    <x v="39"/>
    <n v="4400"/>
    <n v="30"/>
  </r>
  <r>
    <x v="28"/>
    <x v="0"/>
    <x v="40"/>
    <n v="4400"/>
    <n v="30"/>
  </r>
  <r>
    <x v="28"/>
    <x v="0"/>
    <x v="41"/>
    <n v="4400"/>
    <n v="31"/>
  </r>
  <r>
    <x v="28"/>
    <x v="0"/>
    <x v="42"/>
    <n v="4400"/>
    <n v="31"/>
  </r>
  <r>
    <x v="28"/>
    <x v="0"/>
    <x v="47"/>
    <n v="4400"/>
    <n v="33"/>
  </r>
  <r>
    <x v="28"/>
    <x v="0"/>
    <x v="52"/>
    <n v="4400"/>
    <n v="34"/>
  </r>
  <r>
    <x v="28"/>
    <x v="0"/>
    <x v="57"/>
    <n v="4400"/>
    <n v="34"/>
  </r>
  <r>
    <x v="28"/>
    <x v="0"/>
    <x v="58"/>
    <n v="4400"/>
    <n v="34"/>
  </r>
  <r>
    <x v="28"/>
    <x v="0"/>
    <x v="61"/>
    <n v="4400"/>
    <n v="35"/>
  </r>
  <r>
    <x v="28"/>
    <x v="0"/>
    <x v="62"/>
    <n v="4400"/>
    <n v="36"/>
  </r>
  <r>
    <x v="28"/>
    <x v="1"/>
    <x v="48"/>
    <n v="8"/>
    <n v="37"/>
  </r>
  <r>
    <x v="28"/>
    <x v="1"/>
    <x v="75"/>
    <n v="10"/>
    <n v="46"/>
  </r>
  <r>
    <x v="29"/>
    <x v="0"/>
    <x v="0"/>
    <n v="900"/>
    <n v="27"/>
  </r>
  <r>
    <x v="29"/>
    <x v="0"/>
    <x v="49"/>
    <n v="900"/>
    <n v="27"/>
  </r>
  <r>
    <x v="29"/>
    <x v="0"/>
    <x v="3"/>
    <n v="900"/>
    <n v="28"/>
  </r>
  <r>
    <x v="29"/>
    <x v="0"/>
    <x v="4"/>
    <n v="900"/>
    <n v="28"/>
  </r>
  <r>
    <x v="29"/>
    <x v="0"/>
    <x v="5"/>
    <n v="900"/>
    <n v="29"/>
  </r>
  <r>
    <x v="29"/>
    <x v="0"/>
    <x v="50"/>
    <n v="900"/>
    <n v="29"/>
  </r>
  <r>
    <x v="29"/>
    <x v="0"/>
    <x v="9"/>
    <n v="800"/>
    <n v="30"/>
  </r>
  <r>
    <x v="29"/>
    <x v="0"/>
    <x v="40"/>
    <n v="800"/>
    <n v="30"/>
  </r>
  <r>
    <x v="29"/>
    <x v="0"/>
    <x v="10"/>
    <n v="800"/>
    <n v="31"/>
  </r>
  <r>
    <x v="29"/>
    <x v="0"/>
    <x v="11"/>
    <n v="800"/>
    <n v="31"/>
  </r>
  <r>
    <x v="29"/>
    <x v="0"/>
    <x v="12"/>
    <n v="800"/>
    <n v="31"/>
  </r>
  <r>
    <x v="29"/>
    <x v="0"/>
    <x v="13"/>
    <n v="800"/>
    <n v="32"/>
  </r>
  <r>
    <x v="29"/>
    <x v="0"/>
    <x v="14"/>
    <n v="800"/>
    <n v="32"/>
  </r>
  <r>
    <x v="29"/>
    <x v="0"/>
    <x v="15"/>
    <n v="800"/>
    <n v="32"/>
  </r>
  <r>
    <x v="29"/>
    <x v="0"/>
    <x v="16"/>
    <n v="800"/>
    <n v="33"/>
  </r>
  <r>
    <x v="29"/>
    <x v="0"/>
    <x v="51"/>
    <n v="800"/>
    <n v="33"/>
  </r>
  <r>
    <x v="29"/>
    <x v="0"/>
    <x v="20"/>
    <n v="800"/>
    <n v="34"/>
  </r>
  <r>
    <x v="29"/>
    <x v="0"/>
    <x v="21"/>
    <n v="800"/>
    <n v="35"/>
  </r>
  <r>
    <x v="29"/>
    <x v="0"/>
    <x v="22"/>
    <n v="800"/>
    <n v="35"/>
  </r>
  <r>
    <x v="29"/>
    <x v="0"/>
    <x v="23"/>
    <n v="800"/>
    <n v="35"/>
  </r>
  <r>
    <x v="29"/>
    <x v="0"/>
    <x v="24"/>
    <n v="800"/>
    <n v="36"/>
  </r>
  <r>
    <x v="29"/>
    <x v="0"/>
    <x v="62"/>
    <n v="800"/>
    <n v="36"/>
  </r>
  <r>
    <x v="29"/>
    <x v="0"/>
    <x v="63"/>
    <n v="800"/>
    <n v="36"/>
  </r>
  <r>
    <x v="29"/>
    <x v="1"/>
    <x v="48"/>
    <n v="2"/>
    <n v="37"/>
  </r>
  <r>
    <x v="29"/>
    <x v="1"/>
    <x v="76"/>
    <n v="3"/>
    <n v="42"/>
  </r>
  <r>
    <x v="30"/>
    <x v="0"/>
    <x v="31"/>
    <n v="10100"/>
    <n v="27"/>
  </r>
  <r>
    <x v="30"/>
    <x v="0"/>
    <x v="33"/>
    <n v="12100"/>
    <n v="28"/>
  </r>
  <r>
    <x v="30"/>
    <x v="0"/>
    <x v="34"/>
    <n v="12100"/>
    <n v="28"/>
  </r>
  <r>
    <x v="30"/>
    <x v="0"/>
    <x v="36"/>
    <n v="12100"/>
    <n v="29"/>
  </r>
  <r>
    <x v="30"/>
    <x v="0"/>
    <x v="37"/>
    <n v="12100"/>
    <n v="29"/>
  </r>
  <r>
    <x v="30"/>
    <x v="0"/>
    <x v="39"/>
    <n v="12100"/>
    <n v="30"/>
  </r>
  <r>
    <x v="30"/>
    <x v="0"/>
    <x v="40"/>
    <n v="12100"/>
    <n v="30"/>
  </r>
  <r>
    <x v="30"/>
    <x v="0"/>
    <x v="41"/>
    <n v="12100"/>
    <n v="31"/>
  </r>
  <r>
    <x v="30"/>
    <x v="0"/>
    <x v="43"/>
    <n v="12100"/>
    <n v="31"/>
  </r>
  <r>
    <x v="30"/>
    <x v="1"/>
    <x v="77"/>
    <n v="13"/>
    <n v="37"/>
  </r>
  <r>
    <x v="30"/>
    <x v="1"/>
    <x v="64"/>
    <n v="13"/>
    <n v="41"/>
  </r>
  <r>
    <x v="30"/>
    <x v="1"/>
    <x v="65"/>
    <n v="13"/>
    <n v="46"/>
  </r>
  <r>
    <x v="31"/>
    <x v="0"/>
    <x v="74"/>
    <n v="14000"/>
    <n v="47"/>
  </r>
  <r>
    <x v="31"/>
    <x v="0"/>
    <x v="68"/>
    <n v="14000"/>
    <n v="47"/>
  </r>
  <r>
    <x v="32"/>
    <x v="0"/>
    <x v="29"/>
    <n v="6000"/>
    <n v="27"/>
  </r>
  <r>
    <x v="32"/>
    <x v="0"/>
    <x v="30"/>
    <n v="6000"/>
    <n v="27"/>
  </r>
  <r>
    <x v="32"/>
    <x v="0"/>
    <x v="31"/>
    <n v="6000"/>
    <n v="27"/>
  </r>
  <r>
    <x v="32"/>
    <x v="0"/>
    <x v="32"/>
    <n v="6000"/>
    <n v="28"/>
  </r>
  <r>
    <x v="32"/>
    <x v="0"/>
    <x v="33"/>
    <n v="6000"/>
    <n v="28"/>
  </r>
  <r>
    <x v="32"/>
    <x v="0"/>
    <x v="34"/>
    <n v="6000"/>
    <n v="28"/>
  </r>
  <r>
    <x v="32"/>
    <x v="0"/>
    <x v="35"/>
    <n v="6000"/>
    <n v="29"/>
  </r>
  <r>
    <x v="32"/>
    <x v="0"/>
    <x v="36"/>
    <n v="6000"/>
    <n v="29"/>
  </r>
  <r>
    <x v="32"/>
    <x v="0"/>
    <x v="47"/>
    <n v="6000"/>
    <n v="33"/>
  </r>
  <r>
    <x v="32"/>
    <x v="0"/>
    <x v="52"/>
    <n v="6000"/>
    <n v="34"/>
  </r>
  <r>
    <x v="32"/>
    <x v="0"/>
    <x v="57"/>
    <n v="6000"/>
    <n v="34"/>
  </r>
  <r>
    <x v="32"/>
    <x v="0"/>
    <x v="58"/>
    <n v="6000"/>
    <n v="34"/>
  </r>
  <r>
    <x v="32"/>
    <x v="0"/>
    <x v="59"/>
    <n v="6000"/>
    <n v="35"/>
  </r>
  <r>
    <x v="32"/>
    <x v="0"/>
    <x v="60"/>
    <n v="6000"/>
    <n v="35"/>
  </r>
  <r>
    <x v="32"/>
    <x v="0"/>
    <x v="62"/>
    <n v="6000"/>
    <n v="36"/>
  </r>
  <r>
    <x v="32"/>
    <x v="1"/>
    <x v="78"/>
    <n v="5"/>
    <n v="43"/>
  </r>
  <r>
    <x v="32"/>
    <x v="1"/>
    <x v="79"/>
    <n v="5"/>
    <n v="46"/>
  </r>
  <r>
    <x v="33"/>
    <x v="1"/>
    <x v="67"/>
    <n v="3"/>
    <n v="41"/>
  </r>
  <r>
    <x v="33"/>
    <x v="1"/>
    <x v="53"/>
    <n v="3"/>
    <n v="46"/>
  </r>
  <r>
    <x v="34"/>
    <x v="0"/>
    <x v="34"/>
    <n v="6700"/>
    <n v="28"/>
  </r>
  <r>
    <x v="34"/>
    <x v="0"/>
    <x v="35"/>
    <n v="6700"/>
    <n v="29"/>
  </r>
  <r>
    <x v="34"/>
    <x v="0"/>
    <x v="36"/>
    <n v="6700"/>
    <n v="29"/>
  </r>
  <r>
    <x v="34"/>
    <x v="0"/>
    <x v="38"/>
    <n v="10000"/>
    <n v="30"/>
  </r>
  <r>
    <x v="34"/>
    <x v="0"/>
    <x v="39"/>
    <n v="10000"/>
    <n v="30"/>
  </r>
  <r>
    <x v="34"/>
    <x v="0"/>
    <x v="41"/>
    <n v="10000"/>
    <n v="31"/>
  </r>
  <r>
    <x v="34"/>
    <x v="0"/>
    <x v="42"/>
    <n v="10000"/>
    <n v="31"/>
  </r>
  <r>
    <x v="34"/>
    <x v="0"/>
    <x v="43"/>
    <n v="13000"/>
    <n v="31"/>
  </r>
  <r>
    <x v="34"/>
    <x v="0"/>
    <x v="45"/>
    <n v="13000"/>
    <n v="32"/>
  </r>
  <r>
    <x v="34"/>
    <x v="0"/>
    <x v="55"/>
    <n v="13000"/>
    <n v="32"/>
  </r>
  <r>
    <x v="34"/>
    <x v="0"/>
    <x v="46"/>
    <n v="13000"/>
    <n v="33"/>
  </r>
  <r>
    <x v="34"/>
    <x v="0"/>
    <x v="56"/>
    <n v="13000"/>
    <n v="33"/>
  </r>
  <r>
    <x v="34"/>
    <x v="0"/>
    <x v="47"/>
    <n v="15600"/>
    <n v="33"/>
  </r>
  <r>
    <x v="34"/>
    <x v="0"/>
    <x v="52"/>
    <n v="15600"/>
    <n v="34"/>
  </r>
  <r>
    <x v="34"/>
    <x v="0"/>
    <x v="57"/>
    <n v="15600"/>
    <n v="34"/>
  </r>
  <r>
    <x v="34"/>
    <x v="0"/>
    <x v="59"/>
    <n v="15600"/>
    <n v="35"/>
  </r>
  <r>
    <x v="34"/>
    <x v="1"/>
    <x v="76"/>
    <n v="3"/>
    <n v="42"/>
  </r>
  <r>
    <x v="34"/>
    <x v="1"/>
    <x v="65"/>
    <n v="5"/>
    <n v="46"/>
  </r>
  <r>
    <x v="35"/>
    <x v="0"/>
    <x v="0"/>
    <n v="3700"/>
    <n v="27"/>
  </r>
  <r>
    <x v="35"/>
    <x v="0"/>
    <x v="49"/>
    <n v="3700"/>
    <n v="27"/>
  </r>
  <r>
    <x v="35"/>
    <x v="0"/>
    <x v="1"/>
    <n v="3700"/>
    <n v="27"/>
  </r>
  <r>
    <x v="35"/>
    <x v="0"/>
    <x v="2"/>
    <n v="3700"/>
    <n v="28"/>
  </r>
  <r>
    <x v="35"/>
    <x v="0"/>
    <x v="3"/>
    <n v="3700"/>
    <n v="28"/>
  </r>
  <r>
    <x v="35"/>
    <x v="0"/>
    <x v="4"/>
    <n v="3700"/>
    <n v="28"/>
  </r>
  <r>
    <x v="35"/>
    <x v="0"/>
    <x v="5"/>
    <n v="3700"/>
    <n v="29"/>
  </r>
  <r>
    <x v="35"/>
    <x v="0"/>
    <x v="50"/>
    <n v="3700"/>
    <n v="29"/>
  </r>
  <r>
    <x v="35"/>
    <x v="0"/>
    <x v="6"/>
    <n v="3700"/>
    <n v="29"/>
  </r>
  <r>
    <x v="35"/>
    <x v="0"/>
    <x v="13"/>
    <n v="3700"/>
    <n v="32"/>
  </r>
  <r>
    <x v="35"/>
    <x v="0"/>
    <x v="14"/>
    <n v="3700"/>
    <n v="32"/>
  </r>
  <r>
    <x v="35"/>
    <x v="0"/>
    <x v="15"/>
    <n v="3700"/>
    <n v="32"/>
  </r>
  <r>
    <x v="35"/>
    <x v="0"/>
    <x v="16"/>
    <n v="3700"/>
    <n v="33"/>
  </r>
  <r>
    <x v="35"/>
    <x v="0"/>
    <x v="51"/>
    <n v="3700"/>
    <n v="33"/>
  </r>
  <r>
    <x v="35"/>
    <x v="0"/>
    <x v="17"/>
    <n v="3700"/>
    <n v="33"/>
  </r>
  <r>
    <x v="35"/>
    <x v="1"/>
    <x v="26"/>
    <n v="6"/>
    <n v="37"/>
  </r>
  <r>
    <x v="35"/>
    <x v="1"/>
    <x v="27"/>
    <n v="5"/>
    <n v="42"/>
  </r>
  <r>
    <x v="35"/>
    <x v="1"/>
    <x v="53"/>
    <n v="4"/>
    <n v="46"/>
  </r>
  <r>
    <x v="36"/>
    <x v="1"/>
    <x v="64"/>
    <n v="1"/>
    <n v="41"/>
  </r>
  <r>
    <x v="36"/>
    <x v="1"/>
    <x v="65"/>
    <n v="1"/>
    <n v="46"/>
  </r>
  <r>
    <x v="37"/>
    <x v="0"/>
    <x v="63"/>
    <n v="2600"/>
    <n v="36"/>
  </r>
  <r>
    <x v="37"/>
    <x v="1"/>
    <x v="77"/>
    <n v="5"/>
    <n v="37"/>
  </r>
  <r>
    <x v="38"/>
    <x v="0"/>
    <x v="29"/>
    <n v="4500"/>
    <n v="27"/>
  </r>
  <r>
    <x v="38"/>
    <x v="0"/>
    <x v="32"/>
    <n v="4500"/>
    <n v="28"/>
  </r>
  <r>
    <x v="38"/>
    <x v="0"/>
    <x v="33"/>
    <n v="4500"/>
    <n v="28"/>
  </r>
  <r>
    <x v="38"/>
    <x v="0"/>
    <x v="34"/>
    <n v="4500"/>
    <n v="28"/>
  </r>
  <r>
    <x v="38"/>
    <x v="0"/>
    <x v="35"/>
    <n v="4500"/>
    <n v="29"/>
  </r>
  <r>
    <x v="38"/>
    <x v="0"/>
    <x v="37"/>
    <n v="4500"/>
    <n v="29"/>
  </r>
  <r>
    <x v="38"/>
    <x v="0"/>
    <x v="40"/>
    <n v="4500"/>
    <n v="30"/>
  </r>
  <r>
    <x v="38"/>
    <x v="0"/>
    <x v="41"/>
    <n v="4500"/>
    <n v="31"/>
  </r>
  <r>
    <x v="38"/>
    <x v="0"/>
    <x v="42"/>
    <n v="4500"/>
    <n v="31"/>
  </r>
  <r>
    <x v="38"/>
    <x v="0"/>
    <x v="44"/>
    <n v="4500"/>
    <n v="32"/>
  </r>
  <r>
    <x v="38"/>
    <x v="0"/>
    <x v="55"/>
    <n v="4500"/>
    <n v="32"/>
  </r>
  <r>
    <x v="38"/>
    <x v="0"/>
    <x v="56"/>
    <n v="4500"/>
    <n v="33"/>
  </r>
  <r>
    <x v="38"/>
    <x v="0"/>
    <x v="47"/>
    <n v="4500"/>
    <n v="33"/>
  </r>
  <r>
    <x v="38"/>
    <x v="0"/>
    <x v="57"/>
    <n v="4500"/>
    <n v="34"/>
  </r>
  <r>
    <x v="38"/>
    <x v="0"/>
    <x v="60"/>
    <n v="4500"/>
    <n v="35"/>
  </r>
  <r>
    <x v="38"/>
    <x v="0"/>
    <x v="25"/>
    <n v="4500"/>
    <n v="36"/>
  </r>
  <r>
    <x v="38"/>
    <x v="1"/>
    <x v="48"/>
    <n v="8"/>
    <n v="37"/>
  </r>
  <r>
    <x v="39"/>
    <x v="0"/>
    <x v="31"/>
    <n v="3400"/>
    <n v="27"/>
  </r>
  <r>
    <x v="39"/>
    <x v="0"/>
    <x v="32"/>
    <n v="3400"/>
    <n v="28"/>
  </r>
  <r>
    <x v="39"/>
    <x v="0"/>
    <x v="33"/>
    <n v="3400"/>
    <n v="28"/>
  </r>
  <r>
    <x v="39"/>
    <x v="0"/>
    <x v="34"/>
    <n v="3400"/>
    <n v="28"/>
  </r>
  <r>
    <x v="39"/>
    <x v="0"/>
    <x v="35"/>
    <n v="3400"/>
    <n v="29"/>
  </r>
  <r>
    <x v="39"/>
    <x v="0"/>
    <x v="36"/>
    <n v="3400"/>
    <n v="29"/>
  </r>
  <r>
    <x v="39"/>
    <x v="0"/>
    <x v="37"/>
    <n v="3400"/>
    <n v="29"/>
  </r>
  <r>
    <x v="39"/>
    <x v="0"/>
    <x v="38"/>
    <n v="3400"/>
    <n v="30"/>
  </r>
  <r>
    <x v="39"/>
    <x v="0"/>
    <x v="39"/>
    <n v="3400"/>
    <n v="30"/>
  </r>
  <r>
    <x v="39"/>
    <x v="0"/>
    <x v="40"/>
    <n v="3400"/>
    <n v="30"/>
  </r>
  <r>
    <x v="39"/>
    <x v="0"/>
    <x v="41"/>
    <n v="3400"/>
    <n v="31"/>
  </r>
  <r>
    <x v="39"/>
    <x v="0"/>
    <x v="42"/>
    <n v="3400"/>
    <n v="31"/>
  </r>
  <r>
    <x v="39"/>
    <x v="0"/>
    <x v="43"/>
    <n v="3400"/>
    <n v="31"/>
  </r>
  <r>
    <x v="39"/>
    <x v="0"/>
    <x v="44"/>
    <n v="3400"/>
    <n v="32"/>
  </r>
  <r>
    <x v="39"/>
    <x v="0"/>
    <x v="45"/>
    <n v="3400"/>
    <n v="32"/>
  </r>
  <r>
    <x v="39"/>
    <x v="0"/>
    <x v="46"/>
    <n v="3400"/>
    <n v="33"/>
  </r>
  <r>
    <x v="39"/>
    <x v="0"/>
    <x v="56"/>
    <n v="3400"/>
    <n v="33"/>
  </r>
  <r>
    <x v="40"/>
    <x v="1"/>
    <x v="48"/>
    <n v="6"/>
    <n v="37"/>
  </r>
  <r>
    <x v="40"/>
    <x v="1"/>
    <x v="64"/>
    <n v="6"/>
    <n v="41"/>
  </r>
  <r>
    <x v="41"/>
    <x v="0"/>
    <x v="4"/>
    <n v="2600"/>
    <n v="28"/>
  </r>
  <r>
    <x v="41"/>
    <x v="0"/>
    <x v="5"/>
    <n v="2600"/>
    <n v="29"/>
  </r>
  <r>
    <x v="41"/>
    <x v="0"/>
    <x v="50"/>
    <n v="2600"/>
    <n v="29"/>
  </r>
  <r>
    <x v="41"/>
    <x v="1"/>
    <x v="73"/>
    <n v="2"/>
    <n v="41"/>
  </r>
  <r>
    <x v="41"/>
    <x v="1"/>
    <x v="53"/>
    <n v="3"/>
    <n v="46"/>
  </r>
  <r>
    <x v="42"/>
    <x v="0"/>
    <x v="0"/>
    <n v="3000"/>
    <n v="27"/>
  </r>
  <r>
    <x v="42"/>
    <x v="0"/>
    <x v="49"/>
    <n v="3000"/>
    <n v="27"/>
  </r>
  <r>
    <x v="42"/>
    <x v="0"/>
    <x v="1"/>
    <n v="3000"/>
    <n v="27"/>
  </r>
  <r>
    <x v="43"/>
    <x v="1"/>
    <x v="80"/>
    <n v="2"/>
    <n v="41"/>
  </r>
  <r>
    <x v="44"/>
    <x v="1"/>
    <x v="53"/>
    <n v="2"/>
    <n v="46"/>
  </r>
  <r>
    <x v="45"/>
    <x v="0"/>
    <x v="1"/>
    <n v="10600"/>
    <n v="27"/>
  </r>
  <r>
    <x v="45"/>
    <x v="0"/>
    <x v="2"/>
    <n v="10600"/>
    <n v="28"/>
  </r>
  <r>
    <x v="45"/>
    <x v="0"/>
    <x v="3"/>
    <n v="10600"/>
    <n v="28"/>
  </r>
  <r>
    <x v="45"/>
    <x v="0"/>
    <x v="4"/>
    <n v="10600"/>
    <n v="28"/>
  </r>
  <r>
    <x v="45"/>
    <x v="0"/>
    <x v="5"/>
    <n v="10600"/>
    <n v="29"/>
  </r>
  <r>
    <x v="45"/>
    <x v="0"/>
    <x v="50"/>
    <n v="10600"/>
    <n v="29"/>
  </r>
  <r>
    <x v="45"/>
    <x v="0"/>
    <x v="6"/>
    <n v="10600"/>
    <n v="29"/>
  </r>
  <r>
    <x v="45"/>
    <x v="0"/>
    <x v="7"/>
    <n v="10600"/>
    <n v="30"/>
  </r>
  <r>
    <x v="45"/>
    <x v="0"/>
    <x v="8"/>
    <n v="10600"/>
    <n v="30"/>
  </r>
  <r>
    <x v="45"/>
    <x v="0"/>
    <x v="9"/>
    <n v="10600"/>
    <n v="30"/>
  </r>
  <r>
    <x v="45"/>
    <x v="0"/>
    <x v="10"/>
    <n v="10600"/>
    <n v="31"/>
  </r>
  <r>
    <x v="45"/>
    <x v="0"/>
    <x v="11"/>
    <n v="10600"/>
    <n v="31"/>
  </r>
  <r>
    <x v="45"/>
    <x v="0"/>
    <x v="12"/>
    <n v="10600"/>
    <n v="31"/>
  </r>
  <r>
    <x v="45"/>
    <x v="0"/>
    <x v="13"/>
    <n v="11700"/>
    <n v="32"/>
  </r>
  <r>
    <x v="45"/>
    <x v="0"/>
    <x v="14"/>
    <n v="11700"/>
    <n v="32"/>
  </r>
  <r>
    <x v="45"/>
    <x v="0"/>
    <x v="15"/>
    <n v="11700"/>
    <n v="32"/>
  </r>
  <r>
    <x v="45"/>
    <x v="0"/>
    <x v="16"/>
    <n v="11700"/>
    <n v="33"/>
  </r>
  <r>
    <x v="45"/>
    <x v="0"/>
    <x v="51"/>
    <n v="11700"/>
    <n v="33"/>
  </r>
  <r>
    <x v="45"/>
    <x v="0"/>
    <x v="17"/>
    <n v="11700"/>
    <n v="33"/>
  </r>
  <r>
    <x v="45"/>
    <x v="0"/>
    <x v="18"/>
    <n v="11700"/>
    <n v="34"/>
  </r>
  <r>
    <x v="45"/>
    <x v="0"/>
    <x v="19"/>
    <n v="11700"/>
    <n v="34"/>
  </r>
  <r>
    <x v="45"/>
    <x v="0"/>
    <x v="20"/>
    <n v="11700"/>
    <n v="34"/>
  </r>
  <r>
    <x v="45"/>
    <x v="0"/>
    <x v="21"/>
    <n v="11700"/>
    <n v="35"/>
  </r>
  <r>
    <x v="45"/>
    <x v="0"/>
    <x v="22"/>
    <n v="11700"/>
    <n v="35"/>
  </r>
  <r>
    <x v="45"/>
    <x v="0"/>
    <x v="23"/>
    <n v="11700"/>
    <n v="35"/>
  </r>
  <r>
    <x v="45"/>
    <x v="0"/>
    <x v="24"/>
    <n v="11700"/>
    <n v="36"/>
  </r>
  <r>
    <x v="45"/>
    <x v="0"/>
    <x v="25"/>
    <n v="11700"/>
    <n v="36"/>
  </r>
  <r>
    <x v="45"/>
    <x v="1"/>
    <x v="26"/>
    <n v="13"/>
    <n v="37"/>
  </r>
  <r>
    <x v="45"/>
    <x v="1"/>
    <x v="81"/>
    <n v="8"/>
    <n v="42"/>
  </r>
  <r>
    <x v="45"/>
    <x v="1"/>
    <x v="53"/>
    <n v="10"/>
    <n v="46"/>
  </r>
  <r>
    <x v="46"/>
    <x v="0"/>
    <x v="0"/>
    <n v="20000"/>
    <n v="27"/>
  </r>
  <r>
    <x v="46"/>
    <x v="0"/>
    <x v="49"/>
    <n v="20000"/>
    <n v="27"/>
  </r>
  <r>
    <x v="46"/>
    <x v="0"/>
    <x v="1"/>
    <n v="20000"/>
    <n v="27"/>
  </r>
  <r>
    <x v="46"/>
    <x v="0"/>
    <x v="2"/>
    <n v="20000"/>
    <n v="28"/>
  </r>
  <r>
    <x v="46"/>
    <x v="0"/>
    <x v="3"/>
    <n v="20000"/>
    <n v="28"/>
  </r>
  <r>
    <x v="46"/>
    <x v="0"/>
    <x v="4"/>
    <n v="20000"/>
    <n v="28"/>
  </r>
  <r>
    <x v="46"/>
    <x v="0"/>
    <x v="5"/>
    <n v="20000"/>
    <n v="29"/>
  </r>
  <r>
    <x v="46"/>
    <x v="0"/>
    <x v="50"/>
    <n v="20000"/>
    <n v="29"/>
  </r>
  <r>
    <x v="46"/>
    <x v="0"/>
    <x v="6"/>
    <n v="18000"/>
    <n v="29"/>
  </r>
  <r>
    <x v="46"/>
    <x v="0"/>
    <x v="7"/>
    <n v="18000"/>
    <n v="30"/>
  </r>
  <r>
    <x v="46"/>
    <x v="0"/>
    <x v="8"/>
    <n v="18000"/>
    <n v="30"/>
  </r>
  <r>
    <x v="46"/>
    <x v="0"/>
    <x v="9"/>
    <n v="18000"/>
    <n v="30"/>
  </r>
  <r>
    <x v="46"/>
    <x v="0"/>
    <x v="10"/>
    <n v="18000"/>
    <n v="31"/>
  </r>
  <r>
    <x v="46"/>
    <x v="0"/>
    <x v="11"/>
    <n v="18000"/>
    <n v="31"/>
  </r>
  <r>
    <x v="46"/>
    <x v="0"/>
    <x v="12"/>
    <n v="18000"/>
    <n v="31"/>
  </r>
  <r>
    <x v="46"/>
    <x v="0"/>
    <x v="13"/>
    <n v="18000"/>
    <n v="32"/>
  </r>
  <r>
    <x v="46"/>
    <x v="0"/>
    <x v="14"/>
    <n v="18000"/>
    <n v="32"/>
  </r>
  <r>
    <x v="46"/>
    <x v="0"/>
    <x v="15"/>
    <n v="18000"/>
    <n v="32"/>
  </r>
  <r>
    <x v="46"/>
    <x v="0"/>
    <x v="16"/>
    <n v="18000"/>
    <n v="33"/>
  </r>
  <r>
    <x v="46"/>
    <x v="0"/>
    <x v="51"/>
    <n v="18000"/>
    <n v="33"/>
  </r>
  <r>
    <x v="46"/>
    <x v="0"/>
    <x v="17"/>
    <n v="18000"/>
    <n v="33"/>
  </r>
  <r>
    <x v="46"/>
    <x v="0"/>
    <x v="18"/>
    <n v="18000"/>
    <n v="34"/>
  </r>
  <r>
    <x v="46"/>
    <x v="0"/>
    <x v="19"/>
    <n v="18000"/>
    <n v="34"/>
  </r>
  <r>
    <x v="46"/>
    <x v="0"/>
    <x v="20"/>
    <n v="18000"/>
    <n v="34"/>
  </r>
  <r>
    <x v="46"/>
    <x v="0"/>
    <x v="21"/>
    <n v="18000"/>
    <n v="35"/>
  </r>
  <r>
    <x v="46"/>
    <x v="0"/>
    <x v="22"/>
    <n v="18000"/>
    <n v="35"/>
  </r>
  <r>
    <x v="46"/>
    <x v="0"/>
    <x v="23"/>
    <n v="18000"/>
    <n v="35"/>
  </r>
  <r>
    <x v="46"/>
    <x v="0"/>
    <x v="24"/>
    <n v="18000"/>
    <n v="36"/>
  </r>
  <r>
    <x v="46"/>
    <x v="0"/>
    <x v="25"/>
    <n v="18000"/>
    <n v="36"/>
  </r>
  <r>
    <x v="46"/>
    <x v="1"/>
    <x v="26"/>
    <n v="16"/>
    <n v="37"/>
  </r>
  <r>
    <x v="46"/>
    <x v="1"/>
    <x v="67"/>
    <n v="20"/>
    <n v="41"/>
  </r>
  <r>
    <x v="46"/>
    <x v="1"/>
    <x v="53"/>
    <n v="20"/>
    <n v="46"/>
  </r>
  <r>
    <x v="47"/>
    <x v="0"/>
    <x v="0"/>
    <n v="3200"/>
    <n v="27"/>
  </r>
  <r>
    <x v="47"/>
    <x v="0"/>
    <x v="49"/>
    <n v="3200"/>
    <n v="27"/>
  </r>
  <r>
    <x v="47"/>
    <x v="0"/>
    <x v="1"/>
    <n v="3200"/>
    <n v="27"/>
  </r>
  <r>
    <x v="47"/>
    <x v="0"/>
    <x v="2"/>
    <n v="3200"/>
    <n v="28"/>
  </r>
  <r>
    <x v="47"/>
    <x v="0"/>
    <x v="3"/>
    <n v="3200"/>
    <n v="28"/>
  </r>
  <r>
    <x v="47"/>
    <x v="0"/>
    <x v="4"/>
    <n v="3200"/>
    <n v="28"/>
  </r>
  <r>
    <x v="47"/>
    <x v="0"/>
    <x v="5"/>
    <n v="3200"/>
    <n v="29"/>
  </r>
  <r>
    <x v="47"/>
    <x v="0"/>
    <x v="50"/>
    <n v="3200"/>
    <n v="29"/>
  </r>
  <r>
    <x v="47"/>
    <x v="0"/>
    <x v="6"/>
    <n v="2900"/>
    <n v="29"/>
  </r>
  <r>
    <x v="47"/>
    <x v="0"/>
    <x v="7"/>
    <n v="2900"/>
    <n v="30"/>
  </r>
  <r>
    <x v="47"/>
    <x v="0"/>
    <x v="8"/>
    <n v="2900"/>
    <n v="30"/>
  </r>
  <r>
    <x v="47"/>
    <x v="0"/>
    <x v="9"/>
    <n v="2900"/>
    <n v="30"/>
  </r>
  <r>
    <x v="47"/>
    <x v="0"/>
    <x v="10"/>
    <n v="2900"/>
    <n v="31"/>
  </r>
  <r>
    <x v="47"/>
    <x v="0"/>
    <x v="11"/>
    <n v="2900"/>
    <n v="31"/>
  </r>
  <r>
    <x v="47"/>
    <x v="0"/>
    <x v="12"/>
    <n v="2900"/>
    <n v="31"/>
  </r>
  <r>
    <x v="47"/>
    <x v="0"/>
    <x v="13"/>
    <n v="2900"/>
    <n v="32"/>
  </r>
  <r>
    <x v="47"/>
    <x v="0"/>
    <x v="14"/>
    <n v="2900"/>
    <n v="32"/>
  </r>
  <r>
    <x v="47"/>
    <x v="0"/>
    <x v="15"/>
    <n v="2900"/>
    <n v="32"/>
  </r>
  <r>
    <x v="47"/>
    <x v="0"/>
    <x v="16"/>
    <n v="2900"/>
    <n v="33"/>
  </r>
  <r>
    <x v="47"/>
    <x v="0"/>
    <x v="51"/>
    <n v="2900"/>
    <n v="33"/>
  </r>
  <r>
    <x v="47"/>
    <x v="0"/>
    <x v="24"/>
    <n v="2000"/>
    <n v="36"/>
  </r>
  <r>
    <x v="47"/>
    <x v="0"/>
    <x v="25"/>
    <n v="2000"/>
    <n v="36"/>
  </r>
  <r>
    <x v="47"/>
    <x v="1"/>
    <x v="26"/>
    <n v="4"/>
    <n v="37"/>
  </r>
  <r>
    <x v="47"/>
    <x v="1"/>
    <x v="67"/>
    <n v="3"/>
    <n v="41"/>
  </r>
  <r>
    <x v="47"/>
    <x v="1"/>
    <x v="53"/>
    <n v="5"/>
    <n v="46"/>
  </r>
  <r>
    <x v="48"/>
    <x v="0"/>
    <x v="29"/>
    <n v="1700"/>
    <n v="27"/>
  </r>
  <r>
    <x v="48"/>
    <x v="0"/>
    <x v="30"/>
    <n v="1700"/>
    <n v="27"/>
  </r>
  <r>
    <x v="48"/>
    <x v="0"/>
    <x v="37"/>
    <n v="1700"/>
    <n v="29"/>
  </r>
  <r>
    <x v="48"/>
    <x v="0"/>
    <x v="38"/>
    <n v="1700"/>
    <n v="30"/>
  </r>
  <r>
    <x v="48"/>
    <x v="0"/>
    <x v="39"/>
    <n v="1700"/>
    <n v="30"/>
  </r>
  <r>
    <x v="48"/>
    <x v="0"/>
    <x v="40"/>
    <n v="1700"/>
    <n v="30"/>
  </r>
  <r>
    <x v="48"/>
    <x v="0"/>
    <x v="41"/>
    <n v="1700"/>
    <n v="31"/>
  </r>
  <r>
    <x v="48"/>
    <x v="0"/>
    <x v="42"/>
    <n v="1700"/>
    <n v="31"/>
  </r>
  <r>
    <x v="48"/>
    <x v="0"/>
    <x v="43"/>
    <n v="1700"/>
    <n v="31"/>
  </r>
  <r>
    <x v="48"/>
    <x v="0"/>
    <x v="44"/>
    <n v="1700"/>
    <n v="32"/>
  </r>
  <r>
    <x v="48"/>
    <x v="0"/>
    <x v="45"/>
    <n v="1700"/>
    <n v="32"/>
  </r>
  <r>
    <x v="48"/>
    <x v="0"/>
    <x v="55"/>
    <n v="1700"/>
    <n v="32"/>
  </r>
  <r>
    <x v="48"/>
    <x v="0"/>
    <x v="46"/>
    <n v="1700"/>
    <n v="33"/>
  </r>
  <r>
    <x v="48"/>
    <x v="0"/>
    <x v="56"/>
    <n v="1700"/>
    <n v="33"/>
  </r>
  <r>
    <x v="48"/>
    <x v="0"/>
    <x v="52"/>
    <n v="1700"/>
    <n v="34"/>
  </r>
  <r>
    <x v="48"/>
    <x v="0"/>
    <x v="57"/>
    <n v="1700"/>
    <n v="34"/>
  </r>
  <r>
    <x v="48"/>
    <x v="0"/>
    <x v="58"/>
    <n v="1700"/>
    <n v="34"/>
  </r>
  <r>
    <x v="48"/>
    <x v="0"/>
    <x v="59"/>
    <n v="1700"/>
    <n v="35"/>
  </r>
  <r>
    <x v="48"/>
    <x v="0"/>
    <x v="60"/>
    <n v="1700"/>
    <n v="35"/>
  </r>
  <r>
    <x v="48"/>
    <x v="0"/>
    <x v="61"/>
    <n v="1700"/>
    <n v="35"/>
  </r>
  <r>
    <x v="48"/>
    <x v="0"/>
    <x v="62"/>
    <n v="1700"/>
    <n v="36"/>
  </r>
  <r>
    <x v="48"/>
    <x v="0"/>
    <x v="63"/>
    <n v="1700"/>
    <n v="36"/>
  </r>
  <r>
    <x v="48"/>
    <x v="1"/>
    <x v="48"/>
    <n v="4"/>
    <n v="37"/>
  </r>
  <r>
    <x v="49"/>
    <x v="0"/>
    <x v="29"/>
    <n v="8000"/>
    <n v="27"/>
  </r>
  <r>
    <x v="49"/>
    <x v="0"/>
    <x v="30"/>
    <n v="8000"/>
    <n v="27"/>
  </r>
  <r>
    <x v="49"/>
    <x v="0"/>
    <x v="31"/>
    <n v="8000"/>
    <n v="27"/>
  </r>
  <r>
    <x v="49"/>
    <x v="0"/>
    <x v="32"/>
    <n v="8000"/>
    <n v="28"/>
  </r>
  <r>
    <x v="49"/>
    <x v="0"/>
    <x v="33"/>
    <n v="8000"/>
    <n v="28"/>
  </r>
  <r>
    <x v="49"/>
    <x v="0"/>
    <x v="34"/>
    <n v="8000"/>
    <n v="28"/>
  </r>
  <r>
    <x v="49"/>
    <x v="0"/>
    <x v="35"/>
    <n v="8000"/>
    <n v="29"/>
  </r>
  <r>
    <x v="49"/>
    <x v="0"/>
    <x v="36"/>
    <n v="8000"/>
    <n v="29"/>
  </r>
  <r>
    <x v="49"/>
    <x v="0"/>
    <x v="40"/>
    <n v="7200"/>
    <n v="30"/>
  </r>
  <r>
    <x v="49"/>
    <x v="0"/>
    <x v="41"/>
    <n v="7200"/>
    <n v="31"/>
  </r>
  <r>
    <x v="49"/>
    <x v="0"/>
    <x v="42"/>
    <n v="7200"/>
    <n v="31"/>
  </r>
  <r>
    <x v="49"/>
    <x v="0"/>
    <x v="43"/>
    <n v="7200"/>
    <n v="31"/>
  </r>
  <r>
    <x v="49"/>
    <x v="0"/>
    <x v="44"/>
    <n v="7200"/>
    <n v="32"/>
  </r>
  <r>
    <x v="49"/>
    <x v="0"/>
    <x v="45"/>
    <n v="7200"/>
    <n v="32"/>
  </r>
  <r>
    <x v="49"/>
    <x v="0"/>
    <x v="55"/>
    <n v="7200"/>
    <n v="32"/>
  </r>
  <r>
    <x v="49"/>
    <x v="0"/>
    <x v="46"/>
    <n v="7200"/>
    <n v="33"/>
  </r>
  <r>
    <x v="49"/>
    <x v="0"/>
    <x v="56"/>
    <n v="7200"/>
    <n v="33"/>
  </r>
  <r>
    <x v="49"/>
    <x v="0"/>
    <x v="47"/>
    <n v="7200"/>
    <n v="33"/>
  </r>
  <r>
    <x v="49"/>
    <x v="0"/>
    <x v="52"/>
    <n v="7200"/>
    <n v="34"/>
  </r>
  <r>
    <x v="49"/>
    <x v="0"/>
    <x v="57"/>
    <n v="7200"/>
    <n v="34"/>
  </r>
  <r>
    <x v="49"/>
    <x v="0"/>
    <x v="58"/>
    <n v="7200"/>
    <n v="34"/>
  </r>
  <r>
    <x v="49"/>
    <x v="0"/>
    <x v="59"/>
    <n v="7200"/>
    <n v="35"/>
  </r>
  <r>
    <x v="49"/>
    <x v="0"/>
    <x v="60"/>
    <n v="7200"/>
    <n v="35"/>
  </r>
  <r>
    <x v="49"/>
    <x v="0"/>
    <x v="61"/>
    <n v="7200"/>
    <n v="35"/>
  </r>
  <r>
    <x v="49"/>
    <x v="0"/>
    <x v="62"/>
    <n v="7200"/>
    <n v="36"/>
  </r>
  <r>
    <x v="49"/>
    <x v="0"/>
    <x v="63"/>
    <n v="6500"/>
    <n v="36"/>
  </r>
  <r>
    <x v="50"/>
    <x v="0"/>
    <x v="29"/>
    <n v="5000"/>
    <n v="27"/>
  </r>
  <r>
    <x v="51"/>
    <x v="0"/>
    <x v="43"/>
    <n v="4200"/>
    <n v="31"/>
  </r>
  <r>
    <x v="51"/>
    <x v="0"/>
    <x v="44"/>
    <n v="4200"/>
    <n v="32"/>
  </r>
  <r>
    <x v="51"/>
    <x v="0"/>
    <x v="45"/>
    <n v="4200"/>
    <n v="32"/>
  </r>
  <r>
    <x v="51"/>
    <x v="0"/>
    <x v="55"/>
    <n v="4200"/>
    <n v="32"/>
  </r>
  <r>
    <x v="51"/>
    <x v="0"/>
    <x v="46"/>
    <n v="4200"/>
    <n v="33"/>
  </r>
  <r>
    <x v="51"/>
    <x v="0"/>
    <x v="56"/>
    <n v="4200"/>
    <n v="33"/>
  </r>
  <r>
    <x v="51"/>
    <x v="0"/>
    <x v="47"/>
    <n v="4600"/>
    <n v="33"/>
  </r>
  <r>
    <x v="51"/>
    <x v="0"/>
    <x v="52"/>
    <n v="4600"/>
    <n v="34"/>
  </r>
  <r>
    <x v="51"/>
    <x v="0"/>
    <x v="57"/>
    <n v="4600"/>
    <n v="34"/>
  </r>
  <r>
    <x v="51"/>
    <x v="0"/>
    <x v="58"/>
    <n v="4600"/>
    <n v="34"/>
  </r>
  <r>
    <x v="51"/>
    <x v="0"/>
    <x v="59"/>
    <n v="4600"/>
    <n v="35"/>
  </r>
  <r>
    <x v="51"/>
    <x v="0"/>
    <x v="60"/>
    <n v="4600"/>
    <n v="35"/>
  </r>
  <r>
    <x v="51"/>
    <x v="0"/>
    <x v="62"/>
    <n v="4600"/>
    <n v="36"/>
  </r>
  <r>
    <x v="51"/>
    <x v="0"/>
    <x v="63"/>
    <n v="4600"/>
    <n v="36"/>
  </r>
  <r>
    <x v="51"/>
    <x v="1"/>
    <x v="48"/>
    <n v="8"/>
    <n v="37"/>
  </r>
  <r>
    <x v="51"/>
    <x v="1"/>
    <x v="64"/>
    <n v="8"/>
    <n v="41"/>
  </r>
  <r>
    <x v="51"/>
    <x v="1"/>
    <x v="75"/>
    <n v="8"/>
    <n v="46"/>
  </r>
  <r>
    <x v="52"/>
    <x v="0"/>
    <x v="29"/>
    <n v="2200"/>
    <n v="27"/>
  </r>
  <r>
    <x v="52"/>
    <x v="0"/>
    <x v="30"/>
    <n v="2200"/>
    <n v="27"/>
  </r>
  <r>
    <x v="52"/>
    <x v="0"/>
    <x v="31"/>
    <n v="2200"/>
    <n v="27"/>
  </r>
  <r>
    <x v="52"/>
    <x v="0"/>
    <x v="59"/>
    <n v="1800"/>
    <n v="35"/>
  </r>
  <r>
    <x v="52"/>
    <x v="0"/>
    <x v="60"/>
    <n v="1800"/>
    <n v="35"/>
  </r>
  <r>
    <x v="52"/>
    <x v="0"/>
    <x v="61"/>
    <n v="1800"/>
    <n v="35"/>
  </r>
  <r>
    <x v="52"/>
    <x v="0"/>
    <x v="62"/>
    <n v="1800"/>
    <n v="36"/>
  </r>
  <r>
    <x v="52"/>
    <x v="0"/>
    <x v="63"/>
    <n v="1800"/>
    <n v="36"/>
  </r>
  <r>
    <x v="52"/>
    <x v="1"/>
    <x v="48"/>
    <n v="4"/>
    <n v="37"/>
  </r>
  <r>
    <x v="52"/>
    <x v="1"/>
    <x v="64"/>
    <n v="4"/>
    <n v="41"/>
  </r>
  <r>
    <x v="52"/>
    <x v="1"/>
    <x v="65"/>
    <n v="3"/>
    <n v="46"/>
  </r>
  <r>
    <x v="53"/>
    <x v="0"/>
    <x v="0"/>
    <n v="4500"/>
    <n v="27"/>
  </r>
  <r>
    <x v="53"/>
    <x v="0"/>
    <x v="49"/>
    <n v="4500"/>
    <n v="27"/>
  </r>
  <r>
    <x v="53"/>
    <x v="0"/>
    <x v="1"/>
    <n v="4700"/>
    <n v="27"/>
  </r>
  <r>
    <x v="53"/>
    <x v="0"/>
    <x v="2"/>
    <n v="4700"/>
    <n v="28"/>
  </r>
  <r>
    <x v="53"/>
    <x v="0"/>
    <x v="3"/>
    <n v="4700"/>
    <n v="28"/>
  </r>
  <r>
    <x v="53"/>
    <x v="0"/>
    <x v="4"/>
    <n v="4700"/>
    <n v="28"/>
  </r>
  <r>
    <x v="53"/>
    <x v="0"/>
    <x v="5"/>
    <n v="4700"/>
    <n v="29"/>
  </r>
  <r>
    <x v="53"/>
    <x v="0"/>
    <x v="50"/>
    <n v="4700"/>
    <n v="29"/>
  </r>
  <r>
    <x v="53"/>
    <x v="0"/>
    <x v="7"/>
    <n v="5200"/>
    <n v="30"/>
  </r>
  <r>
    <x v="53"/>
    <x v="0"/>
    <x v="39"/>
    <n v="5200"/>
    <n v="30"/>
  </r>
  <r>
    <x v="53"/>
    <x v="0"/>
    <x v="9"/>
    <n v="5200"/>
    <n v="30"/>
  </r>
  <r>
    <x v="53"/>
    <x v="0"/>
    <x v="10"/>
    <n v="5200"/>
    <n v="31"/>
  </r>
  <r>
    <x v="53"/>
    <x v="0"/>
    <x v="11"/>
    <n v="5200"/>
    <n v="31"/>
  </r>
  <r>
    <x v="53"/>
    <x v="0"/>
    <x v="12"/>
    <n v="5200"/>
    <n v="31"/>
  </r>
  <r>
    <x v="53"/>
    <x v="0"/>
    <x v="13"/>
    <n v="6300"/>
    <n v="32"/>
  </r>
  <r>
    <x v="53"/>
    <x v="0"/>
    <x v="14"/>
    <n v="6300"/>
    <n v="32"/>
  </r>
  <r>
    <x v="53"/>
    <x v="0"/>
    <x v="15"/>
    <n v="6300"/>
    <n v="32"/>
  </r>
  <r>
    <x v="53"/>
    <x v="0"/>
    <x v="16"/>
    <n v="6300"/>
    <n v="33"/>
  </r>
  <r>
    <x v="53"/>
    <x v="0"/>
    <x v="51"/>
    <n v="6300"/>
    <n v="33"/>
  </r>
  <r>
    <x v="53"/>
    <x v="0"/>
    <x v="17"/>
    <n v="7000"/>
    <n v="33"/>
  </r>
  <r>
    <x v="53"/>
    <x v="0"/>
    <x v="18"/>
    <n v="7000"/>
    <n v="34"/>
  </r>
  <r>
    <x v="53"/>
    <x v="0"/>
    <x v="19"/>
    <n v="7000"/>
    <n v="34"/>
  </r>
  <r>
    <x v="53"/>
    <x v="0"/>
    <x v="20"/>
    <n v="7000"/>
    <n v="34"/>
  </r>
  <r>
    <x v="53"/>
    <x v="0"/>
    <x v="21"/>
    <n v="7000"/>
    <n v="35"/>
  </r>
  <r>
    <x v="53"/>
    <x v="0"/>
    <x v="22"/>
    <n v="7000"/>
    <n v="35"/>
  </r>
  <r>
    <x v="53"/>
    <x v="0"/>
    <x v="23"/>
    <n v="7000"/>
    <n v="35"/>
  </r>
  <r>
    <x v="53"/>
    <x v="0"/>
    <x v="24"/>
    <n v="7000"/>
    <n v="36"/>
  </r>
  <r>
    <x v="53"/>
    <x v="1"/>
    <x v="26"/>
    <n v="10"/>
    <n v="37"/>
  </r>
  <r>
    <x v="53"/>
    <x v="1"/>
    <x v="67"/>
    <n v="10"/>
    <n v="41"/>
  </r>
  <r>
    <x v="53"/>
    <x v="1"/>
    <x v="53"/>
    <n v="10"/>
    <n v="46"/>
  </r>
  <r>
    <x v="54"/>
    <x v="0"/>
    <x v="49"/>
    <n v="5700"/>
    <n v="27"/>
  </r>
  <r>
    <x v="54"/>
    <x v="0"/>
    <x v="1"/>
    <n v="6300"/>
    <n v="27"/>
  </r>
  <r>
    <x v="54"/>
    <x v="0"/>
    <x v="2"/>
    <n v="6300"/>
    <n v="28"/>
  </r>
  <r>
    <x v="54"/>
    <x v="0"/>
    <x v="3"/>
    <n v="6300"/>
    <n v="28"/>
  </r>
  <r>
    <x v="54"/>
    <x v="0"/>
    <x v="4"/>
    <n v="6300"/>
    <n v="28"/>
  </r>
  <r>
    <x v="54"/>
    <x v="0"/>
    <x v="5"/>
    <n v="6300"/>
    <n v="29"/>
  </r>
  <r>
    <x v="54"/>
    <x v="0"/>
    <x v="50"/>
    <n v="6300"/>
    <n v="29"/>
  </r>
  <r>
    <x v="54"/>
    <x v="0"/>
    <x v="6"/>
    <n v="6300"/>
    <n v="29"/>
  </r>
  <r>
    <x v="54"/>
    <x v="0"/>
    <x v="7"/>
    <n v="6300"/>
    <n v="30"/>
  </r>
  <r>
    <x v="54"/>
    <x v="0"/>
    <x v="8"/>
    <n v="6900"/>
    <n v="30"/>
  </r>
  <r>
    <x v="54"/>
    <x v="0"/>
    <x v="9"/>
    <n v="6900"/>
    <n v="30"/>
  </r>
  <r>
    <x v="54"/>
    <x v="0"/>
    <x v="11"/>
    <n v="6900"/>
    <n v="31"/>
  </r>
  <r>
    <x v="54"/>
    <x v="0"/>
    <x v="15"/>
    <n v="6900"/>
    <n v="32"/>
  </r>
  <r>
    <x v="54"/>
    <x v="0"/>
    <x v="51"/>
    <n v="6900"/>
    <n v="33"/>
  </r>
  <r>
    <x v="54"/>
    <x v="0"/>
    <x v="18"/>
    <n v="9000"/>
    <n v="34"/>
  </r>
  <r>
    <x v="55"/>
    <x v="1"/>
    <x v="82"/>
    <n v="2"/>
    <n v="39"/>
  </r>
  <r>
    <x v="55"/>
    <x v="1"/>
    <x v="64"/>
    <n v="3"/>
    <n v="41"/>
  </r>
  <r>
    <x v="55"/>
    <x v="1"/>
    <x v="65"/>
    <n v="3"/>
    <n v="46"/>
  </r>
  <r>
    <x v="56"/>
    <x v="0"/>
    <x v="0"/>
    <n v="18000"/>
    <n v="27"/>
  </r>
  <r>
    <x v="56"/>
    <x v="0"/>
    <x v="1"/>
    <n v="18000"/>
    <n v="27"/>
  </r>
  <r>
    <x v="56"/>
    <x v="0"/>
    <x v="2"/>
    <n v="18000"/>
    <n v="28"/>
  </r>
  <r>
    <x v="56"/>
    <x v="0"/>
    <x v="3"/>
    <n v="18000"/>
    <n v="28"/>
  </r>
  <r>
    <x v="56"/>
    <x v="0"/>
    <x v="5"/>
    <n v="18000"/>
    <n v="29"/>
  </r>
  <r>
    <x v="56"/>
    <x v="0"/>
    <x v="50"/>
    <n v="18000"/>
    <n v="29"/>
  </r>
  <r>
    <x v="56"/>
    <x v="0"/>
    <x v="6"/>
    <n v="18000"/>
    <n v="29"/>
  </r>
  <r>
    <x v="56"/>
    <x v="0"/>
    <x v="7"/>
    <n v="18000"/>
    <n v="30"/>
  </r>
  <r>
    <x v="56"/>
    <x v="0"/>
    <x v="8"/>
    <n v="18000"/>
    <n v="30"/>
  </r>
  <r>
    <x v="56"/>
    <x v="0"/>
    <x v="9"/>
    <n v="18000"/>
    <n v="30"/>
  </r>
  <r>
    <x v="56"/>
    <x v="0"/>
    <x v="10"/>
    <n v="18000"/>
    <n v="31"/>
  </r>
  <r>
    <x v="56"/>
    <x v="0"/>
    <x v="11"/>
    <n v="18000"/>
    <n v="31"/>
  </r>
  <r>
    <x v="56"/>
    <x v="1"/>
    <x v="26"/>
    <n v="16"/>
    <n v="37"/>
  </r>
  <r>
    <x v="56"/>
    <x v="1"/>
    <x v="67"/>
    <n v="13"/>
    <n v="41"/>
  </r>
  <r>
    <x v="56"/>
    <x v="1"/>
    <x v="53"/>
    <n v="13"/>
    <n v="46"/>
  </r>
  <r>
    <x v="57"/>
    <x v="0"/>
    <x v="54"/>
    <n v="800"/>
    <n v="49"/>
  </r>
  <r>
    <x v="58"/>
    <x v="0"/>
    <x v="0"/>
    <n v="1300"/>
    <n v="27"/>
  </r>
  <r>
    <x v="58"/>
    <x v="0"/>
    <x v="49"/>
    <n v="1300"/>
    <n v="27"/>
  </r>
  <r>
    <x v="58"/>
    <x v="0"/>
    <x v="1"/>
    <n v="1300"/>
    <n v="27"/>
  </r>
  <r>
    <x v="58"/>
    <x v="0"/>
    <x v="2"/>
    <n v="1300"/>
    <n v="28"/>
  </r>
  <r>
    <x v="58"/>
    <x v="0"/>
    <x v="3"/>
    <n v="1300"/>
    <n v="28"/>
  </r>
  <r>
    <x v="58"/>
    <x v="0"/>
    <x v="4"/>
    <n v="1300"/>
    <n v="28"/>
  </r>
  <r>
    <x v="58"/>
    <x v="0"/>
    <x v="5"/>
    <n v="1300"/>
    <n v="29"/>
  </r>
  <r>
    <x v="58"/>
    <x v="0"/>
    <x v="50"/>
    <n v="1300"/>
    <n v="29"/>
  </r>
  <r>
    <x v="58"/>
    <x v="0"/>
    <x v="6"/>
    <n v="1300"/>
    <n v="29"/>
  </r>
  <r>
    <x v="58"/>
    <x v="0"/>
    <x v="7"/>
    <n v="1300"/>
    <n v="30"/>
  </r>
  <r>
    <x v="58"/>
    <x v="0"/>
    <x v="8"/>
    <n v="1300"/>
    <n v="30"/>
  </r>
  <r>
    <x v="58"/>
    <x v="0"/>
    <x v="9"/>
    <n v="1300"/>
    <n v="30"/>
  </r>
  <r>
    <x v="58"/>
    <x v="0"/>
    <x v="10"/>
    <n v="1300"/>
    <n v="31"/>
  </r>
  <r>
    <x v="58"/>
    <x v="0"/>
    <x v="11"/>
    <n v="1300"/>
    <n v="31"/>
  </r>
  <r>
    <x v="59"/>
    <x v="0"/>
    <x v="0"/>
    <n v="2500"/>
    <n v="27"/>
  </r>
  <r>
    <x v="59"/>
    <x v="0"/>
    <x v="49"/>
    <n v="2500"/>
    <n v="27"/>
  </r>
  <r>
    <x v="59"/>
    <x v="0"/>
    <x v="1"/>
    <n v="2500"/>
    <n v="27"/>
  </r>
  <r>
    <x v="59"/>
    <x v="0"/>
    <x v="2"/>
    <n v="2500"/>
    <n v="28"/>
  </r>
  <r>
    <x v="59"/>
    <x v="0"/>
    <x v="3"/>
    <n v="2500"/>
    <n v="28"/>
  </r>
  <r>
    <x v="59"/>
    <x v="0"/>
    <x v="4"/>
    <n v="2500"/>
    <n v="28"/>
  </r>
  <r>
    <x v="59"/>
    <x v="0"/>
    <x v="5"/>
    <n v="2500"/>
    <n v="29"/>
  </r>
  <r>
    <x v="59"/>
    <x v="0"/>
    <x v="35"/>
    <n v="2500"/>
    <n v="29"/>
  </r>
  <r>
    <x v="59"/>
    <x v="0"/>
    <x v="6"/>
    <n v="2500"/>
    <n v="29"/>
  </r>
  <r>
    <x v="59"/>
    <x v="0"/>
    <x v="7"/>
    <n v="2500"/>
    <n v="30"/>
  </r>
  <r>
    <x v="59"/>
    <x v="0"/>
    <x v="8"/>
    <n v="2500"/>
    <n v="30"/>
  </r>
  <r>
    <x v="59"/>
    <x v="0"/>
    <x v="9"/>
    <n v="2500"/>
    <n v="30"/>
  </r>
  <r>
    <x v="59"/>
    <x v="0"/>
    <x v="10"/>
    <n v="2500"/>
    <n v="31"/>
  </r>
  <r>
    <x v="59"/>
    <x v="0"/>
    <x v="11"/>
    <n v="2500"/>
    <n v="31"/>
  </r>
  <r>
    <x v="59"/>
    <x v="0"/>
    <x v="12"/>
    <n v="2500"/>
    <n v="31"/>
  </r>
  <r>
    <x v="59"/>
    <x v="0"/>
    <x v="13"/>
    <n v="2500"/>
    <n v="32"/>
  </r>
  <r>
    <x v="59"/>
    <x v="0"/>
    <x v="14"/>
    <n v="2500"/>
    <n v="32"/>
  </r>
  <r>
    <x v="59"/>
    <x v="0"/>
    <x v="15"/>
    <n v="2500"/>
    <n v="32"/>
  </r>
  <r>
    <x v="59"/>
    <x v="0"/>
    <x v="16"/>
    <n v="2500"/>
    <n v="33"/>
  </r>
  <r>
    <x v="59"/>
    <x v="0"/>
    <x v="51"/>
    <n v="2500"/>
    <n v="33"/>
  </r>
  <r>
    <x v="59"/>
    <x v="0"/>
    <x v="17"/>
    <n v="2500"/>
    <n v="33"/>
  </r>
  <r>
    <x v="59"/>
    <x v="0"/>
    <x v="18"/>
    <n v="2500"/>
    <n v="34"/>
  </r>
  <r>
    <x v="59"/>
    <x v="0"/>
    <x v="19"/>
    <n v="2500"/>
    <n v="34"/>
  </r>
  <r>
    <x v="59"/>
    <x v="0"/>
    <x v="20"/>
    <n v="2500"/>
    <n v="34"/>
  </r>
  <r>
    <x v="59"/>
    <x v="0"/>
    <x v="21"/>
    <n v="2500"/>
    <n v="35"/>
  </r>
  <r>
    <x v="59"/>
    <x v="0"/>
    <x v="22"/>
    <n v="2500"/>
    <n v="35"/>
  </r>
  <r>
    <x v="59"/>
    <x v="0"/>
    <x v="23"/>
    <n v="2500"/>
    <n v="35"/>
  </r>
  <r>
    <x v="59"/>
    <x v="0"/>
    <x v="24"/>
    <n v="2500"/>
    <n v="36"/>
  </r>
  <r>
    <x v="59"/>
    <x v="0"/>
    <x v="25"/>
    <n v="2500"/>
    <n v="36"/>
  </r>
  <r>
    <x v="59"/>
    <x v="1"/>
    <x v="48"/>
    <n v="5"/>
    <n v="37"/>
  </r>
  <r>
    <x v="59"/>
    <x v="1"/>
    <x v="67"/>
    <n v="5"/>
    <n v="41"/>
  </r>
  <r>
    <x v="59"/>
    <x v="1"/>
    <x v="53"/>
    <n v="6"/>
    <n v="46"/>
  </r>
  <r>
    <x v="60"/>
    <x v="0"/>
    <x v="29"/>
    <n v="1000"/>
    <n v="27"/>
  </r>
  <r>
    <x v="60"/>
    <x v="0"/>
    <x v="30"/>
    <n v="1000"/>
    <n v="27"/>
  </r>
  <r>
    <x v="60"/>
    <x v="0"/>
    <x v="43"/>
    <n v="800"/>
    <n v="31"/>
  </r>
  <r>
    <x v="60"/>
    <x v="0"/>
    <x v="45"/>
    <n v="800"/>
    <n v="32"/>
  </r>
  <r>
    <x v="60"/>
    <x v="0"/>
    <x v="46"/>
    <n v="800"/>
    <n v="33"/>
  </r>
  <r>
    <x v="60"/>
    <x v="0"/>
    <x v="56"/>
    <n v="800"/>
    <n v="33"/>
  </r>
  <r>
    <x v="60"/>
    <x v="0"/>
    <x v="47"/>
    <n v="800"/>
    <n v="33"/>
  </r>
  <r>
    <x v="60"/>
    <x v="0"/>
    <x v="57"/>
    <n v="800"/>
    <n v="34"/>
  </r>
  <r>
    <x v="60"/>
    <x v="0"/>
    <x v="58"/>
    <n v="800"/>
    <n v="34"/>
  </r>
  <r>
    <x v="60"/>
    <x v="0"/>
    <x v="59"/>
    <n v="800"/>
    <n v="35"/>
  </r>
  <r>
    <x v="61"/>
    <x v="0"/>
    <x v="24"/>
    <n v="1400"/>
    <n v="36"/>
  </r>
  <r>
    <x v="62"/>
    <x v="0"/>
    <x v="0"/>
    <n v="4000"/>
    <n v="27"/>
  </r>
  <r>
    <x v="62"/>
    <x v="0"/>
    <x v="49"/>
    <n v="4000"/>
    <n v="27"/>
  </r>
  <r>
    <x v="62"/>
    <x v="0"/>
    <x v="1"/>
    <n v="4000"/>
    <n v="27"/>
  </r>
  <r>
    <x v="62"/>
    <x v="0"/>
    <x v="2"/>
    <n v="4000"/>
    <n v="28"/>
  </r>
  <r>
    <x v="62"/>
    <x v="0"/>
    <x v="3"/>
    <n v="4000"/>
    <n v="28"/>
  </r>
  <r>
    <x v="62"/>
    <x v="0"/>
    <x v="4"/>
    <n v="4000"/>
    <n v="28"/>
  </r>
  <r>
    <x v="62"/>
    <x v="0"/>
    <x v="5"/>
    <n v="4000"/>
    <n v="29"/>
  </r>
  <r>
    <x v="62"/>
    <x v="0"/>
    <x v="50"/>
    <n v="4000"/>
    <n v="29"/>
  </r>
  <r>
    <x v="62"/>
    <x v="0"/>
    <x v="6"/>
    <n v="4000"/>
    <n v="29"/>
  </r>
  <r>
    <x v="62"/>
    <x v="0"/>
    <x v="7"/>
    <n v="4000"/>
    <n v="30"/>
  </r>
  <r>
    <x v="62"/>
    <x v="0"/>
    <x v="8"/>
    <n v="4000"/>
    <n v="30"/>
  </r>
  <r>
    <x v="62"/>
    <x v="0"/>
    <x v="9"/>
    <n v="4000"/>
    <n v="30"/>
  </r>
  <r>
    <x v="62"/>
    <x v="0"/>
    <x v="10"/>
    <n v="4000"/>
    <n v="31"/>
  </r>
  <r>
    <x v="62"/>
    <x v="0"/>
    <x v="11"/>
    <n v="4000"/>
    <n v="31"/>
  </r>
  <r>
    <x v="62"/>
    <x v="0"/>
    <x v="12"/>
    <n v="4000"/>
    <n v="31"/>
  </r>
  <r>
    <x v="62"/>
    <x v="0"/>
    <x v="13"/>
    <n v="4000"/>
    <n v="32"/>
  </r>
  <r>
    <x v="62"/>
    <x v="0"/>
    <x v="14"/>
    <n v="4000"/>
    <n v="32"/>
  </r>
  <r>
    <x v="62"/>
    <x v="0"/>
    <x v="15"/>
    <n v="4000"/>
    <n v="32"/>
  </r>
  <r>
    <x v="62"/>
    <x v="0"/>
    <x v="16"/>
    <n v="4000"/>
    <n v="33"/>
  </r>
  <r>
    <x v="62"/>
    <x v="0"/>
    <x v="51"/>
    <n v="4000"/>
    <n v="33"/>
  </r>
  <r>
    <x v="62"/>
    <x v="0"/>
    <x v="17"/>
    <n v="4000"/>
    <n v="33"/>
  </r>
  <r>
    <x v="62"/>
    <x v="1"/>
    <x v="26"/>
    <n v="6"/>
    <n v="37"/>
  </r>
  <r>
    <x v="62"/>
    <x v="1"/>
    <x v="67"/>
    <n v="5"/>
    <n v="41"/>
  </r>
  <r>
    <x v="63"/>
    <x v="0"/>
    <x v="13"/>
    <n v="5700"/>
    <n v="32"/>
  </r>
  <r>
    <x v="63"/>
    <x v="0"/>
    <x v="14"/>
    <n v="5700"/>
    <n v="32"/>
  </r>
  <r>
    <x v="63"/>
    <x v="0"/>
    <x v="15"/>
    <n v="5700"/>
    <n v="32"/>
  </r>
  <r>
    <x v="63"/>
    <x v="0"/>
    <x v="16"/>
    <n v="5700"/>
    <n v="33"/>
  </r>
  <r>
    <x v="63"/>
    <x v="0"/>
    <x v="51"/>
    <n v="5700"/>
    <n v="33"/>
  </r>
  <r>
    <x v="63"/>
    <x v="0"/>
    <x v="17"/>
    <n v="5700"/>
    <n v="33"/>
  </r>
  <r>
    <x v="63"/>
    <x v="0"/>
    <x v="18"/>
    <n v="5700"/>
    <n v="34"/>
  </r>
  <r>
    <x v="63"/>
    <x v="0"/>
    <x v="19"/>
    <n v="5700"/>
    <n v="34"/>
  </r>
  <r>
    <x v="63"/>
    <x v="0"/>
    <x v="20"/>
    <n v="5700"/>
    <n v="34"/>
  </r>
  <r>
    <x v="63"/>
    <x v="0"/>
    <x v="59"/>
    <n v="5700"/>
    <n v="35"/>
  </r>
  <r>
    <x v="63"/>
    <x v="0"/>
    <x v="22"/>
    <n v="5700"/>
    <n v="35"/>
  </r>
  <r>
    <x v="63"/>
    <x v="0"/>
    <x v="23"/>
    <n v="5700"/>
    <n v="35"/>
  </r>
  <r>
    <x v="63"/>
    <x v="0"/>
    <x v="62"/>
    <n v="5700"/>
    <n v="36"/>
  </r>
  <r>
    <x v="63"/>
    <x v="0"/>
    <x v="25"/>
    <n v="5700"/>
    <n v="36"/>
  </r>
  <r>
    <x v="64"/>
    <x v="0"/>
    <x v="29"/>
    <n v="14500"/>
    <n v="27"/>
  </r>
  <r>
    <x v="64"/>
    <x v="0"/>
    <x v="30"/>
    <n v="14500"/>
    <n v="27"/>
  </r>
  <r>
    <x v="64"/>
    <x v="0"/>
    <x v="31"/>
    <n v="16000"/>
    <n v="27"/>
  </r>
  <r>
    <x v="64"/>
    <x v="0"/>
    <x v="32"/>
    <n v="16000"/>
    <n v="28"/>
  </r>
  <r>
    <x v="64"/>
    <x v="0"/>
    <x v="33"/>
    <n v="16000"/>
    <n v="28"/>
  </r>
  <r>
    <x v="64"/>
    <x v="0"/>
    <x v="34"/>
    <n v="16000"/>
    <n v="28"/>
  </r>
  <r>
    <x v="64"/>
    <x v="0"/>
    <x v="35"/>
    <n v="16000"/>
    <n v="29"/>
  </r>
  <r>
    <x v="64"/>
    <x v="0"/>
    <x v="36"/>
    <n v="16000"/>
    <n v="29"/>
  </r>
  <r>
    <x v="64"/>
    <x v="0"/>
    <x v="37"/>
    <n v="19200"/>
    <n v="29"/>
  </r>
  <r>
    <x v="64"/>
    <x v="0"/>
    <x v="38"/>
    <n v="19200"/>
    <n v="30"/>
  </r>
  <r>
    <x v="64"/>
    <x v="0"/>
    <x v="39"/>
    <n v="19200"/>
    <n v="30"/>
  </r>
  <r>
    <x v="64"/>
    <x v="0"/>
    <x v="40"/>
    <n v="19200"/>
    <n v="30"/>
  </r>
  <r>
    <x v="64"/>
    <x v="0"/>
    <x v="41"/>
    <n v="19200"/>
    <n v="31"/>
  </r>
  <r>
    <x v="64"/>
    <x v="0"/>
    <x v="42"/>
    <n v="19200"/>
    <n v="31"/>
  </r>
  <r>
    <x v="64"/>
    <x v="0"/>
    <x v="43"/>
    <n v="20000"/>
    <n v="31"/>
  </r>
  <r>
    <x v="64"/>
    <x v="0"/>
    <x v="44"/>
    <n v="20000"/>
    <n v="32"/>
  </r>
  <r>
    <x v="64"/>
    <x v="0"/>
    <x v="45"/>
    <n v="20000"/>
    <n v="32"/>
  </r>
  <r>
    <x v="64"/>
    <x v="0"/>
    <x v="55"/>
    <n v="20000"/>
    <n v="32"/>
  </r>
  <r>
    <x v="64"/>
    <x v="0"/>
    <x v="46"/>
    <n v="20000"/>
    <n v="33"/>
  </r>
  <r>
    <x v="64"/>
    <x v="0"/>
    <x v="56"/>
    <n v="20000"/>
    <n v="33"/>
  </r>
  <r>
    <x v="64"/>
    <x v="0"/>
    <x v="47"/>
    <n v="20000"/>
    <n v="33"/>
  </r>
  <r>
    <x v="64"/>
    <x v="0"/>
    <x v="52"/>
    <n v="20000"/>
    <n v="34"/>
  </r>
  <r>
    <x v="64"/>
    <x v="0"/>
    <x v="57"/>
    <n v="20000"/>
    <n v="34"/>
  </r>
  <r>
    <x v="64"/>
    <x v="0"/>
    <x v="58"/>
    <n v="20000"/>
    <n v="34"/>
  </r>
  <r>
    <x v="64"/>
    <x v="0"/>
    <x v="59"/>
    <n v="20000"/>
    <n v="35"/>
  </r>
  <r>
    <x v="64"/>
    <x v="0"/>
    <x v="60"/>
    <n v="20000"/>
    <n v="35"/>
  </r>
  <r>
    <x v="64"/>
    <x v="0"/>
    <x v="61"/>
    <n v="20000"/>
    <n v="35"/>
  </r>
  <r>
    <x v="64"/>
    <x v="0"/>
    <x v="62"/>
    <n v="20000"/>
    <n v="36"/>
  </r>
  <r>
    <x v="64"/>
    <x v="0"/>
    <x v="63"/>
    <n v="20000"/>
    <n v="36"/>
  </r>
  <r>
    <x v="64"/>
    <x v="1"/>
    <x v="48"/>
    <n v="16"/>
    <n v="37"/>
  </r>
  <r>
    <x v="64"/>
    <x v="1"/>
    <x v="64"/>
    <n v="16"/>
    <n v="41"/>
  </r>
  <r>
    <x v="65"/>
    <x v="0"/>
    <x v="0"/>
    <n v="3000"/>
    <n v="27"/>
  </r>
  <r>
    <x v="65"/>
    <x v="0"/>
    <x v="49"/>
    <n v="3000"/>
    <n v="27"/>
  </r>
  <r>
    <x v="65"/>
    <x v="0"/>
    <x v="1"/>
    <n v="3000"/>
    <n v="27"/>
  </r>
  <r>
    <x v="65"/>
    <x v="0"/>
    <x v="2"/>
    <n v="3000"/>
    <n v="28"/>
  </r>
  <r>
    <x v="65"/>
    <x v="0"/>
    <x v="3"/>
    <n v="3000"/>
    <n v="28"/>
  </r>
  <r>
    <x v="65"/>
    <x v="0"/>
    <x v="4"/>
    <n v="3000"/>
    <n v="28"/>
  </r>
  <r>
    <x v="65"/>
    <x v="0"/>
    <x v="5"/>
    <n v="3000"/>
    <n v="29"/>
  </r>
  <r>
    <x v="65"/>
    <x v="0"/>
    <x v="50"/>
    <n v="3000"/>
    <n v="29"/>
  </r>
  <r>
    <x v="65"/>
    <x v="0"/>
    <x v="6"/>
    <n v="2700"/>
    <n v="29"/>
  </r>
  <r>
    <x v="65"/>
    <x v="0"/>
    <x v="7"/>
    <n v="2700"/>
    <n v="30"/>
  </r>
  <r>
    <x v="65"/>
    <x v="0"/>
    <x v="8"/>
    <n v="2700"/>
    <n v="30"/>
  </r>
  <r>
    <x v="65"/>
    <x v="0"/>
    <x v="9"/>
    <n v="2700"/>
    <n v="30"/>
  </r>
  <r>
    <x v="65"/>
    <x v="0"/>
    <x v="10"/>
    <n v="2700"/>
    <n v="31"/>
  </r>
  <r>
    <x v="65"/>
    <x v="0"/>
    <x v="11"/>
    <n v="2700"/>
    <n v="31"/>
  </r>
  <r>
    <x v="65"/>
    <x v="0"/>
    <x v="12"/>
    <n v="2700"/>
    <n v="31"/>
  </r>
  <r>
    <x v="65"/>
    <x v="0"/>
    <x v="13"/>
    <n v="2700"/>
    <n v="32"/>
  </r>
  <r>
    <x v="65"/>
    <x v="0"/>
    <x v="14"/>
    <n v="2700"/>
    <n v="32"/>
  </r>
  <r>
    <x v="65"/>
    <x v="0"/>
    <x v="15"/>
    <n v="2700"/>
    <n v="32"/>
  </r>
  <r>
    <x v="65"/>
    <x v="0"/>
    <x v="16"/>
    <n v="2700"/>
    <n v="33"/>
  </r>
  <r>
    <x v="65"/>
    <x v="0"/>
    <x v="51"/>
    <n v="2700"/>
    <n v="33"/>
  </r>
  <r>
    <x v="65"/>
    <x v="0"/>
    <x v="17"/>
    <n v="2700"/>
    <n v="33"/>
  </r>
  <r>
    <x v="65"/>
    <x v="0"/>
    <x v="18"/>
    <n v="2700"/>
    <n v="34"/>
  </r>
  <r>
    <x v="65"/>
    <x v="0"/>
    <x v="19"/>
    <n v="2700"/>
    <n v="34"/>
  </r>
  <r>
    <x v="65"/>
    <x v="0"/>
    <x v="20"/>
    <n v="2700"/>
    <n v="34"/>
  </r>
  <r>
    <x v="65"/>
    <x v="0"/>
    <x v="21"/>
    <n v="2700"/>
    <n v="35"/>
  </r>
  <r>
    <x v="65"/>
    <x v="0"/>
    <x v="22"/>
    <n v="2700"/>
    <n v="35"/>
  </r>
  <r>
    <x v="65"/>
    <x v="0"/>
    <x v="23"/>
    <n v="2700"/>
    <n v="35"/>
  </r>
  <r>
    <x v="65"/>
    <x v="0"/>
    <x v="24"/>
    <n v="2700"/>
    <n v="36"/>
  </r>
  <r>
    <x v="65"/>
    <x v="0"/>
    <x v="25"/>
    <n v="2700"/>
    <n v="36"/>
  </r>
  <r>
    <x v="65"/>
    <x v="1"/>
    <x v="83"/>
    <n v="6"/>
    <n v="43"/>
  </r>
  <r>
    <x v="65"/>
    <x v="1"/>
    <x v="84"/>
    <n v="2"/>
    <n v="44"/>
  </r>
  <r>
    <x v="65"/>
    <x v="1"/>
    <x v="53"/>
    <n v="1"/>
    <n v="46"/>
  </r>
  <r>
    <x v="66"/>
    <x v="0"/>
    <x v="29"/>
    <n v="10000"/>
    <n v="27"/>
  </r>
  <r>
    <x v="66"/>
    <x v="0"/>
    <x v="30"/>
    <n v="10000"/>
    <n v="27"/>
  </r>
  <r>
    <x v="66"/>
    <x v="0"/>
    <x v="31"/>
    <n v="10000"/>
    <n v="27"/>
  </r>
  <r>
    <x v="66"/>
    <x v="0"/>
    <x v="32"/>
    <n v="10000"/>
    <n v="28"/>
  </r>
  <r>
    <x v="66"/>
    <x v="0"/>
    <x v="34"/>
    <n v="10000"/>
    <n v="28"/>
  </r>
  <r>
    <x v="66"/>
    <x v="0"/>
    <x v="35"/>
    <n v="10000"/>
    <n v="29"/>
  </r>
  <r>
    <x v="66"/>
    <x v="0"/>
    <x v="36"/>
    <n v="10000"/>
    <n v="29"/>
  </r>
  <r>
    <x v="66"/>
    <x v="0"/>
    <x v="37"/>
    <n v="8000"/>
    <n v="29"/>
  </r>
  <r>
    <x v="66"/>
    <x v="0"/>
    <x v="38"/>
    <n v="8000"/>
    <n v="30"/>
  </r>
  <r>
    <x v="66"/>
    <x v="0"/>
    <x v="39"/>
    <n v="8000"/>
    <n v="30"/>
  </r>
  <r>
    <x v="66"/>
    <x v="0"/>
    <x v="40"/>
    <n v="8000"/>
    <n v="30"/>
  </r>
  <r>
    <x v="66"/>
    <x v="0"/>
    <x v="41"/>
    <n v="8000"/>
    <n v="31"/>
  </r>
  <r>
    <x v="66"/>
    <x v="0"/>
    <x v="42"/>
    <n v="8000"/>
    <n v="31"/>
  </r>
  <r>
    <x v="66"/>
    <x v="0"/>
    <x v="43"/>
    <n v="8000"/>
    <n v="31"/>
  </r>
  <r>
    <x v="66"/>
    <x v="0"/>
    <x v="44"/>
    <n v="8000"/>
    <n v="32"/>
  </r>
  <r>
    <x v="66"/>
    <x v="0"/>
    <x v="45"/>
    <n v="8000"/>
    <n v="32"/>
  </r>
  <r>
    <x v="66"/>
    <x v="0"/>
    <x v="55"/>
    <n v="8000"/>
    <n v="32"/>
  </r>
  <r>
    <x v="66"/>
    <x v="0"/>
    <x v="46"/>
    <n v="8000"/>
    <n v="33"/>
  </r>
  <r>
    <x v="66"/>
    <x v="0"/>
    <x v="56"/>
    <n v="8000"/>
    <n v="33"/>
  </r>
  <r>
    <x v="66"/>
    <x v="1"/>
    <x v="64"/>
    <n v="1"/>
    <n v="41"/>
  </r>
  <r>
    <x v="66"/>
    <x v="1"/>
    <x v="65"/>
    <n v="2"/>
    <n v="46"/>
  </r>
  <r>
    <x v="67"/>
    <x v="1"/>
    <x v="85"/>
    <n v="4"/>
    <n v="48"/>
  </r>
  <r>
    <x v="68"/>
    <x v="0"/>
    <x v="29"/>
    <n v="1400"/>
    <n v="27"/>
  </r>
  <r>
    <x v="68"/>
    <x v="0"/>
    <x v="30"/>
    <n v="1400"/>
    <n v="27"/>
  </r>
  <r>
    <x v="68"/>
    <x v="0"/>
    <x v="31"/>
    <n v="1400"/>
    <n v="27"/>
  </r>
  <r>
    <x v="68"/>
    <x v="0"/>
    <x v="32"/>
    <n v="1400"/>
    <n v="28"/>
  </r>
  <r>
    <x v="68"/>
    <x v="0"/>
    <x v="33"/>
    <n v="1400"/>
    <n v="28"/>
  </r>
  <r>
    <x v="68"/>
    <x v="0"/>
    <x v="34"/>
    <n v="1400"/>
    <n v="28"/>
  </r>
  <r>
    <x v="68"/>
    <x v="0"/>
    <x v="35"/>
    <n v="1400"/>
    <n v="29"/>
  </r>
  <r>
    <x v="68"/>
    <x v="0"/>
    <x v="36"/>
    <n v="1400"/>
    <n v="29"/>
  </r>
  <r>
    <x v="68"/>
    <x v="0"/>
    <x v="37"/>
    <n v="1600"/>
    <n v="29"/>
  </r>
  <r>
    <x v="68"/>
    <x v="0"/>
    <x v="38"/>
    <n v="1600"/>
    <n v="30"/>
  </r>
  <r>
    <x v="68"/>
    <x v="0"/>
    <x v="39"/>
    <n v="1600"/>
    <n v="30"/>
  </r>
  <r>
    <x v="68"/>
    <x v="0"/>
    <x v="40"/>
    <n v="1600"/>
    <n v="30"/>
  </r>
  <r>
    <x v="68"/>
    <x v="0"/>
    <x v="41"/>
    <n v="1600"/>
    <n v="31"/>
  </r>
  <r>
    <x v="68"/>
    <x v="0"/>
    <x v="42"/>
    <n v="1600"/>
    <n v="31"/>
  </r>
  <r>
    <x v="68"/>
    <x v="0"/>
    <x v="43"/>
    <n v="2000"/>
    <n v="31"/>
  </r>
  <r>
    <x v="68"/>
    <x v="0"/>
    <x v="44"/>
    <n v="2000"/>
    <n v="32"/>
  </r>
  <r>
    <x v="68"/>
    <x v="0"/>
    <x v="45"/>
    <n v="2000"/>
    <n v="32"/>
  </r>
  <r>
    <x v="68"/>
    <x v="0"/>
    <x v="55"/>
    <n v="2000"/>
    <n v="32"/>
  </r>
  <r>
    <x v="68"/>
    <x v="0"/>
    <x v="46"/>
    <n v="2000"/>
    <n v="33"/>
  </r>
  <r>
    <x v="68"/>
    <x v="0"/>
    <x v="56"/>
    <n v="2000"/>
    <n v="33"/>
  </r>
  <r>
    <x v="68"/>
    <x v="0"/>
    <x v="47"/>
    <n v="2400"/>
    <n v="33"/>
  </r>
  <r>
    <x v="68"/>
    <x v="0"/>
    <x v="52"/>
    <n v="2400"/>
    <n v="34"/>
  </r>
  <r>
    <x v="68"/>
    <x v="0"/>
    <x v="57"/>
    <n v="2400"/>
    <n v="34"/>
  </r>
  <r>
    <x v="68"/>
    <x v="0"/>
    <x v="58"/>
    <n v="2400"/>
    <n v="34"/>
  </r>
  <r>
    <x v="68"/>
    <x v="0"/>
    <x v="59"/>
    <n v="2400"/>
    <n v="35"/>
  </r>
  <r>
    <x v="68"/>
    <x v="0"/>
    <x v="60"/>
    <n v="2400"/>
    <n v="35"/>
  </r>
  <r>
    <x v="68"/>
    <x v="0"/>
    <x v="61"/>
    <n v="2400"/>
    <n v="35"/>
  </r>
  <r>
    <x v="68"/>
    <x v="0"/>
    <x v="62"/>
    <n v="2400"/>
    <n v="36"/>
  </r>
  <r>
    <x v="68"/>
    <x v="0"/>
    <x v="63"/>
    <n v="2400"/>
    <n v="36"/>
  </r>
  <r>
    <x v="68"/>
    <x v="1"/>
    <x v="48"/>
    <n v="5"/>
    <n v="37"/>
  </r>
  <r>
    <x v="68"/>
    <x v="1"/>
    <x v="64"/>
    <n v="5"/>
    <n v="41"/>
  </r>
  <r>
    <x v="68"/>
    <x v="1"/>
    <x v="65"/>
    <n v="5"/>
    <n v="46"/>
  </r>
  <r>
    <x v="69"/>
    <x v="0"/>
    <x v="0"/>
    <n v="9500"/>
    <n v="27"/>
  </r>
  <r>
    <x v="69"/>
    <x v="0"/>
    <x v="49"/>
    <n v="9500"/>
    <n v="27"/>
  </r>
  <r>
    <x v="69"/>
    <x v="0"/>
    <x v="1"/>
    <n v="9500"/>
    <n v="27"/>
  </r>
  <r>
    <x v="69"/>
    <x v="0"/>
    <x v="2"/>
    <n v="9500"/>
    <n v="28"/>
  </r>
  <r>
    <x v="69"/>
    <x v="0"/>
    <x v="3"/>
    <n v="9500"/>
    <n v="28"/>
  </r>
  <r>
    <x v="69"/>
    <x v="0"/>
    <x v="4"/>
    <n v="9500"/>
    <n v="28"/>
  </r>
  <r>
    <x v="69"/>
    <x v="0"/>
    <x v="9"/>
    <n v="9500"/>
    <n v="30"/>
  </r>
  <r>
    <x v="69"/>
    <x v="0"/>
    <x v="10"/>
    <n v="9500"/>
    <n v="31"/>
  </r>
  <r>
    <x v="69"/>
    <x v="0"/>
    <x v="11"/>
    <n v="9500"/>
    <n v="31"/>
  </r>
  <r>
    <x v="69"/>
    <x v="0"/>
    <x v="12"/>
    <n v="9500"/>
    <n v="31"/>
  </r>
  <r>
    <x v="70"/>
    <x v="0"/>
    <x v="0"/>
    <n v="4100"/>
    <n v="27"/>
  </r>
  <r>
    <x v="70"/>
    <x v="0"/>
    <x v="49"/>
    <n v="4100"/>
    <n v="27"/>
  </r>
  <r>
    <x v="71"/>
    <x v="1"/>
    <x v="65"/>
    <n v="2"/>
    <n v="46"/>
  </r>
  <r>
    <x v="72"/>
    <x v="0"/>
    <x v="23"/>
    <n v="10000"/>
    <n v="35"/>
  </r>
  <r>
    <x v="72"/>
    <x v="0"/>
    <x v="24"/>
    <n v="10000"/>
    <n v="36"/>
  </r>
  <r>
    <x v="72"/>
    <x v="0"/>
    <x v="25"/>
    <n v="10000"/>
    <n v="36"/>
  </r>
  <r>
    <x v="72"/>
    <x v="1"/>
    <x v="86"/>
    <n v="13"/>
    <n v="37"/>
  </r>
  <r>
    <x v="72"/>
    <x v="1"/>
    <x v="67"/>
    <n v="13"/>
    <n v="41"/>
  </r>
  <r>
    <x v="72"/>
    <x v="1"/>
    <x v="53"/>
    <n v="10"/>
    <n v="46"/>
  </r>
  <r>
    <x v="73"/>
    <x v="0"/>
    <x v="0"/>
    <n v="200"/>
    <n v="27"/>
  </r>
  <r>
    <x v="73"/>
    <x v="0"/>
    <x v="2"/>
    <n v="200"/>
    <n v="28"/>
  </r>
  <r>
    <x v="73"/>
    <x v="0"/>
    <x v="6"/>
    <n v="200"/>
    <n v="29"/>
  </r>
  <r>
    <x v="73"/>
    <x v="0"/>
    <x v="7"/>
    <n v="200"/>
    <n v="30"/>
  </r>
  <r>
    <x v="73"/>
    <x v="0"/>
    <x v="8"/>
    <n v="200"/>
    <n v="30"/>
  </r>
  <r>
    <x v="73"/>
    <x v="0"/>
    <x v="9"/>
    <n v="3000"/>
    <n v="30"/>
  </r>
  <r>
    <x v="73"/>
    <x v="0"/>
    <x v="10"/>
    <n v="3000"/>
    <n v="31"/>
  </r>
  <r>
    <x v="73"/>
    <x v="0"/>
    <x v="11"/>
    <n v="3000"/>
    <n v="31"/>
  </r>
  <r>
    <x v="73"/>
    <x v="0"/>
    <x v="12"/>
    <n v="3000"/>
    <n v="31"/>
  </r>
  <r>
    <x v="73"/>
    <x v="0"/>
    <x v="13"/>
    <n v="3000"/>
    <n v="32"/>
  </r>
  <r>
    <x v="73"/>
    <x v="0"/>
    <x v="14"/>
    <n v="3000"/>
    <n v="32"/>
  </r>
  <r>
    <x v="73"/>
    <x v="0"/>
    <x v="15"/>
    <n v="3000"/>
    <n v="32"/>
  </r>
  <r>
    <x v="73"/>
    <x v="0"/>
    <x v="16"/>
    <n v="3000"/>
    <n v="33"/>
  </r>
  <r>
    <x v="73"/>
    <x v="0"/>
    <x v="51"/>
    <n v="3000"/>
    <n v="33"/>
  </r>
  <r>
    <x v="73"/>
    <x v="0"/>
    <x v="17"/>
    <n v="3000"/>
    <n v="33"/>
  </r>
  <r>
    <x v="73"/>
    <x v="0"/>
    <x v="18"/>
    <n v="3600"/>
    <n v="34"/>
  </r>
  <r>
    <x v="73"/>
    <x v="0"/>
    <x v="19"/>
    <n v="3600"/>
    <n v="34"/>
  </r>
  <r>
    <x v="73"/>
    <x v="0"/>
    <x v="20"/>
    <n v="3600"/>
    <n v="34"/>
  </r>
  <r>
    <x v="73"/>
    <x v="0"/>
    <x v="21"/>
    <n v="3600"/>
    <n v="35"/>
  </r>
  <r>
    <x v="73"/>
    <x v="0"/>
    <x v="22"/>
    <n v="3600"/>
    <n v="35"/>
  </r>
  <r>
    <x v="73"/>
    <x v="0"/>
    <x v="23"/>
    <n v="3600"/>
    <n v="35"/>
  </r>
  <r>
    <x v="73"/>
    <x v="0"/>
    <x v="24"/>
    <n v="3600"/>
    <n v="36"/>
  </r>
  <r>
    <x v="73"/>
    <x v="0"/>
    <x v="25"/>
    <n v="3600"/>
    <n v="36"/>
  </r>
  <r>
    <x v="73"/>
    <x v="1"/>
    <x v="67"/>
    <n v="4"/>
    <n v="41"/>
  </r>
  <r>
    <x v="73"/>
    <x v="1"/>
    <x v="53"/>
    <n v="4"/>
    <n v="46"/>
  </r>
  <r>
    <x v="74"/>
    <x v="0"/>
    <x v="33"/>
    <n v="10000"/>
    <n v="28"/>
  </r>
  <r>
    <x v="74"/>
    <x v="0"/>
    <x v="34"/>
    <n v="10000"/>
    <n v="28"/>
  </r>
  <r>
    <x v="74"/>
    <x v="0"/>
    <x v="35"/>
    <n v="10000"/>
    <n v="29"/>
  </r>
  <r>
    <x v="74"/>
    <x v="0"/>
    <x v="36"/>
    <n v="10000"/>
    <n v="29"/>
  </r>
  <r>
    <x v="74"/>
    <x v="0"/>
    <x v="37"/>
    <n v="12000"/>
    <n v="29"/>
  </r>
  <r>
    <x v="74"/>
    <x v="0"/>
    <x v="38"/>
    <n v="12000"/>
    <n v="30"/>
  </r>
  <r>
    <x v="74"/>
    <x v="0"/>
    <x v="39"/>
    <n v="12000"/>
    <n v="30"/>
  </r>
  <r>
    <x v="74"/>
    <x v="0"/>
    <x v="40"/>
    <n v="12000"/>
    <n v="30"/>
  </r>
  <r>
    <x v="74"/>
    <x v="0"/>
    <x v="11"/>
    <n v="12000"/>
    <n v="31"/>
  </r>
  <r>
    <x v="74"/>
    <x v="0"/>
    <x v="42"/>
    <n v="12000"/>
    <n v="31"/>
  </r>
  <r>
    <x v="74"/>
    <x v="0"/>
    <x v="43"/>
    <n v="13200"/>
    <n v="31"/>
  </r>
  <r>
    <x v="74"/>
    <x v="0"/>
    <x v="44"/>
    <n v="13200"/>
    <n v="32"/>
  </r>
  <r>
    <x v="74"/>
    <x v="0"/>
    <x v="45"/>
    <n v="13200"/>
    <n v="32"/>
  </r>
  <r>
    <x v="74"/>
    <x v="0"/>
    <x v="55"/>
    <n v="13200"/>
    <n v="32"/>
  </r>
  <r>
    <x v="74"/>
    <x v="0"/>
    <x v="46"/>
    <n v="13200"/>
    <n v="33"/>
  </r>
  <r>
    <x v="74"/>
    <x v="0"/>
    <x v="56"/>
    <n v="13200"/>
    <n v="33"/>
  </r>
  <r>
    <x v="74"/>
    <x v="0"/>
    <x v="47"/>
    <n v="13200"/>
    <n v="33"/>
  </r>
  <r>
    <x v="74"/>
    <x v="0"/>
    <x v="52"/>
    <n v="13200"/>
    <n v="34"/>
  </r>
  <r>
    <x v="74"/>
    <x v="0"/>
    <x v="57"/>
    <n v="13200"/>
    <n v="34"/>
  </r>
  <r>
    <x v="74"/>
    <x v="0"/>
    <x v="58"/>
    <n v="13200"/>
    <n v="34"/>
  </r>
  <r>
    <x v="74"/>
    <x v="0"/>
    <x v="59"/>
    <n v="13200"/>
    <n v="35"/>
  </r>
  <r>
    <x v="74"/>
    <x v="0"/>
    <x v="60"/>
    <n v="13200"/>
    <n v="35"/>
  </r>
  <r>
    <x v="74"/>
    <x v="0"/>
    <x v="61"/>
    <n v="13200"/>
    <n v="35"/>
  </r>
  <r>
    <x v="74"/>
    <x v="0"/>
    <x v="25"/>
    <n v="13200"/>
    <n v="36"/>
  </r>
  <r>
    <x v="74"/>
    <x v="0"/>
    <x v="63"/>
    <n v="13200"/>
    <n v="36"/>
  </r>
  <r>
    <x v="74"/>
    <x v="1"/>
    <x v="87"/>
    <n v="16"/>
    <n v="38"/>
  </r>
  <r>
    <x v="74"/>
    <x v="1"/>
    <x v="88"/>
    <n v="16"/>
    <n v="42"/>
  </r>
  <r>
    <x v="75"/>
    <x v="1"/>
    <x v="89"/>
    <n v="10"/>
    <n v="44"/>
  </r>
  <r>
    <x v="76"/>
    <x v="0"/>
    <x v="37"/>
    <n v="7400"/>
    <n v="29"/>
  </r>
  <r>
    <x v="76"/>
    <x v="0"/>
    <x v="38"/>
    <n v="7400"/>
    <n v="30"/>
  </r>
  <r>
    <x v="76"/>
    <x v="0"/>
    <x v="40"/>
    <n v="7400"/>
    <n v="30"/>
  </r>
  <r>
    <x v="76"/>
    <x v="0"/>
    <x v="41"/>
    <n v="7400"/>
    <n v="31"/>
  </r>
  <r>
    <x v="76"/>
    <x v="0"/>
    <x v="43"/>
    <n v="7400"/>
    <n v="31"/>
  </r>
  <r>
    <x v="76"/>
    <x v="0"/>
    <x v="44"/>
    <n v="7400"/>
    <n v="32"/>
  </r>
  <r>
    <x v="76"/>
    <x v="0"/>
    <x v="55"/>
    <n v="7400"/>
    <n v="32"/>
  </r>
  <r>
    <x v="76"/>
    <x v="0"/>
    <x v="46"/>
    <n v="7400"/>
    <n v="33"/>
  </r>
  <r>
    <x v="76"/>
    <x v="1"/>
    <x v="86"/>
    <n v="8"/>
    <n v="37"/>
  </r>
  <r>
    <x v="76"/>
    <x v="1"/>
    <x v="90"/>
    <n v="10"/>
    <n v="48"/>
  </r>
  <r>
    <x v="77"/>
    <x v="0"/>
    <x v="1"/>
    <n v="300"/>
    <n v="27"/>
  </r>
  <r>
    <x v="77"/>
    <x v="0"/>
    <x v="4"/>
    <n v="300"/>
    <n v="28"/>
  </r>
  <r>
    <x v="77"/>
    <x v="0"/>
    <x v="6"/>
    <n v="300"/>
    <n v="29"/>
  </r>
  <r>
    <x v="77"/>
    <x v="0"/>
    <x v="9"/>
    <n v="300"/>
    <n v="30"/>
  </r>
  <r>
    <x v="77"/>
    <x v="0"/>
    <x v="12"/>
    <n v="300"/>
    <n v="31"/>
  </r>
  <r>
    <x v="77"/>
    <x v="0"/>
    <x v="15"/>
    <n v="300"/>
    <n v="32"/>
  </r>
  <r>
    <x v="77"/>
    <x v="0"/>
    <x v="17"/>
    <n v="300"/>
    <n v="33"/>
  </r>
  <r>
    <x v="78"/>
    <x v="0"/>
    <x v="91"/>
    <n v="5600"/>
    <n v="49"/>
  </r>
  <r>
    <x v="79"/>
    <x v="0"/>
    <x v="0"/>
    <n v="9600"/>
    <n v="27"/>
  </r>
  <r>
    <x v="79"/>
    <x v="0"/>
    <x v="49"/>
    <n v="9600"/>
    <n v="27"/>
  </r>
  <r>
    <x v="79"/>
    <x v="0"/>
    <x v="1"/>
    <n v="9600"/>
    <n v="27"/>
  </r>
  <r>
    <x v="79"/>
    <x v="0"/>
    <x v="2"/>
    <n v="9600"/>
    <n v="28"/>
  </r>
  <r>
    <x v="79"/>
    <x v="0"/>
    <x v="3"/>
    <n v="9600"/>
    <n v="28"/>
  </r>
  <r>
    <x v="79"/>
    <x v="0"/>
    <x v="4"/>
    <n v="9600"/>
    <n v="28"/>
  </r>
  <r>
    <x v="79"/>
    <x v="0"/>
    <x v="5"/>
    <n v="9600"/>
    <n v="29"/>
  </r>
  <r>
    <x v="79"/>
    <x v="0"/>
    <x v="50"/>
    <n v="9600"/>
    <n v="29"/>
  </r>
  <r>
    <x v="79"/>
    <x v="0"/>
    <x v="6"/>
    <n v="9600"/>
    <n v="29"/>
  </r>
  <r>
    <x v="79"/>
    <x v="0"/>
    <x v="7"/>
    <n v="9600"/>
    <n v="30"/>
  </r>
  <r>
    <x v="79"/>
    <x v="0"/>
    <x v="8"/>
    <n v="9600"/>
    <n v="30"/>
  </r>
  <r>
    <x v="79"/>
    <x v="0"/>
    <x v="9"/>
    <n v="9600"/>
    <n v="30"/>
  </r>
  <r>
    <x v="79"/>
    <x v="0"/>
    <x v="10"/>
    <n v="9600"/>
    <n v="31"/>
  </r>
  <r>
    <x v="79"/>
    <x v="0"/>
    <x v="11"/>
    <n v="9600"/>
    <n v="31"/>
  </r>
  <r>
    <x v="79"/>
    <x v="0"/>
    <x v="12"/>
    <n v="9600"/>
    <n v="31"/>
  </r>
  <r>
    <x v="79"/>
    <x v="0"/>
    <x v="13"/>
    <n v="9600"/>
    <n v="32"/>
  </r>
  <r>
    <x v="79"/>
    <x v="0"/>
    <x v="14"/>
    <n v="9600"/>
    <n v="32"/>
  </r>
  <r>
    <x v="79"/>
    <x v="0"/>
    <x v="15"/>
    <n v="9600"/>
    <n v="32"/>
  </r>
  <r>
    <x v="79"/>
    <x v="0"/>
    <x v="16"/>
    <n v="9600"/>
    <n v="33"/>
  </r>
  <r>
    <x v="79"/>
    <x v="0"/>
    <x v="51"/>
    <n v="9600"/>
    <n v="33"/>
  </r>
  <r>
    <x v="79"/>
    <x v="0"/>
    <x v="17"/>
    <n v="9600"/>
    <n v="33"/>
  </r>
  <r>
    <x v="79"/>
    <x v="0"/>
    <x v="18"/>
    <n v="9600"/>
    <n v="34"/>
  </r>
  <r>
    <x v="79"/>
    <x v="0"/>
    <x v="19"/>
    <n v="9600"/>
    <n v="34"/>
  </r>
  <r>
    <x v="79"/>
    <x v="0"/>
    <x v="20"/>
    <n v="9600"/>
    <n v="34"/>
  </r>
  <r>
    <x v="79"/>
    <x v="0"/>
    <x v="21"/>
    <n v="9600"/>
    <n v="35"/>
  </r>
  <r>
    <x v="79"/>
    <x v="0"/>
    <x v="22"/>
    <n v="9600"/>
    <n v="35"/>
  </r>
  <r>
    <x v="79"/>
    <x v="0"/>
    <x v="23"/>
    <n v="9600"/>
    <n v="35"/>
  </r>
  <r>
    <x v="79"/>
    <x v="0"/>
    <x v="24"/>
    <n v="9600"/>
    <n v="36"/>
  </r>
  <r>
    <x v="79"/>
    <x v="0"/>
    <x v="25"/>
    <n v="9600"/>
    <n v="36"/>
  </r>
  <r>
    <x v="80"/>
    <x v="0"/>
    <x v="29"/>
    <n v="4300"/>
    <n v="27"/>
  </r>
  <r>
    <x v="80"/>
    <x v="0"/>
    <x v="30"/>
    <n v="4300"/>
    <n v="27"/>
  </r>
  <r>
    <x v="80"/>
    <x v="0"/>
    <x v="31"/>
    <n v="4700"/>
    <n v="27"/>
  </r>
  <r>
    <x v="80"/>
    <x v="0"/>
    <x v="32"/>
    <n v="4700"/>
    <n v="28"/>
  </r>
  <r>
    <x v="80"/>
    <x v="0"/>
    <x v="33"/>
    <n v="4700"/>
    <n v="28"/>
  </r>
  <r>
    <x v="80"/>
    <x v="0"/>
    <x v="34"/>
    <n v="4700"/>
    <n v="28"/>
  </r>
  <r>
    <x v="80"/>
    <x v="0"/>
    <x v="35"/>
    <n v="4700"/>
    <n v="29"/>
  </r>
  <r>
    <x v="80"/>
    <x v="0"/>
    <x v="36"/>
    <n v="4700"/>
    <n v="29"/>
  </r>
  <r>
    <x v="80"/>
    <x v="0"/>
    <x v="38"/>
    <n v="5700"/>
    <n v="30"/>
  </r>
  <r>
    <x v="80"/>
    <x v="0"/>
    <x v="9"/>
    <n v="5700"/>
    <n v="30"/>
  </r>
  <r>
    <x v="80"/>
    <x v="0"/>
    <x v="40"/>
    <n v="5700"/>
    <n v="30"/>
  </r>
  <r>
    <x v="80"/>
    <x v="0"/>
    <x v="41"/>
    <n v="5700"/>
    <n v="31"/>
  </r>
  <r>
    <x v="80"/>
    <x v="0"/>
    <x v="42"/>
    <n v="5700"/>
    <n v="31"/>
  </r>
  <r>
    <x v="80"/>
    <x v="0"/>
    <x v="43"/>
    <n v="6900"/>
    <n v="31"/>
  </r>
  <r>
    <x v="80"/>
    <x v="0"/>
    <x v="44"/>
    <n v="6900"/>
    <n v="32"/>
  </r>
  <r>
    <x v="80"/>
    <x v="0"/>
    <x v="45"/>
    <n v="6900"/>
    <n v="32"/>
  </r>
  <r>
    <x v="80"/>
    <x v="0"/>
    <x v="55"/>
    <n v="6900"/>
    <n v="32"/>
  </r>
  <r>
    <x v="80"/>
    <x v="0"/>
    <x v="46"/>
    <n v="6900"/>
    <n v="33"/>
  </r>
  <r>
    <x v="80"/>
    <x v="0"/>
    <x v="56"/>
    <n v="6900"/>
    <n v="33"/>
  </r>
  <r>
    <x v="80"/>
    <x v="0"/>
    <x v="47"/>
    <n v="7600"/>
    <n v="33"/>
  </r>
  <r>
    <x v="80"/>
    <x v="0"/>
    <x v="52"/>
    <n v="7600"/>
    <n v="34"/>
  </r>
  <r>
    <x v="80"/>
    <x v="0"/>
    <x v="57"/>
    <n v="7600"/>
    <n v="34"/>
  </r>
  <r>
    <x v="80"/>
    <x v="0"/>
    <x v="58"/>
    <n v="7600"/>
    <n v="34"/>
  </r>
  <r>
    <x v="80"/>
    <x v="0"/>
    <x v="59"/>
    <n v="7600"/>
    <n v="35"/>
  </r>
  <r>
    <x v="80"/>
    <x v="0"/>
    <x v="60"/>
    <n v="7600"/>
    <n v="35"/>
  </r>
  <r>
    <x v="80"/>
    <x v="0"/>
    <x v="61"/>
    <n v="7600"/>
    <n v="35"/>
  </r>
  <r>
    <x v="80"/>
    <x v="0"/>
    <x v="62"/>
    <n v="7600"/>
    <n v="36"/>
  </r>
  <r>
    <x v="80"/>
    <x v="0"/>
    <x v="63"/>
    <n v="8400"/>
    <n v="36"/>
  </r>
  <r>
    <x v="80"/>
    <x v="1"/>
    <x v="48"/>
    <n v="10"/>
    <n v="37"/>
  </r>
  <r>
    <x v="80"/>
    <x v="1"/>
    <x v="64"/>
    <n v="10"/>
    <n v="41"/>
  </r>
  <r>
    <x v="80"/>
    <x v="1"/>
    <x v="65"/>
    <n v="13"/>
    <n v="46"/>
  </r>
  <r>
    <x v="81"/>
    <x v="0"/>
    <x v="1"/>
    <n v="1000"/>
    <n v="27"/>
  </r>
  <r>
    <x v="81"/>
    <x v="0"/>
    <x v="2"/>
    <n v="1000"/>
    <n v="28"/>
  </r>
  <r>
    <x v="81"/>
    <x v="0"/>
    <x v="3"/>
    <n v="1000"/>
    <n v="28"/>
  </r>
  <r>
    <x v="81"/>
    <x v="0"/>
    <x v="4"/>
    <n v="1000"/>
    <n v="28"/>
  </r>
  <r>
    <x v="81"/>
    <x v="0"/>
    <x v="5"/>
    <n v="1000"/>
    <n v="29"/>
  </r>
  <r>
    <x v="81"/>
    <x v="0"/>
    <x v="50"/>
    <n v="1000"/>
    <n v="29"/>
  </r>
  <r>
    <x v="81"/>
    <x v="0"/>
    <x v="6"/>
    <n v="1000"/>
    <n v="29"/>
  </r>
  <r>
    <x v="81"/>
    <x v="0"/>
    <x v="7"/>
    <n v="1000"/>
    <n v="30"/>
  </r>
  <r>
    <x v="81"/>
    <x v="0"/>
    <x v="8"/>
    <n v="1000"/>
    <n v="30"/>
  </r>
  <r>
    <x v="81"/>
    <x v="0"/>
    <x v="9"/>
    <n v="1000"/>
    <n v="30"/>
  </r>
  <r>
    <x v="81"/>
    <x v="0"/>
    <x v="10"/>
    <n v="1000"/>
    <n v="31"/>
  </r>
  <r>
    <x v="81"/>
    <x v="0"/>
    <x v="11"/>
    <n v="1000"/>
    <n v="31"/>
  </r>
  <r>
    <x v="81"/>
    <x v="0"/>
    <x v="16"/>
    <n v="800"/>
    <n v="33"/>
  </r>
  <r>
    <x v="81"/>
    <x v="0"/>
    <x v="51"/>
    <n v="800"/>
    <n v="33"/>
  </r>
  <r>
    <x v="81"/>
    <x v="0"/>
    <x v="17"/>
    <n v="800"/>
    <n v="33"/>
  </r>
  <r>
    <x v="81"/>
    <x v="0"/>
    <x v="18"/>
    <n v="800"/>
    <n v="34"/>
  </r>
  <r>
    <x v="81"/>
    <x v="0"/>
    <x v="19"/>
    <n v="800"/>
    <n v="34"/>
  </r>
  <r>
    <x v="81"/>
    <x v="0"/>
    <x v="20"/>
    <n v="800"/>
    <n v="34"/>
  </r>
  <r>
    <x v="81"/>
    <x v="0"/>
    <x v="21"/>
    <n v="800"/>
    <n v="35"/>
  </r>
  <r>
    <x v="81"/>
    <x v="0"/>
    <x v="22"/>
    <n v="800"/>
    <n v="35"/>
  </r>
  <r>
    <x v="81"/>
    <x v="0"/>
    <x v="23"/>
    <n v="800"/>
    <n v="35"/>
  </r>
  <r>
    <x v="81"/>
    <x v="0"/>
    <x v="24"/>
    <n v="800"/>
    <n v="36"/>
  </r>
  <r>
    <x v="81"/>
    <x v="0"/>
    <x v="25"/>
    <n v="800"/>
    <n v="36"/>
  </r>
  <r>
    <x v="81"/>
    <x v="1"/>
    <x v="26"/>
    <n v="2"/>
    <n v="37"/>
  </r>
  <r>
    <x v="81"/>
    <x v="1"/>
    <x v="67"/>
    <n v="1"/>
    <n v="41"/>
  </r>
  <r>
    <x v="81"/>
    <x v="1"/>
    <x v="67"/>
    <n v="2"/>
    <n v="41"/>
  </r>
  <r>
    <x v="81"/>
    <x v="1"/>
    <x v="53"/>
    <n v="3"/>
    <n v="46"/>
  </r>
  <r>
    <x v="82"/>
    <x v="0"/>
    <x v="13"/>
    <n v="4400"/>
    <n v="32"/>
  </r>
  <r>
    <x v="82"/>
    <x v="0"/>
    <x v="14"/>
    <n v="4400"/>
    <n v="32"/>
  </r>
  <r>
    <x v="82"/>
    <x v="0"/>
    <x v="15"/>
    <n v="4400"/>
    <n v="32"/>
  </r>
  <r>
    <x v="82"/>
    <x v="0"/>
    <x v="16"/>
    <n v="4400"/>
    <n v="33"/>
  </r>
  <r>
    <x v="82"/>
    <x v="0"/>
    <x v="51"/>
    <n v="4400"/>
    <n v="33"/>
  </r>
  <r>
    <x v="82"/>
    <x v="0"/>
    <x v="17"/>
    <n v="4400"/>
    <n v="33"/>
  </r>
  <r>
    <x v="82"/>
    <x v="0"/>
    <x v="18"/>
    <n v="5300"/>
    <n v="34"/>
  </r>
  <r>
    <x v="82"/>
    <x v="0"/>
    <x v="19"/>
    <n v="5300"/>
    <n v="34"/>
  </r>
  <r>
    <x v="82"/>
    <x v="0"/>
    <x v="20"/>
    <n v="5300"/>
    <n v="34"/>
  </r>
  <r>
    <x v="82"/>
    <x v="0"/>
    <x v="21"/>
    <n v="5300"/>
    <n v="35"/>
  </r>
  <r>
    <x v="82"/>
    <x v="0"/>
    <x v="22"/>
    <n v="5300"/>
    <n v="35"/>
  </r>
  <r>
    <x v="82"/>
    <x v="0"/>
    <x v="23"/>
    <n v="5300"/>
    <n v="35"/>
  </r>
  <r>
    <x v="82"/>
    <x v="0"/>
    <x v="24"/>
    <n v="5300"/>
    <n v="36"/>
  </r>
  <r>
    <x v="82"/>
    <x v="0"/>
    <x v="25"/>
    <n v="5300"/>
    <n v="36"/>
  </r>
  <r>
    <x v="82"/>
    <x v="1"/>
    <x v="26"/>
    <n v="8"/>
    <n v="37"/>
  </r>
  <r>
    <x v="82"/>
    <x v="1"/>
    <x v="53"/>
    <n v="2"/>
    <n v="46"/>
  </r>
  <r>
    <x v="83"/>
    <x v="1"/>
    <x v="73"/>
    <n v="3"/>
    <n v="41"/>
  </r>
  <r>
    <x v="84"/>
    <x v="0"/>
    <x v="31"/>
    <n v="14400"/>
    <n v="27"/>
  </r>
  <r>
    <x v="84"/>
    <x v="0"/>
    <x v="32"/>
    <n v="14400"/>
    <n v="28"/>
  </r>
  <r>
    <x v="84"/>
    <x v="0"/>
    <x v="33"/>
    <n v="14400"/>
    <n v="28"/>
  </r>
  <r>
    <x v="84"/>
    <x v="0"/>
    <x v="34"/>
    <n v="14400"/>
    <n v="28"/>
  </r>
  <r>
    <x v="84"/>
    <x v="0"/>
    <x v="35"/>
    <n v="14400"/>
    <n v="29"/>
  </r>
  <r>
    <x v="84"/>
    <x v="0"/>
    <x v="36"/>
    <n v="14400"/>
    <n v="29"/>
  </r>
  <r>
    <x v="84"/>
    <x v="0"/>
    <x v="37"/>
    <n v="14400"/>
    <n v="29"/>
  </r>
  <r>
    <x v="84"/>
    <x v="0"/>
    <x v="38"/>
    <n v="14400"/>
    <n v="30"/>
  </r>
  <r>
    <x v="84"/>
    <x v="0"/>
    <x v="39"/>
    <n v="14400"/>
    <n v="30"/>
  </r>
  <r>
    <x v="84"/>
    <x v="0"/>
    <x v="40"/>
    <n v="14400"/>
    <n v="30"/>
  </r>
  <r>
    <x v="84"/>
    <x v="0"/>
    <x v="41"/>
    <n v="14400"/>
    <n v="31"/>
  </r>
  <r>
    <x v="84"/>
    <x v="0"/>
    <x v="42"/>
    <n v="14400"/>
    <n v="31"/>
  </r>
  <r>
    <x v="84"/>
    <x v="0"/>
    <x v="47"/>
    <n v="13000"/>
    <n v="33"/>
  </r>
  <r>
    <x v="84"/>
    <x v="0"/>
    <x v="52"/>
    <n v="13000"/>
    <n v="34"/>
  </r>
  <r>
    <x v="84"/>
    <x v="0"/>
    <x v="57"/>
    <n v="13000"/>
    <n v="34"/>
  </r>
  <r>
    <x v="84"/>
    <x v="0"/>
    <x v="58"/>
    <n v="13000"/>
    <n v="34"/>
  </r>
  <r>
    <x v="84"/>
    <x v="0"/>
    <x v="59"/>
    <n v="13000"/>
    <n v="35"/>
  </r>
  <r>
    <x v="84"/>
    <x v="0"/>
    <x v="60"/>
    <n v="13000"/>
    <n v="35"/>
  </r>
  <r>
    <x v="84"/>
    <x v="0"/>
    <x v="61"/>
    <n v="13000"/>
    <n v="35"/>
  </r>
  <r>
    <x v="84"/>
    <x v="0"/>
    <x v="62"/>
    <n v="13000"/>
    <n v="36"/>
  </r>
  <r>
    <x v="84"/>
    <x v="0"/>
    <x v="63"/>
    <n v="13000"/>
    <n v="36"/>
  </r>
  <r>
    <x v="84"/>
    <x v="1"/>
    <x v="48"/>
    <n v="16"/>
    <n v="37"/>
  </r>
  <r>
    <x v="85"/>
    <x v="0"/>
    <x v="47"/>
    <n v="500"/>
    <n v="33"/>
  </r>
  <r>
    <x v="85"/>
    <x v="0"/>
    <x v="52"/>
    <n v="500"/>
    <n v="34"/>
  </r>
  <r>
    <x v="85"/>
    <x v="0"/>
    <x v="57"/>
    <n v="500"/>
    <n v="34"/>
  </r>
  <r>
    <x v="85"/>
    <x v="0"/>
    <x v="58"/>
    <n v="500"/>
    <n v="34"/>
  </r>
  <r>
    <x v="85"/>
    <x v="0"/>
    <x v="59"/>
    <n v="500"/>
    <n v="35"/>
  </r>
  <r>
    <x v="85"/>
    <x v="0"/>
    <x v="60"/>
    <n v="500"/>
    <n v="35"/>
  </r>
  <r>
    <x v="85"/>
    <x v="0"/>
    <x v="61"/>
    <n v="500"/>
    <n v="35"/>
  </r>
  <r>
    <x v="85"/>
    <x v="0"/>
    <x v="62"/>
    <n v="500"/>
    <n v="36"/>
  </r>
  <r>
    <x v="85"/>
    <x v="1"/>
    <x v="71"/>
    <n v="1"/>
    <n v="39"/>
  </r>
  <r>
    <x v="85"/>
    <x v="1"/>
    <x v="64"/>
    <n v="1"/>
    <n v="41"/>
  </r>
  <r>
    <x v="86"/>
    <x v="0"/>
    <x v="0"/>
    <n v="4400"/>
    <n v="27"/>
  </r>
  <r>
    <x v="86"/>
    <x v="0"/>
    <x v="49"/>
    <n v="4400"/>
    <n v="27"/>
  </r>
  <r>
    <x v="86"/>
    <x v="0"/>
    <x v="1"/>
    <n v="4400"/>
    <n v="27"/>
  </r>
  <r>
    <x v="86"/>
    <x v="0"/>
    <x v="2"/>
    <n v="4400"/>
    <n v="28"/>
  </r>
  <r>
    <x v="86"/>
    <x v="0"/>
    <x v="3"/>
    <n v="4400"/>
    <n v="28"/>
  </r>
  <r>
    <x v="86"/>
    <x v="0"/>
    <x v="4"/>
    <n v="4400"/>
    <n v="28"/>
  </r>
  <r>
    <x v="86"/>
    <x v="0"/>
    <x v="5"/>
    <n v="4400"/>
    <n v="29"/>
  </r>
  <r>
    <x v="86"/>
    <x v="0"/>
    <x v="50"/>
    <n v="4400"/>
    <n v="29"/>
  </r>
  <r>
    <x v="86"/>
    <x v="0"/>
    <x v="7"/>
    <n v="4400"/>
    <n v="30"/>
  </r>
  <r>
    <x v="86"/>
    <x v="0"/>
    <x v="9"/>
    <n v="4400"/>
    <n v="30"/>
  </r>
  <r>
    <x v="86"/>
    <x v="0"/>
    <x v="10"/>
    <n v="4400"/>
    <n v="31"/>
  </r>
  <r>
    <x v="86"/>
    <x v="0"/>
    <x v="11"/>
    <n v="4400"/>
    <n v="31"/>
  </r>
  <r>
    <x v="86"/>
    <x v="0"/>
    <x v="18"/>
    <n v="3100"/>
    <n v="34"/>
  </r>
  <r>
    <x v="86"/>
    <x v="0"/>
    <x v="19"/>
    <n v="3100"/>
    <n v="34"/>
  </r>
  <r>
    <x v="86"/>
    <x v="0"/>
    <x v="20"/>
    <n v="3100"/>
    <n v="34"/>
  </r>
  <r>
    <x v="86"/>
    <x v="0"/>
    <x v="21"/>
    <n v="3100"/>
    <n v="35"/>
  </r>
  <r>
    <x v="86"/>
    <x v="0"/>
    <x v="22"/>
    <n v="3100"/>
    <n v="35"/>
  </r>
  <r>
    <x v="86"/>
    <x v="0"/>
    <x v="23"/>
    <n v="3100"/>
    <n v="35"/>
  </r>
  <r>
    <x v="86"/>
    <x v="0"/>
    <x v="24"/>
    <n v="3100"/>
    <n v="36"/>
  </r>
  <r>
    <x v="86"/>
    <x v="0"/>
    <x v="25"/>
    <n v="3100"/>
    <n v="36"/>
  </r>
  <r>
    <x v="86"/>
    <x v="1"/>
    <x v="26"/>
    <n v="6"/>
    <n v="37"/>
  </r>
  <r>
    <x v="86"/>
    <x v="1"/>
    <x v="67"/>
    <n v="6"/>
    <n v="41"/>
  </r>
  <r>
    <x v="86"/>
    <x v="1"/>
    <x v="53"/>
    <n v="8"/>
    <n v="46"/>
  </r>
  <r>
    <x v="87"/>
    <x v="1"/>
    <x v="77"/>
    <n v="5"/>
    <n v="37"/>
  </r>
  <r>
    <x v="87"/>
    <x v="1"/>
    <x v="64"/>
    <n v="5"/>
    <n v="41"/>
  </r>
  <r>
    <x v="88"/>
    <x v="0"/>
    <x v="18"/>
    <n v="2200"/>
    <n v="34"/>
  </r>
  <r>
    <x v="88"/>
    <x v="0"/>
    <x v="19"/>
    <n v="2200"/>
    <n v="34"/>
  </r>
  <r>
    <x v="88"/>
    <x v="0"/>
    <x v="20"/>
    <n v="2200"/>
    <n v="34"/>
  </r>
  <r>
    <x v="88"/>
    <x v="0"/>
    <x v="21"/>
    <n v="2200"/>
    <n v="35"/>
  </r>
  <r>
    <x v="88"/>
    <x v="0"/>
    <x v="22"/>
    <n v="2200"/>
    <n v="35"/>
  </r>
  <r>
    <x v="88"/>
    <x v="0"/>
    <x v="23"/>
    <n v="2200"/>
    <n v="35"/>
  </r>
  <r>
    <x v="88"/>
    <x v="0"/>
    <x v="24"/>
    <n v="2200"/>
    <n v="36"/>
  </r>
  <r>
    <x v="88"/>
    <x v="0"/>
    <x v="25"/>
    <n v="2200"/>
    <n v="36"/>
  </r>
  <r>
    <x v="89"/>
    <x v="0"/>
    <x v="29"/>
    <n v="1000"/>
    <n v="27"/>
  </r>
  <r>
    <x v="89"/>
    <x v="0"/>
    <x v="30"/>
    <n v="1000"/>
    <n v="27"/>
  </r>
  <r>
    <x v="89"/>
    <x v="0"/>
    <x v="34"/>
    <n v="1000"/>
    <n v="28"/>
  </r>
  <r>
    <x v="89"/>
    <x v="0"/>
    <x v="35"/>
    <n v="1000"/>
    <n v="29"/>
  </r>
  <r>
    <x v="89"/>
    <x v="0"/>
    <x v="36"/>
    <n v="1000"/>
    <n v="29"/>
  </r>
  <r>
    <x v="89"/>
    <x v="0"/>
    <x v="37"/>
    <n v="1000"/>
    <n v="29"/>
  </r>
  <r>
    <x v="89"/>
    <x v="0"/>
    <x v="38"/>
    <n v="1000"/>
    <n v="30"/>
  </r>
  <r>
    <x v="89"/>
    <x v="0"/>
    <x v="39"/>
    <n v="1000"/>
    <n v="30"/>
  </r>
  <r>
    <x v="89"/>
    <x v="0"/>
    <x v="40"/>
    <n v="1000"/>
    <n v="30"/>
  </r>
  <r>
    <x v="89"/>
    <x v="0"/>
    <x v="41"/>
    <n v="1000"/>
    <n v="31"/>
  </r>
  <r>
    <x v="89"/>
    <x v="0"/>
    <x v="42"/>
    <n v="1000"/>
    <n v="31"/>
  </r>
  <r>
    <x v="89"/>
    <x v="0"/>
    <x v="47"/>
    <n v="1000"/>
    <n v="33"/>
  </r>
  <r>
    <x v="89"/>
    <x v="0"/>
    <x v="52"/>
    <n v="1000"/>
    <n v="34"/>
  </r>
  <r>
    <x v="89"/>
    <x v="0"/>
    <x v="57"/>
    <n v="1000"/>
    <n v="34"/>
  </r>
  <r>
    <x v="89"/>
    <x v="0"/>
    <x v="58"/>
    <n v="1000"/>
    <n v="34"/>
  </r>
  <r>
    <x v="89"/>
    <x v="0"/>
    <x v="59"/>
    <n v="1000"/>
    <n v="35"/>
  </r>
  <r>
    <x v="89"/>
    <x v="0"/>
    <x v="60"/>
    <n v="1000"/>
    <n v="35"/>
  </r>
  <r>
    <x v="89"/>
    <x v="0"/>
    <x v="61"/>
    <n v="1000"/>
    <n v="35"/>
  </r>
  <r>
    <x v="89"/>
    <x v="0"/>
    <x v="62"/>
    <n v="1000"/>
    <n v="36"/>
  </r>
  <r>
    <x v="89"/>
    <x v="0"/>
    <x v="63"/>
    <n v="1000"/>
    <n v="36"/>
  </r>
  <r>
    <x v="89"/>
    <x v="1"/>
    <x v="48"/>
    <n v="3"/>
    <n v="37"/>
  </r>
  <r>
    <x v="89"/>
    <x v="1"/>
    <x v="65"/>
    <n v="4"/>
    <n v="46"/>
  </r>
  <r>
    <x v="90"/>
    <x v="0"/>
    <x v="29"/>
    <n v="100"/>
    <n v="27"/>
  </r>
  <r>
    <x v="90"/>
    <x v="0"/>
    <x v="32"/>
    <n v="100"/>
    <n v="28"/>
  </r>
  <r>
    <x v="90"/>
    <x v="0"/>
    <x v="35"/>
    <n v="100"/>
    <n v="29"/>
  </r>
  <r>
    <x v="90"/>
    <x v="0"/>
    <x v="40"/>
    <n v="100"/>
    <n v="30"/>
  </r>
  <r>
    <x v="90"/>
    <x v="0"/>
    <x v="41"/>
    <n v="100"/>
    <n v="31"/>
  </r>
  <r>
    <x v="90"/>
    <x v="0"/>
    <x v="52"/>
    <n v="100"/>
    <n v="34"/>
  </r>
  <r>
    <x v="90"/>
    <x v="0"/>
    <x v="59"/>
    <n v="100"/>
    <n v="35"/>
  </r>
  <r>
    <x v="90"/>
    <x v="0"/>
    <x v="62"/>
    <n v="100"/>
    <n v="36"/>
  </r>
  <r>
    <x v="90"/>
    <x v="1"/>
    <x v="48"/>
    <n v="1"/>
    <n v="37"/>
  </r>
  <r>
    <x v="90"/>
    <x v="1"/>
    <x v="83"/>
    <n v="1"/>
    <n v="43"/>
  </r>
  <r>
    <x v="91"/>
    <x v="0"/>
    <x v="0"/>
    <n v="600"/>
    <n v="27"/>
  </r>
  <r>
    <x v="91"/>
    <x v="0"/>
    <x v="49"/>
    <n v="600"/>
    <n v="27"/>
  </r>
  <r>
    <x v="91"/>
    <x v="0"/>
    <x v="1"/>
    <n v="700"/>
    <n v="27"/>
  </r>
  <r>
    <x v="91"/>
    <x v="0"/>
    <x v="2"/>
    <n v="700"/>
    <n v="28"/>
  </r>
  <r>
    <x v="91"/>
    <x v="0"/>
    <x v="3"/>
    <n v="700"/>
    <n v="28"/>
  </r>
  <r>
    <x v="91"/>
    <x v="0"/>
    <x v="4"/>
    <n v="700"/>
    <n v="28"/>
  </r>
  <r>
    <x v="91"/>
    <x v="0"/>
    <x v="5"/>
    <n v="700"/>
    <n v="29"/>
  </r>
  <r>
    <x v="91"/>
    <x v="0"/>
    <x v="50"/>
    <n v="700"/>
    <n v="29"/>
  </r>
  <r>
    <x v="91"/>
    <x v="0"/>
    <x v="6"/>
    <n v="700"/>
    <n v="29"/>
  </r>
  <r>
    <x v="91"/>
    <x v="0"/>
    <x v="7"/>
    <n v="700"/>
    <n v="30"/>
  </r>
  <r>
    <x v="91"/>
    <x v="0"/>
    <x v="8"/>
    <n v="700"/>
    <n v="30"/>
  </r>
  <r>
    <x v="91"/>
    <x v="0"/>
    <x v="39"/>
    <n v="700"/>
    <n v="30"/>
  </r>
  <r>
    <x v="91"/>
    <x v="0"/>
    <x v="10"/>
    <n v="700"/>
    <n v="31"/>
  </r>
  <r>
    <x v="91"/>
    <x v="0"/>
    <x v="11"/>
    <n v="700"/>
    <n v="31"/>
  </r>
  <r>
    <x v="91"/>
    <x v="0"/>
    <x v="12"/>
    <n v="700"/>
    <n v="31"/>
  </r>
  <r>
    <x v="91"/>
    <x v="0"/>
    <x v="13"/>
    <n v="700"/>
    <n v="32"/>
  </r>
  <r>
    <x v="91"/>
    <x v="0"/>
    <x v="14"/>
    <n v="700"/>
    <n v="32"/>
  </r>
  <r>
    <x v="91"/>
    <x v="0"/>
    <x v="15"/>
    <n v="700"/>
    <n v="32"/>
  </r>
  <r>
    <x v="91"/>
    <x v="0"/>
    <x v="16"/>
    <n v="700"/>
    <n v="33"/>
  </r>
  <r>
    <x v="91"/>
    <x v="0"/>
    <x v="51"/>
    <n v="700"/>
    <n v="33"/>
  </r>
  <r>
    <x v="91"/>
    <x v="0"/>
    <x v="56"/>
    <n v="700"/>
    <n v="33"/>
  </r>
  <r>
    <x v="91"/>
    <x v="0"/>
    <x v="18"/>
    <n v="700"/>
    <n v="34"/>
  </r>
  <r>
    <x v="91"/>
    <x v="0"/>
    <x v="19"/>
    <n v="700"/>
    <n v="34"/>
  </r>
  <r>
    <x v="91"/>
    <x v="0"/>
    <x v="20"/>
    <n v="700"/>
    <n v="34"/>
  </r>
  <r>
    <x v="91"/>
    <x v="0"/>
    <x v="21"/>
    <n v="700"/>
    <n v="35"/>
  </r>
  <r>
    <x v="91"/>
    <x v="0"/>
    <x v="22"/>
    <n v="700"/>
    <n v="35"/>
  </r>
  <r>
    <x v="91"/>
    <x v="0"/>
    <x v="23"/>
    <n v="700"/>
    <n v="35"/>
  </r>
  <r>
    <x v="91"/>
    <x v="0"/>
    <x v="24"/>
    <n v="700"/>
    <n v="36"/>
  </r>
  <r>
    <x v="91"/>
    <x v="0"/>
    <x v="25"/>
    <n v="700"/>
    <n v="36"/>
  </r>
  <r>
    <x v="91"/>
    <x v="1"/>
    <x v="26"/>
    <n v="2"/>
    <n v="37"/>
  </r>
  <r>
    <x v="91"/>
    <x v="1"/>
    <x v="67"/>
    <n v="3"/>
    <n v="41"/>
  </r>
  <r>
    <x v="91"/>
    <x v="1"/>
    <x v="53"/>
    <n v="3"/>
    <n v="46"/>
  </r>
  <r>
    <x v="92"/>
    <x v="0"/>
    <x v="0"/>
    <n v="20000"/>
    <n v="27"/>
  </r>
  <r>
    <x v="92"/>
    <x v="0"/>
    <x v="6"/>
    <n v="20000"/>
    <n v="29"/>
  </r>
  <r>
    <x v="92"/>
    <x v="0"/>
    <x v="51"/>
    <n v="20000"/>
    <n v="33"/>
  </r>
  <r>
    <x v="92"/>
    <x v="0"/>
    <x v="17"/>
    <n v="20000"/>
    <n v="33"/>
  </r>
  <r>
    <x v="92"/>
    <x v="0"/>
    <x v="19"/>
    <n v="20000"/>
    <n v="34"/>
  </r>
  <r>
    <x v="92"/>
    <x v="0"/>
    <x v="22"/>
    <n v="20000"/>
    <n v="35"/>
  </r>
  <r>
    <x v="93"/>
    <x v="0"/>
    <x v="0"/>
    <n v="4200"/>
    <n v="27"/>
  </r>
  <r>
    <x v="93"/>
    <x v="0"/>
    <x v="1"/>
    <n v="4200"/>
    <n v="27"/>
  </r>
  <r>
    <x v="93"/>
    <x v="0"/>
    <x v="3"/>
    <n v="4800"/>
    <n v="28"/>
  </r>
  <r>
    <x v="93"/>
    <x v="0"/>
    <x v="4"/>
    <n v="4800"/>
    <n v="28"/>
  </r>
  <r>
    <x v="93"/>
    <x v="0"/>
    <x v="5"/>
    <n v="4800"/>
    <n v="29"/>
  </r>
  <r>
    <x v="93"/>
    <x v="0"/>
    <x v="50"/>
    <n v="4800"/>
    <n v="29"/>
  </r>
  <r>
    <x v="93"/>
    <x v="0"/>
    <x v="6"/>
    <n v="5800"/>
    <n v="29"/>
  </r>
  <r>
    <x v="93"/>
    <x v="0"/>
    <x v="7"/>
    <n v="5800"/>
    <n v="30"/>
  </r>
  <r>
    <x v="93"/>
    <x v="0"/>
    <x v="8"/>
    <n v="5800"/>
    <n v="30"/>
  </r>
  <r>
    <x v="93"/>
    <x v="0"/>
    <x v="9"/>
    <n v="5800"/>
    <n v="30"/>
  </r>
  <r>
    <x v="93"/>
    <x v="0"/>
    <x v="10"/>
    <n v="5800"/>
    <n v="31"/>
  </r>
  <r>
    <x v="93"/>
    <x v="0"/>
    <x v="11"/>
    <n v="5800"/>
    <n v="31"/>
  </r>
  <r>
    <x v="93"/>
    <x v="0"/>
    <x v="12"/>
    <n v="6400"/>
    <n v="31"/>
  </r>
  <r>
    <x v="93"/>
    <x v="0"/>
    <x v="13"/>
    <n v="6400"/>
    <n v="32"/>
  </r>
  <r>
    <x v="93"/>
    <x v="0"/>
    <x v="14"/>
    <n v="6400"/>
    <n v="32"/>
  </r>
  <r>
    <x v="93"/>
    <x v="0"/>
    <x v="15"/>
    <n v="6400"/>
    <n v="32"/>
  </r>
  <r>
    <x v="93"/>
    <x v="0"/>
    <x v="16"/>
    <n v="6400"/>
    <n v="33"/>
  </r>
  <r>
    <x v="93"/>
    <x v="0"/>
    <x v="51"/>
    <n v="6400"/>
    <n v="33"/>
  </r>
  <r>
    <x v="93"/>
    <x v="0"/>
    <x v="17"/>
    <n v="6400"/>
    <n v="33"/>
  </r>
  <r>
    <x v="93"/>
    <x v="0"/>
    <x v="18"/>
    <n v="6400"/>
    <n v="34"/>
  </r>
  <r>
    <x v="93"/>
    <x v="0"/>
    <x v="19"/>
    <n v="6400"/>
    <n v="34"/>
  </r>
  <r>
    <x v="93"/>
    <x v="0"/>
    <x v="20"/>
    <n v="6400"/>
    <n v="34"/>
  </r>
  <r>
    <x v="93"/>
    <x v="0"/>
    <x v="21"/>
    <n v="6400"/>
    <n v="35"/>
  </r>
  <r>
    <x v="93"/>
    <x v="0"/>
    <x v="22"/>
    <n v="6400"/>
    <n v="35"/>
  </r>
  <r>
    <x v="93"/>
    <x v="0"/>
    <x v="23"/>
    <n v="6400"/>
    <n v="35"/>
  </r>
  <r>
    <x v="93"/>
    <x v="0"/>
    <x v="24"/>
    <n v="6400"/>
    <n v="36"/>
  </r>
  <r>
    <x v="93"/>
    <x v="0"/>
    <x v="25"/>
    <n v="6400"/>
    <n v="36"/>
  </r>
  <r>
    <x v="93"/>
    <x v="1"/>
    <x v="26"/>
    <n v="10"/>
    <n v="37"/>
  </r>
  <r>
    <x v="93"/>
    <x v="1"/>
    <x v="53"/>
    <n v="1"/>
    <n v="46"/>
  </r>
  <r>
    <x v="94"/>
    <x v="0"/>
    <x v="43"/>
    <n v="3000"/>
    <n v="31"/>
  </r>
  <r>
    <x v="94"/>
    <x v="0"/>
    <x v="44"/>
    <n v="3000"/>
    <n v="32"/>
  </r>
  <r>
    <x v="94"/>
    <x v="0"/>
    <x v="45"/>
    <n v="3000"/>
    <n v="32"/>
  </r>
  <r>
    <x v="94"/>
    <x v="0"/>
    <x v="55"/>
    <n v="3000"/>
    <n v="32"/>
  </r>
  <r>
    <x v="94"/>
    <x v="0"/>
    <x v="46"/>
    <n v="3000"/>
    <n v="33"/>
  </r>
  <r>
    <x v="94"/>
    <x v="0"/>
    <x v="56"/>
    <n v="3000"/>
    <n v="33"/>
  </r>
  <r>
    <x v="94"/>
    <x v="0"/>
    <x v="47"/>
    <n v="3600"/>
    <n v="33"/>
  </r>
  <r>
    <x v="94"/>
    <x v="0"/>
    <x v="52"/>
    <n v="3600"/>
    <n v="34"/>
  </r>
  <r>
    <x v="94"/>
    <x v="0"/>
    <x v="57"/>
    <n v="3600"/>
    <n v="34"/>
  </r>
  <r>
    <x v="95"/>
    <x v="0"/>
    <x v="31"/>
    <n v="1200"/>
    <n v="27"/>
  </r>
  <r>
    <x v="95"/>
    <x v="0"/>
    <x v="32"/>
    <n v="1200"/>
    <n v="28"/>
  </r>
  <r>
    <x v="95"/>
    <x v="0"/>
    <x v="33"/>
    <n v="1200"/>
    <n v="28"/>
  </r>
  <r>
    <x v="95"/>
    <x v="0"/>
    <x v="34"/>
    <n v="1200"/>
    <n v="28"/>
  </r>
  <r>
    <x v="95"/>
    <x v="0"/>
    <x v="35"/>
    <n v="1200"/>
    <n v="29"/>
  </r>
  <r>
    <x v="95"/>
    <x v="0"/>
    <x v="36"/>
    <n v="1200"/>
    <n v="29"/>
  </r>
  <r>
    <x v="95"/>
    <x v="0"/>
    <x v="37"/>
    <n v="1200"/>
    <n v="29"/>
  </r>
  <r>
    <x v="95"/>
    <x v="0"/>
    <x v="38"/>
    <n v="1200"/>
    <n v="30"/>
  </r>
  <r>
    <x v="95"/>
    <x v="0"/>
    <x v="39"/>
    <n v="1200"/>
    <n v="30"/>
  </r>
  <r>
    <x v="95"/>
    <x v="0"/>
    <x v="40"/>
    <n v="1200"/>
    <n v="30"/>
  </r>
  <r>
    <x v="95"/>
    <x v="0"/>
    <x v="41"/>
    <n v="1200"/>
    <n v="31"/>
  </r>
  <r>
    <x v="95"/>
    <x v="0"/>
    <x v="42"/>
    <n v="1200"/>
    <n v="31"/>
  </r>
  <r>
    <x v="95"/>
    <x v="0"/>
    <x v="43"/>
    <n v="1200"/>
    <n v="31"/>
  </r>
  <r>
    <x v="95"/>
    <x v="0"/>
    <x v="44"/>
    <n v="1200"/>
    <n v="32"/>
  </r>
  <r>
    <x v="95"/>
    <x v="0"/>
    <x v="45"/>
    <n v="1200"/>
    <n v="32"/>
  </r>
  <r>
    <x v="95"/>
    <x v="0"/>
    <x v="55"/>
    <n v="1200"/>
    <n v="32"/>
  </r>
  <r>
    <x v="95"/>
    <x v="0"/>
    <x v="46"/>
    <n v="1200"/>
    <n v="33"/>
  </r>
  <r>
    <x v="95"/>
    <x v="0"/>
    <x v="56"/>
    <n v="1200"/>
    <n v="33"/>
  </r>
  <r>
    <x v="95"/>
    <x v="0"/>
    <x v="47"/>
    <n v="1700"/>
    <n v="33"/>
  </r>
  <r>
    <x v="95"/>
    <x v="0"/>
    <x v="52"/>
    <n v="1700"/>
    <n v="34"/>
  </r>
  <r>
    <x v="95"/>
    <x v="0"/>
    <x v="57"/>
    <n v="1700"/>
    <n v="34"/>
  </r>
  <r>
    <x v="95"/>
    <x v="0"/>
    <x v="58"/>
    <n v="1700"/>
    <n v="34"/>
  </r>
  <r>
    <x v="95"/>
    <x v="0"/>
    <x v="59"/>
    <n v="1700"/>
    <n v="35"/>
  </r>
  <r>
    <x v="95"/>
    <x v="0"/>
    <x v="60"/>
    <n v="1700"/>
    <n v="35"/>
  </r>
  <r>
    <x v="95"/>
    <x v="0"/>
    <x v="61"/>
    <n v="1700"/>
    <n v="35"/>
  </r>
  <r>
    <x v="95"/>
    <x v="0"/>
    <x v="62"/>
    <n v="1700"/>
    <n v="36"/>
  </r>
  <r>
    <x v="95"/>
    <x v="0"/>
    <x v="63"/>
    <n v="1700"/>
    <n v="36"/>
  </r>
  <r>
    <x v="95"/>
    <x v="1"/>
    <x v="48"/>
    <n v="4"/>
    <n v="37"/>
  </r>
  <r>
    <x v="95"/>
    <x v="1"/>
    <x v="69"/>
    <n v="1"/>
    <n v="45"/>
  </r>
  <r>
    <x v="95"/>
    <x v="1"/>
    <x v="65"/>
    <n v="1"/>
    <n v="46"/>
  </r>
  <r>
    <x v="96"/>
    <x v="0"/>
    <x v="12"/>
    <n v="1400"/>
    <n v="31"/>
  </r>
  <r>
    <x v="96"/>
    <x v="0"/>
    <x v="15"/>
    <n v="1400"/>
    <n v="32"/>
  </r>
  <r>
    <x v="96"/>
    <x v="0"/>
    <x v="47"/>
    <n v="1400"/>
    <n v="33"/>
  </r>
  <r>
    <x v="96"/>
    <x v="0"/>
    <x v="23"/>
    <n v="1000"/>
    <n v="35"/>
  </r>
  <r>
    <x v="96"/>
    <x v="0"/>
    <x v="24"/>
    <n v="1000"/>
    <n v="36"/>
  </r>
  <r>
    <x v="96"/>
    <x v="0"/>
    <x v="25"/>
    <n v="1000"/>
    <n v="36"/>
  </r>
  <r>
    <x v="96"/>
    <x v="1"/>
    <x v="26"/>
    <n v="3"/>
    <n v="37"/>
  </r>
  <r>
    <x v="96"/>
    <x v="1"/>
    <x v="67"/>
    <n v="3"/>
    <n v="41"/>
  </r>
  <r>
    <x v="97"/>
    <x v="0"/>
    <x v="30"/>
    <n v="20000"/>
    <n v="27"/>
  </r>
  <r>
    <x v="97"/>
    <x v="0"/>
    <x v="31"/>
    <n v="20000"/>
    <n v="27"/>
  </r>
  <r>
    <x v="97"/>
    <x v="0"/>
    <x v="32"/>
    <n v="20000"/>
    <n v="28"/>
  </r>
  <r>
    <x v="97"/>
    <x v="0"/>
    <x v="33"/>
    <n v="20000"/>
    <n v="28"/>
  </r>
  <r>
    <x v="97"/>
    <x v="0"/>
    <x v="34"/>
    <n v="20000"/>
    <n v="28"/>
  </r>
  <r>
    <x v="97"/>
    <x v="0"/>
    <x v="50"/>
    <n v="20000"/>
    <n v="29"/>
  </r>
  <r>
    <x v="97"/>
    <x v="0"/>
    <x v="36"/>
    <n v="20000"/>
    <n v="29"/>
  </r>
  <r>
    <x v="97"/>
    <x v="0"/>
    <x v="37"/>
    <n v="20000"/>
    <n v="29"/>
  </r>
  <r>
    <x v="97"/>
    <x v="0"/>
    <x v="8"/>
    <n v="20000"/>
    <n v="30"/>
  </r>
  <r>
    <x v="97"/>
    <x v="0"/>
    <x v="40"/>
    <n v="20000"/>
    <n v="30"/>
  </r>
  <r>
    <x v="97"/>
    <x v="0"/>
    <x v="42"/>
    <n v="20000"/>
    <n v="31"/>
  </r>
  <r>
    <x v="97"/>
    <x v="0"/>
    <x v="43"/>
    <n v="20000"/>
    <n v="31"/>
  </r>
  <r>
    <x v="97"/>
    <x v="0"/>
    <x v="44"/>
    <n v="20000"/>
    <n v="32"/>
  </r>
  <r>
    <x v="97"/>
    <x v="0"/>
    <x v="45"/>
    <n v="20000"/>
    <n v="32"/>
  </r>
  <r>
    <x v="97"/>
    <x v="0"/>
    <x v="55"/>
    <n v="20000"/>
    <n v="32"/>
  </r>
  <r>
    <x v="97"/>
    <x v="0"/>
    <x v="46"/>
    <n v="20000"/>
    <n v="33"/>
  </r>
  <r>
    <x v="97"/>
    <x v="0"/>
    <x v="56"/>
    <n v="20000"/>
    <n v="33"/>
  </r>
  <r>
    <x v="97"/>
    <x v="0"/>
    <x v="47"/>
    <n v="16000"/>
    <n v="33"/>
  </r>
  <r>
    <x v="97"/>
    <x v="0"/>
    <x v="52"/>
    <n v="16000"/>
    <n v="34"/>
  </r>
  <r>
    <x v="97"/>
    <x v="0"/>
    <x v="57"/>
    <n v="16000"/>
    <n v="34"/>
  </r>
  <r>
    <x v="97"/>
    <x v="0"/>
    <x v="59"/>
    <n v="16000"/>
    <n v="35"/>
  </r>
  <r>
    <x v="97"/>
    <x v="0"/>
    <x v="60"/>
    <n v="16000"/>
    <n v="35"/>
  </r>
  <r>
    <x v="97"/>
    <x v="0"/>
    <x v="61"/>
    <n v="16000"/>
    <n v="35"/>
  </r>
  <r>
    <x v="97"/>
    <x v="0"/>
    <x v="63"/>
    <n v="16000"/>
    <n v="36"/>
  </r>
  <r>
    <x v="97"/>
    <x v="1"/>
    <x v="82"/>
    <n v="3"/>
    <n v="39"/>
  </r>
  <r>
    <x v="97"/>
    <x v="1"/>
    <x v="64"/>
    <n v="3"/>
    <n v="41"/>
  </r>
  <r>
    <x v="97"/>
    <x v="1"/>
    <x v="65"/>
    <n v="5"/>
    <n v="46"/>
  </r>
  <r>
    <x v="98"/>
    <x v="0"/>
    <x v="0"/>
    <n v="2800"/>
    <n v="27"/>
  </r>
  <r>
    <x v="98"/>
    <x v="0"/>
    <x v="49"/>
    <n v="2800"/>
    <n v="27"/>
  </r>
  <r>
    <x v="98"/>
    <x v="0"/>
    <x v="1"/>
    <n v="3100"/>
    <n v="27"/>
  </r>
  <r>
    <x v="98"/>
    <x v="0"/>
    <x v="2"/>
    <n v="3100"/>
    <n v="28"/>
  </r>
  <r>
    <x v="98"/>
    <x v="0"/>
    <x v="3"/>
    <n v="3100"/>
    <n v="28"/>
  </r>
  <r>
    <x v="98"/>
    <x v="0"/>
    <x v="4"/>
    <n v="3100"/>
    <n v="28"/>
  </r>
  <r>
    <x v="98"/>
    <x v="0"/>
    <x v="5"/>
    <n v="3100"/>
    <n v="29"/>
  </r>
  <r>
    <x v="98"/>
    <x v="0"/>
    <x v="50"/>
    <n v="3100"/>
    <n v="29"/>
  </r>
  <r>
    <x v="98"/>
    <x v="0"/>
    <x v="6"/>
    <n v="3500"/>
    <n v="29"/>
  </r>
  <r>
    <x v="98"/>
    <x v="0"/>
    <x v="7"/>
    <n v="3500"/>
    <n v="30"/>
  </r>
  <r>
    <x v="98"/>
    <x v="0"/>
    <x v="8"/>
    <n v="3500"/>
    <n v="30"/>
  </r>
  <r>
    <x v="98"/>
    <x v="0"/>
    <x v="9"/>
    <n v="3500"/>
    <n v="30"/>
  </r>
  <r>
    <x v="98"/>
    <x v="0"/>
    <x v="10"/>
    <n v="3500"/>
    <n v="31"/>
  </r>
  <r>
    <x v="98"/>
    <x v="0"/>
    <x v="11"/>
    <n v="3500"/>
    <n v="31"/>
  </r>
  <r>
    <x v="98"/>
    <x v="0"/>
    <x v="12"/>
    <n v="3500"/>
    <n v="31"/>
  </r>
  <r>
    <x v="98"/>
    <x v="0"/>
    <x v="13"/>
    <n v="3500"/>
    <n v="32"/>
  </r>
  <r>
    <x v="98"/>
    <x v="0"/>
    <x v="14"/>
    <n v="3500"/>
    <n v="32"/>
  </r>
  <r>
    <x v="98"/>
    <x v="0"/>
    <x v="15"/>
    <n v="3500"/>
    <n v="32"/>
  </r>
  <r>
    <x v="98"/>
    <x v="0"/>
    <x v="16"/>
    <n v="3500"/>
    <n v="33"/>
  </r>
  <r>
    <x v="98"/>
    <x v="0"/>
    <x v="51"/>
    <n v="3500"/>
    <n v="33"/>
  </r>
  <r>
    <x v="98"/>
    <x v="0"/>
    <x v="17"/>
    <n v="3500"/>
    <n v="33"/>
  </r>
  <r>
    <x v="98"/>
    <x v="0"/>
    <x v="18"/>
    <n v="3500"/>
    <n v="34"/>
  </r>
  <r>
    <x v="98"/>
    <x v="0"/>
    <x v="19"/>
    <n v="3500"/>
    <n v="34"/>
  </r>
  <r>
    <x v="98"/>
    <x v="0"/>
    <x v="20"/>
    <n v="3500"/>
    <n v="34"/>
  </r>
  <r>
    <x v="98"/>
    <x v="0"/>
    <x v="21"/>
    <n v="3500"/>
    <n v="35"/>
  </r>
  <r>
    <x v="98"/>
    <x v="0"/>
    <x v="22"/>
    <n v="3500"/>
    <n v="35"/>
  </r>
  <r>
    <x v="98"/>
    <x v="0"/>
    <x v="23"/>
    <n v="3500"/>
    <n v="35"/>
  </r>
  <r>
    <x v="98"/>
    <x v="0"/>
    <x v="24"/>
    <n v="3500"/>
    <n v="36"/>
  </r>
  <r>
    <x v="98"/>
    <x v="0"/>
    <x v="25"/>
    <n v="3500"/>
    <n v="36"/>
  </r>
  <r>
    <x v="98"/>
    <x v="1"/>
    <x v="26"/>
    <n v="6"/>
    <n v="37"/>
  </r>
  <r>
    <x v="98"/>
    <x v="1"/>
    <x v="67"/>
    <n v="6"/>
    <n v="41"/>
  </r>
  <r>
    <x v="99"/>
    <x v="0"/>
    <x v="29"/>
    <n v="2500"/>
    <n v="27"/>
  </r>
  <r>
    <x v="99"/>
    <x v="0"/>
    <x v="30"/>
    <n v="2500"/>
    <n v="27"/>
  </r>
  <r>
    <x v="99"/>
    <x v="0"/>
    <x v="31"/>
    <n v="2500"/>
    <n v="27"/>
  </r>
  <r>
    <x v="99"/>
    <x v="0"/>
    <x v="32"/>
    <n v="2500"/>
    <n v="28"/>
  </r>
  <r>
    <x v="99"/>
    <x v="0"/>
    <x v="33"/>
    <n v="2500"/>
    <n v="28"/>
  </r>
  <r>
    <x v="99"/>
    <x v="0"/>
    <x v="34"/>
    <n v="2500"/>
    <n v="28"/>
  </r>
  <r>
    <x v="99"/>
    <x v="0"/>
    <x v="35"/>
    <n v="2500"/>
    <n v="29"/>
  </r>
  <r>
    <x v="99"/>
    <x v="0"/>
    <x v="36"/>
    <n v="2500"/>
    <n v="29"/>
  </r>
  <r>
    <x v="99"/>
    <x v="0"/>
    <x v="37"/>
    <n v="2500"/>
    <n v="29"/>
  </r>
  <r>
    <x v="99"/>
    <x v="0"/>
    <x v="41"/>
    <n v="2500"/>
    <n v="31"/>
  </r>
  <r>
    <x v="99"/>
    <x v="0"/>
    <x v="42"/>
    <n v="2500"/>
    <n v="31"/>
  </r>
  <r>
    <x v="99"/>
    <x v="0"/>
    <x v="44"/>
    <n v="2500"/>
    <n v="32"/>
  </r>
  <r>
    <x v="99"/>
    <x v="0"/>
    <x v="45"/>
    <n v="2500"/>
    <n v="32"/>
  </r>
  <r>
    <x v="99"/>
    <x v="0"/>
    <x v="55"/>
    <n v="3300"/>
    <n v="32"/>
  </r>
  <r>
    <x v="99"/>
    <x v="0"/>
    <x v="46"/>
    <n v="3300"/>
    <n v="33"/>
  </r>
  <r>
    <x v="99"/>
    <x v="0"/>
    <x v="56"/>
    <n v="3300"/>
    <n v="33"/>
  </r>
  <r>
    <x v="99"/>
    <x v="0"/>
    <x v="52"/>
    <n v="3300"/>
    <n v="34"/>
  </r>
  <r>
    <x v="99"/>
    <x v="0"/>
    <x v="58"/>
    <n v="3300"/>
    <n v="34"/>
  </r>
  <r>
    <x v="99"/>
    <x v="0"/>
    <x v="59"/>
    <n v="3300"/>
    <n v="35"/>
  </r>
  <r>
    <x v="99"/>
    <x v="0"/>
    <x v="61"/>
    <n v="3300"/>
    <n v="35"/>
  </r>
  <r>
    <x v="99"/>
    <x v="0"/>
    <x v="62"/>
    <n v="3300"/>
    <n v="36"/>
  </r>
  <r>
    <x v="99"/>
    <x v="0"/>
    <x v="63"/>
    <n v="4300"/>
    <n v="36"/>
  </r>
  <r>
    <x v="99"/>
    <x v="1"/>
    <x v="48"/>
    <n v="6"/>
    <n v="37"/>
  </r>
  <r>
    <x v="99"/>
    <x v="1"/>
    <x v="64"/>
    <n v="6"/>
    <n v="41"/>
  </r>
  <r>
    <x v="99"/>
    <x v="1"/>
    <x v="65"/>
    <n v="5"/>
    <n v="46"/>
  </r>
  <r>
    <x v="100"/>
    <x v="0"/>
    <x v="29"/>
    <n v="700"/>
    <n v="27"/>
  </r>
  <r>
    <x v="100"/>
    <x v="0"/>
    <x v="1"/>
    <n v="800"/>
    <n v="27"/>
  </r>
  <r>
    <x v="100"/>
    <x v="0"/>
    <x v="32"/>
    <n v="800"/>
    <n v="28"/>
  </r>
  <r>
    <x v="100"/>
    <x v="0"/>
    <x v="4"/>
    <n v="800"/>
    <n v="28"/>
  </r>
  <r>
    <x v="100"/>
    <x v="0"/>
    <x v="35"/>
    <n v="800"/>
    <n v="29"/>
  </r>
  <r>
    <x v="100"/>
    <x v="0"/>
    <x v="6"/>
    <n v="900"/>
    <n v="29"/>
  </r>
  <r>
    <x v="100"/>
    <x v="0"/>
    <x v="38"/>
    <n v="900"/>
    <n v="30"/>
  </r>
  <r>
    <x v="100"/>
    <x v="0"/>
    <x v="40"/>
    <n v="900"/>
    <n v="30"/>
  </r>
  <r>
    <x v="100"/>
    <x v="0"/>
    <x v="41"/>
    <n v="900"/>
    <n v="31"/>
  </r>
  <r>
    <x v="100"/>
    <x v="0"/>
    <x v="12"/>
    <n v="900"/>
    <n v="31"/>
  </r>
  <r>
    <x v="100"/>
    <x v="0"/>
    <x v="44"/>
    <n v="900"/>
    <n v="32"/>
  </r>
  <r>
    <x v="100"/>
    <x v="0"/>
    <x v="15"/>
    <n v="900"/>
    <n v="32"/>
  </r>
  <r>
    <x v="100"/>
    <x v="0"/>
    <x v="46"/>
    <n v="900"/>
    <n v="33"/>
  </r>
  <r>
    <x v="100"/>
    <x v="0"/>
    <x v="17"/>
    <n v="1200"/>
    <n v="33"/>
  </r>
  <r>
    <x v="100"/>
    <x v="0"/>
    <x v="52"/>
    <n v="1200"/>
    <n v="34"/>
  </r>
  <r>
    <x v="100"/>
    <x v="0"/>
    <x v="58"/>
    <n v="1200"/>
    <n v="34"/>
  </r>
  <r>
    <x v="100"/>
    <x v="0"/>
    <x v="59"/>
    <n v="1200"/>
    <n v="35"/>
  </r>
  <r>
    <x v="100"/>
    <x v="0"/>
    <x v="61"/>
    <n v="2400"/>
    <n v="35"/>
  </r>
  <r>
    <x v="100"/>
    <x v="0"/>
    <x v="62"/>
    <n v="2400"/>
    <n v="36"/>
  </r>
  <r>
    <x v="100"/>
    <x v="1"/>
    <x v="86"/>
    <n v="4"/>
    <n v="37"/>
  </r>
  <r>
    <x v="100"/>
    <x v="1"/>
    <x v="80"/>
    <n v="3"/>
    <n v="41"/>
  </r>
  <r>
    <x v="100"/>
    <x v="1"/>
    <x v="79"/>
    <n v="3"/>
    <n v="46"/>
  </r>
  <r>
    <x v="101"/>
    <x v="0"/>
    <x v="90"/>
    <n v="4900"/>
    <n v="48"/>
  </r>
  <r>
    <x v="102"/>
    <x v="0"/>
    <x v="0"/>
    <n v="400"/>
    <n v="27"/>
  </r>
  <r>
    <x v="102"/>
    <x v="0"/>
    <x v="49"/>
    <n v="400"/>
    <n v="27"/>
  </r>
  <r>
    <x v="103"/>
    <x v="0"/>
    <x v="29"/>
    <n v="1000"/>
    <n v="27"/>
  </r>
  <r>
    <x v="103"/>
    <x v="0"/>
    <x v="30"/>
    <n v="1000"/>
    <n v="27"/>
  </r>
  <r>
    <x v="103"/>
    <x v="0"/>
    <x v="31"/>
    <n v="1000"/>
    <n v="27"/>
  </r>
  <r>
    <x v="103"/>
    <x v="0"/>
    <x v="32"/>
    <n v="1000"/>
    <n v="28"/>
  </r>
  <r>
    <x v="103"/>
    <x v="0"/>
    <x v="33"/>
    <n v="1000"/>
    <n v="28"/>
  </r>
  <r>
    <x v="103"/>
    <x v="0"/>
    <x v="34"/>
    <n v="1000"/>
    <n v="28"/>
  </r>
  <r>
    <x v="103"/>
    <x v="0"/>
    <x v="35"/>
    <n v="1000"/>
    <n v="29"/>
  </r>
  <r>
    <x v="103"/>
    <x v="0"/>
    <x v="36"/>
    <n v="1000"/>
    <n v="29"/>
  </r>
  <r>
    <x v="103"/>
    <x v="0"/>
    <x v="37"/>
    <n v="1000"/>
    <n v="29"/>
  </r>
  <r>
    <x v="103"/>
    <x v="0"/>
    <x v="38"/>
    <n v="1000"/>
    <n v="30"/>
  </r>
  <r>
    <x v="103"/>
    <x v="0"/>
    <x v="39"/>
    <n v="1000"/>
    <n v="30"/>
  </r>
  <r>
    <x v="103"/>
    <x v="0"/>
    <x v="40"/>
    <n v="1000"/>
    <n v="30"/>
  </r>
  <r>
    <x v="103"/>
    <x v="0"/>
    <x v="41"/>
    <n v="1000"/>
    <n v="31"/>
  </r>
  <r>
    <x v="103"/>
    <x v="0"/>
    <x v="42"/>
    <n v="1000"/>
    <n v="31"/>
  </r>
  <r>
    <x v="103"/>
    <x v="0"/>
    <x v="47"/>
    <n v="1000"/>
    <n v="33"/>
  </r>
  <r>
    <x v="103"/>
    <x v="0"/>
    <x v="52"/>
    <n v="1000"/>
    <n v="34"/>
  </r>
  <r>
    <x v="103"/>
    <x v="0"/>
    <x v="57"/>
    <n v="1000"/>
    <n v="34"/>
  </r>
  <r>
    <x v="103"/>
    <x v="0"/>
    <x v="58"/>
    <n v="1000"/>
    <n v="34"/>
  </r>
  <r>
    <x v="103"/>
    <x v="0"/>
    <x v="59"/>
    <n v="1000"/>
    <n v="35"/>
  </r>
  <r>
    <x v="103"/>
    <x v="0"/>
    <x v="60"/>
    <n v="1000"/>
    <n v="35"/>
  </r>
  <r>
    <x v="103"/>
    <x v="0"/>
    <x v="61"/>
    <n v="1000"/>
    <n v="35"/>
  </r>
  <r>
    <x v="103"/>
    <x v="0"/>
    <x v="62"/>
    <n v="1000"/>
    <n v="36"/>
  </r>
  <r>
    <x v="103"/>
    <x v="0"/>
    <x v="63"/>
    <n v="1200"/>
    <n v="36"/>
  </r>
  <r>
    <x v="103"/>
    <x v="1"/>
    <x v="48"/>
    <n v="3"/>
    <n v="37"/>
  </r>
  <r>
    <x v="103"/>
    <x v="1"/>
    <x v="64"/>
    <n v="2"/>
    <n v="41"/>
  </r>
  <r>
    <x v="104"/>
    <x v="0"/>
    <x v="13"/>
    <n v="7300"/>
    <n v="32"/>
  </r>
  <r>
    <x v="104"/>
    <x v="0"/>
    <x v="14"/>
    <n v="7300"/>
    <n v="32"/>
  </r>
  <r>
    <x v="104"/>
    <x v="0"/>
    <x v="15"/>
    <n v="7300"/>
    <n v="32"/>
  </r>
  <r>
    <x v="104"/>
    <x v="0"/>
    <x v="16"/>
    <n v="7300"/>
    <n v="33"/>
  </r>
  <r>
    <x v="104"/>
    <x v="0"/>
    <x v="51"/>
    <n v="7300"/>
    <n v="33"/>
  </r>
  <r>
    <x v="104"/>
    <x v="0"/>
    <x v="22"/>
    <n v="7300"/>
    <n v="35"/>
  </r>
  <r>
    <x v="104"/>
    <x v="0"/>
    <x v="23"/>
    <n v="7300"/>
    <n v="35"/>
  </r>
  <r>
    <x v="104"/>
    <x v="0"/>
    <x v="24"/>
    <n v="7300"/>
    <n v="36"/>
  </r>
  <r>
    <x v="104"/>
    <x v="0"/>
    <x v="25"/>
    <n v="7300"/>
    <n v="36"/>
  </r>
  <r>
    <x v="104"/>
    <x v="1"/>
    <x v="26"/>
    <n v="10"/>
    <n v="37"/>
  </r>
  <r>
    <x v="104"/>
    <x v="1"/>
    <x v="69"/>
    <n v="13"/>
    <n v="45"/>
  </r>
  <r>
    <x v="104"/>
    <x v="1"/>
    <x v="65"/>
    <n v="13"/>
    <n v="46"/>
  </r>
  <r>
    <x v="105"/>
    <x v="0"/>
    <x v="0"/>
    <n v="5000"/>
    <n v="27"/>
  </r>
  <r>
    <x v="105"/>
    <x v="0"/>
    <x v="49"/>
    <n v="5000"/>
    <n v="27"/>
  </r>
  <r>
    <x v="105"/>
    <x v="0"/>
    <x v="1"/>
    <n v="5000"/>
    <n v="27"/>
  </r>
  <r>
    <x v="105"/>
    <x v="0"/>
    <x v="2"/>
    <n v="5000"/>
    <n v="28"/>
  </r>
  <r>
    <x v="105"/>
    <x v="0"/>
    <x v="3"/>
    <n v="5000"/>
    <n v="28"/>
  </r>
  <r>
    <x v="105"/>
    <x v="0"/>
    <x v="4"/>
    <n v="5000"/>
    <n v="28"/>
  </r>
  <r>
    <x v="105"/>
    <x v="0"/>
    <x v="5"/>
    <n v="5000"/>
    <n v="29"/>
  </r>
  <r>
    <x v="105"/>
    <x v="0"/>
    <x v="50"/>
    <n v="5000"/>
    <n v="29"/>
  </r>
  <r>
    <x v="105"/>
    <x v="0"/>
    <x v="6"/>
    <n v="5500"/>
    <n v="29"/>
  </r>
  <r>
    <x v="105"/>
    <x v="0"/>
    <x v="7"/>
    <n v="5500"/>
    <n v="30"/>
  </r>
  <r>
    <x v="105"/>
    <x v="0"/>
    <x v="8"/>
    <n v="5500"/>
    <n v="30"/>
  </r>
  <r>
    <x v="105"/>
    <x v="0"/>
    <x v="9"/>
    <n v="5500"/>
    <n v="30"/>
  </r>
  <r>
    <x v="105"/>
    <x v="0"/>
    <x v="10"/>
    <n v="5500"/>
    <n v="31"/>
  </r>
  <r>
    <x v="105"/>
    <x v="0"/>
    <x v="42"/>
    <n v="5500"/>
    <n v="31"/>
  </r>
  <r>
    <x v="105"/>
    <x v="0"/>
    <x v="43"/>
    <n v="7200"/>
    <n v="31"/>
  </r>
  <r>
    <x v="105"/>
    <x v="0"/>
    <x v="44"/>
    <n v="7200"/>
    <n v="32"/>
  </r>
  <r>
    <x v="105"/>
    <x v="0"/>
    <x v="45"/>
    <n v="7200"/>
    <n v="32"/>
  </r>
  <r>
    <x v="105"/>
    <x v="0"/>
    <x v="55"/>
    <n v="7200"/>
    <n v="32"/>
  </r>
  <r>
    <x v="105"/>
    <x v="0"/>
    <x v="46"/>
    <n v="7200"/>
    <n v="33"/>
  </r>
  <r>
    <x v="105"/>
    <x v="0"/>
    <x v="56"/>
    <n v="7200"/>
    <n v="33"/>
  </r>
  <r>
    <x v="105"/>
    <x v="0"/>
    <x v="47"/>
    <n v="8000"/>
    <n v="33"/>
  </r>
  <r>
    <x v="105"/>
    <x v="0"/>
    <x v="52"/>
    <n v="8000"/>
    <n v="34"/>
  </r>
  <r>
    <x v="105"/>
    <x v="0"/>
    <x v="57"/>
    <n v="8000"/>
    <n v="34"/>
  </r>
  <r>
    <x v="105"/>
    <x v="0"/>
    <x v="58"/>
    <n v="8000"/>
    <n v="34"/>
  </r>
  <r>
    <x v="105"/>
    <x v="0"/>
    <x v="59"/>
    <n v="8000"/>
    <n v="35"/>
  </r>
  <r>
    <x v="105"/>
    <x v="0"/>
    <x v="60"/>
    <n v="8000"/>
    <n v="35"/>
  </r>
  <r>
    <x v="105"/>
    <x v="0"/>
    <x v="61"/>
    <n v="8000"/>
    <n v="35"/>
  </r>
  <r>
    <x v="105"/>
    <x v="0"/>
    <x v="62"/>
    <n v="8000"/>
    <n v="36"/>
  </r>
  <r>
    <x v="105"/>
    <x v="0"/>
    <x v="63"/>
    <n v="8000"/>
    <n v="36"/>
  </r>
  <r>
    <x v="105"/>
    <x v="1"/>
    <x v="48"/>
    <n v="13"/>
    <n v="37"/>
  </r>
  <r>
    <x v="105"/>
    <x v="1"/>
    <x v="64"/>
    <n v="13"/>
    <n v="41"/>
  </r>
  <r>
    <x v="105"/>
    <x v="1"/>
    <x v="65"/>
    <n v="13"/>
    <n v="46"/>
  </r>
  <r>
    <x v="106"/>
    <x v="0"/>
    <x v="31"/>
    <n v="4400"/>
    <n v="27"/>
  </r>
  <r>
    <x v="107"/>
    <x v="0"/>
    <x v="29"/>
    <n v="4300"/>
    <n v="27"/>
  </r>
  <r>
    <x v="107"/>
    <x v="0"/>
    <x v="30"/>
    <n v="4300"/>
    <n v="27"/>
  </r>
  <r>
    <x v="107"/>
    <x v="0"/>
    <x v="31"/>
    <n v="4300"/>
    <n v="27"/>
  </r>
  <r>
    <x v="107"/>
    <x v="0"/>
    <x v="32"/>
    <n v="4300"/>
    <n v="28"/>
  </r>
  <r>
    <x v="107"/>
    <x v="0"/>
    <x v="33"/>
    <n v="4300"/>
    <n v="28"/>
  </r>
  <r>
    <x v="107"/>
    <x v="0"/>
    <x v="34"/>
    <n v="4300"/>
    <n v="28"/>
  </r>
  <r>
    <x v="107"/>
    <x v="0"/>
    <x v="35"/>
    <n v="4300"/>
    <n v="29"/>
  </r>
  <r>
    <x v="107"/>
    <x v="0"/>
    <x v="36"/>
    <n v="4300"/>
    <n v="29"/>
  </r>
  <r>
    <x v="107"/>
    <x v="0"/>
    <x v="37"/>
    <n v="3900"/>
    <n v="29"/>
  </r>
  <r>
    <x v="107"/>
    <x v="0"/>
    <x v="38"/>
    <n v="3900"/>
    <n v="30"/>
  </r>
  <r>
    <x v="107"/>
    <x v="0"/>
    <x v="39"/>
    <n v="3900"/>
    <n v="30"/>
  </r>
  <r>
    <x v="107"/>
    <x v="0"/>
    <x v="40"/>
    <n v="3900"/>
    <n v="30"/>
  </r>
  <r>
    <x v="107"/>
    <x v="0"/>
    <x v="11"/>
    <n v="3900"/>
    <n v="31"/>
  </r>
  <r>
    <x v="107"/>
    <x v="0"/>
    <x v="42"/>
    <n v="3900"/>
    <n v="31"/>
  </r>
  <r>
    <x v="107"/>
    <x v="0"/>
    <x v="47"/>
    <n v="3200"/>
    <n v="33"/>
  </r>
  <r>
    <x v="107"/>
    <x v="0"/>
    <x v="52"/>
    <n v="3200"/>
    <n v="34"/>
  </r>
  <r>
    <x v="107"/>
    <x v="0"/>
    <x v="57"/>
    <n v="3200"/>
    <n v="34"/>
  </r>
  <r>
    <x v="107"/>
    <x v="1"/>
    <x v="64"/>
    <n v="1"/>
    <n v="41"/>
  </r>
  <r>
    <x v="107"/>
    <x v="1"/>
    <x v="92"/>
    <n v="1"/>
    <n v="48"/>
  </r>
  <r>
    <x v="108"/>
    <x v="0"/>
    <x v="0"/>
    <n v="200"/>
    <n v="27"/>
  </r>
  <r>
    <x v="108"/>
    <x v="0"/>
    <x v="49"/>
    <n v="200"/>
    <n v="27"/>
  </r>
  <r>
    <x v="108"/>
    <x v="1"/>
    <x v="93"/>
    <n v="1"/>
    <n v="39"/>
  </r>
  <r>
    <x v="108"/>
    <x v="1"/>
    <x v="67"/>
    <n v="2"/>
    <n v="41"/>
  </r>
  <r>
    <x v="108"/>
    <x v="1"/>
    <x v="53"/>
    <n v="3"/>
    <n v="46"/>
  </r>
  <r>
    <x v="109"/>
    <x v="0"/>
    <x v="29"/>
    <n v="4900"/>
    <n v="27"/>
  </r>
  <r>
    <x v="109"/>
    <x v="0"/>
    <x v="30"/>
    <n v="4900"/>
    <n v="27"/>
  </r>
  <r>
    <x v="109"/>
    <x v="0"/>
    <x v="31"/>
    <n v="4900"/>
    <n v="27"/>
  </r>
  <r>
    <x v="109"/>
    <x v="0"/>
    <x v="32"/>
    <n v="4900"/>
    <n v="28"/>
  </r>
  <r>
    <x v="109"/>
    <x v="0"/>
    <x v="33"/>
    <n v="4900"/>
    <n v="28"/>
  </r>
  <r>
    <x v="109"/>
    <x v="0"/>
    <x v="34"/>
    <n v="4900"/>
    <n v="28"/>
  </r>
  <r>
    <x v="109"/>
    <x v="0"/>
    <x v="35"/>
    <n v="4900"/>
    <n v="29"/>
  </r>
  <r>
    <x v="109"/>
    <x v="0"/>
    <x v="36"/>
    <n v="4900"/>
    <n v="29"/>
  </r>
  <r>
    <x v="109"/>
    <x v="0"/>
    <x v="37"/>
    <n v="4900"/>
    <n v="29"/>
  </r>
  <r>
    <x v="109"/>
    <x v="0"/>
    <x v="38"/>
    <n v="4900"/>
    <n v="30"/>
  </r>
  <r>
    <x v="109"/>
    <x v="0"/>
    <x v="39"/>
    <n v="4900"/>
    <n v="30"/>
  </r>
  <r>
    <x v="109"/>
    <x v="0"/>
    <x v="40"/>
    <n v="4900"/>
    <n v="30"/>
  </r>
  <r>
    <x v="109"/>
    <x v="0"/>
    <x v="41"/>
    <n v="4900"/>
    <n v="31"/>
  </r>
  <r>
    <x v="109"/>
    <x v="0"/>
    <x v="42"/>
    <n v="4900"/>
    <n v="31"/>
  </r>
  <r>
    <x v="109"/>
    <x v="0"/>
    <x v="43"/>
    <n v="5400"/>
    <n v="31"/>
  </r>
  <r>
    <x v="109"/>
    <x v="0"/>
    <x v="44"/>
    <n v="5400"/>
    <n v="32"/>
  </r>
  <r>
    <x v="109"/>
    <x v="0"/>
    <x v="45"/>
    <n v="5400"/>
    <n v="32"/>
  </r>
  <r>
    <x v="109"/>
    <x v="0"/>
    <x v="55"/>
    <n v="5400"/>
    <n v="32"/>
  </r>
  <r>
    <x v="109"/>
    <x v="0"/>
    <x v="46"/>
    <n v="5400"/>
    <n v="33"/>
  </r>
  <r>
    <x v="109"/>
    <x v="0"/>
    <x v="56"/>
    <n v="5400"/>
    <n v="33"/>
  </r>
  <r>
    <x v="109"/>
    <x v="0"/>
    <x v="47"/>
    <n v="5400"/>
    <n v="33"/>
  </r>
  <r>
    <x v="109"/>
    <x v="0"/>
    <x v="52"/>
    <n v="5400"/>
    <n v="34"/>
  </r>
  <r>
    <x v="109"/>
    <x v="0"/>
    <x v="57"/>
    <n v="5400"/>
    <n v="34"/>
  </r>
  <r>
    <x v="109"/>
    <x v="0"/>
    <x v="58"/>
    <n v="5400"/>
    <n v="34"/>
  </r>
  <r>
    <x v="109"/>
    <x v="0"/>
    <x v="59"/>
    <n v="5400"/>
    <n v="35"/>
  </r>
  <r>
    <x v="109"/>
    <x v="0"/>
    <x v="60"/>
    <n v="5400"/>
    <n v="35"/>
  </r>
  <r>
    <x v="109"/>
    <x v="0"/>
    <x v="61"/>
    <n v="5400"/>
    <n v="35"/>
  </r>
  <r>
    <x v="109"/>
    <x v="0"/>
    <x v="62"/>
    <n v="5400"/>
    <n v="36"/>
  </r>
  <r>
    <x v="109"/>
    <x v="0"/>
    <x v="63"/>
    <n v="5400"/>
    <n v="36"/>
  </r>
  <r>
    <x v="109"/>
    <x v="1"/>
    <x v="48"/>
    <n v="8"/>
    <n v="37"/>
  </r>
  <r>
    <x v="109"/>
    <x v="1"/>
    <x v="64"/>
    <n v="8"/>
    <n v="41"/>
  </r>
  <r>
    <x v="109"/>
    <x v="1"/>
    <x v="94"/>
    <n v="10"/>
    <n v="47"/>
  </r>
  <r>
    <x v="110"/>
    <x v="0"/>
    <x v="29"/>
    <n v="700"/>
    <n v="27"/>
  </r>
  <r>
    <x v="110"/>
    <x v="0"/>
    <x v="30"/>
    <n v="700"/>
    <n v="27"/>
  </r>
  <r>
    <x v="110"/>
    <x v="0"/>
    <x v="31"/>
    <n v="700"/>
    <n v="27"/>
  </r>
  <r>
    <x v="110"/>
    <x v="0"/>
    <x v="32"/>
    <n v="700"/>
    <n v="28"/>
  </r>
  <r>
    <x v="110"/>
    <x v="0"/>
    <x v="33"/>
    <n v="700"/>
    <n v="28"/>
  </r>
  <r>
    <x v="110"/>
    <x v="0"/>
    <x v="34"/>
    <n v="700"/>
    <n v="28"/>
  </r>
  <r>
    <x v="110"/>
    <x v="0"/>
    <x v="35"/>
    <n v="700"/>
    <n v="29"/>
  </r>
  <r>
    <x v="110"/>
    <x v="0"/>
    <x v="36"/>
    <n v="700"/>
    <n v="29"/>
  </r>
  <r>
    <x v="110"/>
    <x v="0"/>
    <x v="45"/>
    <n v="500"/>
    <n v="32"/>
  </r>
  <r>
    <x v="110"/>
    <x v="0"/>
    <x v="55"/>
    <n v="500"/>
    <n v="32"/>
  </r>
  <r>
    <x v="110"/>
    <x v="0"/>
    <x v="46"/>
    <n v="500"/>
    <n v="33"/>
  </r>
  <r>
    <x v="110"/>
    <x v="0"/>
    <x v="56"/>
    <n v="500"/>
    <n v="33"/>
  </r>
  <r>
    <x v="110"/>
    <x v="0"/>
    <x v="47"/>
    <n v="500"/>
    <n v="33"/>
  </r>
  <r>
    <x v="110"/>
    <x v="0"/>
    <x v="52"/>
    <n v="500"/>
    <n v="34"/>
  </r>
  <r>
    <x v="110"/>
    <x v="0"/>
    <x v="57"/>
    <n v="500"/>
    <n v="34"/>
  </r>
  <r>
    <x v="110"/>
    <x v="0"/>
    <x v="58"/>
    <n v="500"/>
    <n v="34"/>
  </r>
  <r>
    <x v="110"/>
    <x v="0"/>
    <x v="59"/>
    <n v="500"/>
    <n v="35"/>
  </r>
  <r>
    <x v="110"/>
    <x v="0"/>
    <x v="60"/>
    <n v="500"/>
    <n v="35"/>
  </r>
  <r>
    <x v="110"/>
    <x v="0"/>
    <x v="61"/>
    <n v="500"/>
    <n v="35"/>
  </r>
  <r>
    <x v="110"/>
    <x v="0"/>
    <x v="62"/>
    <n v="500"/>
    <n v="36"/>
  </r>
  <r>
    <x v="110"/>
    <x v="0"/>
    <x v="63"/>
    <n v="500"/>
    <n v="36"/>
  </r>
  <r>
    <x v="110"/>
    <x v="1"/>
    <x v="64"/>
    <n v="4"/>
    <n v="41"/>
  </r>
  <r>
    <x v="110"/>
    <x v="1"/>
    <x v="65"/>
    <n v="3"/>
    <n v="46"/>
  </r>
  <r>
    <x v="111"/>
    <x v="0"/>
    <x v="0"/>
    <n v="3500"/>
    <n v="27"/>
  </r>
  <r>
    <x v="111"/>
    <x v="0"/>
    <x v="49"/>
    <n v="3500"/>
    <n v="27"/>
  </r>
  <r>
    <x v="111"/>
    <x v="0"/>
    <x v="1"/>
    <n v="3500"/>
    <n v="27"/>
  </r>
  <r>
    <x v="111"/>
    <x v="0"/>
    <x v="2"/>
    <n v="3500"/>
    <n v="28"/>
  </r>
  <r>
    <x v="111"/>
    <x v="0"/>
    <x v="3"/>
    <n v="3500"/>
    <n v="28"/>
  </r>
  <r>
    <x v="111"/>
    <x v="0"/>
    <x v="4"/>
    <n v="3500"/>
    <n v="28"/>
  </r>
  <r>
    <x v="111"/>
    <x v="0"/>
    <x v="5"/>
    <n v="3500"/>
    <n v="29"/>
  </r>
  <r>
    <x v="111"/>
    <x v="0"/>
    <x v="50"/>
    <n v="3500"/>
    <n v="29"/>
  </r>
  <r>
    <x v="111"/>
    <x v="0"/>
    <x v="6"/>
    <n v="3500"/>
    <n v="29"/>
  </r>
  <r>
    <x v="111"/>
    <x v="0"/>
    <x v="7"/>
    <n v="3500"/>
    <n v="30"/>
  </r>
  <r>
    <x v="111"/>
    <x v="0"/>
    <x v="8"/>
    <n v="3500"/>
    <n v="30"/>
  </r>
  <r>
    <x v="111"/>
    <x v="0"/>
    <x v="9"/>
    <n v="3500"/>
    <n v="30"/>
  </r>
  <r>
    <x v="111"/>
    <x v="0"/>
    <x v="10"/>
    <n v="3500"/>
    <n v="31"/>
  </r>
  <r>
    <x v="111"/>
    <x v="0"/>
    <x v="11"/>
    <n v="3500"/>
    <n v="31"/>
  </r>
  <r>
    <x v="111"/>
    <x v="0"/>
    <x v="18"/>
    <n v="2500"/>
    <n v="34"/>
  </r>
  <r>
    <x v="111"/>
    <x v="0"/>
    <x v="19"/>
    <n v="2500"/>
    <n v="34"/>
  </r>
  <r>
    <x v="111"/>
    <x v="0"/>
    <x v="20"/>
    <n v="2500"/>
    <n v="34"/>
  </r>
  <r>
    <x v="111"/>
    <x v="0"/>
    <x v="21"/>
    <n v="2500"/>
    <n v="35"/>
  </r>
  <r>
    <x v="111"/>
    <x v="0"/>
    <x v="22"/>
    <n v="2500"/>
    <n v="35"/>
  </r>
  <r>
    <x v="111"/>
    <x v="0"/>
    <x v="23"/>
    <n v="2500"/>
    <n v="35"/>
  </r>
  <r>
    <x v="111"/>
    <x v="0"/>
    <x v="24"/>
    <n v="2500"/>
    <n v="36"/>
  </r>
  <r>
    <x v="111"/>
    <x v="0"/>
    <x v="25"/>
    <n v="2500"/>
    <n v="36"/>
  </r>
  <r>
    <x v="111"/>
    <x v="1"/>
    <x v="26"/>
    <n v="5"/>
    <n v="37"/>
  </r>
  <r>
    <x v="111"/>
    <x v="1"/>
    <x v="53"/>
    <n v="2"/>
    <n v="46"/>
  </r>
  <r>
    <x v="112"/>
    <x v="0"/>
    <x v="31"/>
    <n v="8000"/>
    <n v="27"/>
  </r>
  <r>
    <x v="112"/>
    <x v="0"/>
    <x v="32"/>
    <n v="8000"/>
    <n v="28"/>
  </r>
  <r>
    <x v="112"/>
    <x v="0"/>
    <x v="33"/>
    <n v="8000"/>
    <n v="28"/>
  </r>
  <r>
    <x v="112"/>
    <x v="0"/>
    <x v="34"/>
    <n v="8000"/>
    <n v="28"/>
  </r>
  <r>
    <x v="112"/>
    <x v="0"/>
    <x v="35"/>
    <n v="8000"/>
    <n v="29"/>
  </r>
  <r>
    <x v="112"/>
    <x v="0"/>
    <x v="36"/>
    <n v="8000"/>
    <n v="29"/>
  </r>
  <r>
    <x v="112"/>
    <x v="0"/>
    <x v="37"/>
    <n v="8000"/>
    <n v="29"/>
  </r>
  <r>
    <x v="112"/>
    <x v="0"/>
    <x v="38"/>
    <n v="8000"/>
    <n v="30"/>
  </r>
  <r>
    <x v="112"/>
    <x v="0"/>
    <x v="39"/>
    <n v="8000"/>
    <n v="30"/>
  </r>
  <r>
    <x v="112"/>
    <x v="0"/>
    <x v="40"/>
    <n v="8000"/>
    <n v="30"/>
  </r>
  <r>
    <x v="112"/>
    <x v="0"/>
    <x v="41"/>
    <n v="8000"/>
    <n v="31"/>
  </r>
  <r>
    <x v="112"/>
    <x v="0"/>
    <x v="42"/>
    <n v="8000"/>
    <n v="31"/>
  </r>
  <r>
    <x v="112"/>
    <x v="0"/>
    <x v="43"/>
    <n v="8000"/>
    <n v="31"/>
  </r>
  <r>
    <x v="112"/>
    <x v="0"/>
    <x v="44"/>
    <n v="8000"/>
    <n v="32"/>
  </r>
  <r>
    <x v="112"/>
    <x v="0"/>
    <x v="45"/>
    <n v="8000"/>
    <n v="32"/>
  </r>
  <r>
    <x v="112"/>
    <x v="0"/>
    <x v="55"/>
    <n v="8000"/>
    <n v="32"/>
  </r>
  <r>
    <x v="112"/>
    <x v="0"/>
    <x v="46"/>
    <n v="8000"/>
    <n v="33"/>
  </r>
  <r>
    <x v="112"/>
    <x v="0"/>
    <x v="56"/>
    <n v="8000"/>
    <n v="33"/>
  </r>
  <r>
    <x v="112"/>
    <x v="0"/>
    <x v="47"/>
    <n v="9600"/>
    <n v="33"/>
  </r>
  <r>
    <x v="112"/>
    <x v="0"/>
    <x v="52"/>
    <n v="9600"/>
    <n v="34"/>
  </r>
  <r>
    <x v="112"/>
    <x v="0"/>
    <x v="57"/>
    <n v="9600"/>
    <n v="34"/>
  </r>
  <r>
    <x v="112"/>
    <x v="0"/>
    <x v="58"/>
    <n v="9600"/>
    <n v="34"/>
  </r>
  <r>
    <x v="112"/>
    <x v="0"/>
    <x v="59"/>
    <n v="9600"/>
    <n v="35"/>
  </r>
  <r>
    <x v="112"/>
    <x v="0"/>
    <x v="60"/>
    <n v="9600"/>
    <n v="35"/>
  </r>
  <r>
    <x v="112"/>
    <x v="0"/>
    <x v="61"/>
    <n v="9600"/>
    <n v="35"/>
  </r>
  <r>
    <x v="112"/>
    <x v="0"/>
    <x v="62"/>
    <n v="9600"/>
    <n v="36"/>
  </r>
  <r>
    <x v="112"/>
    <x v="0"/>
    <x v="63"/>
    <n v="9600"/>
    <n v="36"/>
  </r>
  <r>
    <x v="112"/>
    <x v="1"/>
    <x v="48"/>
    <n v="10"/>
    <n v="37"/>
  </r>
  <r>
    <x v="112"/>
    <x v="1"/>
    <x v="64"/>
    <n v="10"/>
    <n v="41"/>
  </r>
  <r>
    <x v="112"/>
    <x v="1"/>
    <x v="65"/>
    <n v="10"/>
    <n v="46"/>
  </r>
  <r>
    <x v="113"/>
    <x v="0"/>
    <x v="29"/>
    <n v="3700"/>
    <n v="27"/>
  </r>
  <r>
    <x v="113"/>
    <x v="0"/>
    <x v="30"/>
    <n v="3700"/>
    <n v="27"/>
  </r>
  <r>
    <x v="113"/>
    <x v="0"/>
    <x v="31"/>
    <n v="3700"/>
    <n v="27"/>
  </r>
  <r>
    <x v="113"/>
    <x v="0"/>
    <x v="32"/>
    <n v="3700"/>
    <n v="28"/>
  </r>
  <r>
    <x v="113"/>
    <x v="0"/>
    <x v="33"/>
    <n v="3700"/>
    <n v="28"/>
  </r>
  <r>
    <x v="113"/>
    <x v="0"/>
    <x v="34"/>
    <n v="3700"/>
    <n v="28"/>
  </r>
  <r>
    <x v="113"/>
    <x v="0"/>
    <x v="35"/>
    <n v="3700"/>
    <n v="29"/>
  </r>
  <r>
    <x v="113"/>
    <x v="0"/>
    <x v="36"/>
    <n v="3700"/>
    <n v="29"/>
  </r>
  <r>
    <x v="113"/>
    <x v="0"/>
    <x v="37"/>
    <n v="3700"/>
    <n v="29"/>
  </r>
  <r>
    <x v="113"/>
    <x v="0"/>
    <x v="38"/>
    <n v="3700"/>
    <n v="30"/>
  </r>
  <r>
    <x v="113"/>
    <x v="0"/>
    <x v="39"/>
    <n v="3700"/>
    <n v="30"/>
  </r>
  <r>
    <x v="113"/>
    <x v="0"/>
    <x v="40"/>
    <n v="3700"/>
    <n v="30"/>
  </r>
  <r>
    <x v="113"/>
    <x v="0"/>
    <x v="41"/>
    <n v="3700"/>
    <n v="31"/>
  </r>
  <r>
    <x v="113"/>
    <x v="0"/>
    <x v="42"/>
    <n v="3700"/>
    <n v="31"/>
  </r>
  <r>
    <x v="113"/>
    <x v="0"/>
    <x v="43"/>
    <n v="3700"/>
    <n v="31"/>
  </r>
  <r>
    <x v="113"/>
    <x v="0"/>
    <x v="44"/>
    <n v="3700"/>
    <n v="32"/>
  </r>
  <r>
    <x v="113"/>
    <x v="0"/>
    <x v="45"/>
    <n v="3700"/>
    <n v="32"/>
  </r>
  <r>
    <x v="113"/>
    <x v="0"/>
    <x v="55"/>
    <n v="3700"/>
    <n v="32"/>
  </r>
  <r>
    <x v="113"/>
    <x v="0"/>
    <x v="46"/>
    <n v="3700"/>
    <n v="33"/>
  </r>
  <r>
    <x v="113"/>
    <x v="0"/>
    <x v="47"/>
    <n v="3700"/>
    <n v="33"/>
  </r>
  <r>
    <x v="113"/>
    <x v="0"/>
    <x v="52"/>
    <n v="3700"/>
    <n v="34"/>
  </r>
  <r>
    <x v="113"/>
    <x v="0"/>
    <x v="57"/>
    <n v="5600"/>
    <n v="34"/>
  </r>
  <r>
    <x v="113"/>
    <x v="0"/>
    <x v="58"/>
    <n v="5600"/>
    <n v="34"/>
  </r>
  <r>
    <x v="113"/>
    <x v="0"/>
    <x v="60"/>
    <n v="5600"/>
    <n v="35"/>
  </r>
  <r>
    <x v="113"/>
    <x v="0"/>
    <x v="61"/>
    <n v="5600"/>
    <n v="35"/>
  </r>
  <r>
    <x v="113"/>
    <x v="0"/>
    <x v="62"/>
    <n v="5600"/>
    <n v="36"/>
  </r>
  <r>
    <x v="113"/>
    <x v="0"/>
    <x v="63"/>
    <n v="5600"/>
    <n v="36"/>
  </r>
  <r>
    <x v="113"/>
    <x v="1"/>
    <x v="86"/>
    <n v="8"/>
    <n v="37"/>
  </r>
  <r>
    <x v="113"/>
    <x v="1"/>
    <x v="64"/>
    <n v="8"/>
    <n v="41"/>
  </r>
  <r>
    <x v="113"/>
    <x v="1"/>
    <x v="65"/>
    <n v="8"/>
    <n v="46"/>
  </r>
  <r>
    <x v="114"/>
    <x v="0"/>
    <x v="0"/>
    <n v="5800"/>
    <n v="27"/>
  </r>
  <r>
    <x v="114"/>
    <x v="0"/>
    <x v="49"/>
    <n v="5800"/>
    <n v="27"/>
  </r>
  <r>
    <x v="114"/>
    <x v="0"/>
    <x v="1"/>
    <n v="5800"/>
    <n v="27"/>
  </r>
  <r>
    <x v="114"/>
    <x v="0"/>
    <x v="2"/>
    <n v="5800"/>
    <n v="28"/>
  </r>
  <r>
    <x v="114"/>
    <x v="0"/>
    <x v="3"/>
    <n v="5800"/>
    <n v="28"/>
  </r>
  <r>
    <x v="114"/>
    <x v="0"/>
    <x v="4"/>
    <n v="5800"/>
    <n v="28"/>
  </r>
  <r>
    <x v="115"/>
    <x v="0"/>
    <x v="0"/>
    <n v="2900"/>
    <n v="27"/>
  </r>
  <r>
    <x v="115"/>
    <x v="0"/>
    <x v="49"/>
    <n v="2900"/>
    <n v="27"/>
  </r>
  <r>
    <x v="115"/>
    <x v="0"/>
    <x v="1"/>
    <n v="2900"/>
    <n v="27"/>
  </r>
  <r>
    <x v="115"/>
    <x v="0"/>
    <x v="2"/>
    <n v="2900"/>
    <n v="28"/>
  </r>
  <r>
    <x v="115"/>
    <x v="0"/>
    <x v="3"/>
    <n v="2900"/>
    <n v="28"/>
  </r>
  <r>
    <x v="115"/>
    <x v="0"/>
    <x v="5"/>
    <n v="2900"/>
    <n v="29"/>
  </r>
  <r>
    <x v="115"/>
    <x v="0"/>
    <x v="50"/>
    <n v="2900"/>
    <n v="29"/>
  </r>
  <r>
    <x v="115"/>
    <x v="0"/>
    <x v="6"/>
    <n v="3200"/>
    <n v="29"/>
  </r>
  <r>
    <x v="115"/>
    <x v="0"/>
    <x v="8"/>
    <n v="3200"/>
    <n v="30"/>
  </r>
  <r>
    <x v="115"/>
    <x v="0"/>
    <x v="9"/>
    <n v="3200"/>
    <n v="30"/>
  </r>
  <r>
    <x v="115"/>
    <x v="0"/>
    <x v="10"/>
    <n v="3200"/>
    <n v="31"/>
  </r>
  <r>
    <x v="115"/>
    <x v="0"/>
    <x v="11"/>
    <n v="3200"/>
    <n v="31"/>
  </r>
  <r>
    <x v="115"/>
    <x v="0"/>
    <x v="12"/>
    <n v="3200"/>
    <n v="31"/>
  </r>
  <r>
    <x v="115"/>
    <x v="0"/>
    <x v="13"/>
    <n v="3200"/>
    <n v="32"/>
  </r>
  <r>
    <x v="115"/>
    <x v="0"/>
    <x v="14"/>
    <n v="3200"/>
    <n v="32"/>
  </r>
  <r>
    <x v="115"/>
    <x v="0"/>
    <x v="15"/>
    <n v="3200"/>
    <n v="32"/>
  </r>
  <r>
    <x v="115"/>
    <x v="0"/>
    <x v="16"/>
    <n v="3200"/>
    <n v="33"/>
  </r>
  <r>
    <x v="115"/>
    <x v="0"/>
    <x v="51"/>
    <n v="3200"/>
    <n v="33"/>
  </r>
  <r>
    <x v="115"/>
    <x v="0"/>
    <x v="24"/>
    <n v="2600"/>
    <n v="36"/>
  </r>
  <r>
    <x v="115"/>
    <x v="1"/>
    <x v="26"/>
    <n v="5"/>
    <n v="37"/>
  </r>
  <r>
    <x v="115"/>
    <x v="1"/>
    <x v="53"/>
    <n v="8"/>
    <n v="46"/>
  </r>
  <r>
    <x v="116"/>
    <x v="0"/>
    <x v="0"/>
    <n v="8800"/>
    <n v="27"/>
  </r>
  <r>
    <x v="116"/>
    <x v="0"/>
    <x v="49"/>
    <n v="8800"/>
    <n v="27"/>
  </r>
  <r>
    <x v="116"/>
    <x v="0"/>
    <x v="1"/>
    <n v="9700"/>
    <n v="27"/>
  </r>
  <r>
    <x v="116"/>
    <x v="0"/>
    <x v="2"/>
    <n v="9700"/>
    <n v="28"/>
  </r>
  <r>
    <x v="116"/>
    <x v="0"/>
    <x v="3"/>
    <n v="9700"/>
    <n v="28"/>
  </r>
  <r>
    <x v="116"/>
    <x v="0"/>
    <x v="4"/>
    <n v="9700"/>
    <n v="28"/>
  </r>
  <r>
    <x v="116"/>
    <x v="0"/>
    <x v="5"/>
    <n v="9700"/>
    <n v="29"/>
  </r>
  <r>
    <x v="116"/>
    <x v="0"/>
    <x v="50"/>
    <n v="9700"/>
    <n v="29"/>
  </r>
  <r>
    <x v="116"/>
    <x v="0"/>
    <x v="6"/>
    <n v="10700"/>
    <n v="29"/>
  </r>
  <r>
    <x v="116"/>
    <x v="0"/>
    <x v="7"/>
    <n v="10700"/>
    <n v="30"/>
  </r>
  <r>
    <x v="116"/>
    <x v="0"/>
    <x v="9"/>
    <n v="10700"/>
    <n v="30"/>
  </r>
  <r>
    <x v="116"/>
    <x v="0"/>
    <x v="10"/>
    <n v="10700"/>
    <n v="31"/>
  </r>
  <r>
    <x v="116"/>
    <x v="0"/>
    <x v="11"/>
    <n v="10700"/>
    <n v="31"/>
  </r>
  <r>
    <x v="116"/>
    <x v="0"/>
    <x v="12"/>
    <n v="20000"/>
    <n v="31"/>
  </r>
  <r>
    <x v="116"/>
    <x v="0"/>
    <x v="13"/>
    <n v="20000"/>
    <n v="32"/>
  </r>
  <r>
    <x v="116"/>
    <x v="0"/>
    <x v="14"/>
    <n v="20000"/>
    <n v="32"/>
  </r>
  <r>
    <x v="116"/>
    <x v="0"/>
    <x v="15"/>
    <n v="20000"/>
    <n v="32"/>
  </r>
  <r>
    <x v="116"/>
    <x v="0"/>
    <x v="16"/>
    <n v="20000"/>
    <n v="33"/>
  </r>
  <r>
    <x v="116"/>
    <x v="0"/>
    <x v="51"/>
    <n v="20000"/>
    <n v="33"/>
  </r>
  <r>
    <x v="116"/>
    <x v="0"/>
    <x v="17"/>
    <n v="20000"/>
    <n v="33"/>
  </r>
  <r>
    <x v="116"/>
    <x v="0"/>
    <x v="18"/>
    <n v="20000"/>
    <n v="34"/>
  </r>
  <r>
    <x v="116"/>
    <x v="0"/>
    <x v="19"/>
    <n v="20000"/>
    <n v="34"/>
  </r>
  <r>
    <x v="116"/>
    <x v="0"/>
    <x v="20"/>
    <n v="20000"/>
    <n v="34"/>
  </r>
  <r>
    <x v="116"/>
    <x v="0"/>
    <x v="21"/>
    <n v="20000"/>
    <n v="35"/>
  </r>
  <r>
    <x v="116"/>
    <x v="0"/>
    <x v="22"/>
    <n v="20000"/>
    <n v="35"/>
  </r>
  <r>
    <x v="116"/>
    <x v="0"/>
    <x v="23"/>
    <n v="20000"/>
    <n v="35"/>
  </r>
  <r>
    <x v="116"/>
    <x v="0"/>
    <x v="24"/>
    <n v="20000"/>
    <n v="36"/>
  </r>
  <r>
    <x v="116"/>
    <x v="0"/>
    <x v="25"/>
    <n v="20000"/>
    <n v="36"/>
  </r>
  <r>
    <x v="116"/>
    <x v="1"/>
    <x v="26"/>
    <n v="20"/>
    <n v="37"/>
  </r>
  <r>
    <x v="116"/>
    <x v="1"/>
    <x v="28"/>
    <n v="3"/>
    <n v="48"/>
  </r>
  <r>
    <x v="117"/>
    <x v="0"/>
    <x v="29"/>
    <n v="1000"/>
    <n v="27"/>
  </r>
  <r>
    <x v="117"/>
    <x v="0"/>
    <x v="30"/>
    <n v="1000"/>
    <n v="27"/>
  </r>
  <r>
    <x v="117"/>
    <x v="0"/>
    <x v="32"/>
    <n v="1000"/>
    <n v="28"/>
  </r>
  <r>
    <x v="117"/>
    <x v="0"/>
    <x v="33"/>
    <n v="1000"/>
    <n v="28"/>
  </r>
  <r>
    <x v="117"/>
    <x v="0"/>
    <x v="35"/>
    <n v="1000"/>
    <n v="29"/>
  </r>
  <r>
    <x v="117"/>
    <x v="0"/>
    <x v="36"/>
    <n v="1000"/>
    <n v="29"/>
  </r>
  <r>
    <x v="117"/>
    <x v="0"/>
    <x v="38"/>
    <n v="1000"/>
    <n v="30"/>
  </r>
  <r>
    <x v="117"/>
    <x v="0"/>
    <x v="39"/>
    <n v="1000"/>
    <n v="30"/>
  </r>
  <r>
    <x v="117"/>
    <x v="0"/>
    <x v="41"/>
    <n v="1000"/>
    <n v="31"/>
  </r>
  <r>
    <x v="117"/>
    <x v="0"/>
    <x v="42"/>
    <n v="1000"/>
    <n v="31"/>
  </r>
  <r>
    <x v="117"/>
    <x v="0"/>
    <x v="44"/>
    <n v="1000"/>
    <n v="32"/>
  </r>
  <r>
    <x v="117"/>
    <x v="0"/>
    <x v="45"/>
    <n v="1000"/>
    <n v="32"/>
  </r>
  <r>
    <x v="117"/>
    <x v="0"/>
    <x v="46"/>
    <n v="1000"/>
    <n v="33"/>
  </r>
  <r>
    <x v="117"/>
    <x v="0"/>
    <x v="56"/>
    <n v="1000"/>
    <n v="33"/>
  </r>
  <r>
    <x v="117"/>
    <x v="0"/>
    <x v="63"/>
    <n v="800"/>
    <n v="36"/>
  </r>
  <r>
    <x v="117"/>
    <x v="1"/>
    <x v="48"/>
    <n v="2"/>
    <n v="37"/>
  </r>
  <r>
    <x v="118"/>
    <x v="0"/>
    <x v="29"/>
    <n v="2400"/>
    <n v="27"/>
  </r>
  <r>
    <x v="118"/>
    <x v="0"/>
    <x v="30"/>
    <n v="2400"/>
    <n v="27"/>
  </r>
  <r>
    <x v="118"/>
    <x v="0"/>
    <x v="31"/>
    <n v="2400"/>
    <n v="27"/>
  </r>
  <r>
    <x v="118"/>
    <x v="0"/>
    <x v="33"/>
    <n v="2400"/>
    <n v="28"/>
  </r>
  <r>
    <x v="118"/>
    <x v="0"/>
    <x v="34"/>
    <n v="2400"/>
    <n v="28"/>
  </r>
  <r>
    <x v="118"/>
    <x v="0"/>
    <x v="36"/>
    <n v="2400"/>
    <n v="29"/>
  </r>
  <r>
    <x v="118"/>
    <x v="0"/>
    <x v="37"/>
    <n v="2900"/>
    <n v="29"/>
  </r>
  <r>
    <x v="118"/>
    <x v="0"/>
    <x v="8"/>
    <n v="2900"/>
    <n v="30"/>
  </r>
  <r>
    <x v="118"/>
    <x v="0"/>
    <x v="39"/>
    <n v="2900"/>
    <n v="30"/>
  </r>
  <r>
    <x v="118"/>
    <x v="0"/>
    <x v="40"/>
    <n v="2900"/>
    <n v="30"/>
  </r>
  <r>
    <x v="118"/>
    <x v="0"/>
    <x v="41"/>
    <n v="2900"/>
    <n v="31"/>
  </r>
  <r>
    <x v="118"/>
    <x v="0"/>
    <x v="42"/>
    <n v="2900"/>
    <n v="31"/>
  </r>
  <r>
    <x v="118"/>
    <x v="0"/>
    <x v="44"/>
    <n v="3500"/>
    <n v="32"/>
  </r>
  <r>
    <x v="118"/>
    <x v="0"/>
    <x v="45"/>
    <n v="3500"/>
    <n v="32"/>
  </r>
  <r>
    <x v="118"/>
    <x v="0"/>
    <x v="55"/>
    <n v="3500"/>
    <n v="32"/>
  </r>
  <r>
    <x v="118"/>
    <x v="0"/>
    <x v="46"/>
    <n v="3500"/>
    <n v="33"/>
  </r>
  <r>
    <x v="118"/>
    <x v="0"/>
    <x v="56"/>
    <n v="3500"/>
    <n v="33"/>
  </r>
  <r>
    <x v="118"/>
    <x v="0"/>
    <x v="47"/>
    <n v="4200"/>
    <n v="33"/>
  </r>
  <r>
    <x v="118"/>
    <x v="0"/>
    <x v="52"/>
    <n v="4200"/>
    <n v="34"/>
  </r>
  <r>
    <x v="118"/>
    <x v="0"/>
    <x v="57"/>
    <n v="4200"/>
    <n v="34"/>
  </r>
  <r>
    <x v="118"/>
    <x v="0"/>
    <x v="58"/>
    <n v="4200"/>
    <n v="34"/>
  </r>
  <r>
    <x v="118"/>
    <x v="0"/>
    <x v="59"/>
    <n v="4200"/>
    <n v="35"/>
  </r>
  <r>
    <x v="118"/>
    <x v="0"/>
    <x v="60"/>
    <n v="4200"/>
    <n v="35"/>
  </r>
  <r>
    <x v="118"/>
    <x v="0"/>
    <x v="62"/>
    <n v="4200"/>
    <n v="36"/>
  </r>
  <r>
    <x v="118"/>
    <x v="0"/>
    <x v="63"/>
    <n v="4200"/>
    <n v="36"/>
  </r>
  <r>
    <x v="118"/>
    <x v="1"/>
    <x v="48"/>
    <n v="8"/>
    <n v="37"/>
  </r>
  <r>
    <x v="118"/>
    <x v="1"/>
    <x v="64"/>
    <n v="8"/>
    <n v="41"/>
  </r>
  <r>
    <x v="118"/>
    <x v="1"/>
    <x v="85"/>
    <n v="4"/>
    <n v="48"/>
  </r>
  <r>
    <x v="119"/>
    <x v="1"/>
    <x v="67"/>
    <n v="6"/>
    <n v="41"/>
  </r>
  <r>
    <x v="119"/>
    <x v="1"/>
    <x v="28"/>
    <n v="8"/>
    <n v="48"/>
  </r>
  <r>
    <x v="120"/>
    <x v="0"/>
    <x v="1"/>
    <n v="3500"/>
    <n v="27"/>
  </r>
  <r>
    <x v="120"/>
    <x v="0"/>
    <x v="2"/>
    <n v="3500"/>
    <n v="28"/>
  </r>
  <r>
    <x v="120"/>
    <x v="0"/>
    <x v="4"/>
    <n v="3500"/>
    <n v="28"/>
  </r>
  <r>
    <x v="120"/>
    <x v="0"/>
    <x v="5"/>
    <n v="3500"/>
    <n v="29"/>
  </r>
  <r>
    <x v="120"/>
    <x v="0"/>
    <x v="6"/>
    <n v="3500"/>
    <n v="29"/>
  </r>
  <r>
    <x v="120"/>
    <x v="0"/>
    <x v="7"/>
    <n v="3500"/>
    <n v="30"/>
  </r>
  <r>
    <x v="120"/>
    <x v="0"/>
    <x v="8"/>
    <n v="3500"/>
    <n v="30"/>
  </r>
  <r>
    <x v="120"/>
    <x v="0"/>
    <x v="9"/>
    <n v="3500"/>
    <n v="30"/>
  </r>
  <r>
    <x v="120"/>
    <x v="0"/>
    <x v="10"/>
    <n v="3500"/>
    <n v="31"/>
  </r>
  <r>
    <x v="120"/>
    <x v="0"/>
    <x v="11"/>
    <n v="3500"/>
    <n v="31"/>
  </r>
  <r>
    <x v="120"/>
    <x v="0"/>
    <x v="43"/>
    <n v="3500"/>
    <n v="31"/>
  </r>
  <r>
    <x v="120"/>
    <x v="1"/>
    <x v="73"/>
    <n v="5"/>
    <n v="41"/>
  </r>
  <r>
    <x v="121"/>
    <x v="0"/>
    <x v="3"/>
    <n v="20000"/>
    <n v="28"/>
  </r>
  <r>
    <x v="121"/>
    <x v="0"/>
    <x v="4"/>
    <n v="20000"/>
    <n v="28"/>
  </r>
  <r>
    <x v="121"/>
    <x v="0"/>
    <x v="5"/>
    <n v="20000"/>
    <n v="29"/>
  </r>
  <r>
    <x v="121"/>
    <x v="0"/>
    <x v="50"/>
    <n v="20000"/>
    <n v="29"/>
  </r>
  <r>
    <x v="121"/>
    <x v="0"/>
    <x v="6"/>
    <n v="20000"/>
    <n v="29"/>
  </r>
  <r>
    <x v="121"/>
    <x v="0"/>
    <x v="7"/>
    <n v="20000"/>
    <n v="30"/>
  </r>
  <r>
    <x v="121"/>
    <x v="0"/>
    <x v="8"/>
    <n v="20000"/>
    <n v="30"/>
  </r>
  <r>
    <x v="121"/>
    <x v="0"/>
    <x v="9"/>
    <n v="20000"/>
    <n v="30"/>
  </r>
  <r>
    <x v="121"/>
    <x v="0"/>
    <x v="10"/>
    <n v="20000"/>
    <n v="31"/>
  </r>
  <r>
    <x v="121"/>
    <x v="0"/>
    <x v="11"/>
    <n v="20000"/>
    <n v="31"/>
  </r>
  <r>
    <x v="121"/>
    <x v="0"/>
    <x v="25"/>
    <n v="18000"/>
    <n v="36"/>
  </r>
  <r>
    <x v="121"/>
    <x v="1"/>
    <x v="26"/>
    <n v="16"/>
    <n v="37"/>
  </r>
  <r>
    <x v="121"/>
    <x v="1"/>
    <x v="53"/>
    <n v="1"/>
    <n v="46"/>
  </r>
  <r>
    <x v="122"/>
    <x v="1"/>
    <x v="95"/>
    <n v="4"/>
    <n v="38"/>
  </r>
  <r>
    <x v="122"/>
    <x v="1"/>
    <x v="69"/>
    <n v="1"/>
    <n v="45"/>
  </r>
  <r>
    <x v="122"/>
    <x v="1"/>
    <x v="65"/>
    <n v="1"/>
    <n v="46"/>
  </r>
  <r>
    <x v="123"/>
    <x v="0"/>
    <x v="41"/>
    <n v="6000"/>
    <n v="31"/>
  </r>
  <r>
    <x v="124"/>
    <x v="0"/>
    <x v="29"/>
    <n v="4300"/>
    <n v="27"/>
  </r>
  <r>
    <x v="124"/>
    <x v="0"/>
    <x v="30"/>
    <n v="4300"/>
    <n v="27"/>
  </r>
  <r>
    <x v="124"/>
    <x v="0"/>
    <x v="32"/>
    <n v="4300"/>
    <n v="28"/>
  </r>
  <r>
    <x v="124"/>
    <x v="0"/>
    <x v="33"/>
    <n v="4300"/>
    <n v="28"/>
  </r>
  <r>
    <x v="124"/>
    <x v="0"/>
    <x v="34"/>
    <n v="4300"/>
    <n v="28"/>
  </r>
  <r>
    <x v="124"/>
    <x v="0"/>
    <x v="35"/>
    <n v="4300"/>
    <n v="29"/>
  </r>
  <r>
    <x v="124"/>
    <x v="0"/>
    <x v="36"/>
    <n v="4300"/>
    <n v="29"/>
  </r>
  <r>
    <x v="124"/>
    <x v="0"/>
    <x v="37"/>
    <n v="4300"/>
    <n v="29"/>
  </r>
  <r>
    <x v="124"/>
    <x v="0"/>
    <x v="38"/>
    <n v="5200"/>
    <n v="30"/>
  </r>
  <r>
    <x v="124"/>
    <x v="0"/>
    <x v="39"/>
    <n v="5200"/>
    <n v="30"/>
  </r>
  <r>
    <x v="124"/>
    <x v="0"/>
    <x v="40"/>
    <n v="5200"/>
    <n v="30"/>
  </r>
  <r>
    <x v="124"/>
    <x v="0"/>
    <x v="41"/>
    <n v="5200"/>
    <n v="31"/>
  </r>
  <r>
    <x v="124"/>
    <x v="0"/>
    <x v="42"/>
    <n v="5200"/>
    <n v="31"/>
  </r>
  <r>
    <x v="124"/>
    <x v="0"/>
    <x v="43"/>
    <n v="7500"/>
    <n v="31"/>
  </r>
  <r>
    <x v="124"/>
    <x v="0"/>
    <x v="44"/>
    <n v="7500"/>
    <n v="32"/>
  </r>
  <r>
    <x v="124"/>
    <x v="0"/>
    <x v="45"/>
    <n v="7500"/>
    <n v="32"/>
  </r>
  <r>
    <x v="124"/>
    <x v="0"/>
    <x v="55"/>
    <n v="7500"/>
    <n v="32"/>
  </r>
  <r>
    <x v="124"/>
    <x v="0"/>
    <x v="46"/>
    <n v="7500"/>
    <n v="33"/>
  </r>
  <r>
    <x v="124"/>
    <x v="0"/>
    <x v="56"/>
    <n v="7500"/>
    <n v="33"/>
  </r>
  <r>
    <x v="124"/>
    <x v="0"/>
    <x v="52"/>
    <n v="7500"/>
    <n v="34"/>
  </r>
  <r>
    <x v="124"/>
    <x v="0"/>
    <x v="57"/>
    <n v="7500"/>
    <n v="34"/>
  </r>
  <r>
    <x v="124"/>
    <x v="0"/>
    <x v="59"/>
    <n v="7500"/>
    <n v="35"/>
  </r>
  <r>
    <x v="124"/>
    <x v="0"/>
    <x v="60"/>
    <n v="7500"/>
    <n v="35"/>
  </r>
  <r>
    <x v="124"/>
    <x v="0"/>
    <x v="61"/>
    <n v="7500"/>
    <n v="35"/>
  </r>
  <r>
    <x v="124"/>
    <x v="0"/>
    <x v="62"/>
    <n v="7500"/>
    <n v="36"/>
  </r>
  <r>
    <x v="124"/>
    <x v="0"/>
    <x v="63"/>
    <n v="9800"/>
    <n v="36"/>
  </r>
  <r>
    <x v="124"/>
    <x v="1"/>
    <x v="48"/>
    <n v="10"/>
    <n v="37"/>
  </r>
  <r>
    <x v="124"/>
    <x v="1"/>
    <x v="64"/>
    <n v="13"/>
    <n v="41"/>
  </r>
  <r>
    <x v="124"/>
    <x v="1"/>
    <x v="65"/>
    <n v="13"/>
    <n v="46"/>
  </r>
  <r>
    <x v="125"/>
    <x v="0"/>
    <x v="1"/>
    <n v="7500"/>
    <n v="27"/>
  </r>
  <r>
    <x v="125"/>
    <x v="0"/>
    <x v="2"/>
    <n v="7500"/>
    <n v="28"/>
  </r>
  <r>
    <x v="125"/>
    <x v="0"/>
    <x v="3"/>
    <n v="7500"/>
    <n v="28"/>
  </r>
  <r>
    <x v="125"/>
    <x v="0"/>
    <x v="4"/>
    <n v="7500"/>
    <n v="28"/>
  </r>
  <r>
    <x v="125"/>
    <x v="0"/>
    <x v="5"/>
    <n v="7500"/>
    <n v="29"/>
  </r>
  <r>
    <x v="125"/>
    <x v="0"/>
    <x v="50"/>
    <n v="7500"/>
    <n v="29"/>
  </r>
  <r>
    <x v="125"/>
    <x v="0"/>
    <x v="6"/>
    <n v="7500"/>
    <n v="29"/>
  </r>
  <r>
    <x v="125"/>
    <x v="0"/>
    <x v="7"/>
    <n v="7500"/>
    <n v="30"/>
  </r>
  <r>
    <x v="125"/>
    <x v="0"/>
    <x v="8"/>
    <n v="7500"/>
    <n v="30"/>
  </r>
  <r>
    <x v="125"/>
    <x v="0"/>
    <x v="9"/>
    <n v="7500"/>
    <n v="30"/>
  </r>
  <r>
    <x v="125"/>
    <x v="0"/>
    <x v="10"/>
    <n v="7500"/>
    <n v="31"/>
  </r>
  <r>
    <x v="125"/>
    <x v="0"/>
    <x v="11"/>
    <n v="7500"/>
    <n v="31"/>
  </r>
  <r>
    <x v="125"/>
    <x v="0"/>
    <x v="12"/>
    <n v="7500"/>
    <n v="31"/>
  </r>
  <r>
    <x v="125"/>
    <x v="0"/>
    <x v="13"/>
    <n v="7500"/>
    <n v="32"/>
  </r>
  <r>
    <x v="125"/>
    <x v="0"/>
    <x v="14"/>
    <n v="7500"/>
    <n v="32"/>
  </r>
  <r>
    <x v="125"/>
    <x v="0"/>
    <x v="15"/>
    <n v="7500"/>
    <n v="32"/>
  </r>
  <r>
    <x v="125"/>
    <x v="0"/>
    <x v="16"/>
    <n v="7500"/>
    <n v="33"/>
  </r>
  <r>
    <x v="125"/>
    <x v="0"/>
    <x v="51"/>
    <n v="7500"/>
    <n v="33"/>
  </r>
  <r>
    <x v="125"/>
    <x v="0"/>
    <x v="24"/>
    <n v="6800"/>
    <n v="36"/>
  </r>
  <r>
    <x v="125"/>
    <x v="0"/>
    <x v="25"/>
    <n v="6800"/>
    <n v="36"/>
  </r>
  <r>
    <x v="125"/>
    <x v="1"/>
    <x v="26"/>
    <n v="10"/>
    <n v="37"/>
  </r>
  <r>
    <x v="125"/>
    <x v="1"/>
    <x v="53"/>
    <n v="2"/>
    <n v="46"/>
  </r>
  <r>
    <x v="126"/>
    <x v="1"/>
    <x v="68"/>
    <n v="5"/>
    <n v="47"/>
  </r>
  <r>
    <x v="127"/>
    <x v="0"/>
    <x v="29"/>
    <n v="1500"/>
    <n v="27"/>
  </r>
  <r>
    <x v="127"/>
    <x v="0"/>
    <x v="30"/>
    <n v="1500"/>
    <n v="27"/>
  </r>
  <r>
    <x v="127"/>
    <x v="0"/>
    <x v="31"/>
    <n v="1500"/>
    <n v="27"/>
  </r>
  <r>
    <x v="127"/>
    <x v="0"/>
    <x v="32"/>
    <n v="1500"/>
    <n v="28"/>
  </r>
  <r>
    <x v="127"/>
    <x v="0"/>
    <x v="33"/>
    <n v="1500"/>
    <n v="28"/>
  </r>
  <r>
    <x v="127"/>
    <x v="0"/>
    <x v="34"/>
    <n v="1500"/>
    <n v="28"/>
  </r>
  <r>
    <x v="127"/>
    <x v="0"/>
    <x v="35"/>
    <n v="1500"/>
    <n v="29"/>
  </r>
  <r>
    <x v="127"/>
    <x v="0"/>
    <x v="36"/>
    <n v="1500"/>
    <n v="29"/>
  </r>
  <r>
    <x v="127"/>
    <x v="0"/>
    <x v="37"/>
    <n v="2300"/>
    <n v="29"/>
  </r>
  <r>
    <x v="127"/>
    <x v="0"/>
    <x v="38"/>
    <n v="2300"/>
    <n v="30"/>
  </r>
  <r>
    <x v="127"/>
    <x v="0"/>
    <x v="39"/>
    <n v="2300"/>
    <n v="30"/>
  </r>
  <r>
    <x v="127"/>
    <x v="0"/>
    <x v="40"/>
    <n v="2300"/>
    <n v="30"/>
  </r>
  <r>
    <x v="127"/>
    <x v="0"/>
    <x v="41"/>
    <n v="2300"/>
    <n v="31"/>
  </r>
  <r>
    <x v="127"/>
    <x v="0"/>
    <x v="42"/>
    <n v="2300"/>
    <n v="31"/>
  </r>
  <r>
    <x v="127"/>
    <x v="0"/>
    <x v="44"/>
    <n v="2300"/>
    <n v="32"/>
  </r>
  <r>
    <x v="127"/>
    <x v="0"/>
    <x v="45"/>
    <n v="2300"/>
    <n v="32"/>
  </r>
  <r>
    <x v="127"/>
    <x v="0"/>
    <x v="55"/>
    <n v="2300"/>
    <n v="32"/>
  </r>
  <r>
    <x v="127"/>
    <x v="0"/>
    <x v="46"/>
    <n v="2300"/>
    <n v="33"/>
  </r>
  <r>
    <x v="127"/>
    <x v="0"/>
    <x v="56"/>
    <n v="2300"/>
    <n v="33"/>
  </r>
  <r>
    <x v="127"/>
    <x v="0"/>
    <x v="47"/>
    <n v="2300"/>
    <n v="33"/>
  </r>
  <r>
    <x v="127"/>
    <x v="0"/>
    <x v="52"/>
    <n v="2300"/>
    <n v="34"/>
  </r>
  <r>
    <x v="127"/>
    <x v="0"/>
    <x v="57"/>
    <n v="2300"/>
    <n v="34"/>
  </r>
  <r>
    <x v="127"/>
    <x v="0"/>
    <x v="58"/>
    <n v="2300"/>
    <n v="34"/>
  </r>
  <r>
    <x v="127"/>
    <x v="0"/>
    <x v="59"/>
    <n v="2300"/>
    <n v="35"/>
  </r>
  <r>
    <x v="127"/>
    <x v="0"/>
    <x v="60"/>
    <n v="2300"/>
    <n v="35"/>
  </r>
  <r>
    <x v="127"/>
    <x v="0"/>
    <x v="61"/>
    <n v="2300"/>
    <n v="35"/>
  </r>
  <r>
    <x v="127"/>
    <x v="0"/>
    <x v="62"/>
    <n v="2300"/>
    <n v="36"/>
  </r>
  <r>
    <x v="127"/>
    <x v="1"/>
    <x v="71"/>
    <n v="1"/>
    <n v="39"/>
  </r>
  <r>
    <x v="127"/>
    <x v="1"/>
    <x v="64"/>
    <n v="1"/>
    <n v="41"/>
  </r>
  <r>
    <x v="127"/>
    <x v="1"/>
    <x v="65"/>
    <n v="2"/>
    <n v="46"/>
  </r>
  <r>
    <x v="128"/>
    <x v="0"/>
    <x v="29"/>
    <n v="4000"/>
    <n v="27"/>
  </r>
  <r>
    <x v="128"/>
    <x v="0"/>
    <x v="30"/>
    <n v="4000"/>
    <n v="27"/>
  </r>
  <r>
    <x v="128"/>
    <x v="0"/>
    <x v="47"/>
    <n v="5200"/>
    <n v="33"/>
  </r>
  <r>
    <x v="128"/>
    <x v="0"/>
    <x v="18"/>
    <n v="5200"/>
    <n v="34"/>
  </r>
  <r>
    <x v="128"/>
    <x v="0"/>
    <x v="57"/>
    <n v="5200"/>
    <n v="34"/>
  </r>
  <r>
    <x v="128"/>
    <x v="0"/>
    <x v="58"/>
    <n v="5200"/>
    <n v="34"/>
  </r>
  <r>
    <x v="128"/>
    <x v="0"/>
    <x v="21"/>
    <n v="5200"/>
    <n v="35"/>
  </r>
  <r>
    <x v="128"/>
    <x v="0"/>
    <x v="60"/>
    <n v="5200"/>
    <n v="35"/>
  </r>
  <r>
    <x v="128"/>
    <x v="0"/>
    <x v="62"/>
    <n v="5200"/>
    <n v="36"/>
  </r>
  <r>
    <x v="128"/>
    <x v="0"/>
    <x v="63"/>
    <n v="6500"/>
    <n v="36"/>
  </r>
  <r>
    <x v="128"/>
    <x v="1"/>
    <x v="48"/>
    <n v="10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8BBB9-53BC-4D8B-9FDF-195DA2F57056}" name="PivotTable1" cacheId="13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H1:R133" firstHeaderRow="1" firstDataRow="3" firstDataCol="1"/>
  <pivotFields count="5">
    <pivotField axis="axisRow" showAll="0" defaultSubtotal="0">
      <items count="1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</items>
    </pivotField>
    <pivotField axis="axisCol" showAll="0" defaultSubtotal="0">
      <items count="2">
        <item x="0"/>
        <item x="1"/>
      </items>
    </pivotField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4" showAll="0" defaultSubtotal="0"/>
    <pivotField showAll="0" defaultSubtotal="0"/>
  </pivotFields>
  <rowFields count="1">
    <field x="0"/>
  </rowFields>
  <rowItems count="1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 t="grand">
      <x/>
    </i>
  </rowItems>
  <colFields count="2">
    <field x="1"/>
    <field x="2"/>
  </colFields>
  <colItems count="10">
    <i>
      <x/>
      <x v="7"/>
    </i>
    <i r="1">
      <x v="8"/>
    </i>
    <i r="1">
      <x v="9"/>
    </i>
    <i r="1">
      <x v="11"/>
    </i>
    <i r="1">
      <x v="12"/>
    </i>
    <i>
      <x v="1"/>
      <x v="9"/>
    </i>
    <i r="1">
      <x v="10"/>
    </i>
    <i r="1">
      <x v="11"/>
    </i>
    <i r="1">
      <x v="12"/>
    </i>
    <i t="grand">
      <x/>
    </i>
  </colItems>
  <dataFields count="1">
    <dataField name="Sum of Units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E50E4-06BA-4775-B476-B77FA7B6B302}" name="PivotTable3" cacheId="1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D12" firstHeaderRow="1" firstDataRow="2" firstDataCol="1"/>
  <pivotFields count="5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3">
    <field x="2"/>
    <field x="1"/>
    <field x="0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Units" fld="3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3">
    <rowHierarchyUsage hierarchyUsage="5"/>
    <rowHierarchyUsage hierarchyUsage="4"/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Table]"/>
        <x15:activeTabTopLevelEntity name="[Admin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4B741C-7D76-465D-8047-A5F469F8F078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E28" firstHeaderRow="1" firstDataRow="2" firstDataCol="1"/>
  <pivotFields count="5">
    <pivotField axis="axisRow" allDrilled="1" subtotalTop="0" showAll="0" dataSourceSort="1" defaultSubtotal="0" defaultAttributeDrillState="1">
      <items count="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3">
    <field x="2"/>
    <field x="1"/>
    <field x="0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LAB_VALUEs" fld="4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3">
    <rowHierarchyUsage hierarchyUsage="13"/>
    <rowHierarchyUsage hierarchyUsage="12"/>
    <rowHierarchyUsage hierarchyUsage="9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Table]"/>
        <x15:activeTabTopLevelEntity name="[Admin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AEE8ED-281C-40A7-92E2-8A5AF31D10EF}" name="PivotTable6" cacheId="1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olHeaderCaption="number of patients received">
  <location ref="A1:D10" firstHeaderRow="1" firstDataRow="2" firstDataCol="1"/>
  <pivotFields count="4"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1"/>
    <field x="0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ID" fld="3" subtotal="count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ID"/>
    <pivotHierarchy dragToData="1"/>
  </pivotHierarchies>
  <pivotTableStyleInfo name="PivotStyleMedium4" showRowHeaders="1" showColHeaders="1" showRowStripes="0" showColStripes="0" showLastColumn="1"/>
  <rowHierarchiesUsage count="2">
    <rowHierarchyUsage hierarchyUsage="5"/>
    <rowHierarchyUsage hierarchyUsage="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Table]"/>
        <x15:activeTabTopLevelEntity name="[Admin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EBFAF-E94A-4DA9-BE3F-985D6659442D}" name="PivotTable10" cacheId="8" applyNumberFormats="0" applyBorderFormats="0" applyFontFormats="0" applyPatternFormats="0" applyAlignmentFormats="0" applyWidthHeightFormats="1" dataCaption="Values" updatedVersion="6" minRefreshableVersion="3" subtotalHiddenItems="1" itemPrintTitles="1" createdVersion="6" indent="0" outline="1" outlineData="1" multipleFieldFilters="0">
  <location ref="A3:G108" firstHeaderRow="1" firstDataRow="3" firstDataCol="1"/>
  <pivotFields count="4">
    <pivotField axis="axisRow" allDrilled="1" subtotalTop="0" showAll="0" sortType="ascending" defaultSubtotal="0" defaultAttributeDrillState="1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1">
    <field x="0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2">
    <field x="2"/>
    <field x="1"/>
  </colFields>
  <colItems count="6">
    <i>
      <x/>
      <x/>
    </i>
    <i r="1">
      <x v="1"/>
    </i>
    <i>
      <x v="1"/>
      <x v="1"/>
    </i>
    <i>
      <x v="2"/>
      <x/>
    </i>
    <i r="1">
      <x v="1"/>
    </i>
    <i t="grand">
      <x/>
    </i>
  </colItems>
  <dataFields count="1">
    <dataField name="Sum of Units" fld="3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7"/>
  </rowHierarchiesUsage>
  <colHierarchiesUsage count="2">
    <colHierarchyUsage hierarchyUsage="4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Table]"/>
        <x15:activeTabTopLevelEntity name="[IDTable]"/>
        <x15:activeTabTopLevelEntity name="[Admin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3E8C6-8F37-4D9A-9AD7-6303C08404EB}" name="PivotTable11" cacheId="9" applyNumberFormats="0" applyBorderFormats="0" applyFontFormats="0" applyPatternFormats="0" applyAlignmentFormats="0" applyWidthHeightFormats="1" dataCaption="Values" updatedVersion="6" minRefreshableVersion="3" subtotalHiddenItems="1" itemPrintTitles="1" createdVersion="6" indent="0" outline="1" outlineData="1" multipleFieldFilters="0">
  <location ref="O3:W123" firstHeaderRow="1" firstDataRow="3" firstDataCol="1"/>
  <pivotFields count="4">
    <pivotField axis="axisRow" allDrilled="1" subtotalTop="0" showAll="0" sortType="ascending" defaultSubtotal="0" defaultAttributeDrillState="1">
      <items count="1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</pivotFields>
  <rowFields count="1">
    <field x="0"/>
  </rowFields>
  <rowItems count="1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 t="grand">
      <x/>
    </i>
  </rowItems>
  <colFields count="2">
    <field x="3"/>
    <field x="1"/>
  </colFields>
  <colItems count="8">
    <i>
      <x/>
      <x/>
    </i>
    <i>
      <x v="1"/>
      <x/>
    </i>
    <i>
      <x v="2"/>
      <x/>
    </i>
    <i r="1">
      <x v="1"/>
    </i>
    <i>
      <x v="3"/>
      <x v="1"/>
    </i>
    <i>
      <x v="4"/>
      <x/>
    </i>
    <i r="1">
      <x v="1"/>
    </i>
    <i t="grand">
      <x/>
    </i>
  </colItems>
  <dataFields count="1">
    <dataField name="Sum of ID" fld="2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7"/>
  </rowHierarchiesUsage>
  <colHierarchiesUsage count="2">
    <colHierarchyUsage hierarchyUsage="4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Table]"/>
        <x15:activeTabTopLevelEntity name="[IDTable]"/>
        <x15:activeTabTopLevelEntity name="[Admin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6B0DE-A20F-4892-B5E4-47AD39ADA615}" name="PivotTable3" cacheId="14" applyNumberFormats="0" applyBorderFormats="0" applyFontFormats="0" applyPatternFormats="0" applyAlignmentFormats="0" applyWidthHeightFormats="1" dataCaption="Values" updatedVersion="6" minRefreshableVersion="3" subtotalHiddenItems="1" itemPrintTitles="1" createdVersion="6" indent="0" outline="1" outlineData="1" multipleFieldFilters="0">
  <location ref="A3:G108" firstHeaderRow="1" firstDataRow="3" firstDataCol="1"/>
  <pivotFields count="4">
    <pivotField axis="axisRow" allDrilled="1" subtotalTop="0" showAll="0" sortType="ascending" defaultSubtotal="0" defaultAttributeDrillState="1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1">
    <field x="0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2">
    <field x="2"/>
    <field x="1"/>
  </colFields>
  <colItems count="6">
    <i>
      <x/>
      <x/>
    </i>
    <i r="1">
      <x v="1"/>
    </i>
    <i>
      <x v="1"/>
      <x v="1"/>
    </i>
    <i>
      <x v="2"/>
      <x/>
    </i>
    <i r="1">
      <x v="1"/>
    </i>
    <i t="grand">
      <x/>
    </i>
  </colItems>
  <dataFields count="1">
    <dataField name="Sum of Units" fld="3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7"/>
  </rowHierarchiesUsage>
  <colHierarchiesUsage count="2">
    <colHierarchyUsage hierarchyUsage="4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Table]"/>
        <x15:activeTabTopLevelEntity name="[IDTable]"/>
        <x15:activeTabTopLevelEntity name="[Admin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A3C9F-B597-4235-AE60-B27D8B4DD9B8}" name="PivotTable4" cacheId="15" applyNumberFormats="0" applyBorderFormats="0" applyFontFormats="0" applyPatternFormats="0" applyAlignmentFormats="0" applyWidthHeightFormats="1" dataCaption="Values" updatedVersion="6" minRefreshableVersion="3" subtotalHiddenItems="1" itemPrintTitles="1" createdVersion="6" indent="0" outline="1" outlineData="1" multipleFieldFilters="0">
  <location ref="A3:G108" firstHeaderRow="1" firstDataRow="3" firstDataCol="1"/>
  <pivotFields count="4">
    <pivotField axis="axisRow" allDrilled="1" subtotalTop="0" showAll="0" sortType="ascending" defaultSubtotal="0" defaultAttributeDrillState="1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1">
    <field x="0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2">
    <field x="2"/>
    <field x="1"/>
  </colFields>
  <colItems count="6">
    <i>
      <x/>
      <x/>
    </i>
    <i r="1">
      <x v="1"/>
    </i>
    <i>
      <x v="1"/>
      <x v="1"/>
    </i>
    <i>
      <x v="2"/>
      <x/>
    </i>
    <i r="1">
      <x v="1"/>
    </i>
    <i t="grand">
      <x/>
    </i>
  </colItems>
  <dataFields count="1">
    <dataField name="Sum of Units" fld="3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7"/>
  </rowHierarchiesUsage>
  <colHierarchiesUsage count="2">
    <colHierarchyUsage hierarchyUsage="4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Table]"/>
        <x15:activeTabTopLevelEntity name="[IDTable]"/>
        <x15:activeTabTopLevelEntity name="[Admin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1928CB-4E2A-4061-AE2C-01A6575ADA2C}" name="AdminTable" displayName="AdminTable" ref="A1:E2023" totalsRowShown="0" headerRowDxfId="15" dataDxfId="14">
  <autoFilter ref="A1:E2023" xr:uid="{4869ED38-A873-4548-B0D6-6FCB8A523BCF}"/>
  <tableColumns count="5">
    <tableColumn id="1" xr3:uid="{126229EC-8967-48B5-B5C2-200BC31200EC}" name="ID" dataDxfId="13"/>
    <tableColumn id="2" xr3:uid="{75DAFB67-B895-4D91-985F-ACEA2C58798E}" name="Med" dataDxfId="12"/>
    <tableColumn id="3" xr3:uid="{89C12C31-F4F1-43B7-BD78-DF2B274A7F22}" name="Admin Date" dataDxfId="11"/>
    <tableColumn id="4" xr3:uid="{3D83DA4F-6AD6-4264-A4CE-9231154F936F}" name="Units" dataDxfId="10"/>
    <tableColumn id="5" xr3:uid="{550AF8D0-5349-4C98-8016-8359605CB305}" name="Week" dataDxfId="9">
      <calculatedColumnFormula>WEEKNUM(AdminTable[[#This Row],[Admin 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F253CC-530C-4D58-A595-A71117F51823}" name="UseTable" displayName="UseTable" ref="A1:E2398" totalsRowShown="0" headerRowDxfId="8">
  <autoFilter ref="A1:E2398" xr:uid="{2D5B7459-D1B4-4130-BC0B-6308E0000C17}"/>
  <tableColumns count="5">
    <tableColumn id="1" xr3:uid="{CF074B98-DE40-4089-B7A8-E89F1C5439D0}" name="ID" dataDxfId="7"/>
    <tableColumn id="2" xr3:uid="{72CFE180-54FF-4794-9F8F-4BB8D664DF85}" name="DRAW_DATE" dataDxfId="6"/>
    <tableColumn id="3" xr3:uid="{893E754A-E6E7-4497-A829-A6B475311BF3}" name="LAB_RESULT_CODE" dataDxfId="5"/>
    <tableColumn id="4" xr3:uid="{53DE61D2-CF49-4FC0-A4F2-A74BAA0A36D7}" name="LAB_VALUE" dataDxfId="4"/>
    <tableColumn id="5" xr3:uid="{33A9A79D-29D3-4E1F-8147-096B64338D1A}" name="LAB_VALUEs" dataDxfId="3">
      <calculatedColumnFormula>IFERROR(VALUE(UseTable[[#This Row],[LAB_VALUE]]),0)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E1D4D6-42CE-4D44-8BA8-C3023DDC8335}" name="IDTable" displayName="IDTable" ref="H1:H119" totalsRowShown="0" headerRowDxfId="2" dataDxfId="1">
  <autoFilter ref="H1:H119" xr:uid="{B8F215F9-6881-4B36-BD80-E2C11B901E06}"/>
  <tableColumns count="1">
    <tableColumn id="1" xr3:uid="{F7C2566E-0D62-4091-ADD4-9AD16AEDBBD5}" name="I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DADB1-EB67-46B2-8EFB-321B3C95D88F}">
  <dimension ref="A1:H118"/>
  <sheetViews>
    <sheetView topLeftCell="A85" workbookViewId="0">
      <selection activeCell="L103" sqref="L103"/>
    </sheetView>
  </sheetViews>
  <sheetFormatPr defaultRowHeight="12.5" x14ac:dyDescent="0.25"/>
  <cols>
    <col min="2" max="2" width="16.54296875" customWidth="1"/>
    <col min="3" max="5" width="15.26953125" customWidth="1"/>
    <col min="6" max="6" width="15.54296875" customWidth="1"/>
    <col min="7" max="7" width="11.1796875" customWidth="1"/>
  </cols>
  <sheetData>
    <row r="1" spans="1:8" x14ac:dyDescent="0.25">
      <c r="A1" s="11" t="s">
        <v>99</v>
      </c>
    </row>
    <row r="2" spans="1:8" x14ac:dyDescent="0.25">
      <c r="A2" t="s">
        <v>100</v>
      </c>
    </row>
    <row r="4" spans="1:8" x14ac:dyDescent="0.25">
      <c r="B4" s="11" t="s">
        <v>128</v>
      </c>
    </row>
    <row r="5" spans="1:8" ht="13" x14ac:dyDescent="0.25">
      <c r="B5" s="13"/>
      <c r="C5" s="13" t="str">
        <f>'Q1'!B4</f>
        <v>Med A</v>
      </c>
      <c r="D5" s="13" t="str">
        <f>'Q1'!C4</f>
        <v>Med B</v>
      </c>
      <c r="F5" s="12"/>
      <c r="G5" s="12"/>
      <c r="H5" s="12"/>
    </row>
    <row r="6" spans="1:8" x14ac:dyDescent="0.25">
      <c r="B6" s="14" t="str">
        <f>'Q1'!A6</f>
        <v>Jul</v>
      </c>
      <c r="C6" s="14">
        <f>'Q1'!B6</f>
        <v>4303700</v>
      </c>
      <c r="D6" s="14">
        <f>'Q1'!C6</f>
        <v>0</v>
      </c>
      <c r="F6" s="12"/>
      <c r="G6" s="12"/>
      <c r="H6" s="12"/>
    </row>
    <row r="7" spans="1:8" x14ac:dyDescent="0.25">
      <c r="B7" s="15" t="str">
        <f>'Q1'!A7</f>
        <v>Aug</v>
      </c>
      <c r="C7" s="15">
        <f>'Q1'!B7</f>
        <v>4477100</v>
      </c>
      <c r="D7" s="15">
        <f>'Q1'!C7</f>
        <v>0</v>
      </c>
      <c r="F7" s="12"/>
      <c r="G7" s="12"/>
      <c r="H7" s="12"/>
    </row>
    <row r="8" spans="1:8" x14ac:dyDescent="0.25">
      <c r="B8" s="14" t="str">
        <f>'Q1'!A8</f>
        <v>Sep</v>
      </c>
      <c r="C8" s="14">
        <f>'Q1'!B8</f>
        <v>849900</v>
      </c>
      <c r="D8" s="14">
        <f>'Q1'!C8</f>
        <v>535</v>
      </c>
      <c r="F8" s="12"/>
      <c r="G8" s="12"/>
      <c r="H8" s="12"/>
    </row>
    <row r="9" spans="1:8" x14ac:dyDescent="0.25">
      <c r="B9" s="15" t="str">
        <f>'Q1'!A9</f>
        <v>Oct</v>
      </c>
      <c r="C9" s="15">
        <f>'Q1'!B9</f>
        <v>0</v>
      </c>
      <c r="D9" s="15">
        <f>'Q1'!C9</f>
        <v>393</v>
      </c>
      <c r="F9" s="12"/>
      <c r="G9" s="12"/>
      <c r="H9" s="12"/>
    </row>
    <row r="10" spans="1:8" x14ac:dyDescent="0.25">
      <c r="B10" s="14" t="str">
        <f>'Q1'!A10</f>
        <v>Nov</v>
      </c>
      <c r="C10" s="14">
        <f>'Q1'!B10</f>
        <v>75300</v>
      </c>
      <c r="D10" s="14">
        <f>'Q1'!C10</f>
        <v>420</v>
      </c>
      <c r="F10" s="12"/>
      <c r="G10" s="12"/>
      <c r="H10" s="12"/>
    </row>
    <row r="11" spans="1:8" x14ac:dyDescent="0.25">
      <c r="B11" s="16" t="str">
        <f>'Q1'!A11</f>
        <v>Dec</v>
      </c>
      <c r="C11" s="16">
        <f>'Q1'!B11</f>
        <v>10200</v>
      </c>
      <c r="D11" s="16">
        <f>'Q1'!C11</f>
        <v>1</v>
      </c>
      <c r="F11" s="12"/>
      <c r="G11" s="12"/>
      <c r="H11" s="12"/>
    </row>
    <row r="13" spans="1:8" x14ac:dyDescent="0.25">
      <c r="A13" s="11" t="s">
        <v>101</v>
      </c>
    </row>
    <row r="15" spans="1:8" x14ac:dyDescent="0.25">
      <c r="B15" s="11" t="s">
        <v>129</v>
      </c>
    </row>
    <row r="16" spans="1:8" ht="13" x14ac:dyDescent="0.25">
      <c r="B16" s="17"/>
      <c r="C16" s="17" t="str">
        <f>'Q2'!B2</f>
        <v>Med A</v>
      </c>
      <c r="D16" s="17" t="str">
        <f>'Q2'!C2</f>
        <v>Med B</v>
      </c>
    </row>
    <row r="17" spans="1:4" x14ac:dyDescent="0.25">
      <c r="B17" s="18" t="str">
        <f>'Q2'!A4</f>
        <v>Jul</v>
      </c>
      <c r="C17" s="18">
        <f>'Q2'!B4</f>
        <v>839</v>
      </c>
      <c r="D17" s="18">
        <f>'Q2'!C4</f>
        <v>0</v>
      </c>
    </row>
    <row r="18" spans="1:4" x14ac:dyDescent="0.25">
      <c r="B18" s="19" t="str">
        <f>'Q2'!A5</f>
        <v>Aug</v>
      </c>
      <c r="C18" s="19">
        <f>'Q2'!B5</f>
        <v>793</v>
      </c>
      <c r="D18" s="19">
        <f>'Q2'!C5</f>
        <v>0</v>
      </c>
    </row>
    <row r="19" spans="1:4" x14ac:dyDescent="0.25">
      <c r="B19" s="18" t="str">
        <f>'Q2'!A6</f>
        <v>Sep</v>
      </c>
      <c r="C19" s="18">
        <f>'Q2'!B6</f>
        <v>160</v>
      </c>
      <c r="D19" s="18">
        <f>'Q2'!C6</f>
        <v>76</v>
      </c>
    </row>
    <row r="20" spans="1:4" x14ac:dyDescent="0.25">
      <c r="B20" s="19" t="str">
        <f>'Q2'!A7</f>
        <v>Oct</v>
      </c>
      <c r="C20" s="19">
        <f>'Q2'!B7</f>
        <v>0</v>
      </c>
      <c r="D20" s="19">
        <f>'Q2'!C7</f>
        <v>68</v>
      </c>
    </row>
    <row r="21" spans="1:4" x14ac:dyDescent="0.25">
      <c r="B21" s="20" t="str">
        <f>'Q2'!A8</f>
        <v>Nov</v>
      </c>
      <c r="C21" s="20">
        <f>'Q2'!B8</f>
        <v>7</v>
      </c>
      <c r="D21" s="20">
        <f>'Q2'!C8</f>
        <v>75</v>
      </c>
    </row>
    <row r="23" spans="1:4" x14ac:dyDescent="0.25">
      <c r="A23" t="s">
        <v>102</v>
      </c>
    </row>
    <row r="25" spans="1:4" ht="13" x14ac:dyDescent="0.25">
      <c r="B25" s="21"/>
      <c r="C25" s="21" t="str">
        <f>C5</f>
        <v>Med A</v>
      </c>
      <c r="D25" s="21" t="str">
        <f>D5</f>
        <v>Med B</v>
      </c>
    </row>
    <row r="26" spans="1:4" x14ac:dyDescent="0.25">
      <c r="B26" s="22" t="str">
        <f t="shared" ref="B26:B30" si="0">B6</f>
        <v>Jul</v>
      </c>
      <c r="C26" s="25">
        <f t="shared" ref="C26:D30" si="1">IFERROR(C6/C17,"-")</f>
        <v>5129.5589988081047</v>
      </c>
      <c r="D26" s="25" t="str">
        <f t="shared" si="1"/>
        <v>-</v>
      </c>
    </row>
    <row r="27" spans="1:4" x14ac:dyDescent="0.25">
      <c r="B27" s="23" t="str">
        <f t="shared" si="0"/>
        <v>Aug</v>
      </c>
      <c r="C27" s="26">
        <f t="shared" si="1"/>
        <v>5645.7755359394705</v>
      </c>
      <c r="D27" s="26" t="str">
        <f t="shared" si="1"/>
        <v>-</v>
      </c>
    </row>
    <row r="28" spans="1:4" x14ac:dyDescent="0.25">
      <c r="B28" s="22" t="str">
        <f t="shared" si="0"/>
        <v>Sep</v>
      </c>
      <c r="C28" s="25">
        <f t="shared" si="1"/>
        <v>5311.875</v>
      </c>
      <c r="D28" s="25">
        <f t="shared" si="1"/>
        <v>7.0394736842105265</v>
      </c>
    </row>
    <row r="29" spans="1:4" x14ac:dyDescent="0.25">
      <c r="B29" s="23" t="str">
        <f t="shared" si="0"/>
        <v>Oct</v>
      </c>
      <c r="C29" s="26" t="str">
        <f t="shared" si="1"/>
        <v>-</v>
      </c>
      <c r="D29" s="26">
        <f t="shared" si="1"/>
        <v>5.7794117647058822</v>
      </c>
    </row>
    <row r="30" spans="1:4" x14ac:dyDescent="0.25">
      <c r="B30" s="24" t="str">
        <f t="shared" si="0"/>
        <v>Nov</v>
      </c>
      <c r="C30" s="27">
        <f t="shared" si="1"/>
        <v>10757.142857142857</v>
      </c>
      <c r="D30" s="27">
        <f t="shared" si="1"/>
        <v>5.6</v>
      </c>
    </row>
    <row r="32" spans="1:4" x14ac:dyDescent="0.25">
      <c r="A32" s="11" t="s">
        <v>103</v>
      </c>
    </row>
    <row r="33" spans="1:3" x14ac:dyDescent="0.25">
      <c r="A33" t="s">
        <v>104</v>
      </c>
    </row>
    <row r="34" spans="1:3" x14ac:dyDescent="0.25">
      <c r="A34" t="s">
        <v>105</v>
      </c>
    </row>
    <row r="37" spans="1:3" x14ac:dyDescent="0.25">
      <c r="B37" t="s">
        <v>180</v>
      </c>
    </row>
    <row r="38" spans="1:3" x14ac:dyDescent="0.25">
      <c r="B38" s="11" t="s">
        <v>177</v>
      </c>
      <c r="C38">
        <f>'Q4'!K108</f>
        <v>62</v>
      </c>
    </row>
    <row r="39" spans="1:3" x14ac:dyDescent="0.25">
      <c r="B39" s="11" t="s">
        <v>178</v>
      </c>
      <c r="C39">
        <f>'Q4'!L108</f>
        <v>5</v>
      </c>
    </row>
    <row r="40" spans="1:3" x14ac:dyDescent="0.25">
      <c r="B40" s="11" t="s">
        <v>179</v>
      </c>
      <c r="C40">
        <f>'Q4'!M108</f>
        <v>0</v>
      </c>
    </row>
    <row r="42" spans="1:3" x14ac:dyDescent="0.25">
      <c r="B42" s="11" t="s">
        <v>182</v>
      </c>
    </row>
    <row r="43" spans="1:3" x14ac:dyDescent="0.25">
      <c r="B43" s="11" t="s">
        <v>177</v>
      </c>
      <c r="C43">
        <f>'Q4'!Y123</f>
        <v>5</v>
      </c>
    </row>
    <row r="44" spans="1:3" x14ac:dyDescent="0.25">
      <c r="B44" s="11" t="s">
        <v>178</v>
      </c>
      <c r="C44">
        <f>'Q4'!Z123</f>
        <v>5</v>
      </c>
    </row>
    <row r="45" spans="1:3" x14ac:dyDescent="0.25">
      <c r="B45" s="11" t="s">
        <v>179</v>
      </c>
      <c r="C45">
        <f>'Q4'!AA123</f>
        <v>5</v>
      </c>
    </row>
    <row r="48" spans="1:3" x14ac:dyDescent="0.25">
      <c r="A48" t="s">
        <v>106</v>
      </c>
    </row>
    <row r="49" spans="1:5" x14ac:dyDescent="0.25">
      <c r="A49" t="s">
        <v>107</v>
      </c>
    </row>
    <row r="50" spans="1:5" x14ac:dyDescent="0.25">
      <c r="A50" t="s">
        <v>108</v>
      </c>
    </row>
    <row r="52" spans="1:5" x14ac:dyDescent="0.25">
      <c r="B52" s="11" t="s">
        <v>191</v>
      </c>
    </row>
    <row r="53" spans="1:5" x14ac:dyDescent="0.25">
      <c r="B53" s="11" t="s">
        <v>177</v>
      </c>
      <c r="C53" s="33">
        <f ca="1">Q5Q6!H106</f>
        <v>9.3255269320843084</v>
      </c>
    </row>
    <row r="54" spans="1:5" x14ac:dyDescent="0.25">
      <c r="B54" s="11" t="s">
        <v>178</v>
      </c>
      <c r="C54" s="33">
        <f>Q5Q6!T106</f>
        <v>15.085714285714285</v>
      </c>
    </row>
    <row r="55" spans="1:5" x14ac:dyDescent="0.25">
      <c r="B55" s="11" t="s">
        <v>179</v>
      </c>
      <c r="C55" s="33">
        <f>Q5Q6!AF106</f>
        <v>0</v>
      </c>
    </row>
    <row r="57" spans="1:5" x14ac:dyDescent="0.25">
      <c r="A57" s="11" t="s">
        <v>109</v>
      </c>
    </row>
    <row r="58" spans="1:5" x14ac:dyDescent="0.25">
      <c r="A58" t="s">
        <v>110</v>
      </c>
    </row>
    <row r="59" spans="1:5" x14ac:dyDescent="0.25">
      <c r="A59" t="s">
        <v>111</v>
      </c>
    </row>
    <row r="61" spans="1:5" x14ac:dyDescent="0.25">
      <c r="B61" s="11" t="s">
        <v>194</v>
      </c>
      <c r="E61" s="11" t="s">
        <v>199</v>
      </c>
    </row>
    <row r="62" spans="1:5" x14ac:dyDescent="0.25">
      <c r="B62" s="11" t="s">
        <v>177</v>
      </c>
      <c r="C62" s="33">
        <f ca="1">Q5Q6!J106</f>
        <v>49728.172376854985</v>
      </c>
      <c r="E62" s="33">
        <f>Q5Q6!L106</f>
        <v>9.8023621674842474</v>
      </c>
    </row>
    <row r="63" spans="1:5" x14ac:dyDescent="0.25">
      <c r="B63" s="11" t="s">
        <v>178</v>
      </c>
      <c r="C63" s="33">
        <f>Q5Q6!V106</f>
        <v>22309.742689655173</v>
      </c>
      <c r="E63" s="33">
        <f>Q5Q6!X106</f>
        <v>9.0345070175438593</v>
      </c>
    </row>
    <row r="64" spans="1:5" x14ac:dyDescent="0.25">
      <c r="B64" s="11" t="s">
        <v>179</v>
      </c>
      <c r="C64" s="33">
        <f>Q5Q6!AH106</f>
        <v>0</v>
      </c>
      <c r="E64">
        <f>Q5Q6!AI106</f>
        <v>0</v>
      </c>
    </row>
    <row r="66" spans="1:4" x14ac:dyDescent="0.25">
      <c r="A66" t="s">
        <v>112</v>
      </c>
    </row>
    <row r="68" spans="1:4" x14ac:dyDescent="0.25">
      <c r="B68" s="11" t="s">
        <v>202</v>
      </c>
    </row>
    <row r="69" spans="1:4" x14ac:dyDescent="0.25">
      <c r="B69" s="11" t="s">
        <v>200</v>
      </c>
    </row>
    <row r="70" spans="1:4" x14ac:dyDescent="0.25">
      <c r="C70" s="35">
        <f ca="1">C62/100/E62</f>
        <v>50.73080501127577</v>
      </c>
      <c r="D70" s="11" t="s">
        <v>201</v>
      </c>
    </row>
    <row r="71" spans="1:4" x14ac:dyDescent="0.25">
      <c r="C71" s="35">
        <f>C63/100/E63</f>
        <v>24.693923693160567</v>
      </c>
      <c r="D71" s="11" t="s">
        <v>201</v>
      </c>
    </row>
    <row r="73" spans="1:4" x14ac:dyDescent="0.25">
      <c r="A73" t="s">
        <v>113</v>
      </c>
    </row>
    <row r="74" spans="1:4" x14ac:dyDescent="0.25">
      <c r="A74" t="s">
        <v>114</v>
      </c>
    </row>
    <row r="90" spans="1:6" x14ac:dyDescent="0.25">
      <c r="A90" t="s">
        <v>115</v>
      </c>
    </row>
    <row r="91" spans="1:6" x14ac:dyDescent="0.25">
      <c r="A91" t="s">
        <v>116</v>
      </c>
    </row>
    <row r="92" spans="1:6" x14ac:dyDescent="0.25">
      <c r="A92" t="s">
        <v>117</v>
      </c>
    </row>
    <row r="93" spans="1:6" x14ac:dyDescent="0.25">
      <c r="A93" t="s">
        <v>118</v>
      </c>
    </row>
    <row r="95" spans="1:6" x14ac:dyDescent="0.25">
      <c r="C95" s="11" t="s">
        <v>206</v>
      </c>
      <c r="D95" s="11" t="s">
        <v>207</v>
      </c>
      <c r="E95" s="11" t="s">
        <v>208</v>
      </c>
      <c r="F95" s="11" t="s">
        <v>209</v>
      </c>
    </row>
    <row r="96" spans="1:6" x14ac:dyDescent="0.25">
      <c r="B96" s="39" t="s">
        <v>211</v>
      </c>
      <c r="C96" s="38">
        <f>'Q9'!N108</f>
        <v>0.43548387096774194</v>
      </c>
      <c r="D96" s="38">
        <f>'Q9'!O108</f>
        <v>8.0645161290322578E-2</v>
      </c>
      <c r="E96" s="38">
        <f>'Q9'!P108</f>
        <v>0.14516129032258066</v>
      </c>
      <c r="F96" s="38">
        <f>'Q9'!Q108</f>
        <v>0.33870967741935482</v>
      </c>
    </row>
    <row r="97" spans="1:6" x14ac:dyDescent="0.25">
      <c r="B97" s="39" t="s">
        <v>212</v>
      </c>
      <c r="C97" s="38">
        <f>'Q9'!R108</f>
        <v>0.4</v>
      </c>
      <c r="D97" s="38">
        <f>'Q9'!S108</f>
        <v>0.2</v>
      </c>
      <c r="E97" s="38">
        <f>'Q9'!T108</f>
        <v>0.4</v>
      </c>
      <c r="F97" s="38">
        <f>'Q9'!U108</f>
        <v>0</v>
      </c>
    </row>
    <row r="98" spans="1:6" x14ac:dyDescent="0.25">
      <c r="B98" s="39" t="s">
        <v>213</v>
      </c>
      <c r="C98" s="38">
        <f>'Q9'!N110</f>
        <v>0.43283582089552236</v>
      </c>
      <c r="D98" s="38">
        <f>'Q9'!O110</f>
        <v>8.9552238805970144E-2</v>
      </c>
      <c r="E98" s="38">
        <f>'Q9'!P110</f>
        <v>0.16417910447761194</v>
      </c>
      <c r="F98" s="38">
        <f>'Q9'!Q110</f>
        <v>0.31343283582089554</v>
      </c>
    </row>
    <row r="100" spans="1:6" x14ac:dyDescent="0.25">
      <c r="A100" t="s">
        <v>119</v>
      </c>
    </row>
    <row r="101" spans="1:6" x14ac:dyDescent="0.25">
      <c r="A101" s="11" t="s">
        <v>120</v>
      </c>
    </row>
    <row r="103" spans="1:6" x14ac:dyDescent="0.25">
      <c r="D103" s="11" t="s">
        <v>217</v>
      </c>
    </row>
    <row r="104" spans="1:6" x14ac:dyDescent="0.25">
      <c r="C104" s="39" t="s">
        <v>218</v>
      </c>
      <c r="D104" s="40">
        <f>Q10Q11!Q108</f>
        <v>50.989552238805963</v>
      </c>
    </row>
    <row r="105" spans="1:6" x14ac:dyDescent="0.25">
      <c r="C105" s="39" t="s">
        <v>219</v>
      </c>
      <c r="D105" s="40">
        <f>Q10Q11!U108</f>
        <v>37.819402985074625</v>
      </c>
    </row>
    <row r="107" spans="1:6" x14ac:dyDescent="0.25">
      <c r="A107" t="s">
        <v>121</v>
      </c>
    </row>
    <row r="108" spans="1:6" x14ac:dyDescent="0.25">
      <c r="A108" t="s">
        <v>122</v>
      </c>
    </row>
    <row r="110" spans="1:6" ht="30" customHeight="1" x14ac:dyDescent="0.25">
      <c r="B110" s="43"/>
      <c r="C110" s="44" t="str">
        <f>Q10Q11!AC5</f>
        <v>Med A</v>
      </c>
      <c r="D110" s="44" t="str">
        <f>Q10Q11!AD5</f>
        <v>Med B</v>
      </c>
      <c r="E110" s="44" t="str">
        <f>Q10Q11!AE5</f>
        <v>LAB B Value SUM when MedA</v>
      </c>
      <c r="F110" s="44" t="str">
        <f>Q10Q11!AF5</f>
        <v>LAB B Value SUM when MedB</v>
      </c>
    </row>
    <row r="111" spans="1:6" x14ac:dyDescent="0.25">
      <c r="B111" s="44" t="str">
        <f>Q10Q11!AB6</f>
        <v>Med A</v>
      </c>
      <c r="C111" s="45">
        <f>Q10Q11!AC6</f>
        <v>1</v>
      </c>
      <c r="D111" s="45">
        <f>Q10Q11!AD6</f>
        <v>0.5779258239239794</v>
      </c>
      <c r="E111" s="45">
        <f>Q10Q11!AE6</f>
        <v>-4.5205055752519471E-2</v>
      </c>
      <c r="F111" s="45">
        <f>Q10Q11!AF6</f>
        <v>2.2136148494027744E-2</v>
      </c>
    </row>
    <row r="112" spans="1:6" x14ac:dyDescent="0.25">
      <c r="B112" s="44" t="str">
        <f>Q10Q11!AB7</f>
        <v>Med B</v>
      </c>
      <c r="C112" s="45">
        <f>Q10Q11!AC7</f>
        <v>0.5779258239239794</v>
      </c>
      <c r="D112" s="45">
        <f>Q10Q11!AD7</f>
        <v>1</v>
      </c>
      <c r="E112" s="45">
        <f>Q10Q11!AE7</f>
        <v>-0.25049072972228781</v>
      </c>
      <c r="F112" s="45">
        <f>Q10Q11!AF7</f>
        <v>0.32262774766926744</v>
      </c>
    </row>
    <row r="113" spans="2:6" ht="25" x14ac:dyDescent="0.25">
      <c r="B113" s="44" t="str">
        <f>Q10Q11!AB8</f>
        <v>LAB B Value SUM when MedA</v>
      </c>
      <c r="C113" s="45">
        <f>Q10Q11!AC8</f>
        <v>-4.5205055752519471E-2</v>
      </c>
      <c r="D113" s="45">
        <f>Q10Q11!AD8</f>
        <v>-0.25049072972228781</v>
      </c>
      <c r="E113" s="45">
        <f>Q10Q11!AE8</f>
        <v>1</v>
      </c>
      <c r="F113" s="45">
        <f>Q10Q11!AF8</f>
        <v>3.7878934921484884E-2</v>
      </c>
    </row>
    <row r="114" spans="2:6" ht="25" x14ac:dyDescent="0.25">
      <c r="B114" s="44" t="str">
        <f>Q10Q11!AB9</f>
        <v>LAB B Value SUM when MedB</v>
      </c>
      <c r="C114" s="45">
        <f>Q10Q11!AC9</f>
        <v>2.2136148494027744E-2</v>
      </c>
      <c r="D114" s="45">
        <f>Q10Q11!AD9</f>
        <v>0.32262774766926744</v>
      </c>
      <c r="E114" s="45">
        <f>Q10Q11!AE9</f>
        <v>3.7878934921484884E-2</v>
      </c>
      <c r="F114" s="45">
        <f>Q10Q11!AF9</f>
        <v>0.99999999999999989</v>
      </c>
    </row>
    <row r="117" spans="2:6" x14ac:dyDescent="0.25">
      <c r="B117" s="11" t="s">
        <v>224</v>
      </c>
    </row>
    <row r="118" spans="2:6" x14ac:dyDescent="0.25">
      <c r="B118" s="11" t="s">
        <v>223</v>
      </c>
    </row>
  </sheetData>
  <conditionalFormatting sqref="C111:F1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HB2023"/>
  <sheetViews>
    <sheetView showOutlineSymbols="0" zoomScaleNormal="100" zoomScalePageLayoutView="150" workbookViewId="0">
      <selection activeCell="I1" sqref="I1:I1048576"/>
    </sheetView>
  </sheetViews>
  <sheetFormatPr defaultColWidth="6.81640625" defaultRowHeight="12.75" customHeight="1" x14ac:dyDescent="0.25"/>
  <cols>
    <col min="1" max="1" width="4.1796875" style="1" customWidth="1"/>
    <col min="2" max="2" width="6.54296875" style="1" customWidth="1"/>
    <col min="3" max="3" width="10.81640625" style="1" customWidth="1"/>
    <col min="4" max="4" width="7.81640625" style="1" bestFit="1" customWidth="1"/>
    <col min="5" max="5" width="7.81640625" style="1" customWidth="1"/>
    <col min="6" max="6" width="24.7265625" style="1" bestFit="1" customWidth="1"/>
    <col min="7" max="7" width="6.81640625" style="1"/>
    <col min="8" max="8" width="12.81640625" style="1" bestFit="1" customWidth="1"/>
    <col min="9" max="9" width="8.1796875" style="1" customWidth="1"/>
    <col min="10" max="10" width="8" style="1" bestFit="1" customWidth="1"/>
    <col min="11" max="11" width="7" style="1" bestFit="1" customWidth="1"/>
    <col min="12" max="17" width="5.81640625" style="1" customWidth="1"/>
    <col min="18" max="18" width="10.54296875" style="1" bestFit="1" customWidth="1"/>
    <col min="19" max="19" width="6.453125" style="1" bestFit="1" customWidth="1"/>
    <col min="20" max="20" width="8.54296875" style="1" bestFit="1" customWidth="1"/>
    <col min="21" max="22" width="6.453125" style="1" bestFit="1" customWidth="1"/>
    <col min="23" max="23" width="8.81640625" style="1" bestFit="1" customWidth="1"/>
    <col min="24" max="24" width="10.54296875" style="1" bestFit="1" customWidth="1"/>
    <col min="25" max="25" width="7.81640625" style="1" bestFit="1" customWidth="1"/>
    <col min="26" max="26" width="10.453125" style="1" bestFit="1" customWidth="1"/>
    <col min="27" max="27" width="7.81640625" style="1" bestFit="1" customWidth="1"/>
    <col min="28" max="28" width="10.453125" style="1" bestFit="1" customWidth="1"/>
    <col min="29" max="29" width="7.81640625" style="1" bestFit="1" customWidth="1"/>
    <col min="30" max="30" width="10.453125" style="1" bestFit="1" customWidth="1"/>
    <col min="31" max="31" width="7.81640625" style="1" bestFit="1" customWidth="1"/>
    <col min="32" max="32" width="10.453125" style="1" bestFit="1" customWidth="1"/>
    <col min="33" max="33" width="7.81640625" style="1" bestFit="1" customWidth="1"/>
    <col min="34" max="34" width="10.453125" style="1" bestFit="1" customWidth="1"/>
    <col min="35" max="35" width="7.81640625" style="1" bestFit="1" customWidth="1"/>
    <col min="36" max="36" width="10.453125" style="1" bestFit="1" customWidth="1"/>
    <col min="37" max="37" width="7.81640625" style="1" bestFit="1" customWidth="1"/>
    <col min="38" max="38" width="10.453125" style="1" bestFit="1" customWidth="1"/>
    <col min="39" max="39" width="7.81640625" style="1" bestFit="1" customWidth="1"/>
    <col min="40" max="40" width="10.453125" style="1" bestFit="1" customWidth="1"/>
    <col min="41" max="41" width="7.81640625" style="1" bestFit="1" customWidth="1"/>
    <col min="42" max="42" width="10.453125" style="1" bestFit="1" customWidth="1"/>
    <col min="43" max="43" width="7.81640625" style="1" bestFit="1" customWidth="1"/>
    <col min="44" max="44" width="10.453125" style="1" bestFit="1" customWidth="1"/>
    <col min="45" max="45" width="7.81640625" style="1" bestFit="1" customWidth="1"/>
    <col min="46" max="46" width="10.453125" style="1" bestFit="1" customWidth="1"/>
    <col min="47" max="47" width="7.81640625" style="1" bestFit="1" customWidth="1"/>
    <col min="48" max="48" width="10.453125" style="1" bestFit="1" customWidth="1"/>
    <col min="49" max="49" width="7.81640625" style="1" bestFit="1" customWidth="1"/>
    <col min="50" max="50" width="10.453125" style="1" bestFit="1" customWidth="1"/>
    <col min="51" max="51" width="7.81640625" style="1" bestFit="1" customWidth="1"/>
    <col min="52" max="52" width="10.453125" style="1" bestFit="1" customWidth="1"/>
    <col min="53" max="53" width="7.81640625" style="1" bestFit="1" customWidth="1"/>
    <col min="54" max="54" width="10.453125" style="1" bestFit="1" customWidth="1"/>
    <col min="55" max="55" width="7.81640625" style="1" bestFit="1" customWidth="1"/>
    <col min="56" max="56" width="10.453125" style="1" bestFit="1" customWidth="1"/>
    <col min="57" max="57" width="7.81640625" style="1" bestFit="1" customWidth="1"/>
    <col min="58" max="58" width="10.453125" style="1" bestFit="1" customWidth="1"/>
    <col min="59" max="59" width="7.81640625" style="1" bestFit="1" customWidth="1"/>
    <col min="60" max="60" width="10.453125" style="1" bestFit="1" customWidth="1"/>
    <col min="61" max="61" width="8" style="1" bestFit="1" customWidth="1"/>
    <col min="62" max="62" width="7.81640625" style="1" bestFit="1" customWidth="1"/>
    <col min="63" max="63" width="10.453125" style="1" bestFit="1" customWidth="1"/>
    <col min="64" max="64" width="7.81640625" style="1" bestFit="1" customWidth="1"/>
    <col min="65" max="65" width="10.453125" style="1" bestFit="1" customWidth="1"/>
    <col min="66" max="66" width="7.81640625" style="1" bestFit="1" customWidth="1"/>
    <col min="67" max="67" width="10.453125" style="1" bestFit="1" customWidth="1"/>
    <col min="68" max="68" width="7.81640625" style="1" bestFit="1" customWidth="1"/>
    <col min="69" max="69" width="10.453125" style="1" bestFit="1" customWidth="1"/>
    <col min="70" max="70" width="7.81640625" style="1" bestFit="1" customWidth="1"/>
    <col min="71" max="71" width="10.453125" style="1" bestFit="1" customWidth="1"/>
    <col min="72" max="72" width="7.81640625" style="1" bestFit="1" customWidth="1"/>
    <col min="73" max="73" width="10.453125" style="1" bestFit="1" customWidth="1"/>
    <col min="74" max="74" width="7.81640625" style="1" bestFit="1" customWidth="1"/>
    <col min="75" max="75" width="10.453125" style="1" bestFit="1" customWidth="1"/>
    <col min="76" max="76" width="7.81640625" style="1" bestFit="1" customWidth="1"/>
    <col min="77" max="77" width="10.453125" style="1" bestFit="1" customWidth="1"/>
    <col min="78" max="78" width="8.81640625" style="1" bestFit="1" customWidth="1"/>
    <col min="79" max="79" width="11.453125" style="1" bestFit="1" customWidth="1"/>
    <col min="80" max="80" width="8.81640625" style="1" bestFit="1" customWidth="1"/>
    <col min="81" max="81" width="11.453125" style="1" bestFit="1" customWidth="1"/>
    <col min="82" max="82" width="8.81640625" style="1" bestFit="1" customWidth="1"/>
    <col min="83" max="83" width="11.453125" style="1" bestFit="1" customWidth="1"/>
    <col min="84" max="84" width="8.81640625" style="1" bestFit="1" customWidth="1"/>
    <col min="85" max="85" width="11.453125" style="1" bestFit="1" customWidth="1"/>
    <col min="86" max="86" width="8.81640625" style="1" bestFit="1" customWidth="1"/>
    <col min="87" max="87" width="11.453125" style="1" bestFit="1" customWidth="1"/>
    <col min="88" max="88" width="8.81640625" style="1" bestFit="1" customWidth="1"/>
    <col min="89" max="89" width="11.453125" style="1" bestFit="1" customWidth="1"/>
    <col min="90" max="90" width="8.81640625" style="1" bestFit="1" customWidth="1"/>
    <col min="91" max="91" width="11.453125" style="1" bestFit="1" customWidth="1"/>
    <col min="92" max="92" width="8.81640625" style="1" bestFit="1" customWidth="1"/>
    <col min="93" max="93" width="11.453125" style="1" bestFit="1" customWidth="1"/>
    <col min="94" max="94" width="8.81640625" style="1" bestFit="1" customWidth="1"/>
    <col min="95" max="95" width="11.453125" style="1" bestFit="1" customWidth="1"/>
    <col min="96" max="96" width="8.81640625" style="1" bestFit="1" customWidth="1"/>
    <col min="97" max="97" width="11.453125" style="1" bestFit="1" customWidth="1"/>
    <col min="98" max="98" width="8.81640625" style="1" bestFit="1" customWidth="1"/>
    <col min="99" max="99" width="11.453125" style="1" bestFit="1" customWidth="1"/>
    <col min="100" max="100" width="8.81640625" style="1" bestFit="1" customWidth="1"/>
    <col min="101" max="101" width="11.453125" style="1" bestFit="1" customWidth="1"/>
    <col min="102" max="102" width="8.81640625" style="1" bestFit="1" customWidth="1"/>
    <col min="103" max="103" width="11.453125" style="1" bestFit="1" customWidth="1"/>
    <col min="104" max="104" width="8.81640625" style="1" bestFit="1" customWidth="1"/>
    <col min="105" max="105" width="11.453125" style="1" bestFit="1" customWidth="1"/>
    <col min="106" max="106" width="8.81640625" style="1" bestFit="1" customWidth="1"/>
    <col min="107" max="107" width="11.453125" style="1" bestFit="1" customWidth="1"/>
    <col min="108" max="108" width="8.81640625" style="1" bestFit="1" customWidth="1"/>
    <col min="109" max="109" width="11.453125" style="1" bestFit="1" customWidth="1"/>
    <col min="110" max="110" width="8.81640625" style="1" bestFit="1" customWidth="1"/>
    <col min="111" max="111" width="11.453125" style="1" bestFit="1" customWidth="1"/>
    <col min="112" max="112" width="8.81640625" style="1" bestFit="1" customWidth="1"/>
    <col min="113" max="113" width="11.453125" style="1" bestFit="1" customWidth="1"/>
    <col min="114" max="114" width="8.81640625" style="1" bestFit="1" customWidth="1"/>
    <col min="115" max="115" width="11.453125" style="1" bestFit="1" customWidth="1"/>
    <col min="116" max="116" width="8.81640625" style="1" bestFit="1" customWidth="1"/>
    <col min="117" max="117" width="7.81640625" style="1" bestFit="1" customWidth="1"/>
    <col min="118" max="118" width="10.453125" style="1" bestFit="1" customWidth="1"/>
    <col min="119" max="119" width="7.81640625" style="1" bestFit="1" customWidth="1"/>
    <col min="120" max="120" width="10.453125" style="1" bestFit="1" customWidth="1"/>
    <col min="121" max="121" width="7.81640625" style="1" bestFit="1" customWidth="1"/>
    <col min="122" max="122" width="10.453125" style="1" bestFit="1" customWidth="1"/>
    <col min="123" max="123" width="7.81640625" style="1" bestFit="1" customWidth="1"/>
    <col min="124" max="124" width="10.453125" style="1" bestFit="1" customWidth="1"/>
    <col min="125" max="125" width="7.81640625" style="1" bestFit="1" customWidth="1"/>
    <col min="126" max="126" width="10.453125" style="1" bestFit="1" customWidth="1"/>
    <col min="127" max="127" width="8.81640625" style="1" bestFit="1" customWidth="1"/>
    <col min="128" max="128" width="11.453125" style="1" bestFit="1" customWidth="1"/>
    <col min="129" max="129" width="8.81640625" style="1" bestFit="1" customWidth="1"/>
    <col min="130" max="130" width="11.453125" style="1" bestFit="1" customWidth="1"/>
    <col min="131" max="131" width="8.81640625" style="1" bestFit="1" customWidth="1"/>
    <col min="132" max="132" width="11.453125" style="1" bestFit="1" customWidth="1"/>
    <col min="133" max="133" width="8.81640625" style="1" bestFit="1" customWidth="1"/>
    <col min="134" max="134" width="11.453125" style="1" bestFit="1" customWidth="1"/>
    <col min="135" max="135" width="8.81640625" style="1" bestFit="1" customWidth="1"/>
    <col min="136" max="136" width="11.453125" style="1" bestFit="1" customWidth="1"/>
    <col min="137" max="137" width="8.81640625" style="1" bestFit="1" customWidth="1"/>
    <col min="138" max="138" width="11.453125" style="1" bestFit="1" customWidth="1"/>
    <col min="139" max="139" width="8.81640625" style="1" bestFit="1" customWidth="1"/>
    <col min="140" max="140" width="11.453125" style="1" bestFit="1" customWidth="1"/>
    <col min="141" max="141" width="8.81640625" style="1" bestFit="1" customWidth="1"/>
    <col min="142" max="142" width="11.453125" style="1" bestFit="1" customWidth="1"/>
    <col min="143" max="143" width="8.81640625" style="1" bestFit="1" customWidth="1"/>
    <col min="144" max="144" width="11.453125" style="1" bestFit="1" customWidth="1"/>
    <col min="145" max="145" width="8.81640625" style="1" bestFit="1" customWidth="1"/>
    <col min="146" max="146" width="11.453125" style="1" bestFit="1" customWidth="1"/>
    <col min="147" max="147" width="8.81640625" style="1" bestFit="1" customWidth="1"/>
    <col min="148" max="148" width="7.54296875" style="1" bestFit="1" customWidth="1"/>
    <col min="149" max="149" width="10.1796875" style="1" bestFit="1" customWidth="1"/>
    <col min="150" max="150" width="8.54296875" style="1" bestFit="1" customWidth="1"/>
    <col min="151" max="151" width="11.1796875" style="1" bestFit="1" customWidth="1"/>
    <col min="152" max="152" width="8.54296875" style="1" bestFit="1" customWidth="1"/>
    <col min="153" max="153" width="11.1796875" style="1" bestFit="1" customWidth="1"/>
    <col min="154" max="154" width="8.54296875" style="1" bestFit="1" customWidth="1"/>
    <col min="155" max="155" width="11.1796875" style="1" bestFit="1" customWidth="1"/>
    <col min="156" max="156" width="8.54296875" style="1" bestFit="1" customWidth="1"/>
    <col min="157" max="157" width="11.1796875" style="1" bestFit="1" customWidth="1"/>
    <col min="158" max="158" width="8.54296875" style="1" bestFit="1" customWidth="1"/>
    <col min="159" max="159" width="11.1796875" style="1" bestFit="1" customWidth="1"/>
    <col min="160" max="160" width="8.54296875" style="1" bestFit="1" customWidth="1"/>
    <col min="161" max="161" width="11.1796875" style="1" bestFit="1" customWidth="1"/>
    <col min="162" max="162" width="8.54296875" style="1" bestFit="1" customWidth="1"/>
    <col min="163" max="163" width="11.1796875" style="1" bestFit="1" customWidth="1"/>
    <col min="164" max="164" width="8.54296875" style="1" bestFit="1" customWidth="1"/>
    <col min="165" max="165" width="11.1796875" style="1" bestFit="1" customWidth="1"/>
    <col min="166" max="166" width="8.54296875" style="1" bestFit="1" customWidth="1"/>
    <col min="167" max="167" width="11.1796875" style="1" bestFit="1" customWidth="1"/>
    <col min="168" max="168" width="8.54296875" style="1" bestFit="1" customWidth="1"/>
    <col min="169" max="169" width="11.1796875" style="1" bestFit="1" customWidth="1"/>
    <col min="170" max="170" width="8.54296875" style="1" bestFit="1" customWidth="1"/>
    <col min="171" max="171" width="11.1796875" style="1" bestFit="1" customWidth="1"/>
    <col min="172" max="172" width="8.54296875" style="1" bestFit="1" customWidth="1"/>
    <col min="173" max="173" width="7.54296875" style="1" bestFit="1" customWidth="1"/>
    <col min="174" max="174" width="10.1796875" style="1" bestFit="1" customWidth="1"/>
    <col min="175" max="175" width="8.54296875" style="1" bestFit="1" customWidth="1"/>
    <col min="176" max="176" width="11.1796875" style="1" bestFit="1" customWidth="1"/>
    <col min="177" max="177" width="8.54296875" style="1" bestFit="1" customWidth="1"/>
    <col min="178" max="178" width="11.1796875" style="1" bestFit="1" customWidth="1"/>
    <col min="179" max="179" width="8.54296875" style="1" bestFit="1" customWidth="1"/>
    <col min="180" max="180" width="11.1796875" style="1" bestFit="1" customWidth="1"/>
    <col min="181" max="181" width="8.54296875" style="1" bestFit="1" customWidth="1"/>
    <col min="182" max="182" width="11.1796875" style="1" bestFit="1" customWidth="1"/>
    <col min="183" max="183" width="8.54296875" style="1" bestFit="1" customWidth="1"/>
    <col min="184" max="184" width="11.1796875" style="1" bestFit="1" customWidth="1"/>
    <col min="185" max="185" width="8.54296875" style="1" bestFit="1" customWidth="1"/>
    <col min="186" max="186" width="11.1796875" style="1" bestFit="1" customWidth="1"/>
    <col min="187" max="187" width="8.54296875" style="1" bestFit="1" customWidth="1"/>
    <col min="188" max="188" width="11.1796875" style="1" bestFit="1" customWidth="1"/>
    <col min="189" max="189" width="8.54296875" style="1" bestFit="1" customWidth="1"/>
    <col min="190" max="190" width="6.453125" style="1" bestFit="1" customWidth="1"/>
    <col min="191" max="191" width="11.1796875" style="1" bestFit="1" customWidth="1"/>
    <col min="192" max="192" width="8.54296875" style="1" bestFit="1" customWidth="1"/>
    <col min="193" max="193" width="6.453125" style="1" bestFit="1" customWidth="1"/>
    <col min="194" max="194" width="11.1796875" style="1" bestFit="1" customWidth="1"/>
    <col min="195" max="195" width="8.54296875" style="1" bestFit="1" customWidth="1"/>
    <col min="196" max="196" width="11.1796875" style="1" bestFit="1" customWidth="1"/>
    <col min="197" max="197" width="8.54296875" style="1" bestFit="1" customWidth="1"/>
    <col min="198" max="198" width="11.1796875" style="1" bestFit="1" customWidth="1"/>
    <col min="199" max="199" width="8.54296875" style="1" bestFit="1" customWidth="1"/>
    <col min="200" max="200" width="6.453125" style="1" bestFit="1" customWidth="1"/>
    <col min="201" max="201" width="11.1796875" style="1" bestFit="1" customWidth="1"/>
    <col min="202" max="202" width="8.54296875" style="1" bestFit="1" customWidth="1"/>
    <col min="203" max="203" width="7.81640625" style="1" bestFit="1" customWidth="1"/>
    <col min="204" max="204" width="10.453125" style="1" bestFit="1" customWidth="1"/>
    <col min="205" max="205" width="7.81640625" style="1" bestFit="1" customWidth="1"/>
    <col min="206" max="206" width="10.453125" style="1" bestFit="1" customWidth="1"/>
    <col min="207" max="207" width="7.81640625" style="1" bestFit="1" customWidth="1"/>
    <col min="208" max="208" width="10.453125" style="1" bestFit="1" customWidth="1"/>
    <col min="209" max="209" width="8.81640625" style="1" bestFit="1" customWidth="1"/>
    <col min="210" max="210" width="10.54296875" style="1" bestFit="1" customWidth="1"/>
    <col min="211" max="16384" width="6.81640625" style="1"/>
  </cols>
  <sheetData>
    <row r="1" spans="1:210" ht="12.75" customHeight="1" x14ac:dyDescent="0.25">
      <c r="A1" s="1" t="s">
        <v>0</v>
      </c>
      <c r="B1" s="1" t="s">
        <v>81</v>
      </c>
      <c r="C1" s="1" t="s">
        <v>1</v>
      </c>
      <c r="D1" s="1" t="s">
        <v>2</v>
      </c>
      <c r="E1" s="1" t="s">
        <v>186</v>
      </c>
      <c r="H1" s="8" t="s">
        <v>97</v>
      </c>
      <c r="I1" s="8" t="s">
        <v>98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</row>
    <row r="2" spans="1:210" ht="12.5" x14ac:dyDescent="0.25">
      <c r="A2" s="1">
        <v>1</v>
      </c>
      <c r="B2" s="1" t="s">
        <v>82</v>
      </c>
      <c r="C2" s="2">
        <v>41092</v>
      </c>
      <c r="D2" s="3">
        <v>1500</v>
      </c>
      <c r="E2" s="1">
        <f>WEEKNUM(AdminTable[[#This Row],[Admin Date]])</f>
        <v>27</v>
      </c>
      <c r="H2"/>
      <c r="I2" t="s">
        <v>82</v>
      </c>
      <c r="J2"/>
      <c r="K2"/>
      <c r="L2"/>
      <c r="M2"/>
      <c r="N2" t="s">
        <v>83</v>
      </c>
      <c r="O2"/>
      <c r="P2"/>
      <c r="Q2"/>
      <c r="R2" t="s">
        <v>89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</row>
    <row r="3" spans="1:210" ht="12.5" x14ac:dyDescent="0.25">
      <c r="A3" s="1">
        <v>1</v>
      </c>
      <c r="B3" s="1" t="s">
        <v>82</v>
      </c>
      <c r="C3" s="2">
        <v>41096</v>
      </c>
      <c r="D3" s="3">
        <v>1500</v>
      </c>
      <c r="E3" s="1">
        <f>WEEKNUM(AdminTable[[#This Row],[Admin Date]])</f>
        <v>27</v>
      </c>
      <c r="H3" s="8" t="s">
        <v>87</v>
      </c>
      <c r="I3" s="30" t="s">
        <v>90</v>
      </c>
      <c r="J3" s="30" t="s">
        <v>91</v>
      </c>
      <c r="K3" s="30" t="s">
        <v>92</v>
      </c>
      <c r="L3" s="30" t="s">
        <v>94</v>
      </c>
      <c r="M3" s="30" t="s">
        <v>95</v>
      </c>
      <c r="N3" s="30" t="s">
        <v>92</v>
      </c>
      <c r="O3" s="30" t="s">
        <v>93</v>
      </c>
      <c r="P3" s="30" t="s">
        <v>94</v>
      </c>
      <c r="Q3" s="30" t="s">
        <v>95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</row>
    <row r="4" spans="1:210" ht="12.5" x14ac:dyDescent="0.25">
      <c r="A4" s="1">
        <v>1</v>
      </c>
      <c r="B4" s="1" t="s">
        <v>82</v>
      </c>
      <c r="C4" s="2">
        <v>41099</v>
      </c>
      <c r="D4" s="3">
        <v>1500</v>
      </c>
      <c r="E4" s="1">
        <f>WEEKNUM(AdminTable[[#This Row],[Admin Date]])</f>
        <v>28</v>
      </c>
      <c r="H4" s="9">
        <v>1</v>
      </c>
      <c r="I4">
        <v>17100</v>
      </c>
      <c r="J4">
        <v>22900</v>
      </c>
      <c r="K4">
        <v>3800</v>
      </c>
      <c r="L4"/>
      <c r="M4"/>
      <c r="N4">
        <v>4</v>
      </c>
      <c r="O4">
        <v>3</v>
      </c>
      <c r="P4">
        <v>1</v>
      </c>
      <c r="Q4"/>
      <c r="R4">
        <v>43808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</row>
    <row r="5" spans="1:210" ht="12.5" x14ac:dyDescent="0.25">
      <c r="A5" s="1">
        <v>1</v>
      </c>
      <c r="B5" s="1" t="s">
        <v>82</v>
      </c>
      <c r="C5" s="2">
        <v>41101</v>
      </c>
      <c r="D5" s="3">
        <v>1500</v>
      </c>
      <c r="E5" s="1">
        <f>WEEKNUM(AdminTable[[#This Row],[Admin Date]])</f>
        <v>28</v>
      </c>
      <c r="H5" s="9">
        <v>2</v>
      </c>
      <c r="I5">
        <v>17800</v>
      </c>
      <c r="J5">
        <v>9100</v>
      </c>
      <c r="K5"/>
      <c r="L5"/>
      <c r="M5"/>
      <c r="N5">
        <v>3</v>
      </c>
      <c r="O5"/>
      <c r="P5"/>
      <c r="Q5"/>
      <c r="R5">
        <v>26903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</row>
    <row r="6" spans="1:210" ht="12.5" x14ac:dyDescent="0.25">
      <c r="A6" s="1">
        <v>1</v>
      </c>
      <c r="B6" s="1" t="s">
        <v>82</v>
      </c>
      <c r="C6" s="2">
        <v>41103</v>
      </c>
      <c r="D6" s="3">
        <v>1500</v>
      </c>
      <c r="E6" s="1">
        <f>WEEKNUM(AdminTable[[#This Row],[Admin Date]])</f>
        <v>28</v>
      </c>
      <c r="H6" s="9">
        <v>3</v>
      </c>
      <c r="I6">
        <v>200</v>
      </c>
      <c r="J6"/>
      <c r="K6"/>
      <c r="L6"/>
      <c r="M6"/>
      <c r="N6"/>
      <c r="O6"/>
      <c r="P6"/>
      <c r="Q6"/>
      <c r="R6">
        <v>200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</row>
    <row r="7" spans="1:210" ht="12.5" x14ac:dyDescent="0.25">
      <c r="A7" s="1">
        <v>1</v>
      </c>
      <c r="B7" s="1" t="s">
        <v>82</v>
      </c>
      <c r="C7" s="2">
        <v>41106</v>
      </c>
      <c r="D7" s="3">
        <v>1500</v>
      </c>
      <c r="E7" s="1">
        <f>WEEKNUM(AdminTable[[#This Row],[Admin Date]])</f>
        <v>29</v>
      </c>
      <c r="H7" s="9">
        <v>4</v>
      </c>
      <c r="I7">
        <v>15600</v>
      </c>
      <c r="J7">
        <v>18000</v>
      </c>
      <c r="K7">
        <v>2600</v>
      </c>
      <c r="L7"/>
      <c r="M7"/>
      <c r="N7">
        <v>3</v>
      </c>
      <c r="O7"/>
      <c r="P7">
        <v>1</v>
      </c>
      <c r="Q7"/>
      <c r="R7">
        <v>36204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</row>
    <row r="8" spans="1:210" ht="12.5" x14ac:dyDescent="0.25">
      <c r="A8" s="1">
        <v>1</v>
      </c>
      <c r="B8" s="1" t="s">
        <v>82</v>
      </c>
      <c r="C8" s="2">
        <v>41110</v>
      </c>
      <c r="D8" s="3">
        <v>1500</v>
      </c>
      <c r="E8" s="1">
        <f>WEEKNUM(AdminTable[[#This Row],[Admin Date]])</f>
        <v>29</v>
      </c>
      <c r="H8" s="9">
        <v>5</v>
      </c>
      <c r="I8">
        <v>57000</v>
      </c>
      <c r="J8">
        <v>39900</v>
      </c>
      <c r="K8"/>
      <c r="L8"/>
      <c r="M8"/>
      <c r="N8">
        <v>8</v>
      </c>
      <c r="O8">
        <v>8</v>
      </c>
      <c r="P8">
        <v>8</v>
      </c>
      <c r="Q8"/>
      <c r="R8">
        <v>96924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</row>
    <row r="9" spans="1:210" ht="12.5" x14ac:dyDescent="0.25">
      <c r="A9" s="1">
        <v>1</v>
      </c>
      <c r="B9" s="1" t="s">
        <v>82</v>
      </c>
      <c r="C9" s="2">
        <v>41113</v>
      </c>
      <c r="D9" s="3">
        <v>1500</v>
      </c>
      <c r="E9" s="1">
        <f>WEEKNUM(AdminTable[[#This Row],[Admin Date]])</f>
        <v>30</v>
      </c>
      <c r="H9" s="9">
        <v>6</v>
      </c>
      <c r="I9"/>
      <c r="J9"/>
      <c r="K9"/>
      <c r="L9"/>
      <c r="M9">
        <v>3800</v>
      </c>
      <c r="N9"/>
      <c r="O9"/>
      <c r="P9"/>
      <c r="Q9"/>
      <c r="R9">
        <v>3800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</row>
    <row r="10" spans="1:210" ht="12.5" x14ac:dyDescent="0.25">
      <c r="A10" s="1">
        <v>1</v>
      </c>
      <c r="B10" s="1" t="s">
        <v>82</v>
      </c>
      <c r="C10" s="2">
        <v>41115</v>
      </c>
      <c r="D10" s="3">
        <v>1700</v>
      </c>
      <c r="E10" s="1">
        <f>WEEKNUM(AdminTable[[#This Row],[Admin Date]])</f>
        <v>30</v>
      </c>
      <c r="H10" s="9">
        <v>7</v>
      </c>
      <c r="I10">
        <v>44800</v>
      </c>
      <c r="J10"/>
      <c r="K10"/>
      <c r="L10"/>
      <c r="M10"/>
      <c r="N10"/>
      <c r="O10"/>
      <c r="P10"/>
      <c r="Q10"/>
      <c r="R10">
        <v>44800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</row>
    <row r="11" spans="1:210" ht="12.5" x14ac:dyDescent="0.25">
      <c r="A11" s="1">
        <v>1</v>
      </c>
      <c r="B11" s="1" t="s">
        <v>82</v>
      </c>
      <c r="C11" s="2">
        <v>41117</v>
      </c>
      <c r="D11" s="3">
        <v>1700</v>
      </c>
      <c r="E11" s="1">
        <f>WEEKNUM(AdminTable[[#This Row],[Admin Date]])</f>
        <v>30</v>
      </c>
      <c r="H11" s="9">
        <v>8</v>
      </c>
      <c r="I11">
        <v>26000</v>
      </c>
      <c r="J11">
        <v>28400</v>
      </c>
      <c r="K11">
        <v>7700</v>
      </c>
      <c r="L11"/>
      <c r="M11"/>
      <c r="N11">
        <v>5</v>
      </c>
      <c r="O11">
        <v>4</v>
      </c>
      <c r="P11">
        <v>4</v>
      </c>
      <c r="Q11"/>
      <c r="R11">
        <v>62113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</row>
    <row r="12" spans="1:210" ht="12.5" x14ac:dyDescent="0.25">
      <c r="A12" s="1">
        <v>1</v>
      </c>
      <c r="B12" s="1" t="s">
        <v>82</v>
      </c>
      <c r="C12" s="2">
        <v>41120</v>
      </c>
      <c r="D12" s="3">
        <v>1700</v>
      </c>
      <c r="E12" s="1">
        <f>WEEKNUM(AdminTable[[#This Row],[Admin Date]])</f>
        <v>31</v>
      </c>
      <c r="H12" s="9">
        <v>9</v>
      </c>
      <c r="I12">
        <v>27200</v>
      </c>
      <c r="J12">
        <v>27000</v>
      </c>
      <c r="K12">
        <v>13500</v>
      </c>
      <c r="L12"/>
      <c r="M12"/>
      <c r="N12">
        <v>8</v>
      </c>
      <c r="O12">
        <v>6</v>
      </c>
      <c r="P12">
        <v>6</v>
      </c>
      <c r="Q12"/>
      <c r="R12">
        <v>67720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</row>
    <row r="13" spans="1:210" ht="12.5" x14ac:dyDescent="0.25">
      <c r="A13" s="1">
        <v>1</v>
      </c>
      <c r="B13" s="1" t="s">
        <v>82</v>
      </c>
      <c r="C13" s="2">
        <v>41122</v>
      </c>
      <c r="D13" s="3">
        <v>1700</v>
      </c>
      <c r="E13" s="1">
        <f>WEEKNUM(AdminTable[[#This Row],[Admin Date]])</f>
        <v>31</v>
      </c>
      <c r="H13" s="9">
        <v>10</v>
      </c>
      <c r="I13"/>
      <c r="J13"/>
      <c r="K13">
        <v>11900</v>
      </c>
      <c r="L13"/>
      <c r="M13"/>
      <c r="N13">
        <v>8</v>
      </c>
      <c r="O13">
        <v>8</v>
      </c>
      <c r="P13">
        <v>8</v>
      </c>
      <c r="Q13"/>
      <c r="R13">
        <v>11924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</row>
    <row r="14" spans="1:210" ht="12.5" x14ac:dyDescent="0.25">
      <c r="A14" s="1">
        <v>1</v>
      </c>
      <c r="B14" s="1" t="s">
        <v>82</v>
      </c>
      <c r="C14" s="2">
        <v>41124</v>
      </c>
      <c r="D14" s="3">
        <v>1700</v>
      </c>
      <c r="E14" s="1">
        <f>WEEKNUM(AdminTable[[#This Row],[Admin Date]])</f>
        <v>31</v>
      </c>
      <c r="H14" s="9">
        <v>11</v>
      </c>
      <c r="I14"/>
      <c r="J14"/>
      <c r="K14"/>
      <c r="L14"/>
      <c r="M14"/>
      <c r="N14"/>
      <c r="O14"/>
      <c r="P14">
        <v>2</v>
      </c>
      <c r="Q14"/>
      <c r="R14">
        <v>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</row>
    <row r="15" spans="1:210" ht="12.5" x14ac:dyDescent="0.25">
      <c r="A15" s="1">
        <v>1</v>
      </c>
      <c r="B15" s="1" t="s">
        <v>82</v>
      </c>
      <c r="C15" s="2">
        <v>41127</v>
      </c>
      <c r="D15" s="3">
        <v>1700</v>
      </c>
      <c r="E15" s="1">
        <f>WEEKNUM(AdminTable[[#This Row],[Admin Date]])</f>
        <v>32</v>
      </c>
      <c r="H15" s="9">
        <v>12</v>
      </c>
      <c r="I15">
        <v>42400</v>
      </c>
      <c r="J15">
        <v>30400</v>
      </c>
      <c r="K15">
        <v>15600</v>
      </c>
      <c r="L15"/>
      <c r="M15"/>
      <c r="N15">
        <v>10</v>
      </c>
      <c r="O15">
        <v>10</v>
      </c>
      <c r="P15"/>
      <c r="Q15"/>
      <c r="R15">
        <v>88420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</row>
    <row r="16" spans="1:210" ht="12.5" x14ac:dyDescent="0.25">
      <c r="A16" s="1">
        <v>1</v>
      </c>
      <c r="B16" s="1" t="s">
        <v>82</v>
      </c>
      <c r="C16" s="2">
        <v>41129</v>
      </c>
      <c r="D16" s="3">
        <v>1700</v>
      </c>
      <c r="E16" s="1">
        <f>WEEKNUM(AdminTable[[#This Row],[Admin Date]])</f>
        <v>32</v>
      </c>
      <c r="H16" s="9">
        <v>13</v>
      </c>
      <c r="I16"/>
      <c r="J16"/>
      <c r="K16"/>
      <c r="L16">
        <v>40000</v>
      </c>
      <c r="M16"/>
      <c r="N16"/>
      <c r="O16"/>
      <c r="P16"/>
      <c r="Q16"/>
      <c r="R16">
        <v>40000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</row>
    <row r="17" spans="1:210" ht="12.5" x14ac:dyDescent="0.25">
      <c r="A17" s="1">
        <v>1</v>
      </c>
      <c r="B17" s="1" t="s">
        <v>82</v>
      </c>
      <c r="C17" s="2">
        <v>41131</v>
      </c>
      <c r="D17" s="3">
        <v>1700</v>
      </c>
      <c r="E17" s="1">
        <f>WEEKNUM(AdminTable[[#This Row],[Admin Date]])</f>
        <v>32</v>
      </c>
      <c r="H17" s="9">
        <v>14</v>
      </c>
      <c r="I17">
        <v>1500</v>
      </c>
      <c r="J17">
        <v>1200</v>
      </c>
      <c r="K17">
        <v>300</v>
      </c>
      <c r="L17"/>
      <c r="M17"/>
      <c r="N17"/>
      <c r="O17"/>
      <c r="P17"/>
      <c r="Q17"/>
      <c r="R17">
        <v>3000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</row>
    <row r="18" spans="1:210" ht="12.5" x14ac:dyDescent="0.25">
      <c r="A18" s="1">
        <v>1</v>
      </c>
      <c r="B18" s="1" t="s">
        <v>82</v>
      </c>
      <c r="C18" s="2">
        <v>41134</v>
      </c>
      <c r="D18" s="3">
        <v>1700</v>
      </c>
      <c r="E18" s="1">
        <f>WEEKNUM(AdminTable[[#This Row],[Admin Date]])</f>
        <v>33</v>
      </c>
      <c r="H18" s="9">
        <v>15</v>
      </c>
      <c r="I18">
        <v>15400</v>
      </c>
      <c r="J18">
        <v>1400</v>
      </c>
      <c r="K18">
        <v>2000</v>
      </c>
      <c r="L18"/>
      <c r="M18"/>
      <c r="N18">
        <v>3</v>
      </c>
      <c r="O18"/>
      <c r="P18">
        <v>1</v>
      </c>
      <c r="Q18"/>
      <c r="R18">
        <v>18804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</row>
    <row r="19" spans="1:210" ht="12.5" x14ac:dyDescent="0.25">
      <c r="A19" s="1">
        <v>1</v>
      </c>
      <c r="B19" s="1" t="s">
        <v>82</v>
      </c>
      <c r="C19" s="2">
        <v>41138</v>
      </c>
      <c r="D19" s="3">
        <v>1700</v>
      </c>
      <c r="E19" s="1">
        <f>WEEKNUM(AdminTable[[#This Row],[Admin Date]])</f>
        <v>33</v>
      </c>
      <c r="H19" s="9">
        <v>16</v>
      </c>
      <c r="I19">
        <v>57500</v>
      </c>
      <c r="J19">
        <v>66900</v>
      </c>
      <c r="K19">
        <v>17700</v>
      </c>
      <c r="L19"/>
      <c r="M19"/>
      <c r="N19">
        <v>8</v>
      </c>
      <c r="O19"/>
      <c r="P19">
        <v>2</v>
      </c>
      <c r="Q19"/>
      <c r="R19">
        <v>142110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</row>
    <row r="20" spans="1:210" ht="12.5" x14ac:dyDescent="0.25">
      <c r="A20" s="1">
        <v>1</v>
      </c>
      <c r="B20" s="1" t="s">
        <v>82</v>
      </c>
      <c r="C20" s="2">
        <v>41141</v>
      </c>
      <c r="D20" s="3">
        <v>1700</v>
      </c>
      <c r="E20" s="1">
        <f>WEEKNUM(AdminTable[[#This Row],[Admin Date]])</f>
        <v>34</v>
      </c>
      <c r="H20" s="9">
        <v>17</v>
      </c>
      <c r="I20">
        <v>3400</v>
      </c>
      <c r="J20">
        <v>21400</v>
      </c>
      <c r="K20">
        <v>9600</v>
      </c>
      <c r="L20"/>
      <c r="M20"/>
      <c r="N20">
        <v>6</v>
      </c>
      <c r="O20">
        <v>5</v>
      </c>
      <c r="P20">
        <v>16</v>
      </c>
      <c r="Q20"/>
      <c r="R20">
        <v>34427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</row>
    <row r="21" spans="1:210" ht="12.5" x14ac:dyDescent="0.25">
      <c r="A21" s="1">
        <v>1</v>
      </c>
      <c r="B21" s="1" t="s">
        <v>82</v>
      </c>
      <c r="C21" s="2">
        <v>41143</v>
      </c>
      <c r="D21" s="3">
        <v>1700</v>
      </c>
      <c r="E21" s="1">
        <f>WEEKNUM(AdminTable[[#This Row],[Admin Date]])</f>
        <v>34</v>
      </c>
      <c r="H21" s="9">
        <v>18</v>
      </c>
      <c r="I21">
        <v>41300</v>
      </c>
      <c r="J21">
        <v>72200</v>
      </c>
      <c r="K21">
        <v>11600</v>
      </c>
      <c r="L21"/>
      <c r="M21"/>
      <c r="N21">
        <v>8</v>
      </c>
      <c r="O21">
        <v>8</v>
      </c>
      <c r="P21">
        <v>8</v>
      </c>
      <c r="Q21"/>
      <c r="R21">
        <v>125124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</row>
    <row r="22" spans="1:210" ht="12.5" x14ac:dyDescent="0.25">
      <c r="A22" s="1">
        <v>1</v>
      </c>
      <c r="B22" s="1" t="s">
        <v>82</v>
      </c>
      <c r="C22" s="2">
        <v>41145</v>
      </c>
      <c r="D22" s="3">
        <v>1900</v>
      </c>
      <c r="E22" s="1">
        <f>WEEKNUM(AdminTable[[#This Row],[Admin Date]])</f>
        <v>34</v>
      </c>
      <c r="H22" s="9">
        <v>19</v>
      </c>
      <c r="I22">
        <v>22100</v>
      </c>
      <c r="J22">
        <v>23800</v>
      </c>
      <c r="K22">
        <v>3400</v>
      </c>
      <c r="L22"/>
      <c r="M22"/>
      <c r="N22">
        <v>4</v>
      </c>
      <c r="O22">
        <v>3</v>
      </c>
      <c r="P22">
        <v>5</v>
      </c>
      <c r="Q22"/>
      <c r="R22">
        <v>49312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</row>
    <row r="23" spans="1:210" ht="12.5" x14ac:dyDescent="0.25">
      <c r="A23" s="1">
        <v>1</v>
      </c>
      <c r="B23" s="1" t="s">
        <v>82</v>
      </c>
      <c r="C23" s="2">
        <v>41148</v>
      </c>
      <c r="D23" s="3">
        <v>1900</v>
      </c>
      <c r="E23" s="1">
        <f>WEEKNUM(AdminTable[[#This Row],[Admin Date]])</f>
        <v>35</v>
      </c>
      <c r="H23" s="9">
        <v>20</v>
      </c>
      <c r="I23">
        <v>47700</v>
      </c>
      <c r="J23">
        <v>69900</v>
      </c>
      <c r="K23">
        <v>11200</v>
      </c>
      <c r="L23"/>
      <c r="M23"/>
      <c r="N23">
        <v>8</v>
      </c>
      <c r="O23"/>
      <c r="P23">
        <v>2</v>
      </c>
      <c r="Q23"/>
      <c r="R23">
        <v>128810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</row>
    <row r="24" spans="1:210" ht="12.5" x14ac:dyDescent="0.25">
      <c r="A24" s="1">
        <v>1</v>
      </c>
      <c r="B24" s="1" t="s">
        <v>82</v>
      </c>
      <c r="C24" s="2">
        <v>41150</v>
      </c>
      <c r="D24" s="3">
        <v>1900</v>
      </c>
      <c r="E24" s="1">
        <f>WEEKNUM(AdminTable[[#This Row],[Admin Date]])</f>
        <v>35</v>
      </c>
      <c r="H24" s="9">
        <v>21</v>
      </c>
      <c r="I24">
        <v>25200</v>
      </c>
      <c r="J24">
        <v>34800</v>
      </c>
      <c r="K24">
        <v>6600</v>
      </c>
      <c r="L24"/>
      <c r="M24"/>
      <c r="N24">
        <v>6</v>
      </c>
      <c r="O24">
        <v>6</v>
      </c>
      <c r="P24"/>
      <c r="Q24"/>
      <c r="R24">
        <v>66612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</row>
    <row r="25" spans="1:210" ht="12.5" x14ac:dyDescent="0.25">
      <c r="A25" s="1">
        <v>1</v>
      </c>
      <c r="B25" s="1" t="s">
        <v>82</v>
      </c>
      <c r="C25" s="2">
        <v>41152</v>
      </c>
      <c r="D25" s="3">
        <v>1900</v>
      </c>
      <c r="E25" s="1">
        <f>WEEKNUM(AdminTable[[#This Row],[Admin Date]])</f>
        <v>35</v>
      </c>
      <c r="H25" s="9">
        <v>22</v>
      </c>
      <c r="I25">
        <v>38400</v>
      </c>
      <c r="J25">
        <v>93200</v>
      </c>
      <c r="K25">
        <v>14600</v>
      </c>
      <c r="L25"/>
      <c r="M25"/>
      <c r="N25"/>
      <c r="O25">
        <v>2</v>
      </c>
      <c r="P25">
        <v>4</v>
      </c>
      <c r="Q25"/>
      <c r="R25">
        <v>146206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</row>
    <row r="26" spans="1:210" ht="12.5" x14ac:dyDescent="0.25">
      <c r="A26" s="1">
        <v>1</v>
      </c>
      <c r="B26" s="1" t="s">
        <v>82</v>
      </c>
      <c r="C26" s="2">
        <v>41155</v>
      </c>
      <c r="D26" s="3">
        <v>1900</v>
      </c>
      <c r="E26" s="1">
        <f>WEEKNUM(AdminTable[[#This Row],[Admin Date]])</f>
        <v>36</v>
      </c>
      <c r="H26" s="9">
        <v>23</v>
      </c>
      <c r="I26">
        <v>57400</v>
      </c>
      <c r="J26">
        <v>52400</v>
      </c>
      <c r="K26"/>
      <c r="L26"/>
      <c r="M26"/>
      <c r="N26"/>
      <c r="O26"/>
      <c r="P26"/>
      <c r="Q26"/>
      <c r="R26">
        <v>109800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</row>
    <row r="27" spans="1:210" ht="12.5" x14ac:dyDescent="0.25">
      <c r="A27" s="1">
        <v>1</v>
      </c>
      <c r="B27" s="1" t="s">
        <v>82</v>
      </c>
      <c r="C27" s="2">
        <v>41157</v>
      </c>
      <c r="D27" s="3">
        <v>1900</v>
      </c>
      <c r="E27" s="1">
        <f>WEEKNUM(AdminTable[[#This Row],[Admin Date]])</f>
        <v>36</v>
      </c>
      <c r="H27" s="9">
        <v>24</v>
      </c>
      <c r="I27"/>
      <c r="J27"/>
      <c r="K27"/>
      <c r="L27"/>
      <c r="M27"/>
      <c r="N27">
        <v>3</v>
      </c>
      <c r="O27">
        <v>5</v>
      </c>
      <c r="P27"/>
      <c r="Q27"/>
      <c r="R27">
        <v>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</row>
    <row r="28" spans="1:210" ht="12.5" x14ac:dyDescent="0.25">
      <c r="A28" s="1">
        <v>1</v>
      </c>
      <c r="B28" s="1" t="s">
        <v>83</v>
      </c>
      <c r="C28" s="2">
        <v>41164</v>
      </c>
      <c r="D28" s="3">
        <v>4</v>
      </c>
      <c r="E28" s="1">
        <f>WEEKNUM(AdminTable[[#This Row],[Admin Date]])</f>
        <v>37</v>
      </c>
      <c r="H28" s="9">
        <v>25</v>
      </c>
      <c r="I28"/>
      <c r="J28">
        <v>9000</v>
      </c>
      <c r="K28">
        <v>6000</v>
      </c>
      <c r="L28"/>
      <c r="M28"/>
      <c r="N28">
        <v>6</v>
      </c>
      <c r="O28">
        <v>6</v>
      </c>
      <c r="P28">
        <v>6</v>
      </c>
      <c r="Q28"/>
      <c r="R28">
        <v>15018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</row>
    <row r="29" spans="1:210" ht="12.5" x14ac:dyDescent="0.25">
      <c r="A29" s="1">
        <v>1</v>
      </c>
      <c r="B29" s="1" t="s">
        <v>83</v>
      </c>
      <c r="C29" s="2">
        <v>41199</v>
      </c>
      <c r="D29" s="3">
        <v>3</v>
      </c>
      <c r="E29" s="1">
        <f>WEEKNUM(AdminTable[[#This Row],[Admin Date]])</f>
        <v>42</v>
      </c>
      <c r="H29" s="9">
        <v>26</v>
      </c>
      <c r="I29"/>
      <c r="J29">
        <v>13800</v>
      </c>
      <c r="K29"/>
      <c r="L29"/>
      <c r="M29"/>
      <c r="N29"/>
      <c r="O29"/>
      <c r="P29"/>
      <c r="Q29"/>
      <c r="R29">
        <v>13800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</row>
    <row r="30" spans="1:210" ht="12.5" x14ac:dyDescent="0.25">
      <c r="A30" s="1">
        <v>1</v>
      </c>
      <c r="B30" s="1" t="s">
        <v>83</v>
      </c>
      <c r="C30" s="2">
        <v>41241</v>
      </c>
      <c r="D30" s="3">
        <v>1</v>
      </c>
      <c r="E30" s="1">
        <f>WEEKNUM(AdminTable[[#This Row],[Admin Date]])</f>
        <v>48</v>
      </c>
      <c r="H30" s="9">
        <v>27</v>
      </c>
      <c r="I30"/>
      <c r="J30"/>
      <c r="K30"/>
      <c r="L30">
        <v>2400</v>
      </c>
      <c r="M30"/>
      <c r="N30"/>
      <c r="O30"/>
      <c r="P30"/>
      <c r="Q30"/>
      <c r="R30">
        <v>2400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</row>
    <row r="31" spans="1:210" ht="12.5" x14ac:dyDescent="0.25">
      <c r="A31" s="1">
        <v>2</v>
      </c>
      <c r="B31" s="1" t="s">
        <v>82</v>
      </c>
      <c r="C31" s="2">
        <v>41093</v>
      </c>
      <c r="D31" s="3">
        <v>1100</v>
      </c>
      <c r="E31" s="1">
        <f>WEEKNUM(AdminTable[[#This Row],[Admin Date]])</f>
        <v>27</v>
      </c>
      <c r="H31" s="9">
        <v>28</v>
      </c>
      <c r="I31">
        <v>55000</v>
      </c>
      <c r="J31">
        <v>40500</v>
      </c>
      <c r="K31"/>
      <c r="L31"/>
      <c r="M31"/>
      <c r="N31">
        <v>6</v>
      </c>
      <c r="O31"/>
      <c r="P31">
        <v>2</v>
      </c>
      <c r="Q31"/>
      <c r="R31">
        <v>95508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</row>
    <row r="32" spans="1:210" ht="12.5" x14ac:dyDescent="0.25">
      <c r="A32" s="1">
        <v>2</v>
      </c>
      <c r="B32" s="1" t="s">
        <v>82</v>
      </c>
      <c r="C32" s="2">
        <v>41095</v>
      </c>
      <c r="D32" s="3">
        <v>1100</v>
      </c>
      <c r="E32" s="1">
        <f>WEEKNUM(AdminTable[[#This Row],[Admin Date]])</f>
        <v>27</v>
      </c>
      <c r="H32" s="9">
        <v>29</v>
      </c>
      <c r="I32">
        <v>27200</v>
      </c>
      <c r="J32">
        <v>22000</v>
      </c>
      <c r="K32">
        <v>8800</v>
      </c>
      <c r="L32"/>
      <c r="M32"/>
      <c r="N32">
        <v>8</v>
      </c>
      <c r="O32"/>
      <c r="P32">
        <v>10</v>
      </c>
      <c r="Q32"/>
      <c r="R32">
        <v>58018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</row>
    <row r="33" spans="1:210" ht="12.5" x14ac:dyDescent="0.25">
      <c r="A33" s="1">
        <v>2</v>
      </c>
      <c r="B33" s="1" t="s">
        <v>82</v>
      </c>
      <c r="C33" s="2">
        <v>41096</v>
      </c>
      <c r="D33" s="3">
        <v>1300</v>
      </c>
      <c r="E33" s="1">
        <f>WEEKNUM(AdminTable[[#This Row],[Admin Date]])</f>
        <v>27</v>
      </c>
      <c r="H33" s="9">
        <v>30</v>
      </c>
      <c r="I33">
        <v>7800</v>
      </c>
      <c r="J33">
        <v>8800</v>
      </c>
      <c r="K33">
        <v>2400</v>
      </c>
      <c r="L33"/>
      <c r="M33"/>
      <c r="N33">
        <v>2</v>
      </c>
      <c r="O33">
        <v>3</v>
      </c>
      <c r="P33"/>
      <c r="Q33"/>
      <c r="R33">
        <v>19005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</row>
    <row r="34" spans="1:210" ht="12.5" x14ac:dyDescent="0.25">
      <c r="A34" s="1">
        <v>2</v>
      </c>
      <c r="B34" s="1" t="s">
        <v>82</v>
      </c>
      <c r="C34" s="2">
        <v>41097</v>
      </c>
      <c r="D34" s="3">
        <v>1300</v>
      </c>
      <c r="E34" s="1">
        <f>WEEKNUM(AdminTable[[#This Row],[Admin Date]])</f>
        <v>27</v>
      </c>
      <c r="H34" s="9">
        <v>31</v>
      </c>
      <c r="I34">
        <v>94800</v>
      </c>
      <c r="J34">
        <v>12100</v>
      </c>
      <c r="K34"/>
      <c r="L34"/>
      <c r="M34"/>
      <c r="N34">
        <v>13</v>
      </c>
      <c r="O34">
        <v>13</v>
      </c>
      <c r="P34">
        <v>13</v>
      </c>
      <c r="Q34"/>
      <c r="R34">
        <v>106939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</row>
    <row r="35" spans="1:210" ht="12.5" x14ac:dyDescent="0.25">
      <c r="A35" s="1">
        <v>2</v>
      </c>
      <c r="B35" s="1" t="s">
        <v>82</v>
      </c>
      <c r="C35" s="2">
        <v>41100</v>
      </c>
      <c r="D35" s="3">
        <v>1300</v>
      </c>
      <c r="E35" s="1">
        <f>WEEKNUM(AdminTable[[#This Row],[Admin Date]])</f>
        <v>28</v>
      </c>
      <c r="H35" s="9">
        <v>32</v>
      </c>
      <c r="I35"/>
      <c r="J35"/>
      <c r="K35"/>
      <c r="L35">
        <v>28000</v>
      </c>
      <c r="M35"/>
      <c r="N35"/>
      <c r="O35"/>
      <c r="P35"/>
      <c r="Q35"/>
      <c r="R35">
        <v>28000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</row>
    <row r="36" spans="1:210" ht="12.5" x14ac:dyDescent="0.25">
      <c r="A36" s="1">
        <v>2</v>
      </c>
      <c r="B36" s="1" t="s">
        <v>82</v>
      </c>
      <c r="C36" s="2">
        <v>41102</v>
      </c>
      <c r="D36" s="3">
        <v>1300</v>
      </c>
      <c r="E36" s="1">
        <f>WEEKNUM(AdminTable[[#This Row],[Admin Date]])</f>
        <v>28</v>
      </c>
      <c r="H36" s="9">
        <v>33</v>
      </c>
      <c r="I36">
        <v>48000</v>
      </c>
      <c r="J36">
        <v>36000</v>
      </c>
      <c r="K36">
        <v>6000</v>
      </c>
      <c r="L36"/>
      <c r="M36"/>
      <c r="N36"/>
      <c r="O36">
        <v>5</v>
      </c>
      <c r="P36">
        <v>5</v>
      </c>
      <c r="Q36"/>
      <c r="R36">
        <v>90010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</row>
    <row r="37" spans="1:210" ht="12.5" x14ac:dyDescent="0.25">
      <c r="A37" s="1">
        <v>2</v>
      </c>
      <c r="B37" s="1" t="s">
        <v>82</v>
      </c>
      <c r="C37" s="2">
        <v>41104</v>
      </c>
      <c r="D37" s="3">
        <v>1300</v>
      </c>
      <c r="E37" s="1">
        <f>WEEKNUM(AdminTable[[#This Row],[Admin Date]])</f>
        <v>28</v>
      </c>
      <c r="H37" s="9">
        <v>34</v>
      </c>
      <c r="I37"/>
      <c r="J37"/>
      <c r="K37"/>
      <c r="L37"/>
      <c r="M37"/>
      <c r="N37"/>
      <c r="O37">
        <v>3</v>
      </c>
      <c r="P37">
        <v>3</v>
      </c>
      <c r="Q37"/>
      <c r="R37">
        <v>6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</row>
    <row r="38" spans="1:210" ht="12.5" x14ac:dyDescent="0.25">
      <c r="A38" s="1">
        <v>2</v>
      </c>
      <c r="B38" s="1" t="s">
        <v>82</v>
      </c>
      <c r="C38" s="2">
        <v>41107</v>
      </c>
      <c r="D38" s="3">
        <v>1300</v>
      </c>
      <c r="E38" s="1">
        <f>WEEKNUM(AdminTable[[#This Row],[Admin Date]])</f>
        <v>29</v>
      </c>
      <c r="H38" s="9">
        <v>35</v>
      </c>
      <c r="I38">
        <v>50100</v>
      </c>
      <c r="J38">
        <v>137400</v>
      </c>
      <c r="K38"/>
      <c r="L38"/>
      <c r="M38"/>
      <c r="N38"/>
      <c r="O38">
        <v>3</v>
      </c>
      <c r="P38">
        <v>5</v>
      </c>
      <c r="Q38"/>
      <c r="R38">
        <v>187508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</row>
    <row r="39" spans="1:210" ht="12.5" x14ac:dyDescent="0.25">
      <c r="A39" s="1">
        <v>2</v>
      </c>
      <c r="B39" s="1" t="s">
        <v>82</v>
      </c>
      <c r="C39" s="2">
        <v>41109</v>
      </c>
      <c r="D39" s="3">
        <v>1300</v>
      </c>
      <c r="E39" s="1">
        <f>WEEKNUM(AdminTable[[#This Row],[Admin Date]])</f>
        <v>29</v>
      </c>
      <c r="H39" s="9">
        <v>36</v>
      </c>
      <c r="I39">
        <v>33300</v>
      </c>
      <c r="J39">
        <v>22200</v>
      </c>
      <c r="K39"/>
      <c r="L39"/>
      <c r="M39"/>
      <c r="N39">
        <v>6</v>
      </c>
      <c r="O39">
        <v>5</v>
      </c>
      <c r="P39">
        <v>4</v>
      </c>
      <c r="Q39"/>
      <c r="R39">
        <v>55515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</row>
    <row r="40" spans="1:210" ht="12.5" x14ac:dyDescent="0.25">
      <c r="A40" s="1">
        <v>2</v>
      </c>
      <c r="B40" s="1" t="s">
        <v>82</v>
      </c>
      <c r="C40" s="2">
        <v>41111</v>
      </c>
      <c r="D40" s="3">
        <v>1300</v>
      </c>
      <c r="E40" s="1">
        <f>WEEKNUM(AdminTable[[#This Row],[Admin Date]])</f>
        <v>29</v>
      </c>
      <c r="H40" s="9">
        <v>37</v>
      </c>
      <c r="I40"/>
      <c r="J40"/>
      <c r="K40"/>
      <c r="L40"/>
      <c r="M40"/>
      <c r="N40"/>
      <c r="O40">
        <v>1</v>
      </c>
      <c r="P40">
        <v>1</v>
      </c>
      <c r="Q40"/>
      <c r="R40">
        <v>2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</row>
    <row r="41" spans="1:210" ht="12.5" x14ac:dyDescent="0.25">
      <c r="A41" s="1">
        <v>2</v>
      </c>
      <c r="B41" s="1" t="s">
        <v>82</v>
      </c>
      <c r="C41" s="2">
        <v>41114</v>
      </c>
      <c r="D41" s="3">
        <v>1300</v>
      </c>
      <c r="E41" s="1">
        <f>WEEKNUM(AdminTable[[#This Row],[Admin Date]])</f>
        <v>30</v>
      </c>
      <c r="H41" s="9">
        <v>38</v>
      </c>
      <c r="I41"/>
      <c r="J41"/>
      <c r="K41">
        <v>2600</v>
      </c>
      <c r="L41"/>
      <c r="M41"/>
      <c r="N41">
        <v>5</v>
      </c>
      <c r="O41"/>
      <c r="P41"/>
      <c r="Q41"/>
      <c r="R41">
        <v>2605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</row>
    <row r="42" spans="1:210" ht="12.5" x14ac:dyDescent="0.25">
      <c r="A42" s="1">
        <v>2</v>
      </c>
      <c r="B42" s="1" t="s">
        <v>82</v>
      </c>
      <c r="C42" s="2">
        <v>41116</v>
      </c>
      <c r="D42" s="3">
        <v>1300</v>
      </c>
      <c r="E42" s="1">
        <f>WEEKNUM(AdminTable[[#This Row],[Admin Date]])</f>
        <v>30</v>
      </c>
      <c r="H42" s="9">
        <v>39</v>
      </c>
      <c r="I42">
        <v>36000</v>
      </c>
      <c r="J42">
        <v>31500</v>
      </c>
      <c r="K42">
        <v>4500</v>
      </c>
      <c r="L42"/>
      <c r="M42"/>
      <c r="N42">
        <v>8</v>
      </c>
      <c r="O42"/>
      <c r="P42"/>
      <c r="Q42"/>
      <c r="R42">
        <v>72008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</row>
    <row r="43" spans="1:210" ht="12.5" x14ac:dyDescent="0.25">
      <c r="A43" s="1">
        <v>2</v>
      </c>
      <c r="B43" s="1" t="s">
        <v>82</v>
      </c>
      <c r="C43" s="2">
        <v>41118</v>
      </c>
      <c r="D43" s="3">
        <v>1300</v>
      </c>
      <c r="E43" s="1">
        <f>WEEKNUM(AdminTable[[#This Row],[Admin Date]])</f>
        <v>30</v>
      </c>
      <c r="H43" s="9">
        <v>40</v>
      </c>
      <c r="I43">
        <v>37400</v>
      </c>
      <c r="J43">
        <v>20400</v>
      </c>
      <c r="K43"/>
      <c r="L43"/>
      <c r="M43"/>
      <c r="N43"/>
      <c r="O43"/>
      <c r="P43"/>
      <c r="Q43"/>
      <c r="R43">
        <v>57800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</row>
    <row r="44" spans="1:210" ht="12.5" x14ac:dyDescent="0.25">
      <c r="A44" s="1">
        <v>2</v>
      </c>
      <c r="B44" s="1" t="s">
        <v>82</v>
      </c>
      <c r="C44" s="2">
        <v>41121</v>
      </c>
      <c r="D44" s="3">
        <v>1300</v>
      </c>
      <c r="E44" s="1">
        <f>WEEKNUM(AdminTable[[#This Row],[Admin Date]])</f>
        <v>31</v>
      </c>
      <c r="H44" s="9">
        <v>41</v>
      </c>
      <c r="I44"/>
      <c r="J44"/>
      <c r="K44"/>
      <c r="L44"/>
      <c r="M44"/>
      <c r="N44">
        <v>6</v>
      </c>
      <c r="O44">
        <v>6</v>
      </c>
      <c r="P44"/>
      <c r="Q44"/>
      <c r="R44">
        <v>12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</row>
    <row r="45" spans="1:210" ht="12.5" x14ac:dyDescent="0.25">
      <c r="A45" s="1">
        <v>2</v>
      </c>
      <c r="B45" s="1" t="s">
        <v>82</v>
      </c>
      <c r="C45" s="2">
        <v>41123</v>
      </c>
      <c r="D45" s="3">
        <v>1300</v>
      </c>
      <c r="E45" s="1">
        <f>WEEKNUM(AdminTable[[#This Row],[Admin Date]])</f>
        <v>31</v>
      </c>
      <c r="H45" s="9">
        <v>42</v>
      </c>
      <c r="I45">
        <v>7800</v>
      </c>
      <c r="J45"/>
      <c r="K45"/>
      <c r="L45"/>
      <c r="M45"/>
      <c r="N45"/>
      <c r="O45">
        <v>2</v>
      </c>
      <c r="P45">
        <v>3</v>
      </c>
      <c r="Q45"/>
      <c r="R45">
        <v>7805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</row>
    <row r="46" spans="1:210" ht="12.5" x14ac:dyDescent="0.25">
      <c r="A46" s="1">
        <v>2</v>
      </c>
      <c r="B46" s="1" t="s">
        <v>82</v>
      </c>
      <c r="C46" s="2">
        <v>41125</v>
      </c>
      <c r="D46" s="3">
        <v>1300</v>
      </c>
      <c r="E46" s="1">
        <f>WEEKNUM(AdminTable[[#This Row],[Admin Date]])</f>
        <v>31</v>
      </c>
      <c r="H46" s="9">
        <v>43</v>
      </c>
      <c r="I46">
        <v>9000</v>
      </c>
      <c r="J46"/>
      <c r="K46"/>
      <c r="L46"/>
      <c r="M46"/>
      <c r="N46"/>
      <c r="O46"/>
      <c r="P46"/>
      <c r="Q46"/>
      <c r="R46">
        <v>9000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</row>
    <row r="47" spans="1:210" ht="12.5" x14ac:dyDescent="0.25">
      <c r="A47" s="1">
        <v>2</v>
      </c>
      <c r="B47" s="1" t="s">
        <v>82</v>
      </c>
      <c r="C47" s="2">
        <v>41128</v>
      </c>
      <c r="D47" s="3">
        <v>1300</v>
      </c>
      <c r="E47" s="1">
        <f>WEEKNUM(AdminTable[[#This Row],[Admin Date]])</f>
        <v>32</v>
      </c>
      <c r="H47" s="9">
        <v>44</v>
      </c>
      <c r="I47"/>
      <c r="J47"/>
      <c r="K47"/>
      <c r="L47"/>
      <c r="M47"/>
      <c r="N47"/>
      <c r="O47">
        <v>2</v>
      </c>
      <c r="P47"/>
      <c r="Q47"/>
      <c r="R47">
        <v>2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</row>
    <row r="48" spans="1:210" ht="12.5" x14ac:dyDescent="0.25">
      <c r="A48" s="1">
        <v>2</v>
      </c>
      <c r="B48" s="1" t="s">
        <v>82</v>
      </c>
      <c r="C48" s="2">
        <v>41130</v>
      </c>
      <c r="D48" s="3">
        <v>1300</v>
      </c>
      <c r="E48" s="1">
        <f>WEEKNUM(AdminTable[[#This Row],[Admin Date]])</f>
        <v>32</v>
      </c>
      <c r="H48" s="9">
        <v>45</v>
      </c>
      <c r="I48"/>
      <c r="J48"/>
      <c r="K48"/>
      <c r="L48"/>
      <c r="M48"/>
      <c r="N48"/>
      <c r="O48"/>
      <c r="P48">
        <v>2</v>
      </c>
      <c r="Q48"/>
      <c r="R48">
        <v>2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</row>
    <row r="49" spans="1:210" ht="12.5" x14ac:dyDescent="0.25">
      <c r="A49" s="1">
        <v>2</v>
      </c>
      <c r="B49" s="1" t="s">
        <v>82</v>
      </c>
      <c r="C49" s="2">
        <v>41131</v>
      </c>
      <c r="D49" s="3">
        <v>1300</v>
      </c>
      <c r="E49" s="1">
        <f>WEEKNUM(AdminTable[[#This Row],[Admin Date]])</f>
        <v>32</v>
      </c>
      <c r="H49" s="9">
        <v>46</v>
      </c>
      <c r="I49">
        <v>116600</v>
      </c>
      <c r="J49">
        <v>161600</v>
      </c>
      <c r="K49">
        <v>23400</v>
      </c>
      <c r="L49"/>
      <c r="M49"/>
      <c r="N49">
        <v>13</v>
      </c>
      <c r="O49">
        <v>8</v>
      </c>
      <c r="P49">
        <v>10</v>
      </c>
      <c r="Q49"/>
      <c r="R49">
        <v>301631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</row>
    <row r="50" spans="1:210" ht="12.5" x14ac:dyDescent="0.25">
      <c r="A50" s="1">
        <v>2</v>
      </c>
      <c r="B50" s="1" t="s">
        <v>82</v>
      </c>
      <c r="C50" s="2">
        <v>41135</v>
      </c>
      <c r="D50" s="3">
        <v>1300</v>
      </c>
      <c r="E50" s="1">
        <f>WEEKNUM(AdminTable[[#This Row],[Admin Date]])</f>
        <v>33</v>
      </c>
      <c r="H50" s="9">
        <v>47</v>
      </c>
      <c r="I50">
        <v>250000</v>
      </c>
      <c r="J50">
        <v>252000</v>
      </c>
      <c r="K50">
        <v>36000</v>
      </c>
      <c r="L50"/>
      <c r="M50"/>
      <c r="N50">
        <v>16</v>
      </c>
      <c r="O50">
        <v>20</v>
      </c>
      <c r="P50">
        <v>20</v>
      </c>
      <c r="Q50"/>
      <c r="R50">
        <v>538056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</row>
    <row r="51" spans="1:210" ht="12.5" x14ac:dyDescent="0.25">
      <c r="A51" s="1">
        <v>2</v>
      </c>
      <c r="B51" s="1" t="s">
        <v>82</v>
      </c>
      <c r="C51" s="2">
        <v>41139</v>
      </c>
      <c r="D51" s="3">
        <v>1300</v>
      </c>
      <c r="E51" s="1">
        <f>WEEKNUM(AdminTable[[#This Row],[Admin Date]])</f>
        <v>33</v>
      </c>
      <c r="H51" s="9">
        <v>48</v>
      </c>
      <c r="I51">
        <v>40100</v>
      </c>
      <c r="J51">
        <v>20300</v>
      </c>
      <c r="K51">
        <v>4000</v>
      </c>
      <c r="L51"/>
      <c r="M51"/>
      <c r="N51">
        <v>4</v>
      </c>
      <c r="O51">
        <v>3</v>
      </c>
      <c r="P51">
        <v>5</v>
      </c>
      <c r="Q51"/>
      <c r="R51">
        <v>64412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</row>
    <row r="52" spans="1:210" ht="12.5" x14ac:dyDescent="0.25">
      <c r="A52" s="1">
        <v>2</v>
      </c>
      <c r="B52" s="1" t="s">
        <v>83</v>
      </c>
      <c r="C52" s="2">
        <v>41165</v>
      </c>
      <c r="D52" s="3">
        <v>3</v>
      </c>
      <c r="E52" s="1">
        <f>WEEKNUM(AdminTable[[#This Row],[Admin Date]])</f>
        <v>37</v>
      </c>
      <c r="H52" s="9">
        <v>49</v>
      </c>
      <c r="I52">
        <v>11900</v>
      </c>
      <c r="J52">
        <v>20400</v>
      </c>
      <c r="K52">
        <v>5100</v>
      </c>
      <c r="L52"/>
      <c r="M52"/>
      <c r="N52">
        <v>4</v>
      </c>
      <c r="O52"/>
      <c r="P52"/>
      <c r="Q52"/>
      <c r="R52">
        <v>37404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</row>
    <row r="53" spans="1:210" ht="12.5" x14ac:dyDescent="0.25">
      <c r="A53" s="1">
        <v>3</v>
      </c>
      <c r="B53" s="1" t="s">
        <v>82</v>
      </c>
      <c r="C53" s="2">
        <v>41092</v>
      </c>
      <c r="D53" s="3">
        <v>100</v>
      </c>
      <c r="E53" s="1">
        <f>WEEKNUM(AdminTable[[#This Row],[Admin Date]])</f>
        <v>27</v>
      </c>
      <c r="H53" s="9">
        <v>50</v>
      </c>
      <c r="I53">
        <v>78400</v>
      </c>
      <c r="J53">
        <v>93600</v>
      </c>
      <c r="K53">
        <v>20900</v>
      </c>
      <c r="L53"/>
      <c r="M53"/>
      <c r="N53"/>
      <c r="O53"/>
      <c r="P53"/>
      <c r="Q53"/>
      <c r="R53">
        <v>192900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</row>
    <row r="54" spans="1:210" ht="12.5" x14ac:dyDescent="0.25">
      <c r="A54" s="1">
        <v>3</v>
      </c>
      <c r="B54" s="1" t="s">
        <v>82</v>
      </c>
      <c r="C54" s="2">
        <v>41094</v>
      </c>
      <c r="D54" s="3">
        <v>100</v>
      </c>
      <c r="E54" s="1">
        <f>WEEKNUM(AdminTable[[#This Row],[Admin Date]])</f>
        <v>27</v>
      </c>
      <c r="H54" s="9">
        <v>51</v>
      </c>
      <c r="I54">
        <v>5000</v>
      </c>
      <c r="J54"/>
      <c r="K54"/>
      <c r="L54"/>
      <c r="M54"/>
      <c r="N54"/>
      <c r="O54"/>
      <c r="P54"/>
      <c r="Q54"/>
      <c r="R54">
        <v>5000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</row>
    <row r="55" spans="1:210" ht="12.5" x14ac:dyDescent="0.25">
      <c r="A55" s="1">
        <v>4</v>
      </c>
      <c r="B55" s="1" t="s">
        <v>82</v>
      </c>
      <c r="C55" s="2">
        <v>41092</v>
      </c>
      <c r="D55" s="3">
        <v>1200</v>
      </c>
      <c r="E55" s="1">
        <f>WEEKNUM(AdminTable[[#This Row],[Admin Date]])</f>
        <v>27</v>
      </c>
      <c r="H55" s="9">
        <v>52</v>
      </c>
      <c r="I55"/>
      <c r="J55">
        <v>52800</v>
      </c>
      <c r="K55">
        <v>9200</v>
      </c>
      <c r="L55"/>
      <c r="M55"/>
      <c r="N55">
        <v>8</v>
      </c>
      <c r="O55">
        <v>8</v>
      </c>
      <c r="P55">
        <v>8</v>
      </c>
      <c r="Q55"/>
      <c r="R55">
        <v>62024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</row>
    <row r="56" spans="1:210" ht="12.5" x14ac:dyDescent="0.25">
      <c r="A56" s="1">
        <v>4</v>
      </c>
      <c r="B56" s="1" t="s">
        <v>82</v>
      </c>
      <c r="C56" s="2">
        <v>41094</v>
      </c>
      <c r="D56" s="3">
        <v>1200</v>
      </c>
      <c r="E56" s="1">
        <f>WEEKNUM(AdminTable[[#This Row],[Admin Date]])</f>
        <v>27</v>
      </c>
      <c r="H56" s="9">
        <v>53</v>
      </c>
      <c r="I56">
        <v>6600</v>
      </c>
      <c r="J56">
        <v>3600</v>
      </c>
      <c r="K56">
        <v>5400</v>
      </c>
      <c r="L56"/>
      <c r="M56"/>
      <c r="N56">
        <v>4</v>
      </c>
      <c r="O56">
        <v>4</v>
      </c>
      <c r="P56">
        <v>3</v>
      </c>
      <c r="Q56"/>
      <c r="R56">
        <v>15611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</row>
    <row r="57" spans="1:210" ht="12.5" x14ac:dyDescent="0.25">
      <c r="A57" s="1">
        <v>4</v>
      </c>
      <c r="B57" s="1" t="s">
        <v>82</v>
      </c>
      <c r="C57" s="2">
        <v>41096</v>
      </c>
      <c r="D57" s="3">
        <v>1200</v>
      </c>
      <c r="E57" s="1">
        <f>WEEKNUM(AdminTable[[#This Row],[Admin Date]])</f>
        <v>27</v>
      </c>
      <c r="H57" s="9">
        <v>54</v>
      </c>
      <c r="I57">
        <v>58000</v>
      </c>
      <c r="J57">
        <v>90900</v>
      </c>
      <c r="K57">
        <v>7000</v>
      </c>
      <c r="L57"/>
      <c r="M57"/>
      <c r="N57">
        <v>10</v>
      </c>
      <c r="O57">
        <v>10</v>
      </c>
      <c r="P57">
        <v>10</v>
      </c>
      <c r="Q57"/>
      <c r="R57">
        <v>155930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</row>
    <row r="58" spans="1:210" ht="12.5" x14ac:dyDescent="0.25">
      <c r="A58" s="1">
        <v>4</v>
      </c>
      <c r="B58" s="1" t="s">
        <v>82</v>
      </c>
      <c r="C58" s="2">
        <v>41099</v>
      </c>
      <c r="D58" s="3">
        <v>1200</v>
      </c>
      <c r="E58" s="1">
        <f>WEEKNUM(AdminTable[[#This Row],[Admin Date]])</f>
        <v>28</v>
      </c>
      <c r="H58" s="9">
        <v>55</v>
      </c>
      <c r="I58">
        <v>69900</v>
      </c>
      <c r="J58">
        <v>29700</v>
      </c>
      <c r="K58"/>
      <c r="L58"/>
      <c r="M58"/>
      <c r="N58"/>
      <c r="O58"/>
      <c r="P58"/>
      <c r="Q58"/>
      <c r="R58">
        <v>99600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</row>
    <row r="59" spans="1:210" ht="12.5" x14ac:dyDescent="0.25">
      <c r="A59" s="1">
        <v>4</v>
      </c>
      <c r="B59" s="1" t="s">
        <v>82</v>
      </c>
      <c r="C59" s="2">
        <v>41101</v>
      </c>
      <c r="D59" s="3">
        <v>1200</v>
      </c>
      <c r="E59" s="1">
        <f>WEEKNUM(AdminTable[[#This Row],[Admin Date]])</f>
        <v>28</v>
      </c>
      <c r="H59" s="9">
        <v>56</v>
      </c>
      <c r="I59"/>
      <c r="J59"/>
      <c r="K59"/>
      <c r="L59"/>
      <c r="M59"/>
      <c r="N59">
        <v>2</v>
      </c>
      <c r="O59">
        <v>3</v>
      </c>
      <c r="P59">
        <v>3</v>
      </c>
      <c r="Q59"/>
      <c r="R59">
        <v>8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</row>
    <row r="60" spans="1:210" ht="12.5" x14ac:dyDescent="0.25">
      <c r="A60" s="1">
        <v>4</v>
      </c>
      <c r="B60" s="1" t="s">
        <v>82</v>
      </c>
      <c r="C60" s="2">
        <v>41103</v>
      </c>
      <c r="D60" s="3">
        <v>1200</v>
      </c>
      <c r="E60" s="1">
        <f>WEEKNUM(AdminTable[[#This Row],[Admin Date]])</f>
        <v>28</v>
      </c>
      <c r="H60" s="9">
        <v>57</v>
      </c>
      <c r="I60">
        <v>198000</v>
      </c>
      <c r="J60">
        <v>18000</v>
      </c>
      <c r="K60"/>
      <c r="L60"/>
      <c r="M60"/>
      <c r="N60">
        <v>16</v>
      </c>
      <c r="O60">
        <v>13</v>
      </c>
      <c r="P60">
        <v>13</v>
      </c>
      <c r="Q60"/>
      <c r="R60">
        <v>216042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</row>
    <row r="61" spans="1:210" ht="12.5" x14ac:dyDescent="0.25">
      <c r="A61" s="1">
        <v>4</v>
      </c>
      <c r="B61" s="1" t="s">
        <v>82</v>
      </c>
      <c r="C61" s="2">
        <v>41106</v>
      </c>
      <c r="D61" s="3">
        <v>1200</v>
      </c>
      <c r="E61" s="1">
        <f>WEEKNUM(AdminTable[[#This Row],[Admin Date]])</f>
        <v>29</v>
      </c>
      <c r="H61" s="9">
        <v>58</v>
      </c>
      <c r="I61"/>
      <c r="J61"/>
      <c r="K61"/>
      <c r="L61"/>
      <c r="M61">
        <v>800</v>
      </c>
      <c r="N61"/>
      <c r="O61"/>
      <c r="P61"/>
      <c r="Q61"/>
      <c r="R61">
        <v>800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</row>
    <row r="62" spans="1:210" ht="12.5" x14ac:dyDescent="0.25">
      <c r="A62" s="1">
        <v>4</v>
      </c>
      <c r="B62" s="1" t="s">
        <v>82</v>
      </c>
      <c r="C62" s="2">
        <v>41108</v>
      </c>
      <c r="D62" s="3">
        <v>1200</v>
      </c>
      <c r="E62" s="1">
        <f>WEEKNUM(AdminTable[[#This Row],[Admin Date]])</f>
        <v>29</v>
      </c>
      <c r="H62" s="9">
        <v>59</v>
      </c>
      <c r="I62">
        <v>16900</v>
      </c>
      <c r="J62">
        <v>1300</v>
      </c>
      <c r="K62"/>
      <c r="L62"/>
      <c r="M62"/>
      <c r="N62"/>
      <c r="O62"/>
      <c r="P62"/>
      <c r="Q62"/>
      <c r="R62">
        <v>18200</v>
      </c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</row>
    <row r="63" spans="1:210" ht="12.5" x14ac:dyDescent="0.25">
      <c r="A63" s="1">
        <v>4</v>
      </c>
      <c r="B63" s="1" t="s">
        <v>82</v>
      </c>
      <c r="C63" s="2">
        <v>41110</v>
      </c>
      <c r="D63" s="3">
        <v>1200</v>
      </c>
      <c r="E63" s="1">
        <f>WEEKNUM(AdminTable[[#This Row],[Admin Date]])</f>
        <v>29</v>
      </c>
      <c r="H63" s="9">
        <v>60</v>
      </c>
      <c r="I63">
        <v>32500</v>
      </c>
      <c r="J63">
        <v>35000</v>
      </c>
      <c r="K63">
        <v>5000</v>
      </c>
      <c r="L63"/>
      <c r="M63"/>
      <c r="N63">
        <v>5</v>
      </c>
      <c r="O63">
        <v>5</v>
      </c>
      <c r="P63">
        <v>6</v>
      </c>
      <c r="Q63"/>
      <c r="R63">
        <v>72516</v>
      </c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</row>
    <row r="64" spans="1:210" ht="12.5" x14ac:dyDescent="0.25">
      <c r="A64" s="1">
        <v>4</v>
      </c>
      <c r="B64" s="1" t="s">
        <v>82</v>
      </c>
      <c r="C64" s="2">
        <v>41113</v>
      </c>
      <c r="D64" s="3">
        <v>1200</v>
      </c>
      <c r="E64" s="1">
        <f>WEEKNUM(AdminTable[[#This Row],[Admin Date]])</f>
        <v>30</v>
      </c>
      <c r="H64" s="9">
        <v>61</v>
      </c>
      <c r="I64">
        <v>2000</v>
      </c>
      <c r="J64">
        <v>6400</v>
      </c>
      <c r="K64"/>
      <c r="L64"/>
      <c r="M64"/>
      <c r="N64"/>
      <c r="O64"/>
      <c r="P64"/>
      <c r="Q64"/>
      <c r="R64">
        <v>8400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</row>
    <row r="65" spans="1:210" ht="12.5" x14ac:dyDescent="0.25">
      <c r="A65" s="1">
        <v>4</v>
      </c>
      <c r="B65" s="1" t="s">
        <v>82</v>
      </c>
      <c r="C65" s="2">
        <v>41115</v>
      </c>
      <c r="D65" s="3">
        <v>1200</v>
      </c>
      <c r="E65" s="1">
        <f>WEEKNUM(AdminTable[[#This Row],[Admin Date]])</f>
        <v>30</v>
      </c>
      <c r="H65" s="9">
        <v>62</v>
      </c>
      <c r="I65"/>
      <c r="J65"/>
      <c r="K65">
        <v>1400</v>
      </c>
      <c r="L65"/>
      <c r="M65"/>
      <c r="N65"/>
      <c r="O65"/>
      <c r="P65"/>
      <c r="Q65"/>
      <c r="R65">
        <v>1400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</row>
    <row r="66" spans="1:210" ht="12.5" x14ac:dyDescent="0.25">
      <c r="A66" s="1">
        <v>4</v>
      </c>
      <c r="B66" s="1" t="s">
        <v>82</v>
      </c>
      <c r="C66" s="2">
        <v>41117</v>
      </c>
      <c r="D66" s="3">
        <v>1200</v>
      </c>
      <c r="E66" s="1">
        <f>WEEKNUM(AdminTable[[#This Row],[Admin Date]])</f>
        <v>30</v>
      </c>
      <c r="H66" s="9">
        <v>63</v>
      </c>
      <c r="I66">
        <v>52000</v>
      </c>
      <c r="J66">
        <v>32000</v>
      </c>
      <c r="K66"/>
      <c r="L66"/>
      <c r="M66"/>
      <c r="N66">
        <v>6</v>
      </c>
      <c r="O66">
        <v>5</v>
      </c>
      <c r="P66"/>
      <c r="Q66"/>
      <c r="R66">
        <v>84011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</row>
    <row r="67" spans="1:210" ht="12.5" x14ac:dyDescent="0.25">
      <c r="A67" s="1">
        <v>4</v>
      </c>
      <c r="B67" s="1" t="s">
        <v>82</v>
      </c>
      <c r="C67" s="2">
        <v>41120</v>
      </c>
      <c r="D67" s="3">
        <v>1200</v>
      </c>
      <c r="E67" s="1">
        <f>WEEKNUM(AdminTable[[#This Row],[Admin Date]])</f>
        <v>31</v>
      </c>
      <c r="H67" s="9">
        <v>64</v>
      </c>
      <c r="I67"/>
      <c r="J67">
        <v>68400</v>
      </c>
      <c r="K67">
        <v>11400</v>
      </c>
      <c r="L67"/>
      <c r="M67"/>
      <c r="N67"/>
      <c r="O67"/>
      <c r="P67"/>
      <c r="Q67"/>
      <c r="R67">
        <v>79800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</row>
    <row r="68" spans="1:210" ht="12.5" x14ac:dyDescent="0.25">
      <c r="A68" s="1">
        <v>4</v>
      </c>
      <c r="B68" s="1" t="s">
        <v>82</v>
      </c>
      <c r="C68" s="2">
        <v>41122</v>
      </c>
      <c r="D68" s="3">
        <v>1200</v>
      </c>
      <c r="E68" s="1">
        <f>WEEKNUM(AdminTable[[#This Row],[Admin Date]])</f>
        <v>31</v>
      </c>
      <c r="H68" s="9">
        <v>65</v>
      </c>
      <c r="I68">
        <v>221000</v>
      </c>
      <c r="J68">
        <v>259200</v>
      </c>
      <c r="K68">
        <v>60000</v>
      </c>
      <c r="L68"/>
      <c r="M68"/>
      <c r="N68">
        <v>16</v>
      </c>
      <c r="O68">
        <v>16</v>
      </c>
      <c r="P68"/>
      <c r="Q68"/>
      <c r="R68">
        <v>540232</v>
      </c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</row>
    <row r="69" spans="1:210" ht="12.5" x14ac:dyDescent="0.25">
      <c r="A69" s="1">
        <v>4</v>
      </c>
      <c r="B69" s="1" t="s">
        <v>82</v>
      </c>
      <c r="C69" s="2">
        <v>41124</v>
      </c>
      <c r="D69" s="3">
        <v>1200</v>
      </c>
      <c r="E69" s="1">
        <f>WEEKNUM(AdminTable[[#This Row],[Admin Date]])</f>
        <v>31</v>
      </c>
      <c r="H69" s="9">
        <v>66</v>
      </c>
      <c r="I69">
        <v>37500</v>
      </c>
      <c r="J69">
        <v>37800</v>
      </c>
      <c r="K69">
        <v>5400</v>
      </c>
      <c r="L69"/>
      <c r="M69"/>
      <c r="N69"/>
      <c r="O69">
        <v>8</v>
      </c>
      <c r="P69">
        <v>1</v>
      </c>
      <c r="Q69"/>
      <c r="R69">
        <v>80709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</row>
    <row r="70" spans="1:210" ht="12.5" x14ac:dyDescent="0.25">
      <c r="A70" s="1">
        <v>4</v>
      </c>
      <c r="B70" s="1" t="s">
        <v>82</v>
      </c>
      <c r="C70" s="2">
        <v>41127</v>
      </c>
      <c r="D70" s="3">
        <v>1300</v>
      </c>
      <c r="E70" s="1">
        <f>WEEKNUM(AdminTable[[#This Row],[Admin Date]])</f>
        <v>32</v>
      </c>
      <c r="H70" s="9">
        <v>67</v>
      </c>
      <c r="I70">
        <v>110000</v>
      </c>
      <c r="J70">
        <v>56000</v>
      </c>
      <c r="K70"/>
      <c r="L70"/>
      <c r="M70"/>
      <c r="N70"/>
      <c r="O70">
        <v>1</v>
      </c>
      <c r="P70">
        <v>2</v>
      </c>
      <c r="Q70"/>
      <c r="R70">
        <v>166003</v>
      </c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</row>
    <row r="71" spans="1:210" ht="12.5" x14ac:dyDescent="0.25">
      <c r="A71" s="1">
        <v>4</v>
      </c>
      <c r="B71" s="1" t="s">
        <v>82</v>
      </c>
      <c r="C71" s="2">
        <v>41129</v>
      </c>
      <c r="D71" s="3">
        <v>1300</v>
      </c>
      <c r="E71" s="1">
        <f>WEEKNUM(AdminTable[[#This Row],[Admin Date]])</f>
        <v>32</v>
      </c>
      <c r="H71" s="9">
        <v>68</v>
      </c>
      <c r="I71"/>
      <c r="J71"/>
      <c r="K71"/>
      <c r="L71"/>
      <c r="M71"/>
      <c r="N71"/>
      <c r="O71"/>
      <c r="P71">
        <v>4</v>
      </c>
      <c r="Q71"/>
      <c r="R71">
        <v>4</v>
      </c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</row>
    <row r="72" spans="1:210" ht="12.5" x14ac:dyDescent="0.25">
      <c r="A72" s="1">
        <v>4</v>
      </c>
      <c r="B72" s="1" t="s">
        <v>82</v>
      </c>
      <c r="C72" s="2">
        <v>41131</v>
      </c>
      <c r="D72" s="3">
        <v>1300</v>
      </c>
      <c r="E72" s="1">
        <f>WEEKNUM(AdminTable[[#This Row],[Admin Date]])</f>
        <v>32</v>
      </c>
      <c r="H72" s="9">
        <v>69</v>
      </c>
      <c r="I72">
        <v>19200</v>
      </c>
      <c r="J72">
        <v>28000</v>
      </c>
      <c r="K72">
        <v>7200</v>
      </c>
      <c r="L72"/>
      <c r="M72"/>
      <c r="N72">
        <v>5</v>
      </c>
      <c r="O72">
        <v>5</v>
      </c>
      <c r="P72">
        <v>5</v>
      </c>
      <c r="Q72"/>
      <c r="R72">
        <v>54415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</row>
    <row r="73" spans="1:210" ht="12.5" x14ac:dyDescent="0.25">
      <c r="A73" s="1">
        <v>4</v>
      </c>
      <c r="B73" s="1" t="s">
        <v>82</v>
      </c>
      <c r="C73" s="2">
        <v>41134</v>
      </c>
      <c r="D73" s="3">
        <v>1300</v>
      </c>
      <c r="E73" s="1">
        <f>WEEKNUM(AdminTable[[#This Row],[Admin Date]])</f>
        <v>33</v>
      </c>
      <c r="H73" s="9">
        <v>70</v>
      </c>
      <c r="I73">
        <v>76000</v>
      </c>
      <c r="J73">
        <v>19000</v>
      </c>
      <c r="K73"/>
      <c r="L73"/>
      <c r="M73"/>
      <c r="N73"/>
      <c r="O73"/>
      <c r="P73"/>
      <c r="Q73"/>
      <c r="R73">
        <v>95000</v>
      </c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</row>
    <row r="74" spans="1:210" ht="12.5" x14ac:dyDescent="0.25">
      <c r="A74" s="1">
        <v>4</v>
      </c>
      <c r="B74" s="1" t="s">
        <v>82</v>
      </c>
      <c r="C74" s="2">
        <v>41136</v>
      </c>
      <c r="D74" s="3">
        <v>1300</v>
      </c>
      <c r="E74" s="1">
        <f>WEEKNUM(AdminTable[[#This Row],[Admin Date]])</f>
        <v>33</v>
      </c>
      <c r="H74" s="9">
        <v>71</v>
      </c>
      <c r="I74">
        <v>8200</v>
      </c>
      <c r="J74"/>
      <c r="K74"/>
      <c r="L74"/>
      <c r="M74"/>
      <c r="N74"/>
      <c r="O74"/>
      <c r="P74"/>
      <c r="Q74"/>
      <c r="R74">
        <v>8200</v>
      </c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</row>
    <row r="75" spans="1:210" ht="12.5" x14ac:dyDescent="0.25">
      <c r="A75" s="1">
        <v>4</v>
      </c>
      <c r="B75" s="1" t="s">
        <v>82</v>
      </c>
      <c r="C75" s="2">
        <v>41138</v>
      </c>
      <c r="D75" s="3">
        <v>1300</v>
      </c>
      <c r="E75" s="1">
        <f>WEEKNUM(AdminTable[[#This Row],[Admin Date]])</f>
        <v>33</v>
      </c>
      <c r="H75" s="9">
        <v>72</v>
      </c>
      <c r="I75"/>
      <c r="J75"/>
      <c r="K75"/>
      <c r="L75"/>
      <c r="M75"/>
      <c r="N75"/>
      <c r="O75"/>
      <c r="P75">
        <v>2</v>
      </c>
      <c r="Q75"/>
      <c r="R75">
        <v>2</v>
      </c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</row>
    <row r="76" spans="1:210" ht="12.5" x14ac:dyDescent="0.25">
      <c r="A76" s="1">
        <v>4</v>
      </c>
      <c r="B76" s="1" t="s">
        <v>82</v>
      </c>
      <c r="C76" s="2">
        <v>41142</v>
      </c>
      <c r="D76" s="3">
        <v>1300</v>
      </c>
      <c r="E76" s="1">
        <f>WEEKNUM(AdminTable[[#This Row],[Admin Date]])</f>
        <v>34</v>
      </c>
      <c r="H76" s="9">
        <v>73</v>
      </c>
      <c r="I76"/>
      <c r="J76">
        <v>10000</v>
      </c>
      <c r="K76">
        <v>20000</v>
      </c>
      <c r="L76"/>
      <c r="M76"/>
      <c r="N76">
        <v>13</v>
      </c>
      <c r="O76">
        <v>13</v>
      </c>
      <c r="P76">
        <v>10</v>
      </c>
      <c r="Q76"/>
      <c r="R76">
        <v>30036</v>
      </c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</row>
    <row r="77" spans="1:210" ht="12.5" x14ac:dyDescent="0.25">
      <c r="A77" s="1">
        <v>4</v>
      </c>
      <c r="B77" s="1" t="s">
        <v>82</v>
      </c>
      <c r="C77" s="2">
        <v>41143</v>
      </c>
      <c r="D77" s="3">
        <v>1300</v>
      </c>
      <c r="E77" s="1">
        <f>WEEKNUM(AdminTable[[#This Row],[Admin Date]])</f>
        <v>34</v>
      </c>
      <c r="H77" s="9">
        <v>74</v>
      </c>
      <c r="I77">
        <v>7000</v>
      </c>
      <c r="J77">
        <v>45600</v>
      </c>
      <c r="K77">
        <v>7200</v>
      </c>
      <c r="L77"/>
      <c r="M77"/>
      <c r="N77"/>
      <c r="O77">
        <v>4</v>
      </c>
      <c r="P77">
        <v>4</v>
      </c>
      <c r="Q77"/>
      <c r="R77">
        <v>59808</v>
      </c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</row>
    <row r="78" spans="1:210" ht="12.5" x14ac:dyDescent="0.25">
      <c r="A78" s="1">
        <v>4</v>
      </c>
      <c r="B78" s="1" t="s">
        <v>82</v>
      </c>
      <c r="C78" s="2">
        <v>41145</v>
      </c>
      <c r="D78" s="3">
        <v>1300</v>
      </c>
      <c r="E78" s="1">
        <f>WEEKNUM(AdminTable[[#This Row],[Admin Date]])</f>
        <v>34</v>
      </c>
      <c r="H78" s="9">
        <v>75</v>
      </c>
      <c r="I78">
        <v>88000</v>
      </c>
      <c r="J78">
        <v>182400</v>
      </c>
      <c r="K78">
        <v>39600</v>
      </c>
      <c r="L78"/>
      <c r="M78"/>
      <c r="N78">
        <v>16</v>
      </c>
      <c r="O78">
        <v>16</v>
      </c>
      <c r="P78"/>
      <c r="Q78"/>
      <c r="R78">
        <v>310032</v>
      </c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</row>
    <row r="79" spans="1:210" ht="12.5" x14ac:dyDescent="0.25">
      <c r="A79" s="1">
        <v>4</v>
      </c>
      <c r="B79" s="1" t="s">
        <v>82</v>
      </c>
      <c r="C79" s="2">
        <v>41148</v>
      </c>
      <c r="D79" s="3">
        <v>1300</v>
      </c>
      <c r="E79" s="1">
        <f>WEEKNUM(AdminTable[[#This Row],[Admin Date]])</f>
        <v>35</v>
      </c>
      <c r="H79" s="9">
        <v>76</v>
      </c>
      <c r="I79"/>
      <c r="J79"/>
      <c r="K79"/>
      <c r="L79"/>
      <c r="M79"/>
      <c r="N79"/>
      <c r="O79"/>
      <c r="P79">
        <v>10</v>
      </c>
      <c r="Q79"/>
      <c r="R79">
        <v>10</v>
      </c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</row>
    <row r="80" spans="1:210" ht="12.5" x14ac:dyDescent="0.25">
      <c r="A80" s="1">
        <v>4</v>
      </c>
      <c r="B80" s="1" t="s">
        <v>82</v>
      </c>
      <c r="C80" s="2">
        <v>41150</v>
      </c>
      <c r="D80" s="3">
        <v>1300</v>
      </c>
      <c r="E80" s="1">
        <f>WEEKNUM(AdminTable[[#This Row],[Admin Date]])</f>
        <v>35</v>
      </c>
      <c r="H80" s="9">
        <v>77</v>
      </c>
      <c r="I80">
        <v>29600</v>
      </c>
      <c r="J80">
        <v>29600</v>
      </c>
      <c r="K80"/>
      <c r="L80"/>
      <c r="M80"/>
      <c r="N80">
        <v>8</v>
      </c>
      <c r="O80"/>
      <c r="P80">
        <v>10</v>
      </c>
      <c r="Q80"/>
      <c r="R80">
        <v>59218</v>
      </c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</row>
    <row r="81" spans="1:210" ht="12.5" x14ac:dyDescent="0.25">
      <c r="A81" s="1">
        <v>4</v>
      </c>
      <c r="B81" s="1" t="s">
        <v>82</v>
      </c>
      <c r="C81" s="2">
        <v>41152</v>
      </c>
      <c r="D81" s="3">
        <v>1300</v>
      </c>
      <c r="E81" s="1">
        <f>WEEKNUM(AdminTable[[#This Row],[Admin Date]])</f>
        <v>35</v>
      </c>
      <c r="H81" s="9">
        <v>78</v>
      </c>
      <c r="I81">
        <v>1200</v>
      </c>
      <c r="J81">
        <v>900</v>
      </c>
      <c r="K81"/>
      <c r="L81"/>
      <c r="M81"/>
      <c r="N81"/>
      <c r="O81"/>
      <c r="P81"/>
      <c r="Q81"/>
      <c r="R81">
        <v>2100</v>
      </c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</row>
    <row r="82" spans="1:210" ht="12.5" x14ac:dyDescent="0.25">
      <c r="A82" s="1">
        <v>4</v>
      </c>
      <c r="B82" s="1" t="s">
        <v>82</v>
      </c>
      <c r="C82" s="2">
        <v>41155</v>
      </c>
      <c r="D82" s="3">
        <v>1300</v>
      </c>
      <c r="E82" s="1">
        <f>WEEKNUM(AdminTable[[#This Row],[Admin Date]])</f>
        <v>36</v>
      </c>
      <c r="H82" s="9">
        <v>79</v>
      </c>
      <c r="I82"/>
      <c r="J82"/>
      <c r="K82"/>
      <c r="L82"/>
      <c r="M82">
        <v>5600</v>
      </c>
      <c r="N82"/>
      <c r="O82"/>
      <c r="P82"/>
      <c r="Q82"/>
      <c r="R82">
        <v>5600</v>
      </c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</row>
    <row r="83" spans="1:210" ht="12.5" x14ac:dyDescent="0.25">
      <c r="A83" s="1">
        <v>4</v>
      </c>
      <c r="B83" s="1" t="s">
        <v>82</v>
      </c>
      <c r="C83" s="2">
        <v>41157</v>
      </c>
      <c r="D83" s="3">
        <v>1300</v>
      </c>
      <c r="E83" s="1">
        <f>WEEKNUM(AdminTable[[#This Row],[Admin Date]])</f>
        <v>36</v>
      </c>
      <c r="H83" s="9">
        <v>80</v>
      </c>
      <c r="I83">
        <v>124800</v>
      </c>
      <c r="J83">
        <v>134400</v>
      </c>
      <c r="K83">
        <v>19200</v>
      </c>
      <c r="L83"/>
      <c r="M83"/>
      <c r="N83"/>
      <c r="O83"/>
      <c r="P83"/>
      <c r="Q83"/>
      <c r="R83">
        <v>278400</v>
      </c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</row>
    <row r="84" spans="1:210" ht="12.5" x14ac:dyDescent="0.25">
      <c r="A84" s="1">
        <v>4</v>
      </c>
      <c r="B84" s="1" t="s">
        <v>83</v>
      </c>
      <c r="C84" s="2">
        <v>41164</v>
      </c>
      <c r="D84" s="3">
        <v>3</v>
      </c>
      <c r="E84" s="1">
        <f>WEEKNUM(AdminTable[[#This Row],[Admin Date]])</f>
        <v>37</v>
      </c>
      <c r="H84" s="9">
        <v>81</v>
      </c>
      <c r="I84">
        <v>59600</v>
      </c>
      <c r="J84">
        <v>92700</v>
      </c>
      <c r="K84">
        <v>23600</v>
      </c>
      <c r="L84"/>
      <c r="M84"/>
      <c r="N84">
        <v>10</v>
      </c>
      <c r="O84">
        <v>10</v>
      </c>
      <c r="P84">
        <v>13</v>
      </c>
      <c r="Q84"/>
      <c r="R84">
        <v>175933</v>
      </c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</row>
    <row r="85" spans="1:210" ht="12.5" x14ac:dyDescent="0.25">
      <c r="A85" s="1">
        <v>4</v>
      </c>
      <c r="B85" s="1" t="s">
        <v>83</v>
      </c>
      <c r="C85" s="2">
        <v>41227</v>
      </c>
      <c r="D85" s="3">
        <v>1</v>
      </c>
      <c r="E85" s="1">
        <f>WEEKNUM(AdminTable[[#This Row],[Admin Date]])</f>
        <v>46</v>
      </c>
      <c r="H85" s="9">
        <v>82</v>
      </c>
      <c r="I85">
        <v>11000</v>
      </c>
      <c r="J85">
        <v>8200</v>
      </c>
      <c r="K85">
        <v>1600</v>
      </c>
      <c r="L85"/>
      <c r="M85"/>
      <c r="N85">
        <v>2</v>
      </c>
      <c r="O85">
        <v>3</v>
      </c>
      <c r="P85">
        <v>3</v>
      </c>
      <c r="Q85"/>
      <c r="R85">
        <v>20808</v>
      </c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</row>
    <row r="86" spans="1:210" ht="12.5" x14ac:dyDescent="0.25">
      <c r="A86" s="1">
        <v>5</v>
      </c>
      <c r="B86" s="1" t="s">
        <v>82</v>
      </c>
      <c r="C86" s="2">
        <v>41096</v>
      </c>
      <c r="D86" s="3">
        <v>5700</v>
      </c>
      <c r="E86" s="1">
        <f>WEEKNUM(AdminTable[[#This Row],[Admin Date]])</f>
        <v>27</v>
      </c>
      <c r="H86" s="9">
        <v>83</v>
      </c>
      <c r="I86"/>
      <c r="J86">
        <v>58200</v>
      </c>
      <c r="K86">
        <v>10600</v>
      </c>
      <c r="L86"/>
      <c r="M86"/>
      <c r="N86">
        <v>8</v>
      </c>
      <c r="O86"/>
      <c r="P86">
        <v>2</v>
      </c>
      <c r="Q86"/>
      <c r="R86">
        <v>68810</v>
      </c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</row>
    <row r="87" spans="1:210" ht="12.5" x14ac:dyDescent="0.25">
      <c r="A87" s="1">
        <v>5</v>
      </c>
      <c r="B87" s="1" t="s">
        <v>82</v>
      </c>
      <c r="C87" s="2">
        <v>41099</v>
      </c>
      <c r="D87" s="3">
        <v>5700</v>
      </c>
      <c r="E87" s="1">
        <f>WEEKNUM(AdminTable[[#This Row],[Admin Date]])</f>
        <v>28</v>
      </c>
      <c r="H87" s="9">
        <v>84</v>
      </c>
      <c r="I87"/>
      <c r="J87"/>
      <c r="K87"/>
      <c r="L87"/>
      <c r="M87"/>
      <c r="N87"/>
      <c r="O87">
        <v>3</v>
      </c>
      <c r="P87"/>
      <c r="Q87"/>
      <c r="R87">
        <v>3</v>
      </c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</row>
    <row r="88" spans="1:210" ht="12.5" x14ac:dyDescent="0.25">
      <c r="A88" s="1">
        <v>5</v>
      </c>
      <c r="B88" s="1" t="s">
        <v>82</v>
      </c>
      <c r="C88" s="2">
        <v>41101</v>
      </c>
      <c r="D88" s="3">
        <v>5700</v>
      </c>
      <c r="E88" s="1">
        <f>WEEKNUM(AdminTable[[#This Row],[Admin Date]])</f>
        <v>28</v>
      </c>
      <c r="H88" s="9">
        <v>85</v>
      </c>
      <c r="I88">
        <v>158400</v>
      </c>
      <c r="J88">
        <v>92400</v>
      </c>
      <c r="K88">
        <v>39000</v>
      </c>
      <c r="L88"/>
      <c r="M88"/>
      <c r="N88">
        <v>16</v>
      </c>
      <c r="O88"/>
      <c r="P88"/>
      <c r="Q88"/>
      <c r="R88">
        <v>289816</v>
      </c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</row>
    <row r="89" spans="1:210" ht="12.5" x14ac:dyDescent="0.25">
      <c r="A89" s="1">
        <v>5</v>
      </c>
      <c r="B89" s="1" t="s">
        <v>82</v>
      </c>
      <c r="C89" s="2">
        <v>41103</v>
      </c>
      <c r="D89" s="3">
        <v>5700</v>
      </c>
      <c r="E89" s="1">
        <f>WEEKNUM(AdminTable[[#This Row],[Admin Date]])</f>
        <v>28</v>
      </c>
      <c r="H89" s="9">
        <v>86</v>
      </c>
      <c r="I89"/>
      <c r="J89">
        <v>3000</v>
      </c>
      <c r="K89">
        <v>1000</v>
      </c>
      <c r="L89"/>
      <c r="M89"/>
      <c r="N89">
        <v>1</v>
      </c>
      <c r="O89">
        <v>1</v>
      </c>
      <c r="P89"/>
      <c r="Q89"/>
      <c r="R89">
        <v>4002</v>
      </c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</row>
    <row r="90" spans="1:210" ht="12.5" x14ac:dyDescent="0.25">
      <c r="A90" s="1">
        <v>5</v>
      </c>
      <c r="B90" s="1" t="s">
        <v>82</v>
      </c>
      <c r="C90" s="2">
        <v>41106</v>
      </c>
      <c r="D90" s="3">
        <v>5700</v>
      </c>
      <c r="E90" s="1">
        <f>WEEKNUM(AdminTable[[#This Row],[Admin Date]])</f>
        <v>29</v>
      </c>
      <c r="H90" s="9">
        <v>87</v>
      </c>
      <c r="I90">
        <v>48400</v>
      </c>
      <c r="J90">
        <v>23000</v>
      </c>
      <c r="K90">
        <v>6200</v>
      </c>
      <c r="L90"/>
      <c r="M90"/>
      <c r="N90">
        <v>6</v>
      </c>
      <c r="O90">
        <v>6</v>
      </c>
      <c r="P90">
        <v>8</v>
      </c>
      <c r="Q90"/>
      <c r="R90">
        <v>77620</v>
      </c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</row>
    <row r="91" spans="1:210" ht="12.5" x14ac:dyDescent="0.25">
      <c r="A91" s="1">
        <v>5</v>
      </c>
      <c r="B91" s="1" t="s">
        <v>82</v>
      </c>
      <c r="C91" s="2">
        <v>41108</v>
      </c>
      <c r="D91" s="3">
        <v>5700</v>
      </c>
      <c r="E91" s="1">
        <f>WEEKNUM(AdminTable[[#This Row],[Admin Date]])</f>
        <v>29</v>
      </c>
      <c r="H91" s="9">
        <v>88</v>
      </c>
      <c r="I91"/>
      <c r="J91"/>
      <c r="K91"/>
      <c r="L91"/>
      <c r="M91"/>
      <c r="N91">
        <v>5</v>
      </c>
      <c r="O91">
        <v>5</v>
      </c>
      <c r="P91"/>
      <c r="Q91"/>
      <c r="R91">
        <v>10</v>
      </c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</row>
    <row r="92" spans="1:210" ht="12.5" x14ac:dyDescent="0.25">
      <c r="A92" s="1">
        <v>5</v>
      </c>
      <c r="B92" s="1" t="s">
        <v>82</v>
      </c>
      <c r="C92" s="2">
        <v>41110</v>
      </c>
      <c r="D92" s="3">
        <v>5700</v>
      </c>
      <c r="E92" s="1">
        <f>WEEKNUM(AdminTable[[#This Row],[Admin Date]])</f>
        <v>29</v>
      </c>
      <c r="H92" s="9">
        <v>89</v>
      </c>
      <c r="I92"/>
      <c r="J92">
        <v>13200</v>
      </c>
      <c r="K92">
        <v>4400</v>
      </c>
      <c r="L92"/>
      <c r="M92"/>
      <c r="N92"/>
      <c r="O92"/>
      <c r="P92"/>
      <c r="Q92"/>
      <c r="R92">
        <v>17600</v>
      </c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</row>
    <row r="93" spans="1:210" ht="12.5" x14ac:dyDescent="0.25">
      <c r="A93" s="1">
        <v>5</v>
      </c>
      <c r="B93" s="1" t="s">
        <v>82</v>
      </c>
      <c r="C93" s="2">
        <v>41113</v>
      </c>
      <c r="D93" s="3">
        <v>5700</v>
      </c>
      <c r="E93" s="1">
        <f>WEEKNUM(AdminTable[[#This Row],[Admin Date]])</f>
        <v>30</v>
      </c>
      <c r="H93" s="9">
        <v>90</v>
      </c>
      <c r="I93">
        <v>10000</v>
      </c>
      <c r="J93">
        <v>7000</v>
      </c>
      <c r="K93">
        <v>3000</v>
      </c>
      <c r="L93"/>
      <c r="M93"/>
      <c r="N93">
        <v>3</v>
      </c>
      <c r="O93"/>
      <c r="P93">
        <v>4</v>
      </c>
      <c r="Q93"/>
      <c r="R93">
        <v>20007</v>
      </c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</row>
    <row r="94" spans="1:210" ht="12.5" x14ac:dyDescent="0.25">
      <c r="A94" s="1">
        <v>5</v>
      </c>
      <c r="B94" s="1" t="s">
        <v>82</v>
      </c>
      <c r="C94" s="2">
        <v>41115</v>
      </c>
      <c r="D94" s="3">
        <v>5700</v>
      </c>
      <c r="E94" s="1">
        <f>WEEKNUM(AdminTable[[#This Row],[Admin Date]])</f>
        <v>30</v>
      </c>
      <c r="H94" s="9">
        <v>91</v>
      </c>
      <c r="I94">
        <v>500</v>
      </c>
      <c r="J94">
        <v>200</v>
      </c>
      <c r="K94">
        <v>100</v>
      </c>
      <c r="L94"/>
      <c r="M94"/>
      <c r="N94">
        <v>1</v>
      </c>
      <c r="O94">
        <v>1</v>
      </c>
      <c r="P94"/>
      <c r="Q94"/>
      <c r="R94">
        <v>802</v>
      </c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</row>
    <row r="95" spans="1:210" ht="12.5" x14ac:dyDescent="0.25">
      <c r="A95" s="1">
        <v>5</v>
      </c>
      <c r="B95" s="1" t="s">
        <v>82</v>
      </c>
      <c r="C95" s="2">
        <v>41117</v>
      </c>
      <c r="D95" s="3">
        <v>5700</v>
      </c>
      <c r="E95" s="1">
        <f>WEEKNUM(AdminTable[[#This Row],[Admin Date]])</f>
        <v>30</v>
      </c>
      <c r="H95" s="9">
        <v>92</v>
      </c>
      <c r="I95">
        <v>8900</v>
      </c>
      <c r="J95">
        <v>9800</v>
      </c>
      <c r="K95">
        <v>1400</v>
      </c>
      <c r="L95"/>
      <c r="M95"/>
      <c r="N95">
        <v>2</v>
      </c>
      <c r="O95">
        <v>3</v>
      </c>
      <c r="P95">
        <v>3</v>
      </c>
      <c r="Q95"/>
      <c r="R95">
        <v>20108</v>
      </c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</row>
    <row r="96" spans="1:210" ht="12.5" x14ac:dyDescent="0.25">
      <c r="A96" s="1">
        <v>5</v>
      </c>
      <c r="B96" s="1" t="s">
        <v>82</v>
      </c>
      <c r="C96" s="2">
        <v>41122</v>
      </c>
      <c r="D96" s="3">
        <v>5700</v>
      </c>
      <c r="E96" s="1">
        <f>WEEKNUM(AdminTable[[#This Row],[Admin Date]])</f>
        <v>31</v>
      </c>
      <c r="H96" s="9">
        <v>93</v>
      </c>
      <c r="I96">
        <v>40000</v>
      </c>
      <c r="J96">
        <v>80000</v>
      </c>
      <c r="K96"/>
      <c r="L96"/>
      <c r="M96"/>
      <c r="N96"/>
      <c r="O96"/>
      <c r="P96"/>
      <c r="Q96"/>
      <c r="R96">
        <v>120000</v>
      </c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</row>
    <row r="97" spans="1:210" ht="12.5" x14ac:dyDescent="0.25">
      <c r="A97" s="1">
        <v>5</v>
      </c>
      <c r="B97" s="1" t="s">
        <v>82</v>
      </c>
      <c r="C97" s="2">
        <v>41124</v>
      </c>
      <c r="D97" s="3">
        <v>5700</v>
      </c>
      <c r="E97" s="1">
        <f>WEEKNUM(AdminTable[[#This Row],[Admin Date]])</f>
        <v>31</v>
      </c>
      <c r="H97" s="9">
        <v>94</v>
      </c>
      <c r="I97">
        <v>56600</v>
      </c>
      <c r="J97">
        <v>89000</v>
      </c>
      <c r="K97">
        <v>12800</v>
      </c>
      <c r="L97"/>
      <c r="M97"/>
      <c r="N97">
        <v>10</v>
      </c>
      <c r="O97"/>
      <c r="P97">
        <v>1</v>
      </c>
      <c r="Q97"/>
      <c r="R97">
        <v>158411</v>
      </c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</row>
    <row r="98" spans="1:210" ht="12.5" x14ac:dyDescent="0.25">
      <c r="A98" s="1">
        <v>5</v>
      </c>
      <c r="B98" s="1" t="s">
        <v>82</v>
      </c>
      <c r="C98" s="2">
        <v>41127</v>
      </c>
      <c r="D98" s="3">
        <v>5700</v>
      </c>
      <c r="E98" s="1">
        <f>WEEKNUM(AdminTable[[#This Row],[Admin Date]])</f>
        <v>32</v>
      </c>
      <c r="H98" s="9">
        <v>95</v>
      </c>
      <c r="I98"/>
      <c r="J98">
        <v>28800</v>
      </c>
      <c r="K98"/>
      <c r="L98"/>
      <c r="M98"/>
      <c r="N98"/>
      <c r="O98"/>
      <c r="P98"/>
      <c r="Q98"/>
      <c r="R98">
        <v>28800</v>
      </c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</row>
    <row r="99" spans="1:210" ht="12.5" x14ac:dyDescent="0.25">
      <c r="A99" s="1">
        <v>5</v>
      </c>
      <c r="B99" s="1" t="s">
        <v>82</v>
      </c>
      <c r="C99" s="2">
        <v>41129</v>
      </c>
      <c r="D99" s="3">
        <v>5700</v>
      </c>
      <c r="E99" s="1">
        <f>WEEKNUM(AdminTable[[#This Row],[Admin Date]])</f>
        <v>32</v>
      </c>
      <c r="H99" s="9">
        <v>96</v>
      </c>
      <c r="I99">
        <v>13200</v>
      </c>
      <c r="J99">
        <v>18600</v>
      </c>
      <c r="K99">
        <v>5100</v>
      </c>
      <c r="L99"/>
      <c r="M99"/>
      <c r="N99">
        <v>4</v>
      </c>
      <c r="O99"/>
      <c r="P99">
        <v>2</v>
      </c>
      <c r="Q99"/>
      <c r="R99">
        <v>36906</v>
      </c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</row>
    <row r="100" spans="1:210" ht="12.5" x14ac:dyDescent="0.25">
      <c r="A100" s="1">
        <v>5</v>
      </c>
      <c r="B100" s="1" t="s">
        <v>82</v>
      </c>
      <c r="C100" s="2">
        <v>41131</v>
      </c>
      <c r="D100" s="3">
        <v>5700</v>
      </c>
      <c r="E100" s="1">
        <f>WEEKNUM(AdminTable[[#This Row],[Admin Date]])</f>
        <v>32</v>
      </c>
      <c r="H100" s="9">
        <v>97</v>
      </c>
      <c r="I100"/>
      <c r="J100">
        <v>5200</v>
      </c>
      <c r="K100">
        <v>2000</v>
      </c>
      <c r="L100"/>
      <c r="M100"/>
      <c r="N100">
        <v>3</v>
      </c>
      <c r="O100">
        <v>3</v>
      </c>
      <c r="P100"/>
      <c r="Q100"/>
      <c r="R100">
        <v>7206</v>
      </c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</row>
    <row r="101" spans="1:210" ht="12.5" x14ac:dyDescent="0.25">
      <c r="A101" s="1">
        <v>5</v>
      </c>
      <c r="B101" s="1" t="s">
        <v>82</v>
      </c>
      <c r="C101" s="2">
        <v>41134</v>
      </c>
      <c r="D101" s="3">
        <v>5700</v>
      </c>
      <c r="E101" s="1">
        <f>WEEKNUM(AdminTable[[#This Row],[Admin Date]])</f>
        <v>33</v>
      </c>
      <c r="H101" s="9">
        <v>98</v>
      </c>
      <c r="I101">
        <v>200000</v>
      </c>
      <c r="J101">
        <v>220000</v>
      </c>
      <c r="K101">
        <v>32000</v>
      </c>
      <c r="L101"/>
      <c r="M101"/>
      <c r="N101">
        <v>3</v>
      </c>
      <c r="O101">
        <v>3</v>
      </c>
      <c r="P101">
        <v>5</v>
      </c>
      <c r="Q101"/>
      <c r="R101">
        <v>452011</v>
      </c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</row>
    <row r="102" spans="1:210" ht="12.5" x14ac:dyDescent="0.25">
      <c r="A102" s="1">
        <v>5</v>
      </c>
      <c r="B102" s="1" t="s">
        <v>82</v>
      </c>
      <c r="C102" s="2">
        <v>41136</v>
      </c>
      <c r="D102" s="3">
        <v>5700</v>
      </c>
      <c r="E102" s="1">
        <f>WEEKNUM(AdminTable[[#This Row],[Admin Date]])</f>
        <v>33</v>
      </c>
      <c r="H102" s="9">
        <v>99</v>
      </c>
      <c r="I102">
        <v>41700</v>
      </c>
      <c r="J102">
        <v>49000</v>
      </c>
      <c r="K102">
        <v>7000</v>
      </c>
      <c r="L102"/>
      <c r="M102"/>
      <c r="N102">
        <v>6</v>
      </c>
      <c r="O102">
        <v>6</v>
      </c>
      <c r="P102"/>
      <c r="Q102"/>
      <c r="R102">
        <v>97712</v>
      </c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</row>
    <row r="103" spans="1:210" ht="12.5" x14ac:dyDescent="0.25">
      <c r="A103" s="1">
        <v>5</v>
      </c>
      <c r="B103" s="1" t="s">
        <v>83</v>
      </c>
      <c r="C103" s="2">
        <v>41164</v>
      </c>
      <c r="D103" s="3">
        <v>8</v>
      </c>
      <c r="E103" s="1">
        <f>WEEKNUM(AdminTable[[#This Row],[Admin Date]])</f>
        <v>37</v>
      </c>
      <c r="H103" s="9">
        <v>100</v>
      </c>
      <c r="I103">
        <v>25000</v>
      </c>
      <c r="J103">
        <v>27300</v>
      </c>
      <c r="K103">
        <v>10900</v>
      </c>
      <c r="L103"/>
      <c r="M103"/>
      <c r="N103">
        <v>6</v>
      </c>
      <c r="O103">
        <v>6</v>
      </c>
      <c r="P103">
        <v>5</v>
      </c>
      <c r="Q103"/>
      <c r="R103">
        <v>63217</v>
      </c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</row>
    <row r="104" spans="1:210" ht="12.5" x14ac:dyDescent="0.25">
      <c r="A104" s="1">
        <v>5</v>
      </c>
      <c r="B104" s="1" t="s">
        <v>83</v>
      </c>
      <c r="C104" s="2">
        <v>41199</v>
      </c>
      <c r="D104" s="3">
        <v>8</v>
      </c>
      <c r="E104" s="1">
        <f>WEEKNUM(AdminTable[[#This Row],[Admin Date]])</f>
        <v>42</v>
      </c>
      <c r="H104" s="9">
        <v>101</v>
      </c>
      <c r="I104">
        <v>7500</v>
      </c>
      <c r="J104">
        <v>8400</v>
      </c>
      <c r="K104">
        <v>4800</v>
      </c>
      <c r="L104"/>
      <c r="M104"/>
      <c r="N104">
        <v>4</v>
      </c>
      <c r="O104">
        <v>3</v>
      </c>
      <c r="P104">
        <v>3</v>
      </c>
      <c r="Q104"/>
      <c r="R104">
        <v>20710</v>
      </c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</row>
    <row r="105" spans="1:210" ht="12.5" x14ac:dyDescent="0.25">
      <c r="A105" s="1">
        <v>5</v>
      </c>
      <c r="B105" s="1" t="s">
        <v>83</v>
      </c>
      <c r="C105" s="2">
        <v>41227</v>
      </c>
      <c r="D105" s="3">
        <v>8</v>
      </c>
      <c r="E105" s="1">
        <f>WEEKNUM(AdminTable[[#This Row],[Admin Date]])</f>
        <v>46</v>
      </c>
      <c r="H105" s="9">
        <v>102</v>
      </c>
      <c r="I105"/>
      <c r="J105"/>
      <c r="K105"/>
      <c r="L105">
        <v>4900</v>
      </c>
      <c r="M105"/>
      <c r="N105"/>
      <c r="O105"/>
      <c r="P105"/>
      <c r="Q105"/>
      <c r="R105">
        <v>4900</v>
      </c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</row>
    <row r="106" spans="1:210" ht="12.5" x14ac:dyDescent="0.25">
      <c r="A106" s="1">
        <v>6</v>
      </c>
      <c r="B106" s="1" t="s">
        <v>82</v>
      </c>
      <c r="C106" s="2">
        <v>41246</v>
      </c>
      <c r="D106" s="3">
        <v>3800</v>
      </c>
      <c r="E106" s="1">
        <f>WEEKNUM(AdminTable[[#This Row],[Admin Date]])</f>
        <v>49</v>
      </c>
      <c r="H106" s="9">
        <v>103</v>
      </c>
      <c r="I106">
        <v>800</v>
      </c>
      <c r="J106"/>
      <c r="K106"/>
      <c r="L106"/>
      <c r="M106"/>
      <c r="N106"/>
      <c r="O106"/>
      <c r="P106"/>
      <c r="Q106"/>
      <c r="R106">
        <v>800</v>
      </c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</row>
    <row r="107" spans="1:210" ht="12.5" x14ac:dyDescent="0.25">
      <c r="A107" s="1">
        <v>7</v>
      </c>
      <c r="B107" s="1" t="s">
        <v>82</v>
      </c>
      <c r="C107" s="2">
        <v>41093</v>
      </c>
      <c r="D107" s="3">
        <v>6400</v>
      </c>
      <c r="E107" s="1">
        <f>WEEKNUM(AdminTable[[#This Row],[Admin Date]])</f>
        <v>27</v>
      </c>
      <c r="H107" s="9">
        <v>104</v>
      </c>
      <c r="I107">
        <v>13000</v>
      </c>
      <c r="J107">
        <v>7000</v>
      </c>
      <c r="K107">
        <v>3200</v>
      </c>
      <c r="L107"/>
      <c r="M107"/>
      <c r="N107">
        <v>3</v>
      </c>
      <c r="O107">
        <v>2</v>
      </c>
      <c r="P107"/>
      <c r="Q107"/>
      <c r="R107">
        <v>23205</v>
      </c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</row>
    <row r="108" spans="1:210" ht="12.5" x14ac:dyDescent="0.25">
      <c r="A108" s="1">
        <v>7</v>
      </c>
      <c r="B108" s="1" t="s">
        <v>82</v>
      </c>
      <c r="C108" s="2">
        <v>41097</v>
      </c>
      <c r="D108" s="3">
        <v>6400</v>
      </c>
      <c r="E108" s="1">
        <f>WEEKNUM(AdminTable[[#This Row],[Admin Date]])</f>
        <v>27</v>
      </c>
      <c r="H108" s="9">
        <v>105</v>
      </c>
      <c r="I108"/>
      <c r="J108">
        <v>51100</v>
      </c>
      <c r="K108">
        <v>14600</v>
      </c>
      <c r="L108"/>
      <c r="M108"/>
      <c r="N108">
        <v>10</v>
      </c>
      <c r="O108"/>
      <c r="P108">
        <v>26</v>
      </c>
      <c r="Q108"/>
      <c r="R108">
        <v>65736</v>
      </c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</row>
    <row r="109" spans="1:210" ht="12.5" x14ac:dyDescent="0.25">
      <c r="A109" s="1">
        <v>7</v>
      </c>
      <c r="B109" s="1" t="s">
        <v>82</v>
      </c>
      <c r="C109" s="2">
        <v>41100</v>
      </c>
      <c r="D109" s="3">
        <v>6400</v>
      </c>
      <c r="E109" s="1">
        <f>WEEKNUM(AdminTable[[#This Row],[Admin Date]])</f>
        <v>28</v>
      </c>
      <c r="H109" s="9">
        <v>106</v>
      </c>
      <c r="I109">
        <v>67500</v>
      </c>
      <c r="J109">
        <v>96700</v>
      </c>
      <c r="K109">
        <v>24000</v>
      </c>
      <c r="L109"/>
      <c r="M109"/>
      <c r="N109">
        <v>13</v>
      </c>
      <c r="O109">
        <v>13</v>
      </c>
      <c r="P109">
        <v>13</v>
      </c>
      <c r="Q109"/>
      <c r="R109">
        <v>188239</v>
      </c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</row>
    <row r="110" spans="1:210" ht="12.5" x14ac:dyDescent="0.25">
      <c r="A110" s="1">
        <v>7</v>
      </c>
      <c r="B110" s="1" t="s">
        <v>82</v>
      </c>
      <c r="C110" s="2">
        <v>41102</v>
      </c>
      <c r="D110" s="3">
        <v>6400</v>
      </c>
      <c r="E110" s="1">
        <f>WEEKNUM(AdminTable[[#This Row],[Admin Date]])</f>
        <v>28</v>
      </c>
      <c r="H110" s="9">
        <v>107</v>
      </c>
      <c r="I110">
        <v>4400</v>
      </c>
      <c r="J110"/>
      <c r="K110"/>
      <c r="L110"/>
      <c r="M110"/>
      <c r="N110"/>
      <c r="O110"/>
      <c r="P110"/>
      <c r="Q110"/>
      <c r="R110">
        <v>4400</v>
      </c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</row>
    <row r="111" spans="1:210" ht="12.5" x14ac:dyDescent="0.25">
      <c r="A111" s="1">
        <v>7</v>
      </c>
      <c r="B111" s="1" t="s">
        <v>82</v>
      </c>
      <c r="C111" s="2">
        <v>41104</v>
      </c>
      <c r="D111" s="3">
        <v>6400</v>
      </c>
      <c r="E111" s="1">
        <f>WEEKNUM(AdminTable[[#This Row],[Admin Date]])</f>
        <v>28</v>
      </c>
      <c r="H111" s="9">
        <v>108</v>
      </c>
      <c r="I111">
        <v>50000</v>
      </c>
      <c r="J111">
        <v>17400</v>
      </c>
      <c r="K111"/>
      <c r="L111"/>
      <c r="M111"/>
      <c r="N111"/>
      <c r="O111">
        <v>1</v>
      </c>
      <c r="P111"/>
      <c r="Q111">
        <v>1</v>
      </c>
      <c r="R111">
        <v>67402</v>
      </c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</row>
    <row r="112" spans="1:210" ht="12.5" x14ac:dyDescent="0.25">
      <c r="A112" s="1">
        <v>7</v>
      </c>
      <c r="B112" s="1" t="s">
        <v>82</v>
      </c>
      <c r="C112" s="2">
        <v>41107</v>
      </c>
      <c r="D112" s="3">
        <v>6400</v>
      </c>
      <c r="E112" s="1">
        <f>WEEKNUM(AdminTable[[#This Row],[Admin Date]])</f>
        <v>29</v>
      </c>
      <c r="H112" s="9">
        <v>109</v>
      </c>
      <c r="I112">
        <v>400</v>
      </c>
      <c r="J112"/>
      <c r="K112"/>
      <c r="L112"/>
      <c r="M112"/>
      <c r="N112">
        <v>1</v>
      </c>
      <c r="O112">
        <v>2</v>
      </c>
      <c r="P112">
        <v>3</v>
      </c>
      <c r="Q112"/>
      <c r="R112">
        <v>406</v>
      </c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</row>
    <row r="113" spans="1:210" ht="12.5" x14ac:dyDescent="0.25">
      <c r="A113" s="1">
        <v>7</v>
      </c>
      <c r="B113" s="1" t="s">
        <v>82</v>
      </c>
      <c r="C113" s="2">
        <v>41109</v>
      </c>
      <c r="D113" s="3">
        <v>6400</v>
      </c>
      <c r="E113" s="1">
        <f>WEEKNUM(AdminTable[[#This Row],[Admin Date]])</f>
        <v>29</v>
      </c>
      <c r="H113" s="9">
        <v>110</v>
      </c>
      <c r="I113">
        <v>63700</v>
      </c>
      <c r="J113">
        <v>69700</v>
      </c>
      <c r="K113">
        <v>16200</v>
      </c>
      <c r="L113"/>
      <c r="M113"/>
      <c r="N113">
        <v>8</v>
      </c>
      <c r="O113">
        <v>8</v>
      </c>
      <c r="P113">
        <v>10</v>
      </c>
      <c r="Q113"/>
      <c r="R113">
        <v>149626</v>
      </c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</row>
    <row r="114" spans="1:210" ht="12.5" x14ac:dyDescent="0.25">
      <c r="A114" s="1">
        <v>8</v>
      </c>
      <c r="B114" s="1" t="s">
        <v>82</v>
      </c>
      <c r="C114" s="2">
        <v>41093</v>
      </c>
      <c r="D114" s="3">
        <v>2000</v>
      </c>
      <c r="E114" s="1">
        <f>WEEKNUM(AdminTable[[#This Row],[Admin Date]])</f>
        <v>27</v>
      </c>
      <c r="H114" s="9">
        <v>111</v>
      </c>
      <c r="I114">
        <v>5600</v>
      </c>
      <c r="J114">
        <v>5000</v>
      </c>
      <c r="K114">
        <v>1500</v>
      </c>
      <c r="L114"/>
      <c r="M114"/>
      <c r="N114"/>
      <c r="O114">
        <v>4</v>
      </c>
      <c r="P114">
        <v>3</v>
      </c>
      <c r="Q114"/>
      <c r="R114">
        <v>12107</v>
      </c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</row>
    <row r="115" spans="1:210" ht="12.5" x14ac:dyDescent="0.25">
      <c r="A115" s="1">
        <v>8</v>
      </c>
      <c r="B115" s="1" t="s">
        <v>82</v>
      </c>
      <c r="C115" s="2">
        <v>41095</v>
      </c>
      <c r="D115" s="3">
        <v>2000</v>
      </c>
      <c r="E115" s="1">
        <f>WEEKNUM(AdminTable[[#This Row],[Admin Date]])</f>
        <v>27</v>
      </c>
      <c r="H115" s="9">
        <v>112</v>
      </c>
      <c r="I115">
        <v>45500</v>
      </c>
      <c r="J115">
        <v>18500</v>
      </c>
      <c r="K115">
        <v>5000</v>
      </c>
      <c r="L115"/>
      <c r="M115"/>
      <c r="N115">
        <v>5</v>
      </c>
      <c r="O115"/>
      <c r="P115">
        <v>2</v>
      </c>
      <c r="Q115"/>
      <c r="R115">
        <v>69007</v>
      </c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</row>
    <row r="116" spans="1:210" ht="12.5" x14ac:dyDescent="0.25">
      <c r="A116" s="1">
        <v>8</v>
      </c>
      <c r="B116" s="1" t="s">
        <v>82</v>
      </c>
      <c r="C116" s="2">
        <v>41097</v>
      </c>
      <c r="D116" s="3">
        <v>2000</v>
      </c>
      <c r="E116" s="1">
        <f>WEEKNUM(AdminTable[[#This Row],[Admin Date]])</f>
        <v>27</v>
      </c>
      <c r="H116" s="9">
        <v>113</v>
      </c>
      <c r="I116">
        <v>88000</v>
      </c>
      <c r="J116">
        <v>113600</v>
      </c>
      <c r="K116">
        <v>28800</v>
      </c>
      <c r="L116"/>
      <c r="M116"/>
      <c r="N116">
        <v>10</v>
      </c>
      <c r="O116">
        <v>10</v>
      </c>
      <c r="P116">
        <v>10</v>
      </c>
      <c r="Q116"/>
      <c r="R116">
        <v>230430</v>
      </c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</row>
    <row r="117" spans="1:210" ht="12.5" x14ac:dyDescent="0.25">
      <c r="A117" s="1">
        <v>8</v>
      </c>
      <c r="B117" s="1" t="s">
        <v>82</v>
      </c>
      <c r="C117" s="2">
        <v>41100</v>
      </c>
      <c r="D117" s="3">
        <v>2000</v>
      </c>
      <c r="E117" s="1">
        <f>WEEKNUM(AdminTable[[#This Row],[Admin Date]])</f>
        <v>28</v>
      </c>
      <c r="H117" s="9">
        <v>114</v>
      </c>
      <c r="I117">
        <v>48100</v>
      </c>
      <c r="J117">
        <v>46400</v>
      </c>
      <c r="K117">
        <v>16800</v>
      </c>
      <c r="L117"/>
      <c r="M117"/>
      <c r="N117">
        <v>8</v>
      </c>
      <c r="O117">
        <v>8</v>
      </c>
      <c r="P117">
        <v>8</v>
      </c>
      <c r="Q117"/>
      <c r="R117">
        <v>111324</v>
      </c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</row>
    <row r="118" spans="1:210" ht="12.5" x14ac:dyDescent="0.25">
      <c r="A118" s="1">
        <v>8</v>
      </c>
      <c r="B118" s="1" t="s">
        <v>82</v>
      </c>
      <c r="C118" s="2">
        <v>41102</v>
      </c>
      <c r="D118" s="3">
        <v>2000</v>
      </c>
      <c r="E118" s="1">
        <f>WEEKNUM(AdminTable[[#This Row],[Admin Date]])</f>
        <v>28</v>
      </c>
      <c r="H118" s="9">
        <v>115</v>
      </c>
      <c r="I118">
        <v>34800</v>
      </c>
      <c r="J118"/>
      <c r="K118"/>
      <c r="L118"/>
      <c r="M118"/>
      <c r="N118"/>
      <c r="O118"/>
      <c r="P118"/>
      <c r="Q118"/>
      <c r="R118">
        <v>34800</v>
      </c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</row>
    <row r="119" spans="1:210" ht="12.5" x14ac:dyDescent="0.25">
      <c r="A119" s="1">
        <v>8</v>
      </c>
      <c r="B119" s="1" t="s">
        <v>82</v>
      </c>
      <c r="C119" s="2">
        <v>41104</v>
      </c>
      <c r="D119" s="3">
        <v>2000</v>
      </c>
      <c r="E119" s="1">
        <f>WEEKNUM(AdminTable[[#This Row],[Admin Date]])</f>
        <v>28</v>
      </c>
      <c r="H119" s="9">
        <v>116</v>
      </c>
      <c r="I119">
        <v>33100</v>
      </c>
      <c r="J119">
        <v>22400</v>
      </c>
      <c r="K119">
        <v>2600</v>
      </c>
      <c r="L119"/>
      <c r="M119"/>
      <c r="N119">
        <v>5</v>
      </c>
      <c r="O119"/>
      <c r="P119">
        <v>8</v>
      </c>
      <c r="Q119"/>
      <c r="R119">
        <v>58113</v>
      </c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</row>
    <row r="120" spans="1:210" ht="12.5" x14ac:dyDescent="0.25">
      <c r="A120" s="1">
        <v>8</v>
      </c>
      <c r="B120" s="1" t="s">
        <v>82</v>
      </c>
      <c r="C120" s="2">
        <v>41107</v>
      </c>
      <c r="D120" s="3">
        <v>2000</v>
      </c>
      <c r="E120" s="1">
        <f>WEEKNUM(AdminTable[[#This Row],[Admin Date]])</f>
        <v>29</v>
      </c>
      <c r="H120" s="9">
        <v>117</v>
      </c>
      <c r="I120">
        <v>118600</v>
      </c>
      <c r="J120">
        <v>270700</v>
      </c>
      <c r="K120">
        <v>40000</v>
      </c>
      <c r="L120"/>
      <c r="M120"/>
      <c r="N120">
        <v>20</v>
      </c>
      <c r="O120"/>
      <c r="P120">
        <v>3</v>
      </c>
      <c r="Q120"/>
      <c r="R120">
        <v>429323</v>
      </c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</row>
    <row r="121" spans="1:210" ht="12.5" x14ac:dyDescent="0.25">
      <c r="A121" s="1">
        <v>8</v>
      </c>
      <c r="B121" s="1" t="s">
        <v>82</v>
      </c>
      <c r="C121" s="2">
        <v>41109</v>
      </c>
      <c r="D121" s="3">
        <v>2000</v>
      </c>
      <c r="E121" s="1">
        <f>WEEKNUM(AdminTable[[#This Row],[Admin Date]])</f>
        <v>29</v>
      </c>
      <c r="H121" s="9">
        <v>118</v>
      </c>
      <c r="I121">
        <v>9000</v>
      </c>
      <c r="J121">
        <v>5000</v>
      </c>
      <c r="K121">
        <v>800</v>
      </c>
      <c r="L121"/>
      <c r="M121"/>
      <c r="N121">
        <v>2</v>
      </c>
      <c r="O121"/>
      <c r="P121"/>
      <c r="Q121"/>
      <c r="R121">
        <v>14802</v>
      </c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</row>
    <row r="122" spans="1:210" ht="12.5" x14ac:dyDescent="0.25">
      <c r="A122" s="1">
        <v>8</v>
      </c>
      <c r="B122" s="1" t="s">
        <v>82</v>
      </c>
      <c r="C122" s="2">
        <v>41111</v>
      </c>
      <c r="D122" s="3">
        <v>2000</v>
      </c>
      <c r="E122" s="1">
        <f>WEEKNUM(AdminTable[[#This Row],[Admin Date]])</f>
        <v>29</v>
      </c>
      <c r="H122" s="9">
        <v>119</v>
      </c>
      <c r="I122">
        <v>28900</v>
      </c>
      <c r="J122">
        <v>45600</v>
      </c>
      <c r="K122">
        <v>8400</v>
      </c>
      <c r="L122"/>
      <c r="M122"/>
      <c r="N122">
        <v>8</v>
      </c>
      <c r="O122">
        <v>8</v>
      </c>
      <c r="P122">
        <v>4</v>
      </c>
      <c r="Q122"/>
      <c r="R122">
        <v>82920</v>
      </c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</row>
    <row r="123" spans="1:210" ht="12.5" x14ac:dyDescent="0.25">
      <c r="A123" s="1">
        <v>8</v>
      </c>
      <c r="B123" s="1" t="s">
        <v>82</v>
      </c>
      <c r="C123" s="2">
        <v>41114</v>
      </c>
      <c r="D123" s="3">
        <v>2000</v>
      </c>
      <c r="E123" s="1">
        <f>WEEKNUM(AdminTable[[#This Row],[Admin Date]])</f>
        <v>30</v>
      </c>
      <c r="H123" s="9">
        <v>120</v>
      </c>
      <c r="I123"/>
      <c r="J123"/>
      <c r="K123"/>
      <c r="L123"/>
      <c r="M123"/>
      <c r="N123"/>
      <c r="O123">
        <v>6</v>
      </c>
      <c r="P123">
        <v>8</v>
      </c>
      <c r="Q123"/>
      <c r="R123">
        <v>14</v>
      </c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</row>
    <row r="124" spans="1:210" ht="12.5" x14ac:dyDescent="0.25">
      <c r="A124" s="1">
        <v>8</v>
      </c>
      <c r="B124" s="1" t="s">
        <v>82</v>
      </c>
      <c r="C124" s="2">
        <v>41116</v>
      </c>
      <c r="D124" s="3">
        <v>2000</v>
      </c>
      <c r="E124" s="1">
        <f>WEEKNUM(AdminTable[[#This Row],[Admin Date]])</f>
        <v>30</v>
      </c>
      <c r="H124" s="9">
        <v>121</v>
      </c>
      <c r="I124">
        <v>31500</v>
      </c>
      <c r="J124">
        <v>7000</v>
      </c>
      <c r="K124"/>
      <c r="L124"/>
      <c r="M124"/>
      <c r="N124"/>
      <c r="O124">
        <v>5</v>
      </c>
      <c r="P124"/>
      <c r="Q124"/>
      <c r="R124">
        <v>38505</v>
      </c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</row>
    <row r="125" spans="1:210" ht="12.5" x14ac:dyDescent="0.25">
      <c r="A125" s="1">
        <v>8</v>
      </c>
      <c r="B125" s="1" t="s">
        <v>82</v>
      </c>
      <c r="C125" s="2">
        <v>41118</v>
      </c>
      <c r="D125" s="3">
        <v>2000</v>
      </c>
      <c r="E125" s="1">
        <f>WEEKNUM(AdminTable[[#This Row],[Admin Date]])</f>
        <v>30</v>
      </c>
      <c r="H125" s="9">
        <v>122</v>
      </c>
      <c r="I125">
        <v>180000</v>
      </c>
      <c r="J125">
        <v>20000</v>
      </c>
      <c r="K125">
        <v>18000</v>
      </c>
      <c r="L125"/>
      <c r="M125"/>
      <c r="N125">
        <v>16</v>
      </c>
      <c r="O125"/>
      <c r="P125">
        <v>1</v>
      </c>
      <c r="Q125"/>
      <c r="R125">
        <v>218017</v>
      </c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</row>
    <row r="126" spans="1:210" ht="12.5" x14ac:dyDescent="0.25">
      <c r="A126" s="1">
        <v>8</v>
      </c>
      <c r="B126" s="1" t="s">
        <v>82</v>
      </c>
      <c r="C126" s="2">
        <v>41121</v>
      </c>
      <c r="D126" s="3">
        <v>2000</v>
      </c>
      <c r="E126" s="1">
        <f>WEEKNUM(AdminTable[[#This Row],[Admin Date]])</f>
        <v>31</v>
      </c>
      <c r="H126" s="9">
        <v>123</v>
      </c>
      <c r="I126"/>
      <c r="J126"/>
      <c r="K126"/>
      <c r="L126"/>
      <c r="M126"/>
      <c r="N126">
        <v>4</v>
      </c>
      <c r="O126"/>
      <c r="P126">
        <v>2</v>
      </c>
      <c r="Q126"/>
      <c r="R126">
        <v>6</v>
      </c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</row>
    <row r="127" spans="1:210" ht="12.5" x14ac:dyDescent="0.25">
      <c r="A127" s="1">
        <v>8</v>
      </c>
      <c r="B127" s="1" t="s">
        <v>82</v>
      </c>
      <c r="C127" s="2">
        <v>41123</v>
      </c>
      <c r="D127" s="3">
        <v>2000</v>
      </c>
      <c r="E127" s="1">
        <f>WEEKNUM(AdminTable[[#This Row],[Admin Date]])</f>
        <v>31</v>
      </c>
      <c r="H127" s="9">
        <v>124</v>
      </c>
      <c r="I127">
        <v>6000</v>
      </c>
      <c r="J127"/>
      <c r="K127"/>
      <c r="L127"/>
      <c r="M127"/>
      <c r="N127"/>
      <c r="O127"/>
      <c r="P127"/>
      <c r="Q127"/>
      <c r="R127">
        <v>6000</v>
      </c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</row>
    <row r="128" spans="1:210" ht="12.5" x14ac:dyDescent="0.25">
      <c r="A128" s="1">
        <v>8</v>
      </c>
      <c r="B128" s="1" t="s">
        <v>82</v>
      </c>
      <c r="C128" s="2">
        <v>41125</v>
      </c>
      <c r="D128" s="3">
        <v>2000</v>
      </c>
      <c r="E128" s="1">
        <f>WEEKNUM(AdminTable[[#This Row],[Admin Date]])</f>
        <v>31</v>
      </c>
      <c r="H128" s="9">
        <v>125</v>
      </c>
      <c r="I128">
        <v>55200</v>
      </c>
      <c r="J128">
        <v>80200</v>
      </c>
      <c r="K128">
        <v>24800</v>
      </c>
      <c r="L128"/>
      <c r="M128"/>
      <c r="N128">
        <v>10</v>
      </c>
      <c r="O128">
        <v>13</v>
      </c>
      <c r="P128">
        <v>13</v>
      </c>
      <c r="Q128"/>
      <c r="R128">
        <v>160236</v>
      </c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</row>
    <row r="129" spans="1:210" ht="12.5" x14ac:dyDescent="0.25">
      <c r="A129" s="1">
        <v>8</v>
      </c>
      <c r="B129" s="1" t="s">
        <v>82</v>
      </c>
      <c r="C129" s="2">
        <v>41128</v>
      </c>
      <c r="D129" s="3">
        <v>2000</v>
      </c>
      <c r="E129" s="1">
        <f>WEEKNUM(AdminTable[[#This Row],[Admin Date]])</f>
        <v>32</v>
      </c>
      <c r="H129" s="9">
        <v>126</v>
      </c>
      <c r="I129">
        <v>82500</v>
      </c>
      <c r="J129">
        <v>52500</v>
      </c>
      <c r="K129">
        <v>13600</v>
      </c>
      <c r="L129"/>
      <c r="M129"/>
      <c r="N129">
        <v>10</v>
      </c>
      <c r="O129"/>
      <c r="P129">
        <v>2</v>
      </c>
      <c r="Q129"/>
      <c r="R129">
        <v>148612</v>
      </c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</row>
    <row r="130" spans="1:210" ht="12.5" x14ac:dyDescent="0.25">
      <c r="A130" s="1">
        <v>8</v>
      </c>
      <c r="B130" s="1" t="s">
        <v>82</v>
      </c>
      <c r="C130" s="2">
        <v>41130</v>
      </c>
      <c r="D130" s="3">
        <v>2000</v>
      </c>
      <c r="E130" s="1">
        <f>WEEKNUM(AdminTable[[#This Row],[Admin Date]])</f>
        <v>32</v>
      </c>
      <c r="H130" s="9">
        <v>127</v>
      </c>
      <c r="I130"/>
      <c r="J130"/>
      <c r="K130"/>
      <c r="L130"/>
      <c r="M130"/>
      <c r="N130"/>
      <c r="O130"/>
      <c r="P130">
        <v>5</v>
      </c>
      <c r="Q130"/>
      <c r="R130">
        <v>5</v>
      </c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</row>
    <row r="131" spans="1:210" ht="12.5" x14ac:dyDescent="0.25">
      <c r="A131" s="1">
        <v>8</v>
      </c>
      <c r="B131" s="1" t="s">
        <v>82</v>
      </c>
      <c r="C131" s="2">
        <v>41132</v>
      </c>
      <c r="D131" s="3">
        <v>2000</v>
      </c>
      <c r="E131" s="1">
        <f>WEEKNUM(AdminTable[[#This Row],[Admin Date]])</f>
        <v>32</v>
      </c>
      <c r="H131" s="9">
        <v>128</v>
      </c>
      <c r="I131">
        <v>23500</v>
      </c>
      <c r="J131">
        <v>27600</v>
      </c>
      <c r="K131">
        <v>4600</v>
      </c>
      <c r="L131"/>
      <c r="M131"/>
      <c r="N131">
        <v>1</v>
      </c>
      <c r="O131">
        <v>1</v>
      </c>
      <c r="P131">
        <v>2</v>
      </c>
      <c r="Q131"/>
      <c r="R131">
        <v>55704</v>
      </c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</row>
    <row r="132" spans="1:210" ht="12.5" x14ac:dyDescent="0.25">
      <c r="A132" s="1">
        <v>8</v>
      </c>
      <c r="B132" s="1" t="s">
        <v>82</v>
      </c>
      <c r="C132" s="2">
        <v>41135</v>
      </c>
      <c r="D132" s="3">
        <v>2000</v>
      </c>
      <c r="E132" s="1">
        <f>WEEKNUM(AdminTable[[#This Row],[Admin Date]])</f>
        <v>33</v>
      </c>
      <c r="H132" s="9">
        <v>129</v>
      </c>
      <c r="I132">
        <v>8000</v>
      </c>
      <c r="J132">
        <v>31200</v>
      </c>
      <c r="K132">
        <v>11700</v>
      </c>
      <c r="L132"/>
      <c r="M132"/>
      <c r="N132">
        <v>10</v>
      </c>
      <c r="O132"/>
      <c r="P132"/>
      <c r="Q132"/>
      <c r="R132">
        <v>50910</v>
      </c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</row>
    <row r="133" spans="1:210" ht="12.5" x14ac:dyDescent="0.25">
      <c r="A133" s="1">
        <v>8</v>
      </c>
      <c r="B133" s="1" t="s">
        <v>82</v>
      </c>
      <c r="C133" s="2">
        <v>41137</v>
      </c>
      <c r="D133" s="3">
        <v>2000</v>
      </c>
      <c r="E133" s="1">
        <f>WEEKNUM(AdminTable[[#This Row],[Admin Date]])</f>
        <v>33</v>
      </c>
      <c r="H133" s="9" t="s">
        <v>89</v>
      </c>
      <c r="I133">
        <v>4303700</v>
      </c>
      <c r="J133">
        <v>4477100</v>
      </c>
      <c r="K133">
        <v>849900</v>
      </c>
      <c r="L133">
        <v>75300</v>
      </c>
      <c r="M133">
        <v>10200</v>
      </c>
      <c r="N133">
        <v>535</v>
      </c>
      <c r="O133">
        <v>393</v>
      </c>
      <c r="P133">
        <v>420</v>
      </c>
      <c r="Q133">
        <v>1</v>
      </c>
      <c r="R133">
        <v>9717549</v>
      </c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</row>
    <row r="134" spans="1:210" ht="12.5" x14ac:dyDescent="0.25">
      <c r="A134" s="1">
        <v>8</v>
      </c>
      <c r="B134" s="1" t="s">
        <v>82</v>
      </c>
      <c r="C134" s="2">
        <v>41139</v>
      </c>
      <c r="D134" s="3">
        <v>2400</v>
      </c>
      <c r="E134" s="1">
        <f>WEEKNUM(AdminTable[[#This Row],[Admin Date]])</f>
        <v>33</v>
      </c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</row>
    <row r="135" spans="1:210" ht="10" x14ac:dyDescent="0.25">
      <c r="A135" s="1">
        <v>8</v>
      </c>
      <c r="B135" s="1" t="s">
        <v>82</v>
      </c>
      <c r="C135" s="2">
        <v>41142</v>
      </c>
      <c r="D135" s="3">
        <v>2400</v>
      </c>
      <c r="E135" s="1">
        <f>WEEKNUM(AdminTable[[#This Row],[Admin Date]])</f>
        <v>34</v>
      </c>
    </row>
    <row r="136" spans="1:210" ht="10" x14ac:dyDescent="0.25">
      <c r="A136" s="1">
        <v>8</v>
      </c>
      <c r="B136" s="1" t="s">
        <v>82</v>
      </c>
      <c r="C136" s="2">
        <v>41144</v>
      </c>
      <c r="D136" s="3">
        <v>2400</v>
      </c>
      <c r="E136" s="1">
        <f>WEEKNUM(AdminTable[[#This Row],[Admin Date]])</f>
        <v>34</v>
      </c>
    </row>
    <row r="137" spans="1:210" ht="10" x14ac:dyDescent="0.25">
      <c r="A137" s="1">
        <v>8</v>
      </c>
      <c r="B137" s="1" t="s">
        <v>82</v>
      </c>
      <c r="C137" s="2">
        <v>41146</v>
      </c>
      <c r="D137" s="3">
        <v>2400</v>
      </c>
      <c r="E137" s="1">
        <f>WEEKNUM(AdminTable[[#This Row],[Admin Date]])</f>
        <v>34</v>
      </c>
    </row>
    <row r="138" spans="1:210" ht="10" x14ac:dyDescent="0.25">
      <c r="A138" s="1">
        <v>8</v>
      </c>
      <c r="B138" s="1" t="s">
        <v>82</v>
      </c>
      <c r="C138" s="2">
        <v>41149</v>
      </c>
      <c r="D138" s="3">
        <v>2400</v>
      </c>
      <c r="E138" s="1">
        <f>WEEKNUM(AdminTable[[#This Row],[Admin Date]])</f>
        <v>35</v>
      </c>
    </row>
    <row r="139" spans="1:210" ht="10" x14ac:dyDescent="0.25">
      <c r="A139" s="1">
        <v>8</v>
      </c>
      <c r="B139" s="1" t="s">
        <v>82</v>
      </c>
      <c r="C139" s="2">
        <v>41151</v>
      </c>
      <c r="D139" s="3">
        <v>2400</v>
      </c>
      <c r="E139" s="1">
        <f>WEEKNUM(AdminTable[[#This Row],[Admin Date]])</f>
        <v>35</v>
      </c>
    </row>
    <row r="140" spans="1:210" ht="10" x14ac:dyDescent="0.25">
      <c r="A140" s="1">
        <v>8</v>
      </c>
      <c r="B140" s="1" t="s">
        <v>82</v>
      </c>
      <c r="C140" s="2">
        <v>41153</v>
      </c>
      <c r="D140" s="3">
        <v>2400</v>
      </c>
      <c r="E140" s="1">
        <f>WEEKNUM(AdminTable[[#This Row],[Admin Date]])</f>
        <v>35</v>
      </c>
    </row>
    <row r="141" spans="1:210" ht="10" x14ac:dyDescent="0.25">
      <c r="A141" s="1">
        <v>8</v>
      </c>
      <c r="B141" s="1" t="s">
        <v>82</v>
      </c>
      <c r="C141" s="2">
        <v>41156</v>
      </c>
      <c r="D141" s="3">
        <v>2400</v>
      </c>
      <c r="E141" s="1">
        <f>WEEKNUM(AdminTable[[#This Row],[Admin Date]])</f>
        <v>36</v>
      </c>
    </row>
    <row r="142" spans="1:210" ht="10" x14ac:dyDescent="0.25">
      <c r="A142" s="1">
        <v>8</v>
      </c>
      <c r="B142" s="1" t="s">
        <v>82</v>
      </c>
      <c r="C142" s="2">
        <v>41158</v>
      </c>
      <c r="D142" s="3">
        <v>2900</v>
      </c>
      <c r="E142" s="1">
        <f>WEEKNUM(AdminTable[[#This Row],[Admin Date]])</f>
        <v>36</v>
      </c>
    </row>
    <row r="143" spans="1:210" ht="10" x14ac:dyDescent="0.25">
      <c r="A143" s="1">
        <v>8</v>
      </c>
      <c r="B143" s="1" t="s">
        <v>83</v>
      </c>
      <c r="C143" s="2">
        <v>41165</v>
      </c>
      <c r="D143" s="3">
        <v>5</v>
      </c>
      <c r="E143" s="1">
        <f>WEEKNUM(AdminTable[[#This Row],[Admin Date]])</f>
        <v>37</v>
      </c>
    </row>
    <row r="144" spans="1:210" ht="10" x14ac:dyDescent="0.25">
      <c r="A144" s="1">
        <v>8</v>
      </c>
      <c r="B144" s="1" t="s">
        <v>83</v>
      </c>
      <c r="C144" s="2">
        <v>41193</v>
      </c>
      <c r="D144" s="3">
        <v>4</v>
      </c>
      <c r="E144" s="1">
        <f>WEEKNUM(AdminTable[[#This Row],[Admin Date]])</f>
        <v>41</v>
      </c>
    </row>
    <row r="145" spans="1:5" ht="10" x14ac:dyDescent="0.25">
      <c r="A145" s="1">
        <v>8</v>
      </c>
      <c r="B145" s="1" t="s">
        <v>83</v>
      </c>
      <c r="C145" s="2">
        <v>41228</v>
      </c>
      <c r="D145" s="3">
        <v>4</v>
      </c>
      <c r="E145" s="1">
        <f>WEEKNUM(AdminTable[[#This Row],[Admin Date]])</f>
        <v>46</v>
      </c>
    </row>
    <row r="146" spans="1:5" ht="10" x14ac:dyDescent="0.25">
      <c r="A146" s="1">
        <v>9</v>
      </c>
      <c r="B146" s="1" t="s">
        <v>82</v>
      </c>
      <c r="C146" s="2">
        <v>41093</v>
      </c>
      <c r="D146" s="3">
        <v>4000</v>
      </c>
      <c r="E146" s="1">
        <f>WEEKNUM(AdminTable[[#This Row],[Admin Date]])</f>
        <v>27</v>
      </c>
    </row>
    <row r="147" spans="1:5" ht="10" x14ac:dyDescent="0.25">
      <c r="A147" s="1">
        <v>9</v>
      </c>
      <c r="B147" s="1" t="s">
        <v>82</v>
      </c>
      <c r="C147" s="2">
        <v>41095</v>
      </c>
      <c r="D147" s="3">
        <v>4000</v>
      </c>
      <c r="E147" s="1">
        <f>WEEKNUM(AdminTable[[#This Row],[Admin Date]])</f>
        <v>27</v>
      </c>
    </row>
    <row r="148" spans="1:5" ht="10" x14ac:dyDescent="0.25">
      <c r="A148" s="1">
        <v>9</v>
      </c>
      <c r="B148" s="1" t="s">
        <v>82</v>
      </c>
      <c r="C148" s="2">
        <v>41097</v>
      </c>
      <c r="D148" s="3">
        <v>3200</v>
      </c>
      <c r="E148" s="1">
        <f>WEEKNUM(AdminTable[[#This Row],[Admin Date]])</f>
        <v>27</v>
      </c>
    </row>
    <row r="149" spans="1:5" ht="10" x14ac:dyDescent="0.25">
      <c r="A149" s="1">
        <v>9</v>
      </c>
      <c r="B149" s="1" t="s">
        <v>82</v>
      </c>
      <c r="C149" s="2">
        <v>41100</v>
      </c>
      <c r="D149" s="3">
        <v>3200</v>
      </c>
      <c r="E149" s="1">
        <f>WEEKNUM(AdminTable[[#This Row],[Admin Date]])</f>
        <v>28</v>
      </c>
    </row>
    <row r="150" spans="1:5" ht="10" x14ac:dyDescent="0.25">
      <c r="A150" s="1">
        <v>9</v>
      </c>
      <c r="B150" s="1" t="s">
        <v>82</v>
      </c>
      <c r="C150" s="2">
        <v>41102</v>
      </c>
      <c r="D150" s="3">
        <v>3200</v>
      </c>
      <c r="E150" s="1">
        <f>WEEKNUM(AdminTable[[#This Row],[Admin Date]])</f>
        <v>28</v>
      </c>
    </row>
    <row r="151" spans="1:5" ht="10" x14ac:dyDescent="0.25">
      <c r="A151" s="1">
        <v>9</v>
      </c>
      <c r="B151" s="1" t="s">
        <v>82</v>
      </c>
      <c r="C151" s="2">
        <v>41104</v>
      </c>
      <c r="D151" s="3">
        <v>3200</v>
      </c>
      <c r="E151" s="1">
        <f>WEEKNUM(AdminTable[[#This Row],[Admin Date]])</f>
        <v>28</v>
      </c>
    </row>
    <row r="152" spans="1:5" ht="10" x14ac:dyDescent="0.25">
      <c r="A152" s="1">
        <v>9</v>
      </c>
      <c r="B152" s="1" t="s">
        <v>82</v>
      </c>
      <c r="C152" s="2">
        <v>41107</v>
      </c>
      <c r="D152" s="3">
        <v>3200</v>
      </c>
      <c r="E152" s="1">
        <f>WEEKNUM(AdminTable[[#This Row],[Admin Date]])</f>
        <v>29</v>
      </c>
    </row>
    <row r="153" spans="1:5" ht="10" x14ac:dyDescent="0.25">
      <c r="A153" s="1">
        <v>9</v>
      </c>
      <c r="B153" s="1" t="s">
        <v>82</v>
      </c>
      <c r="C153" s="2">
        <v>41109</v>
      </c>
      <c r="D153" s="3">
        <v>3200</v>
      </c>
      <c r="E153" s="1">
        <f>WEEKNUM(AdminTable[[#This Row],[Admin Date]])</f>
        <v>29</v>
      </c>
    </row>
    <row r="154" spans="1:5" ht="10" x14ac:dyDescent="0.25">
      <c r="A154" s="1">
        <v>9</v>
      </c>
      <c r="B154" s="1" t="s">
        <v>82</v>
      </c>
      <c r="C154" s="2">
        <v>41139</v>
      </c>
      <c r="D154" s="3">
        <v>4500</v>
      </c>
      <c r="E154" s="1">
        <f>WEEKNUM(AdminTable[[#This Row],[Admin Date]])</f>
        <v>33</v>
      </c>
    </row>
    <row r="155" spans="1:5" ht="10" x14ac:dyDescent="0.25">
      <c r="A155" s="1">
        <v>9</v>
      </c>
      <c r="B155" s="1" t="s">
        <v>82</v>
      </c>
      <c r="C155" s="2">
        <v>41142</v>
      </c>
      <c r="D155" s="3">
        <v>4500</v>
      </c>
      <c r="E155" s="1">
        <f>WEEKNUM(AdminTable[[#This Row],[Admin Date]])</f>
        <v>34</v>
      </c>
    </row>
    <row r="156" spans="1:5" ht="10" x14ac:dyDescent="0.25">
      <c r="A156" s="1">
        <v>9</v>
      </c>
      <c r="B156" s="1" t="s">
        <v>82</v>
      </c>
      <c r="C156" s="2">
        <v>41144</v>
      </c>
      <c r="D156" s="3">
        <v>4500</v>
      </c>
      <c r="E156" s="1">
        <f>WEEKNUM(AdminTable[[#This Row],[Admin Date]])</f>
        <v>34</v>
      </c>
    </row>
    <row r="157" spans="1:5" ht="10" x14ac:dyDescent="0.25">
      <c r="A157" s="1">
        <v>9</v>
      </c>
      <c r="B157" s="1" t="s">
        <v>82</v>
      </c>
      <c r="C157" s="2">
        <v>41146</v>
      </c>
      <c r="D157" s="3">
        <v>4500</v>
      </c>
      <c r="E157" s="1">
        <f>WEEKNUM(AdminTable[[#This Row],[Admin Date]])</f>
        <v>34</v>
      </c>
    </row>
    <row r="158" spans="1:5" ht="10" x14ac:dyDescent="0.25">
      <c r="A158" s="1">
        <v>9</v>
      </c>
      <c r="B158" s="1" t="s">
        <v>82</v>
      </c>
      <c r="C158" s="2">
        <v>41149</v>
      </c>
      <c r="D158" s="3">
        <v>4500</v>
      </c>
      <c r="E158" s="1">
        <f>WEEKNUM(AdminTable[[#This Row],[Admin Date]])</f>
        <v>35</v>
      </c>
    </row>
    <row r="159" spans="1:5" ht="10" x14ac:dyDescent="0.25">
      <c r="A159" s="1">
        <v>9</v>
      </c>
      <c r="B159" s="1" t="s">
        <v>82</v>
      </c>
      <c r="C159" s="2">
        <v>41151</v>
      </c>
      <c r="D159" s="3">
        <v>4500</v>
      </c>
      <c r="E159" s="1">
        <f>WEEKNUM(AdminTable[[#This Row],[Admin Date]])</f>
        <v>35</v>
      </c>
    </row>
    <row r="160" spans="1:5" ht="10" x14ac:dyDescent="0.25">
      <c r="A160" s="1">
        <v>9</v>
      </c>
      <c r="B160" s="1" t="s">
        <v>82</v>
      </c>
      <c r="C160" s="2">
        <v>41153</v>
      </c>
      <c r="D160" s="3">
        <v>4500</v>
      </c>
      <c r="E160" s="1">
        <f>WEEKNUM(AdminTable[[#This Row],[Admin Date]])</f>
        <v>35</v>
      </c>
    </row>
    <row r="161" spans="1:5" ht="10" x14ac:dyDescent="0.25">
      <c r="A161" s="1">
        <v>9</v>
      </c>
      <c r="B161" s="1" t="s">
        <v>82</v>
      </c>
      <c r="C161" s="2">
        <v>41156</v>
      </c>
      <c r="D161" s="3">
        <v>4500</v>
      </c>
      <c r="E161" s="1">
        <f>WEEKNUM(AdminTable[[#This Row],[Admin Date]])</f>
        <v>36</v>
      </c>
    </row>
    <row r="162" spans="1:5" ht="10" x14ac:dyDescent="0.25">
      <c r="A162" s="1">
        <v>9</v>
      </c>
      <c r="B162" s="1" t="s">
        <v>82</v>
      </c>
      <c r="C162" s="2">
        <v>41158</v>
      </c>
      <c r="D162" s="3">
        <v>4500</v>
      </c>
      <c r="E162" s="1">
        <f>WEEKNUM(AdminTable[[#This Row],[Admin Date]])</f>
        <v>36</v>
      </c>
    </row>
    <row r="163" spans="1:5" ht="10" x14ac:dyDescent="0.25">
      <c r="A163" s="1">
        <v>9</v>
      </c>
      <c r="B163" s="1" t="s">
        <v>83</v>
      </c>
      <c r="C163" s="2">
        <v>41165</v>
      </c>
      <c r="D163" s="3">
        <v>8</v>
      </c>
      <c r="E163" s="1">
        <f>WEEKNUM(AdminTable[[#This Row],[Admin Date]])</f>
        <v>37</v>
      </c>
    </row>
    <row r="164" spans="1:5" ht="10" x14ac:dyDescent="0.25">
      <c r="A164" s="1">
        <v>9</v>
      </c>
      <c r="B164" s="1" t="s">
        <v>83</v>
      </c>
      <c r="C164" s="2">
        <v>41193</v>
      </c>
      <c r="D164" s="3">
        <v>6</v>
      </c>
      <c r="E164" s="1">
        <f>WEEKNUM(AdminTable[[#This Row],[Admin Date]])</f>
        <v>41</v>
      </c>
    </row>
    <row r="165" spans="1:5" ht="10" x14ac:dyDescent="0.25">
      <c r="A165" s="1">
        <v>9</v>
      </c>
      <c r="B165" s="1" t="s">
        <v>83</v>
      </c>
      <c r="C165" s="2">
        <v>41228</v>
      </c>
      <c r="D165" s="3">
        <v>6</v>
      </c>
      <c r="E165" s="1">
        <f>WEEKNUM(AdminTable[[#This Row],[Admin Date]])</f>
        <v>46</v>
      </c>
    </row>
    <row r="166" spans="1:5" ht="10" x14ac:dyDescent="0.25">
      <c r="A166" s="1">
        <v>10</v>
      </c>
      <c r="B166" s="1" t="s">
        <v>82</v>
      </c>
      <c r="C166" s="2">
        <v>41153</v>
      </c>
      <c r="D166" s="3">
        <v>3600</v>
      </c>
      <c r="E166" s="1">
        <f>WEEKNUM(AdminTable[[#This Row],[Admin Date]])</f>
        <v>35</v>
      </c>
    </row>
    <row r="167" spans="1:5" ht="10" x14ac:dyDescent="0.25">
      <c r="A167" s="1">
        <v>10</v>
      </c>
      <c r="B167" s="1" t="s">
        <v>82</v>
      </c>
      <c r="C167" s="2">
        <v>41156</v>
      </c>
      <c r="D167" s="3">
        <v>3600</v>
      </c>
      <c r="E167" s="1">
        <f>WEEKNUM(AdminTable[[#This Row],[Admin Date]])</f>
        <v>36</v>
      </c>
    </row>
    <row r="168" spans="1:5" ht="10" x14ac:dyDescent="0.25">
      <c r="A168" s="1">
        <v>10</v>
      </c>
      <c r="B168" s="1" t="s">
        <v>82</v>
      </c>
      <c r="C168" s="2">
        <v>41158</v>
      </c>
      <c r="D168" s="3">
        <v>4700</v>
      </c>
      <c r="E168" s="1">
        <f>WEEKNUM(AdminTable[[#This Row],[Admin Date]])</f>
        <v>36</v>
      </c>
    </row>
    <row r="169" spans="1:5" ht="10" x14ac:dyDescent="0.25">
      <c r="A169" s="1">
        <v>10</v>
      </c>
      <c r="B169" s="1" t="s">
        <v>83</v>
      </c>
      <c r="C169" s="2">
        <v>41165</v>
      </c>
      <c r="D169" s="3">
        <v>8</v>
      </c>
      <c r="E169" s="1">
        <f>WEEKNUM(AdminTable[[#This Row],[Admin Date]])</f>
        <v>37</v>
      </c>
    </row>
    <row r="170" spans="1:5" ht="10" x14ac:dyDescent="0.25">
      <c r="A170" s="1">
        <v>10</v>
      </c>
      <c r="B170" s="1" t="s">
        <v>83</v>
      </c>
      <c r="C170" s="2">
        <v>41193</v>
      </c>
      <c r="D170" s="3">
        <v>8</v>
      </c>
      <c r="E170" s="1">
        <f>WEEKNUM(AdminTable[[#This Row],[Admin Date]])</f>
        <v>41</v>
      </c>
    </row>
    <row r="171" spans="1:5" ht="10" x14ac:dyDescent="0.25">
      <c r="A171" s="1">
        <v>10</v>
      </c>
      <c r="B171" s="1" t="s">
        <v>83</v>
      </c>
      <c r="C171" s="2">
        <v>41228</v>
      </c>
      <c r="D171" s="3">
        <v>8</v>
      </c>
      <c r="E171" s="1">
        <f>WEEKNUM(AdminTable[[#This Row],[Admin Date]])</f>
        <v>46</v>
      </c>
    </row>
    <row r="172" spans="1:5" ht="10" x14ac:dyDescent="0.25">
      <c r="A172" s="1">
        <v>11</v>
      </c>
      <c r="B172" s="1" t="s">
        <v>83</v>
      </c>
      <c r="C172" s="2">
        <v>41239</v>
      </c>
      <c r="D172" s="3">
        <v>2</v>
      </c>
      <c r="E172" s="1">
        <f>WEEKNUM(AdminTable[[#This Row],[Admin Date]])</f>
        <v>48</v>
      </c>
    </row>
    <row r="173" spans="1:5" ht="10" x14ac:dyDescent="0.25">
      <c r="A173" s="1">
        <v>12</v>
      </c>
      <c r="B173" s="1" t="s">
        <v>82</v>
      </c>
      <c r="C173" s="2">
        <v>41092</v>
      </c>
      <c r="D173" s="3">
        <v>4000</v>
      </c>
      <c r="E173" s="1">
        <f>WEEKNUM(AdminTable[[#This Row],[Admin Date]])</f>
        <v>27</v>
      </c>
    </row>
    <row r="174" spans="1:5" ht="10" x14ac:dyDescent="0.25">
      <c r="A174" s="1">
        <v>12</v>
      </c>
      <c r="B174" s="1" t="s">
        <v>82</v>
      </c>
      <c r="C174" s="2">
        <v>41096</v>
      </c>
      <c r="D174" s="3">
        <v>4000</v>
      </c>
      <c r="E174" s="1">
        <f>WEEKNUM(AdminTable[[#This Row],[Admin Date]])</f>
        <v>27</v>
      </c>
    </row>
    <row r="175" spans="1:5" ht="10" x14ac:dyDescent="0.25">
      <c r="A175" s="1">
        <v>12</v>
      </c>
      <c r="B175" s="1" t="s">
        <v>82</v>
      </c>
      <c r="C175" s="2">
        <v>41100</v>
      </c>
      <c r="D175" s="3">
        <v>4000</v>
      </c>
      <c r="E175" s="1">
        <f>WEEKNUM(AdminTable[[#This Row],[Admin Date]])</f>
        <v>28</v>
      </c>
    </row>
    <row r="176" spans="1:5" ht="10" x14ac:dyDescent="0.25">
      <c r="A176" s="1">
        <v>12</v>
      </c>
      <c r="B176" s="1" t="s">
        <v>82</v>
      </c>
      <c r="C176" s="2">
        <v>41101</v>
      </c>
      <c r="D176" s="3">
        <v>4000</v>
      </c>
      <c r="E176" s="1">
        <f>WEEKNUM(AdminTable[[#This Row],[Admin Date]])</f>
        <v>28</v>
      </c>
    </row>
    <row r="177" spans="1:5" ht="10" x14ac:dyDescent="0.25">
      <c r="A177" s="1">
        <v>12</v>
      </c>
      <c r="B177" s="1" t="s">
        <v>82</v>
      </c>
      <c r="C177" s="2">
        <v>41106</v>
      </c>
      <c r="D177" s="3">
        <v>4000</v>
      </c>
      <c r="E177" s="1">
        <f>WEEKNUM(AdminTable[[#This Row],[Admin Date]])</f>
        <v>29</v>
      </c>
    </row>
    <row r="178" spans="1:5" ht="10" x14ac:dyDescent="0.25">
      <c r="A178" s="1">
        <v>12</v>
      </c>
      <c r="B178" s="1" t="s">
        <v>82</v>
      </c>
      <c r="C178" s="2">
        <v>41110</v>
      </c>
      <c r="D178" s="3">
        <v>4000</v>
      </c>
      <c r="E178" s="1">
        <f>WEEKNUM(AdminTable[[#This Row],[Admin Date]])</f>
        <v>29</v>
      </c>
    </row>
    <row r="179" spans="1:5" ht="10" x14ac:dyDescent="0.25">
      <c r="A179" s="1">
        <v>12</v>
      </c>
      <c r="B179" s="1" t="s">
        <v>82</v>
      </c>
      <c r="C179" s="2">
        <v>41113</v>
      </c>
      <c r="D179" s="3">
        <v>4000</v>
      </c>
      <c r="E179" s="1">
        <f>WEEKNUM(AdminTable[[#This Row],[Admin Date]])</f>
        <v>30</v>
      </c>
    </row>
    <row r="180" spans="1:5" ht="10" x14ac:dyDescent="0.25">
      <c r="A180" s="1">
        <v>12</v>
      </c>
      <c r="B180" s="1" t="s">
        <v>82</v>
      </c>
      <c r="C180" s="2">
        <v>41115</v>
      </c>
      <c r="D180" s="3">
        <v>4800</v>
      </c>
      <c r="E180" s="1">
        <f>WEEKNUM(AdminTable[[#This Row],[Admin Date]])</f>
        <v>30</v>
      </c>
    </row>
    <row r="181" spans="1:5" ht="10" x14ac:dyDescent="0.25">
      <c r="A181" s="1">
        <v>12</v>
      </c>
      <c r="B181" s="1" t="s">
        <v>82</v>
      </c>
      <c r="C181" s="2">
        <v>41117</v>
      </c>
      <c r="D181" s="3">
        <v>4800</v>
      </c>
      <c r="E181" s="1">
        <f>WEEKNUM(AdminTable[[#This Row],[Admin Date]])</f>
        <v>30</v>
      </c>
    </row>
    <row r="182" spans="1:5" ht="10" x14ac:dyDescent="0.25">
      <c r="A182" s="1">
        <v>12</v>
      </c>
      <c r="B182" s="1" t="s">
        <v>82</v>
      </c>
      <c r="C182" s="2">
        <v>41120</v>
      </c>
      <c r="D182" s="3">
        <v>4800</v>
      </c>
      <c r="E182" s="1">
        <f>WEEKNUM(AdminTable[[#This Row],[Admin Date]])</f>
        <v>31</v>
      </c>
    </row>
    <row r="183" spans="1:5" ht="10" x14ac:dyDescent="0.25">
      <c r="A183" s="1">
        <v>12</v>
      </c>
      <c r="B183" s="1" t="s">
        <v>82</v>
      </c>
      <c r="C183" s="2">
        <v>41124</v>
      </c>
      <c r="D183" s="3">
        <v>4800</v>
      </c>
      <c r="E183" s="1">
        <f>WEEKNUM(AdminTable[[#This Row],[Admin Date]])</f>
        <v>31</v>
      </c>
    </row>
    <row r="184" spans="1:5" ht="10" x14ac:dyDescent="0.25">
      <c r="A184" s="1">
        <v>12</v>
      </c>
      <c r="B184" s="1" t="s">
        <v>82</v>
      </c>
      <c r="C184" s="2">
        <v>41127</v>
      </c>
      <c r="D184" s="3">
        <v>6200</v>
      </c>
      <c r="E184" s="1">
        <f>WEEKNUM(AdminTable[[#This Row],[Admin Date]])</f>
        <v>32</v>
      </c>
    </row>
    <row r="185" spans="1:5" ht="10" x14ac:dyDescent="0.25">
      <c r="A185" s="1">
        <v>12</v>
      </c>
      <c r="B185" s="1" t="s">
        <v>82</v>
      </c>
      <c r="C185" s="2">
        <v>41149</v>
      </c>
      <c r="D185" s="3">
        <v>5800</v>
      </c>
      <c r="E185" s="1">
        <f>WEEKNUM(AdminTable[[#This Row],[Admin Date]])</f>
        <v>35</v>
      </c>
    </row>
    <row r="186" spans="1:5" ht="10" x14ac:dyDescent="0.25">
      <c r="A186" s="1">
        <v>12</v>
      </c>
      <c r="B186" s="1" t="s">
        <v>82</v>
      </c>
      <c r="C186" s="2">
        <v>41150</v>
      </c>
      <c r="D186" s="3">
        <v>5800</v>
      </c>
      <c r="E186" s="1">
        <f>WEEKNUM(AdminTable[[#This Row],[Admin Date]])</f>
        <v>35</v>
      </c>
    </row>
    <row r="187" spans="1:5" ht="10" x14ac:dyDescent="0.25">
      <c r="A187" s="1">
        <v>12</v>
      </c>
      <c r="B187" s="1" t="s">
        <v>82</v>
      </c>
      <c r="C187" s="2">
        <v>41152</v>
      </c>
      <c r="D187" s="3">
        <v>7800</v>
      </c>
      <c r="E187" s="1">
        <f>WEEKNUM(AdminTable[[#This Row],[Admin Date]])</f>
        <v>35</v>
      </c>
    </row>
    <row r="188" spans="1:5" ht="10" x14ac:dyDescent="0.25">
      <c r="A188" s="1">
        <v>12</v>
      </c>
      <c r="B188" s="1" t="s">
        <v>82</v>
      </c>
      <c r="C188" s="2">
        <v>41155</v>
      </c>
      <c r="D188" s="3">
        <v>7800</v>
      </c>
      <c r="E188" s="1">
        <f>WEEKNUM(AdminTable[[#This Row],[Admin Date]])</f>
        <v>36</v>
      </c>
    </row>
    <row r="189" spans="1:5" ht="10" x14ac:dyDescent="0.25">
      <c r="A189" s="1">
        <v>12</v>
      </c>
      <c r="B189" s="1" t="s">
        <v>82</v>
      </c>
      <c r="C189" s="2">
        <v>41157</v>
      </c>
      <c r="D189" s="3">
        <v>7800</v>
      </c>
      <c r="E189" s="1">
        <f>WEEKNUM(AdminTable[[#This Row],[Admin Date]])</f>
        <v>36</v>
      </c>
    </row>
    <row r="190" spans="1:5" ht="10" x14ac:dyDescent="0.25">
      <c r="A190" s="1">
        <v>12</v>
      </c>
      <c r="B190" s="1" t="s">
        <v>83</v>
      </c>
      <c r="C190" s="2">
        <v>41164</v>
      </c>
      <c r="D190" s="3">
        <v>10</v>
      </c>
      <c r="E190" s="1">
        <f>WEEKNUM(AdminTable[[#This Row],[Admin Date]])</f>
        <v>37</v>
      </c>
    </row>
    <row r="191" spans="1:5" ht="10" x14ac:dyDescent="0.25">
      <c r="A191" s="1">
        <v>12</v>
      </c>
      <c r="B191" s="1" t="s">
        <v>83</v>
      </c>
      <c r="C191" s="2">
        <v>41192</v>
      </c>
      <c r="D191" s="3">
        <v>10</v>
      </c>
      <c r="E191" s="1">
        <f>WEEKNUM(AdminTable[[#This Row],[Admin Date]])</f>
        <v>41</v>
      </c>
    </row>
    <row r="192" spans="1:5" ht="10" x14ac:dyDescent="0.25">
      <c r="A192" s="1">
        <v>13</v>
      </c>
      <c r="B192" s="1" t="s">
        <v>82</v>
      </c>
      <c r="C192" s="2">
        <v>41236</v>
      </c>
      <c r="D192" s="3">
        <v>20000</v>
      </c>
      <c r="E192" s="1">
        <f>WEEKNUM(AdminTable[[#This Row],[Admin Date]])</f>
        <v>47</v>
      </c>
    </row>
    <row r="193" spans="1:5" ht="10" x14ac:dyDescent="0.25">
      <c r="A193" s="1">
        <v>13</v>
      </c>
      <c r="B193" s="1" t="s">
        <v>82</v>
      </c>
      <c r="C193" s="2">
        <v>41239</v>
      </c>
      <c r="D193" s="3">
        <v>20000</v>
      </c>
      <c r="E193" s="1">
        <f>WEEKNUM(AdminTable[[#This Row],[Admin Date]])</f>
        <v>48</v>
      </c>
    </row>
    <row r="194" spans="1:5" ht="10" x14ac:dyDescent="0.25">
      <c r="A194" s="1">
        <v>14</v>
      </c>
      <c r="B194" s="1" t="s">
        <v>82</v>
      </c>
      <c r="C194" s="2">
        <v>41092</v>
      </c>
      <c r="D194" s="3">
        <v>300</v>
      </c>
      <c r="E194" s="1">
        <f>WEEKNUM(AdminTable[[#This Row],[Admin Date]])</f>
        <v>27</v>
      </c>
    </row>
    <row r="195" spans="1:5" ht="10" x14ac:dyDescent="0.25">
      <c r="A195" s="1">
        <v>14</v>
      </c>
      <c r="B195" s="1" t="s">
        <v>82</v>
      </c>
      <c r="C195" s="2">
        <v>41099</v>
      </c>
      <c r="D195" s="3">
        <v>300</v>
      </c>
      <c r="E195" s="1">
        <f>WEEKNUM(AdminTable[[#This Row],[Admin Date]])</f>
        <v>28</v>
      </c>
    </row>
    <row r="196" spans="1:5" ht="10" x14ac:dyDescent="0.25">
      <c r="A196" s="1">
        <v>14</v>
      </c>
      <c r="B196" s="1" t="s">
        <v>82</v>
      </c>
      <c r="C196" s="2">
        <v>41106</v>
      </c>
      <c r="D196" s="3">
        <v>300</v>
      </c>
      <c r="E196" s="1">
        <f>WEEKNUM(AdminTable[[#This Row],[Admin Date]])</f>
        <v>29</v>
      </c>
    </row>
    <row r="197" spans="1:5" ht="10" x14ac:dyDescent="0.25">
      <c r="A197" s="1">
        <v>14</v>
      </c>
      <c r="B197" s="1" t="s">
        <v>82</v>
      </c>
      <c r="C197" s="2">
        <v>41113</v>
      </c>
      <c r="D197" s="3">
        <v>300</v>
      </c>
      <c r="E197" s="1">
        <f>WEEKNUM(AdminTable[[#This Row],[Admin Date]])</f>
        <v>30</v>
      </c>
    </row>
    <row r="198" spans="1:5" ht="10" x14ac:dyDescent="0.25">
      <c r="A198" s="1">
        <v>14</v>
      </c>
      <c r="B198" s="1" t="s">
        <v>82</v>
      </c>
      <c r="C198" s="2">
        <v>41120</v>
      </c>
      <c r="D198" s="3">
        <v>300</v>
      </c>
      <c r="E198" s="1">
        <f>WEEKNUM(AdminTable[[#This Row],[Admin Date]])</f>
        <v>31</v>
      </c>
    </row>
    <row r="199" spans="1:5" ht="10" x14ac:dyDescent="0.25">
      <c r="A199" s="1">
        <v>14</v>
      </c>
      <c r="B199" s="1" t="s">
        <v>82</v>
      </c>
      <c r="C199" s="2">
        <v>41127</v>
      </c>
      <c r="D199" s="3">
        <v>300</v>
      </c>
      <c r="E199" s="1">
        <f>WEEKNUM(AdminTable[[#This Row],[Admin Date]])</f>
        <v>32</v>
      </c>
    </row>
    <row r="200" spans="1:5" ht="10" x14ac:dyDescent="0.25">
      <c r="A200" s="1">
        <v>14</v>
      </c>
      <c r="B200" s="1" t="s">
        <v>82</v>
      </c>
      <c r="C200" s="2">
        <v>41134</v>
      </c>
      <c r="D200" s="3">
        <v>300</v>
      </c>
      <c r="E200" s="1">
        <f>WEEKNUM(AdminTable[[#This Row],[Admin Date]])</f>
        <v>33</v>
      </c>
    </row>
    <row r="201" spans="1:5" ht="10" x14ac:dyDescent="0.25">
      <c r="A201" s="1">
        <v>14</v>
      </c>
      <c r="B201" s="1" t="s">
        <v>82</v>
      </c>
      <c r="C201" s="2">
        <v>41141</v>
      </c>
      <c r="D201" s="3">
        <v>300</v>
      </c>
      <c r="E201" s="1">
        <f>WEEKNUM(AdminTable[[#This Row],[Admin Date]])</f>
        <v>34</v>
      </c>
    </row>
    <row r="202" spans="1:5" ht="10" x14ac:dyDescent="0.25">
      <c r="A202" s="1">
        <v>14</v>
      </c>
      <c r="B202" s="1" t="s">
        <v>82</v>
      </c>
      <c r="C202" s="2">
        <v>41148</v>
      </c>
      <c r="D202" s="3">
        <v>300</v>
      </c>
      <c r="E202" s="1">
        <f>WEEKNUM(AdminTable[[#This Row],[Admin Date]])</f>
        <v>35</v>
      </c>
    </row>
    <row r="203" spans="1:5" ht="10" x14ac:dyDescent="0.25">
      <c r="A203" s="1">
        <v>14</v>
      </c>
      <c r="B203" s="1" t="s">
        <v>82</v>
      </c>
      <c r="C203" s="2">
        <v>41155</v>
      </c>
      <c r="D203" s="3">
        <v>300</v>
      </c>
      <c r="E203" s="1">
        <f>WEEKNUM(AdminTable[[#This Row],[Admin Date]])</f>
        <v>36</v>
      </c>
    </row>
    <row r="204" spans="1:5" ht="10" x14ac:dyDescent="0.25">
      <c r="A204" s="1">
        <v>15</v>
      </c>
      <c r="B204" s="1" t="s">
        <v>82</v>
      </c>
      <c r="C204" s="2">
        <v>41096</v>
      </c>
      <c r="D204" s="3">
        <v>1400</v>
      </c>
      <c r="E204" s="1">
        <f>WEEKNUM(AdminTable[[#This Row],[Admin Date]])</f>
        <v>27</v>
      </c>
    </row>
    <row r="205" spans="1:5" ht="10" x14ac:dyDescent="0.25">
      <c r="A205" s="1">
        <v>15</v>
      </c>
      <c r="B205" s="1" t="s">
        <v>82</v>
      </c>
      <c r="C205" s="2">
        <v>41099</v>
      </c>
      <c r="D205" s="3">
        <v>1400</v>
      </c>
      <c r="E205" s="1">
        <f>WEEKNUM(AdminTable[[#This Row],[Admin Date]])</f>
        <v>28</v>
      </c>
    </row>
    <row r="206" spans="1:5" ht="10" x14ac:dyDescent="0.25">
      <c r="A206" s="1">
        <v>15</v>
      </c>
      <c r="B206" s="1" t="s">
        <v>82</v>
      </c>
      <c r="C206" s="2">
        <v>41101</v>
      </c>
      <c r="D206" s="3">
        <v>1400</v>
      </c>
      <c r="E206" s="1">
        <f>WEEKNUM(AdminTable[[#This Row],[Admin Date]])</f>
        <v>28</v>
      </c>
    </row>
    <row r="207" spans="1:5" ht="10" x14ac:dyDescent="0.25">
      <c r="A207" s="1">
        <v>15</v>
      </c>
      <c r="B207" s="1" t="s">
        <v>82</v>
      </c>
      <c r="C207" s="2">
        <v>41103</v>
      </c>
      <c r="D207" s="3">
        <v>1400</v>
      </c>
      <c r="E207" s="1">
        <f>WEEKNUM(AdminTable[[#This Row],[Admin Date]])</f>
        <v>28</v>
      </c>
    </row>
    <row r="208" spans="1:5" ht="10" x14ac:dyDescent="0.25">
      <c r="A208" s="1">
        <v>15</v>
      </c>
      <c r="B208" s="1" t="s">
        <v>82</v>
      </c>
      <c r="C208" s="2">
        <v>41106</v>
      </c>
      <c r="D208" s="3">
        <v>1400</v>
      </c>
      <c r="E208" s="1">
        <f>WEEKNUM(AdminTable[[#This Row],[Admin Date]])</f>
        <v>29</v>
      </c>
    </row>
    <row r="209" spans="1:5" ht="10" x14ac:dyDescent="0.25">
      <c r="A209" s="1">
        <v>15</v>
      </c>
      <c r="B209" s="1" t="s">
        <v>82</v>
      </c>
      <c r="C209" s="2">
        <v>41108</v>
      </c>
      <c r="D209" s="3">
        <v>1400</v>
      </c>
      <c r="E209" s="1">
        <f>WEEKNUM(AdminTable[[#This Row],[Admin Date]])</f>
        <v>29</v>
      </c>
    </row>
    <row r="210" spans="1:5" ht="10" x14ac:dyDescent="0.25">
      <c r="A210" s="1">
        <v>15</v>
      </c>
      <c r="B210" s="1" t="s">
        <v>82</v>
      </c>
      <c r="C210" s="2">
        <v>41110</v>
      </c>
      <c r="D210" s="3">
        <v>1400</v>
      </c>
      <c r="E210" s="1">
        <f>WEEKNUM(AdminTable[[#This Row],[Admin Date]])</f>
        <v>29</v>
      </c>
    </row>
    <row r="211" spans="1:5" ht="10" x14ac:dyDescent="0.25">
      <c r="A211" s="1">
        <v>15</v>
      </c>
      <c r="B211" s="1" t="s">
        <v>82</v>
      </c>
      <c r="C211" s="2">
        <v>41113</v>
      </c>
      <c r="D211" s="3">
        <v>1400</v>
      </c>
      <c r="E211" s="1">
        <f>WEEKNUM(AdminTable[[#This Row],[Admin Date]])</f>
        <v>30</v>
      </c>
    </row>
    <row r="212" spans="1:5" ht="10" x14ac:dyDescent="0.25">
      <c r="A212" s="1">
        <v>15</v>
      </c>
      <c r="B212" s="1" t="s">
        <v>82</v>
      </c>
      <c r="C212" s="2">
        <v>41115</v>
      </c>
      <c r="D212" s="3">
        <v>1400</v>
      </c>
      <c r="E212" s="1">
        <f>WEEKNUM(AdminTable[[#This Row],[Admin Date]])</f>
        <v>30</v>
      </c>
    </row>
    <row r="213" spans="1:5" ht="10" x14ac:dyDescent="0.25">
      <c r="A213" s="1">
        <v>15</v>
      </c>
      <c r="B213" s="1" t="s">
        <v>82</v>
      </c>
      <c r="C213" s="2">
        <v>41117</v>
      </c>
      <c r="D213" s="3">
        <v>1400</v>
      </c>
      <c r="E213" s="1">
        <f>WEEKNUM(AdminTable[[#This Row],[Admin Date]])</f>
        <v>30</v>
      </c>
    </row>
    <row r="214" spans="1:5" ht="10" x14ac:dyDescent="0.25">
      <c r="A214" s="1">
        <v>15</v>
      </c>
      <c r="B214" s="1" t="s">
        <v>82</v>
      </c>
      <c r="C214" s="2">
        <v>41121</v>
      </c>
      <c r="D214" s="3">
        <v>1400</v>
      </c>
      <c r="E214" s="1">
        <f>WEEKNUM(AdminTable[[#This Row],[Admin Date]])</f>
        <v>31</v>
      </c>
    </row>
    <row r="215" spans="1:5" ht="10" x14ac:dyDescent="0.25">
      <c r="A215" s="1">
        <v>15</v>
      </c>
      <c r="B215" s="1" t="s">
        <v>82</v>
      </c>
      <c r="C215" s="2">
        <v>41122</v>
      </c>
      <c r="D215" s="3">
        <v>1400</v>
      </c>
      <c r="E215" s="1">
        <f>WEEKNUM(AdminTable[[#This Row],[Admin Date]])</f>
        <v>31</v>
      </c>
    </row>
    <row r="216" spans="1:5" ht="10" x14ac:dyDescent="0.25">
      <c r="A216" s="1">
        <v>15</v>
      </c>
      <c r="B216" s="1" t="s">
        <v>82</v>
      </c>
      <c r="C216" s="2">
        <v>41155</v>
      </c>
      <c r="D216" s="3">
        <v>1000</v>
      </c>
      <c r="E216" s="1">
        <f>WEEKNUM(AdminTable[[#This Row],[Admin Date]])</f>
        <v>36</v>
      </c>
    </row>
    <row r="217" spans="1:5" ht="10" x14ac:dyDescent="0.25">
      <c r="A217" s="1">
        <v>15</v>
      </c>
      <c r="B217" s="1" t="s">
        <v>82</v>
      </c>
      <c r="C217" s="2">
        <v>41157</v>
      </c>
      <c r="D217" s="3">
        <v>1000</v>
      </c>
      <c r="E217" s="1">
        <f>WEEKNUM(AdminTable[[#This Row],[Admin Date]])</f>
        <v>36</v>
      </c>
    </row>
    <row r="218" spans="1:5" ht="10" x14ac:dyDescent="0.25">
      <c r="A218" s="1">
        <v>15</v>
      </c>
      <c r="B218" s="1" t="s">
        <v>83</v>
      </c>
      <c r="C218" s="2">
        <v>41164</v>
      </c>
      <c r="D218" s="3">
        <v>3</v>
      </c>
      <c r="E218" s="1">
        <f>WEEKNUM(AdminTable[[#This Row],[Admin Date]])</f>
        <v>37</v>
      </c>
    </row>
    <row r="219" spans="1:5" ht="10" x14ac:dyDescent="0.25">
      <c r="A219" s="1">
        <v>15</v>
      </c>
      <c r="B219" s="1" t="s">
        <v>83</v>
      </c>
      <c r="C219" s="2">
        <v>41227</v>
      </c>
      <c r="D219" s="3">
        <v>1</v>
      </c>
      <c r="E219" s="1">
        <f>WEEKNUM(AdminTable[[#This Row],[Admin Date]])</f>
        <v>46</v>
      </c>
    </row>
    <row r="220" spans="1:5" ht="10" x14ac:dyDescent="0.25">
      <c r="A220" s="1">
        <v>16</v>
      </c>
      <c r="B220" s="1" t="s">
        <v>82</v>
      </c>
      <c r="C220" s="2">
        <v>41093</v>
      </c>
      <c r="D220" s="3">
        <v>5000</v>
      </c>
      <c r="E220" s="1">
        <f>WEEKNUM(AdminTable[[#This Row],[Admin Date]])</f>
        <v>27</v>
      </c>
    </row>
    <row r="221" spans="1:5" ht="10" x14ac:dyDescent="0.25">
      <c r="A221" s="1">
        <v>16</v>
      </c>
      <c r="B221" s="1" t="s">
        <v>82</v>
      </c>
      <c r="C221" s="2">
        <v>41095</v>
      </c>
      <c r="D221" s="3">
        <v>5000</v>
      </c>
      <c r="E221" s="1">
        <f>WEEKNUM(AdminTable[[#This Row],[Admin Date]])</f>
        <v>27</v>
      </c>
    </row>
    <row r="222" spans="1:5" ht="10" x14ac:dyDescent="0.25">
      <c r="A222" s="1">
        <v>16</v>
      </c>
      <c r="B222" s="1" t="s">
        <v>82</v>
      </c>
      <c r="C222" s="2">
        <v>41097</v>
      </c>
      <c r="D222" s="3">
        <v>5000</v>
      </c>
      <c r="E222" s="1">
        <f>WEEKNUM(AdminTable[[#This Row],[Admin Date]])</f>
        <v>27</v>
      </c>
    </row>
    <row r="223" spans="1:5" ht="10" x14ac:dyDescent="0.25">
      <c r="A223" s="1">
        <v>16</v>
      </c>
      <c r="B223" s="1" t="s">
        <v>82</v>
      </c>
      <c r="C223" s="2">
        <v>41100</v>
      </c>
      <c r="D223" s="3">
        <v>5000</v>
      </c>
      <c r="E223" s="1">
        <f>WEEKNUM(AdminTable[[#This Row],[Admin Date]])</f>
        <v>28</v>
      </c>
    </row>
    <row r="224" spans="1:5" ht="10" x14ac:dyDescent="0.25">
      <c r="A224" s="1">
        <v>16</v>
      </c>
      <c r="B224" s="1" t="s">
        <v>82</v>
      </c>
      <c r="C224" s="2">
        <v>41102</v>
      </c>
      <c r="D224" s="3">
        <v>5000</v>
      </c>
      <c r="E224" s="1">
        <f>WEEKNUM(AdminTable[[#This Row],[Admin Date]])</f>
        <v>28</v>
      </c>
    </row>
    <row r="225" spans="1:5" ht="10" x14ac:dyDescent="0.25">
      <c r="A225" s="1">
        <v>16</v>
      </c>
      <c r="B225" s="1" t="s">
        <v>82</v>
      </c>
      <c r="C225" s="2">
        <v>41104</v>
      </c>
      <c r="D225" s="3">
        <v>5000</v>
      </c>
      <c r="E225" s="1">
        <f>WEEKNUM(AdminTable[[#This Row],[Admin Date]])</f>
        <v>28</v>
      </c>
    </row>
    <row r="226" spans="1:5" ht="10" x14ac:dyDescent="0.25">
      <c r="A226" s="1">
        <v>16</v>
      </c>
      <c r="B226" s="1" t="s">
        <v>82</v>
      </c>
      <c r="C226" s="2">
        <v>41109</v>
      </c>
      <c r="D226" s="3">
        <v>5000</v>
      </c>
      <c r="E226" s="1">
        <f>WEEKNUM(AdminTable[[#This Row],[Admin Date]])</f>
        <v>29</v>
      </c>
    </row>
    <row r="227" spans="1:5" ht="10" x14ac:dyDescent="0.25">
      <c r="A227" s="1">
        <v>16</v>
      </c>
      <c r="B227" s="1" t="s">
        <v>82</v>
      </c>
      <c r="C227" s="2">
        <v>41111</v>
      </c>
      <c r="D227" s="3">
        <v>4500</v>
      </c>
      <c r="E227" s="1">
        <f>WEEKNUM(AdminTable[[#This Row],[Admin Date]])</f>
        <v>29</v>
      </c>
    </row>
    <row r="228" spans="1:5" ht="10" x14ac:dyDescent="0.25">
      <c r="A228" s="1">
        <v>16</v>
      </c>
      <c r="B228" s="1" t="s">
        <v>82</v>
      </c>
      <c r="C228" s="2">
        <v>41114</v>
      </c>
      <c r="D228" s="3">
        <v>4500</v>
      </c>
      <c r="E228" s="1">
        <f>WEEKNUM(AdminTable[[#This Row],[Admin Date]])</f>
        <v>30</v>
      </c>
    </row>
    <row r="229" spans="1:5" ht="10" x14ac:dyDescent="0.25">
      <c r="A229" s="1">
        <v>16</v>
      </c>
      <c r="B229" s="1" t="s">
        <v>82</v>
      </c>
      <c r="C229" s="2">
        <v>41116</v>
      </c>
      <c r="D229" s="3">
        <v>4500</v>
      </c>
      <c r="E229" s="1">
        <f>WEEKNUM(AdminTable[[#This Row],[Admin Date]])</f>
        <v>30</v>
      </c>
    </row>
    <row r="230" spans="1:5" ht="10" x14ac:dyDescent="0.25">
      <c r="A230" s="1">
        <v>16</v>
      </c>
      <c r="B230" s="1" t="s">
        <v>82</v>
      </c>
      <c r="C230" s="2">
        <v>41118</v>
      </c>
      <c r="D230" s="3">
        <v>4500</v>
      </c>
      <c r="E230" s="1">
        <f>WEEKNUM(AdminTable[[#This Row],[Admin Date]])</f>
        <v>30</v>
      </c>
    </row>
    <row r="231" spans="1:5" ht="10" x14ac:dyDescent="0.25">
      <c r="A231" s="1">
        <v>16</v>
      </c>
      <c r="B231" s="1" t="s">
        <v>82</v>
      </c>
      <c r="C231" s="2">
        <v>41121</v>
      </c>
      <c r="D231" s="3">
        <v>4500</v>
      </c>
      <c r="E231" s="1">
        <f>WEEKNUM(AdminTable[[#This Row],[Admin Date]])</f>
        <v>31</v>
      </c>
    </row>
    <row r="232" spans="1:5" ht="10" x14ac:dyDescent="0.25">
      <c r="A232" s="1">
        <v>16</v>
      </c>
      <c r="B232" s="1" t="s">
        <v>82</v>
      </c>
      <c r="C232" s="2">
        <v>41123</v>
      </c>
      <c r="D232" s="3">
        <v>4500</v>
      </c>
      <c r="E232" s="1">
        <f>WEEKNUM(AdminTable[[#This Row],[Admin Date]])</f>
        <v>31</v>
      </c>
    </row>
    <row r="233" spans="1:5" ht="10" x14ac:dyDescent="0.25">
      <c r="A233" s="1">
        <v>16</v>
      </c>
      <c r="B233" s="1" t="s">
        <v>82</v>
      </c>
      <c r="C233" s="2">
        <v>41125</v>
      </c>
      <c r="D233" s="3">
        <v>4500</v>
      </c>
      <c r="E233" s="1">
        <f>WEEKNUM(AdminTable[[#This Row],[Admin Date]])</f>
        <v>31</v>
      </c>
    </row>
    <row r="234" spans="1:5" ht="10" x14ac:dyDescent="0.25">
      <c r="A234" s="1">
        <v>16</v>
      </c>
      <c r="B234" s="1" t="s">
        <v>82</v>
      </c>
      <c r="C234" s="2">
        <v>41128</v>
      </c>
      <c r="D234" s="3">
        <v>4500</v>
      </c>
      <c r="E234" s="1">
        <f>WEEKNUM(AdminTable[[#This Row],[Admin Date]])</f>
        <v>32</v>
      </c>
    </row>
    <row r="235" spans="1:5" ht="10" x14ac:dyDescent="0.25">
      <c r="A235" s="1">
        <v>16</v>
      </c>
      <c r="B235" s="1" t="s">
        <v>82</v>
      </c>
      <c r="C235" s="2">
        <v>41130</v>
      </c>
      <c r="D235" s="3">
        <v>4500</v>
      </c>
      <c r="E235" s="1">
        <f>WEEKNUM(AdminTable[[#This Row],[Admin Date]])</f>
        <v>32</v>
      </c>
    </row>
    <row r="236" spans="1:5" ht="10" x14ac:dyDescent="0.25">
      <c r="A236" s="1">
        <v>16</v>
      </c>
      <c r="B236" s="1" t="s">
        <v>82</v>
      </c>
      <c r="C236" s="2">
        <v>41132</v>
      </c>
      <c r="D236" s="3">
        <v>4500</v>
      </c>
      <c r="E236" s="1">
        <f>WEEKNUM(AdminTable[[#This Row],[Admin Date]])</f>
        <v>32</v>
      </c>
    </row>
    <row r="237" spans="1:5" ht="10" x14ac:dyDescent="0.25">
      <c r="A237" s="1">
        <v>16</v>
      </c>
      <c r="B237" s="1" t="s">
        <v>82</v>
      </c>
      <c r="C237" s="2">
        <v>41135</v>
      </c>
      <c r="D237" s="3">
        <v>4500</v>
      </c>
      <c r="E237" s="1">
        <f>WEEKNUM(AdminTable[[#This Row],[Admin Date]])</f>
        <v>33</v>
      </c>
    </row>
    <row r="238" spans="1:5" ht="10" x14ac:dyDescent="0.25">
      <c r="A238" s="1">
        <v>16</v>
      </c>
      <c r="B238" s="1" t="s">
        <v>82</v>
      </c>
      <c r="C238" s="2">
        <v>41137</v>
      </c>
      <c r="D238" s="3">
        <v>4500</v>
      </c>
      <c r="E238" s="1">
        <f>WEEKNUM(AdminTable[[#This Row],[Admin Date]])</f>
        <v>33</v>
      </c>
    </row>
    <row r="239" spans="1:5" ht="10" x14ac:dyDescent="0.25">
      <c r="A239" s="1">
        <v>16</v>
      </c>
      <c r="B239" s="1" t="s">
        <v>82</v>
      </c>
      <c r="C239" s="2">
        <v>41139</v>
      </c>
      <c r="D239" s="3">
        <v>5900</v>
      </c>
      <c r="E239" s="1">
        <f>WEEKNUM(AdminTable[[#This Row],[Admin Date]])</f>
        <v>33</v>
      </c>
    </row>
    <row r="240" spans="1:5" ht="10" x14ac:dyDescent="0.25">
      <c r="A240" s="1">
        <v>16</v>
      </c>
      <c r="B240" s="1" t="s">
        <v>82</v>
      </c>
      <c r="C240" s="2">
        <v>41142</v>
      </c>
      <c r="D240" s="3">
        <v>5900</v>
      </c>
      <c r="E240" s="1">
        <f>WEEKNUM(AdminTable[[#This Row],[Admin Date]])</f>
        <v>34</v>
      </c>
    </row>
    <row r="241" spans="1:5" ht="10" x14ac:dyDescent="0.25">
      <c r="A241" s="1">
        <v>16</v>
      </c>
      <c r="B241" s="1" t="s">
        <v>82</v>
      </c>
      <c r="C241" s="2">
        <v>41144</v>
      </c>
      <c r="D241" s="3">
        <v>5900</v>
      </c>
      <c r="E241" s="1">
        <f>WEEKNUM(AdminTable[[#This Row],[Admin Date]])</f>
        <v>34</v>
      </c>
    </row>
    <row r="242" spans="1:5" ht="10" x14ac:dyDescent="0.25">
      <c r="A242" s="1">
        <v>16</v>
      </c>
      <c r="B242" s="1" t="s">
        <v>82</v>
      </c>
      <c r="C242" s="2">
        <v>41146</v>
      </c>
      <c r="D242" s="3">
        <v>5900</v>
      </c>
      <c r="E242" s="1">
        <f>WEEKNUM(AdminTable[[#This Row],[Admin Date]])</f>
        <v>34</v>
      </c>
    </row>
    <row r="243" spans="1:5" ht="10" x14ac:dyDescent="0.25">
      <c r="A243" s="1">
        <v>16</v>
      </c>
      <c r="B243" s="1" t="s">
        <v>82</v>
      </c>
      <c r="C243" s="2">
        <v>41149</v>
      </c>
      <c r="D243" s="3">
        <v>5900</v>
      </c>
      <c r="E243" s="1">
        <f>WEEKNUM(AdminTable[[#This Row],[Admin Date]])</f>
        <v>35</v>
      </c>
    </row>
    <row r="244" spans="1:5" ht="10" x14ac:dyDescent="0.25">
      <c r="A244" s="1">
        <v>16</v>
      </c>
      <c r="B244" s="1" t="s">
        <v>82</v>
      </c>
      <c r="C244" s="2">
        <v>41151</v>
      </c>
      <c r="D244" s="3">
        <v>5900</v>
      </c>
      <c r="E244" s="1">
        <f>WEEKNUM(AdminTable[[#This Row],[Admin Date]])</f>
        <v>35</v>
      </c>
    </row>
    <row r="245" spans="1:5" ht="10" x14ac:dyDescent="0.25">
      <c r="A245" s="1">
        <v>16</v>
      </c>
      <c r="B245" s="1" t="s">
        <v>82</v>
      </c>
      <c r="C245" s="2">
        <v>41153</v>
      </c>
      <c r="D245" s="3">
        <v>5900</v>
      </c>
      <c r="E245" s="1">
        <f>WEEKNUM(AdminTable[[#This Row],[Admin Date]])</f>
        <v>35</v>
      </c>
    </row>
    <row r="246" spans="1:5" ht="10" x14ac:dyDescent="0.25">
      <c r="A246" s="1">
        <v>16</v>
      </c>
      <c r="B246" s="1" t="s">
        <v>82</v>
      </c>
      <c r="C246" s="2">
        <v>41156</v>
      </c>
      <c r="D246" s="3">
        <v>5900</v>
      </c>
      <c r="E246" s="1">
        <f>WEEKNUM(AdminTable[[#This Row],[Admin Date]])</f>
        <v>36</v>
      </c>
    </row>
    <row r="247" spans="1:5" ht="10" x14ac:dyDescent="0.25">
      <c r="A247" s="1">
        <v>16</v>
      </c>
      <c r="B247" s="1" t="s">
        <v>82</v>
      </c>
      <c r="C247" s="2">
        <v>41158</v>
      </c>
      <c r="D247" s="3">
        <v>5900</v>
      </c>
      <c r="E247" s="1">
        <f>WEEKNUM(AdminTable[[#This Row],[Admin Date]])</f>
        <v>36</v>
      </c>
    </row>
    <row r="248" spans="1:5" ht="10" x14ac:dyDescent="0.25">
      <c r="A248" s="1">
        <v>16</v>
      </c>
      <c r="B248" s="1" t="s">
        <v>83</v>
      </c>
      <c r="C248" s="2">
        <v>41165</v>
      </c>
      <c r="D248" s="3">
        <v>8</v>
      </c>
      <c r="E248" s="1">
        <f>WEEKNUM(AdminTable[[#This Row],[Admin Date]])</f>
        <v>37</v>
      </c>
    </row>
    <row r="249" spans="1:5" ht="10" x14ac:dyDescent="0.25">
      <c r="A249" s="1">
        <v>16</v>
      </c>
      <c r="B249" s="1" t="s">
        <v>83</v>
      </c>
      <c r="C249" s="2">
        <v>41223</v>
      </c>
      <c r="D249" s="3">
        <v>2</v>
      </c>
      <c r="E249" s="1">
        <f>WEEKNUM(AdminTable[[#This Row],[Admin Date]])</f>
        <v>45</v>
      </c>
    </row>
    <row r="250" spans="1:5" ht="10" x14ac:dyDescent="0.25">
      <c r="A250" s="1">
        <v>17</v>
      </c>
      <c r="B250" s="1" t="s">
        <v>82</v>
      </c>
      <c r="C250" s="2">
        <v>41093</v>
      </c>
      <c r="D250" s="3">
        <v>800</v>
      </c>
      <c r="E250" s="1">
        <f>WEEKNUM(AdminTable[[#This Row],[Admin Date]])</f>
        <v>27</v>
      </c>
    </row>
    <row r="251" spans="1:5" ht="10" x14ac:dyDescent="0.25">
      <c r="A251" s="1">
        <v>17</v>
      </c>
      <c r="B251" s="1" t="s">
        <v>82</v>
      </c>
      <c r="C251" s="2">
        <v>41095</v>
      </c>
      <c r="D251" s="3">
        <v>800</v>
      </c>
      <c r="E251" s="1">
        <f>WEEKNUM(AdminTable[[#This Row],[Admin Date]])</f>
        <v>27</v>
      </c>
    </row>
    <row r="252" spans="1:5" ht="10" x14ac:dyDescent="0.25">
      <c r="A252" s="1">
        <v>17</v>
      </c>
      <c r="B252" s="1" t="s">
        <v>82</v>
      </c>
      <c r="C252" s="2">
        <v>41100</v>
      </c>
      <c r="D252" s="3">
        <v>900</v>
      </c>
      <c r="E252" s="1">
        <f>WEEKNUM(AdminTable[[#This Row],[Admin Date]])</f>
        <v>28</v>
      </c>
    </row>
    <row r="253" spans="1:5" ht="10" x14ac:dyDescent="0.25">
      <c r="A253" s="1">
        <v>17</v>
      </c>
      <c r="B253" s="1" t="s">
        <v>82</v>
      </c>
      <c r="C253" s="2">
        <v>41102</v>
      </c>
      <c r="D253" s="3">
        <v>900</v>
      </c>
      <c r="E253" s="1">
        <f>WEEKNUM(AdminTable[[#This Row],[Admin Date]])</f>
        <v>28</v>
      </c>
    </row>
    <row r="254" spans="1:5" ht="10" x14ac:dyDescent="0.25">
      <c r="A254" s="1">
        <v>17</v>
      </c>
      <c r="B254" s="1" t="s">
        <v>82</v>
      </c>
      <c r="C254" s="2">
        <v>41123</v>
      </c>
      <c r="D254" s="3">
        <v>5000</v>
      </c>
      <c r="E254" s="1">
        <f>WEEKNUM(AdminTable[[#This Row],[Admin Date]])</f>
        <v>31</v>
      </c>
    </row>
    <row r="255" spans="1:5" ht="10" x14ac:dyDescent="0.25">
      <c r="A255" s="1">
        <v>17</v>
      </c>
      <c r="B255" s="1" t="s">
        <v>82</v>
      </c>
      <c r="C255" s="2">
        <v>41125</v>
      </c>
      <c r="D255" s="3">
        <v>5000</v>
      </c>
      <c r="E255" s="1">
        <f>WEEKNUM(AdminTable[[#This Row],[Admin Date]])</f>
        <v>31</v>
      </c>
    </row>
    <row r="256" spans="1:5" ht="10" x14ac:dyDescent="0.25">
      <c r="A256" s="1">
        <v>17</v>
      </c>
      <c r="B256" s="1" t="s">
        <v>82</v>
      </c>
      <c r="C256" s="2">
        <v>41128</v>
      </c>
      <c r="D256" s="3">
        <v>5000</v>
      </c>
      <c r="E256" s="1">
        <f>WEEKNUM(AdminTable[[#This Row],[Admin Date]])</f>
        <v>32</v>
      </c>
    </row>
    <row r="257" spans="1:5" ht="10" x14ac:dyDescent="0.25">
      <c r="A257" s="1">
        <v>17</v>
      </c>
      <c r="B257" s="1" t="s">
        <v>82</v>
      </c>
      <c r="C257" s="2">
        <v>41149</v>
      </c>
      <c r="D257" s="3">
        <v>3200</v>
      </c>
      <c r="E257" s="1">
        <f>WEEKNUM(AdminTable[[#This Row],[Admin Date]])</f>
        <v>35</v>
      </c>
    </row>
    <row r="258" spans="1:5" ht="10" x14ac:dyDescent="0.25">
      <c r="A258" s="1">
        <v>17</v>
      </c>
      <c r="B258" s="1" t="s">
        <v>82</v>
      </c>
      <c r="C258" s="2">
        <v>41151</v>
      </c>
      <c r="D258" s="3">
        <v>3200</v>
      </c>
      <c r="E258" s="1">
        <f>WEEKNUM(AdminTable[[#This Row],[Admin Date]])</f>
        <v>35</v>
      </c>
    </row>
    <row r="259" spans="1:5" ht="10" x14ac:dyDescent="0.25">
      <c r="A259" s="1">
        <v>17</v>
      </c>
      <c r="B259" s="1" t="s">
        <v>82</v>
      </c>
      <c r="C259" s="2">
        <v>41153</v>
      </c>
      <c r="D259" s="3">
        <v>3200</v>
      </c>
      <c r="E259" s="1">
        <f>WEEKNUM(AdminTable[[#This Row],[Admin Date]])</f>
        <v>35</v>
      </c>
    </row>
    <row r="260" spans="1:5" ht="10" x14ac:dyDescent="0.25">
      <c r="A260" s="1">
        <v>17</v>
      </c>
      <c r="B260" s="1" t="s">
        <v>82</v>
      </c>
      <c r="C260" s="2">
        <v>41156</v>
      </c>
      <c r="D260" s="3">
        <v>3200</v>
      </c>
      <c r="E260" s="1">
        <f>WEEKNUM(AdminTable[[#This Row],[Admin Date]])</f>
        <v>36</v>
      </c>
    </row>
    <row r="261" spans="1:5" ht="10" x14ac:dyDescent="0.25">
      <c r="A261" s="1">
        <v>17</v>
      </c>
      <c r="B261" s="1" t="s">
        <v>82</v>
      </c>
      <c r="C261" s="2">
        <v>41158</v>
      </c>
      <c r="D261" s="3">
        <v>3200</v>
      </c>
      <c r="E261" s="1">
        <f>WEEKNUM(AdminTable[[#This Row],[Admin Date]])</f>
        <v>36</v>
      </c>
    </row>
    <row r="262" spans="1:5" ht="10" x14ac:dyDescent="0.25">
      <c r="A262" s="1">
        <v>17</v>
      </c>
      <c r="B262" s="1" t="s">
        <v>83</v>
      </c>
      <c r="C262" s="2">
        <v>41165</v>
      </c>
      <c r="D262" s="3">
        <v>6</v>
      </c>
      <c r="E262" s="1">
        <f>WEEKNUM(AdminTable[[#This Row],[Admin Date]])</f>
        <v>37</v>
      </c>
    </row>
    <row r="263" spans="1:5" ht="10" x14ac:dyDescent="0.25">
      <c r="A263" s="1">
        <v>17</v>
      </c>
      <c r="B263" s="1" t="s">
        <v>83</v>
      </c>
      <c r="C263" s="2">
        <v>41193</v>
      </c>
      <c r="D263" s="3">
        <v>5</v>
      </c>
      <c r="E263" s="1">
        <f>WEEKNUM(AdminTable[[#This Row],[Admin Date]])</f>
        <v>41</v>
      </c>
    </row>
    <row r="264" spans="1:5" ht="10" x14ac:dyDescent="0.25">
      <c r="A264" s="1">
        <v>17</v>
      </c>
      <c r="B264" s="1" t="s">
        <v>83</v>
      </c>
      <c r="C264" s="2">
        <v>41228</v>
      </c>
      <c r="D264" s="3">
        <v>16</v>
      </c>
      <c r="E264" s="1">
        <f>WEEKNUM(AdminTable[[#This Row],[Admin Date]])</f>
        <v>46</v>
      </c>
    </row>
    <row r="265" spans="1:5" ht="10" x14ac:dyDescent="0.25">
      <c r="A265" s="1">
        <v>18</v>
      </c>
      <c r="B265" s="1" t="s">
        <v>82</v>
      </c>
      <c r="C265" s="2">
        <v>41096</v>
      </c>
      <c r="D265" s="3">
        <v>3300</v>
      </c>
      <c r="E265" s="1">
        <f>WEEKNUM(AdminTable[[#This Row],[Admin Date]])</f>
        <v>27</v>
      </c>
    </row>
    <row r="266" spans="1:5" ht="10" x14ac:dyDescent="0.25">
      <c r="A266" s="1">
        <v>18</v>
      </c>
      <c r="B266" s="1" t="s">
        <v>82</v>
      </c>
      <c r="C266" s="2">
        <v>41099</v>
      </c>
      <c r="D266" s="3">
        <v>3300</v>
      </c>
      <c r="E266" s="1">
        <f>WEEKNUM(AdminTable[[#This Row],[Admin Date]])</f>
        <v>28</v>
      </c>
    </row>
    <row r="267" spans="1:5" ht="10" x14ac:dyDescent="0.25">
      <c r="A267" s="1">
        <v>18</v>
      </c>
      <c r="B267" s="1" t="s">
        <v>82</v>
      </c>
      <c r="C267" s="2">
        <v>41101</v>
      </c>
      <c r="D267" s="3">
        <v>3300</v>
      </c>
      <c r="E267" s="1">
        <f>WEEKNUM(AdminTable[[#This Row],[Admin Date]])</f>
        <v>28</v>
      </c>
    </row>
    <row r="268" spans="1:5" ht="10" x14ac:dyDescent="0.25">
      <c r="A268" s="1">
        <v>18</v>
      </c>
      <c r="B268" s="1" t="s">
        <v>82</v>
      </c>
      <c r="C268" s="2">
        <v>41103</v>
      </c>
      <c r="D268" s="3">
        <v>3300</v>
      </c>
      <c r="E268" s="1">
        <f>WEEKNUM(AdminTable[[#This Row],[Admin Date]])</f>
        <v>28</v>
      </c>
    </row>
    <row r="269" spans="1:5" ht="10" x14ac:dyDescent="0.25">
      <c r="A269" s="1">
        <v>18</v>
      </c>
      <c r="B269" s="1" t="s">
        <v>82</v>
      </c>
      <c r="C269" s="2">
        <v>41106</v>
      </c>
      <c r="D269" s="3">
        <v>3300</v>
      </c>
      <c r="E269" s="1">
        <f>WEEKNUM(AdminTable[[#This Row],[Admin Date]])</f>
        <v>29</v>
      </c>
    </row>
    <row r="270" spans="1:5" ht="10" x14ac:dyDescent="0.25">
      <c r="A270" s="1">
        <v>18</v>
      </c>
      <c r="B270" s="1" t="s">
        <v>82</v>
      </c>
      <c r="C270" s="2">
        <v>41108</v>
      </c>
      <c r="D270" s="3">
        <v>3300</v>
      </c>
      <c r="E270" s="1">
        <f>WEEKNUM(AdminTable[[#This Row],[Admin Date]])</f>
        <v>29</v>
      </c>
    </row>
    <row r="271" spans="1:5" ht="10" x14ac:dyDescent="0.25">
      <c r="A271" s="1">
        <v>18</v>
      </c>
      <c r="B271" s="1" t="s">
        <v>82</v>
      </c>
      <c r="C271" s="2">
        <v>41110</v>
      </c>
      <c r="D271" s="3">
        <v>4300</v>
      </c>
      <c r="E271" s="1">
        <f>WEEKNUM(AdminTable[[#This Row],[Admin Date]])</f>
        <v>29</v>
      </c>
    </row>
    <row r="272" spans="1:5" ht="10" x14ac:dyDescent="0.25">
      <c r="A272" s="1">
        <v>18</v>
      </c>
      <c r="B272" s="1" t="s">
        <v>82</v>
      </c>
      <c r="C272" s="2">
        <v>41113</v>
      </c>
      <c r="D272" s="3">
        <v>4300</v>
      </c>
      <c r="E272" s="1">
        <f>WEEKNUM(AdminTable[[#This Row],[Admin Date]])</f>
        <v>30</v>
      </c>
    </row>
    <row r="273" spans="1:5" ht="10" x14ac:dyDescent="0.25">
      <c r="A273" s="1">
        <v>18</v>
      </c>
      <c r="B273" s="1" t="s">
        <v>82</v>
      </c>
      <c r="C273" s="2">
        <v>41115</v>
      </c>
      <c r="D273" s="3">
        <v>4300</v>
      </c>
      <c r="E273" s="1">
        <f>WEEKNUM(AdminTable[[#This Row],[Admin Date]])</f>
        <v>30</v>
      </c>
    </row>
    <row r="274" spans="1:5" ht="10" x14ac:dyDescent="0.25">
      <c r="A274" s="1">
        <v>18</v>
      </c>
      <c r="B274" s="1" t="s">
        <v>82</v>
      </c>
      <c r="C274" s="2">
        <v>41117</v>
      </c>
      <c r="D274" s="3">
        <v>4300</v>
      </c>
      <c r="E274" s="1">
        <f>WEEKNUM(AdminTable[[#This Row],[Admin Date]])</f>
        <v>30</v>
      </c>
    </row>
    <row r="275" spans="1:5" ht="10" x14ac:dyDescent="0.25">
      <c r="A275" s="1">
        <v>18</v>
      </c>
      <c r="B275" s="1" t="s">
        <v>82</v>
      </c>
      <c r="C275" s="2">
        <v>41120</v>
      </c>
      <c r="D275" s="3">
        <v>4300</v>
      </c>
      <c r="E275" s="1">
        <f>WEEKNUM(AdminTable[[#This Row],[Admin Date]])</f>
        <v>31</v>
      </c>
    </row>
    <row r="276" spans="1:5" ht="10" x14ac:dyDescent="0.25">
      <c r="A276" s="1">
        <v>18</v>
      </c>
      <c r="B276" s="1" t="s">
        <v>82</v>
      </c>
      <c r="C276" s="2">
        <v>41122</v>
      </c>
      <c r="D276" s="3">
        <v>4300</v>
      </c>
      <c r="E276" s="1">
        <f>WEEKNUM(AdminTable[[#This Row],[Admin Date]])</f>
        <v>31</v>
      </c>
    </row>
    <row r="277" spans="1:5" ht="10" x14ac:dyDescent="0.25">
      <c r="A277" s="1">
        <v>18</v>
      </c>
      <c r="B277" s="1" t="s">
        <v>82</v>
      </c>
      <c r="C277" s="2">
        <v>41124</v>
      </c>
      <c r="D277" s="3">
        <v>4300</v>
      </c>
      <c r="E277" s="1">
        <f>WEEKNUM(AdminTable[[#This Row],[Admin Date]])</f>
        <v>31</v>
      </c>
    </row>
    <row r="278" spans="1:5" ht="10" x14ac:dyDescent="0.25">
      <c r="A278" s="1">
        <v>18</v>
      </c>
      <c r="B278" s="1" t="s">
        <v>82</v>
      </c>
      <c r="C278" s="2">
        <v>41127</v>
      </c>
      <c r="D278" s="3">
        <v>4800</v>
      </c>
      <c r="E278" s="1">
        <f>WEEKNUM(AdminTable[[#This Row],[Admin Date]])</f>
        <v>32</v>
      </c>
    </row>
    <row r="279" spans="1:5" ht="10" x14ac:dyDescent="0.25">
      <c r="A279" s="1">
        <v>18</v>
      </c>
      <c r="B279" s="1" t="s">
        <v>82</v>
      </c>
      <c r="C279" s="2">
        <v>41129</v>
      </c>
      <c r="D279" s="3">
        <v>4800</v>
      </c>
      <c r="E279" s="1">
        <f>WEEKNUM(AdminTable[[#This Row],[Admin Date]])</f>
        <v>32</v>
      </c>
    </row>
    <row r="280" spans="1:5" ht="10" x14ac:dyDescent="0.25">
      <c r="A280" s="1">
        <v>18</v>
      </c>
      <c r="B280" s="1" t="s">
        <v>82</v>
      </c>
      <c r="C280" s="2">
        <v>41131</v>
      </c>
      <c r="D280" s="3">
        <v>4800</v>
      </c>
      <c r="E280" s="1">
        <f>WEEKNUM(AdminTable[[#This Row],[Admin Date]])</f>
        <v>32</v>
      </c>
    </row>
    <row r="281" spans="1:5" ht="10" x14ac:dyDescent="0.25">
      <c r="A281" s="1">
        <v>18</v>
      </c>
      <c r="B281" s="1" t="s">
        <v>82</v>
      </c>
      <c r="C281" s="2">
        <v>41134</v>
      </c>
      <c r="D281" s="3">
        <v>4800</v>
      </c>
      <c r="E281" s="1">
        <f>WEEKNUM(AdminTable[[#This Row],[Admin Date]])</f>
        <v>33</v>
      </c>
    </row>
    <row r="282" spans="1:5" ht="10" x14ac:dyDescent="0.25">
      <c r="A282" s="1">
        <v>18</v>
      </c>
      <c r="B282" s="1" t="s">
        <v>82</v>
      </c>
      <c r="C282" s="2">
        <v>41136</v>
      </c>
      <c r="D282" s="3">
        <v>4800</v>
      </c>
      <c r="E282" s="1">
        <f>WEEKNUM(AdminTable[[#This Row],[Admin Date]])</f>
        <v>33</v>
      </c>
    </row>
    <row r="283" spans="1:5" ht="10" x14ac:dyDescent="0.25">
      <c r="A283" s="1">
        <v>18</v>
      </c>
      <c r="B283" s="1" t="s">
        <v>82</v>
      </c>
      <c r="C283" s="2">
        <v>41138</v>
      </c>
      <c r="D283" s="3">
        <v>4800</v>
      </c>
      <c r="E283" s="1">
        <f>WEEKNUM(AdminTable[[#This Row],[Admin Date]])</f>
        <v>33</v>
      </c>
    </row>
    <row r="284" spans="1:5" ht="10" x14ac:dyDescent="0.25">
      <c r="A284" s="1">
        <v>18</v>
      </c>
      <c r="B284" s="1" t="s">
        <v>82</v>
      </c>
      <c r="C284" s="2">
        <v>41141</v>
      </c>
      <c r="D284" s="3">
        <v>5800</v>
      </c>
      <c r="E284" s="1">
        <f>WEEKNUM(AdminTable[[#This Row],[Admin Date]])</f>
        <v>34</v>
      </c>
    </row>
    <row r="285" spans="1:5" ht="10" x14ac:dyDescent="0.25">
      <c r="A285" s="1">
        <v>18</v>
      </c>
      <c r="B285" s="1" t="s">
        <v>82</v>
      </c>
      <c r="C285" s="2">
        <v>41143</v>
      </c>
      <c r="D285" s="3">
        <v>5800</v>
      </c>
      <c r="E285" s="1">
        <f>WEEKNUM(AdminTable[[#This Row],[Admin Date]])</f>
        <v>34</v>
      </c>
    </row>
    <row r="286" spans="1:5" ht="10" x14ac:dyDescent="0.25">
      <c r="A286" s="1">
        <v>18</v>
      </c>
      <c r="B286" s="1" t="s">
        <v>82</v>
      </c>
      <c r="C286" s="2">
        <v>41145</v>
      </c>
      <c r="D286" s="3">
        <v>5800</v>
      </c>
      <c r="E286" s="1">
        <f>WEEKNUM(AdminTable[[#This Row],[Admin Date]])</f>
        <v>34</v>
      </c>
    </row>
    <row r="287" spans="1:5" ht="10" x14ac:dyDescent="0.25">
      <c r="A287" s="1">
        <v>18</v>
      </c>
      <c r="B287" s="1" t="s">
        <v>82</v>
      </c>
      <c r="C287" s="2">
        <v>41148</v>
      </c>
      <c r="D287" s="3">
        <v>5800</v>
      </c>
      <c r="E287" s="1">
        <f>WEEKNUM(AdminTable[[#This Row],[Admin Date]])</f>
        <v>35</v>
      </c>
    </row>
    <row r="288" spans="1:5" ht="10" x14ac:dyDescent="0.25">
      <c r="A288" s="1">
        <v>18</v>
      </c>
      <c r="B288" s="1" t="s">
        <v>82</v>
      </c>
      <c r="C288" s="2">
        <v>41150</v>
      </c>
      <c r="D288" s="3">
        <v>5800</v>
      </c>
      <c r="E288" s="1">
        <f>WEEKNUM(AdminTable[[#This Row],[Admin Date]])</f>
        <v>35</v>
      </c>
    </row>
    <row r="289" spans="1:5" ht="10" x14ac:dyDescent="0.25">
      <c r="A289" s="1">
        <v>18</v>
      </c>
      <c r="B289" s="1" t="s">
        <v>82</v>
      </c>
      <c r="C289" s="2">
        <v>41152</v>
      </c>
      <c r="D289" s="3">
        <v>5800</v>
      </c>
      <c r="E289" s="1">
        <f>WEEKNUM(AdminTable[[#This Row],[Admin Date]])</f>
        <v>35</v>
      </c>
    </row>
    <row r="290" spans="1:5" ht="10" x14ac:dyDescent="0.25">
      <c r="A290" s="1">
        <v>18</v>
      </c>
      <c r="B290" s="1" t="s">
        <v>82</v>
      </c>
      <c r="C290" s="2">
        <v>41155</v>
      </c>
      <c r="D290" s="3">
        <v>5800</v>
      </c>
      <c r="E290" s="1">
        <f>WEEKNUM(AdminTable[[#This Row],[Admin Date]])</f>
        <v>36</v>
      </c>
    </row>
    <row r="291" spans="1:5" ht="10" x14ac:dyDescent="0.25">
      <c r="A291" s="1">
        <v>18</v>
      </c>
      <c r="B291" s="1" t="s">
        <v>82</v>
      </c>
      <c r="C291" s="2">
        <v>41157</v>
      </c>
      <c r="D291" s="3">
        <v>5800</v>
      </c>
      <c r="E291" s="1">
        <f>WEEKNUM(AdminTable[[#This Row],[Admin Date]])</f>
        <v>36</v>
      </c>
    </row>
    <row r="292" spans="1:5" ht="10" x14ac:dyDescent="0.25">
      <c r="A292" s="1">
        <v>18</v>
      </c>
      <c r="B292" s="1" t="s">
        <v>83</v>
      </c>
      <c r="C292" s="2">
        <v>41173</v>
      </c>
      <c r="D292" s="3">
        <v>8</v>
      </c>
      <c r="E292" s="1">
        <f>WEEKNUM(AdminTable[[#This Row],[Admin Date]])</f>
        <v>38</v>
      </c>
    </row>
    <row r="293" spans="1:5" ht="10" x14ac:dyDescent="0.25">
      <c r="A293" s="1">
        <v>18</v>
      </c>
      <c r="B293" s="1" t="s">
        <v>83</v>
      </c>
      <c r="C293" s="2">
        <v>41192</v>
      </c>
      <c r="D293" s="3">
        <v>8</v>
      </c>
      <c r="E293" s="1">
        <f>WEEKNUM(AdminTable[[#This Row],[Admin Date]])</f>
        <v>41</v>
      </c>
    </row>
    <row r="294" spans="1:5" ht="10" x14ac:dyDescent="0.25">
      <c r="A294" s="1">
        <v>18</v>
      </c>
      <c r="B294" s="1" t="s">
        <v>83</v>
      </c>
      <c r="C294" s="2">
        <v>41228</v>
      </c>
      <c r="D294" s="3">
        <v>8</v>
      </c>
      <c r="E294" s="1">
        <f>WEEKNUM(AdminTable[[#This Row],[Admin Date]])</f>
        <v>46</v>
      </c>
    </row>
    <row r="295" spans="1:5" ht="10" x14ac:dyDescent="0.25">
      <c r="A295" s="1">
        <v>19</v>
      </c>
      <c r="B295" s="1" t="s">
        <v>82</v>
      </c>
      <c r="C295" s="2">
        <v>41092</v>
      </c>
      <c r="D295" s="3">
        <v>1700</v>
      </c>
      <c r="E295" s="1">
        <f>WEEKNUM(AdminTable[[#This Row],[Admin Date]])</f>
        <v>27</v>
      </c>
    </row>
    <row r="296" spans="1:5" ht="10" x14ac:dyDescent="0.25">
      <c r="A296" s="1">
        <v>19</v>
      </c>
      <c r="B296" s="1" t="s">
        <v>82</v>
      </c>
      <c r="C296" s="2">
        <v>41094</v>
      </c>
      <c r="D296" s="3">
        <v>1700</v>
      </c>
      <c r="E296" s="1">
        <f>WEEKNUM(AdminTable[[#This Row],[Admin Date]])</f>
        <v>27</v>
      </c>
    </row>
    <row r="297" spans="1:5" ht="10" x14ac:dyDescent="0.25">
      <c r="A297" s="1">
        <v>19</v>
      </c>
      <c r="B297" s="1" t="s">
        <v>82</v>
      </c>
      <c r="C297" s="2">
        <v>41096</v>
      </c>
      <c r="D297" s="3">
        <v>1700</v>
      </c>
      <c r="E297" s="1">
        <f>WEEKNUM(AdminTable[[#This Row],[Admin Date]])</f>
        <v>27</v>
      </c>
    </row>
    <row r="298" spans="1:5" ht="10" x14ac:dyDescent="0.25">
      <c r="A298" s="1">
        <v>19</v>
      </c>
      <c r="B298" s="1" t="s">
        <v>82</v>
      </c>
      <c r="C298" s="2">
        <v>41099</v>
      </c>
      <c r="D298" s="3">
        <v>1700</v>
      </c>
      <c r="E298" s="1">
        <f>WEEKNUM(AdminTable[[#This Row],[Admin Date]])</f>
        <v>28</v>
      </c>
    </row>
    <row r="299" spans="1:5" ht="10" x14ac:dyDescent="0.25">
      <c r="A299" s="1">
        <v>19</v>
      </c>
      <c r="B299" s="1" t="s">
        <v>82</v>
      </c>
      <c r="C299" s="2">
        <v>41101</v>
      </c>
      <c r="D299" s="3">
        <v>1700</v>
      </c>
      <c r="E299" s="1">
        <f>WEEKNUM(AdminTable[[#This Row],[Admin Date]])</f>
        <v>28</v>
      </c>
    </row>
    <row r="300" spans="1:5" ht="10" x14ac:dyDescent="0.25">
      <c r="A300" s="1">
        <v>19</v>
      </c>
      <c r="B300" s="1" t="s">
        <v>82</v>
      </c>
      <c r="C300" s="2">
        <v>41103</v>
      </c>
      <c r="D300" s="3">
        <v>1700</v>
      </c>
      <c r="E300" s="1">
        <f>WEEKNUM(AdminTable[[#This Row],[Admin Date]])</f>
        <v>28</v>
      </c>
    </row>
    <row r="301" spans="1:5" ht="10" x14ac:dyDescent="0.25">
      <c r="A301" s="1">
        <v>19</v>
      </c>
      <c r="B301" s="1" t="s">
        <v>82</v>
      </c>
      <c r="C301" s="2">
        <v>41106</v>
      </c>
      <c r="D301" s="3">
        <v>1700</v>
      </c>
      <c r="E301" s="1">
        <f>WEEKNUM(AdminTable[[#This Row],[Admin Date]])</f>
        <v>29</v>
      </c>
    </row>
    <row r="302" spans="1:5" ht="10" x14ac:dyDescent="0.25">
      <c r="A302" s="1">
        <v>19</v>
      </c>
      <c r="B302" s="1" t="s">
        <v>82</v>
      </c>
      <c r="C302" s="2">
        <v>41108</v>
      </c>
      <c r="D302" s="3">
        <v>1700</v>
      </c>
      <c r="E302" s="1">
        <f>WEEKNUM(AdminTable[[#This Row],[Admin Date]])</f>
        <v>29</v>
      </c>
    </row>
    <row r="303" spans="1:5" ht="10" x14ac:dyDescent="0.25">
      <c r="A303" s="1">
        <v>19</v>
      </c>
      <c r="B303" s="1" t="s">
        <v>82</v>
      </c>
      <c r="C303" s="2">
        <v>41110</v>
      </c>
      <c r="D303" s="3">
        <v>1700</v>
      </c>
      <c r="E303" s="1">
        <f>WEEKNUM(AdminTable[[#This Row],[Admin Date]])</f>
        <v>29</v>
      </c>
    </row>
    <row r="304" spans="1:5" ht="10" x14ac:dyDescent="0.25">
      <c r="A304" s="1">
        <v>19</v>
      </c>
      <c r="B304" s="1" t="s">
        <v>82</v>
      </c>
      <c r="C304" s="2">
        <v>41113</v>
      </c>
      <c r="D304" s="3">
        <v>1700</v>
      </c>
      <c r="E304" s="1">
        <f>WEEKNUM(AdminTable[[#This Row],[Admin Date]])</f>
        <v>30</v>
      </c>
    </row>
    <row r="305" spans="1:5" ht="10" x14ac:dyDescent="0.25">
      <c r="A305" s="1">
        <v>19</v>
      </c>
      <c r="B305" s="1" t="s">
        <v>82</v>
      </c>
      <c r="C305" s="2">
        <v>41115</v>
      </c>
      <c r="D305" s="3">
        <v>1700</v>
      </c>
      <c r="E305" s="1">
        <f>WEEKNUM(AdminTable[[#This Row],[Admin Date]])</f>
        <v>30</v>
      </c>
    </row>
    <row r="306" spans="1:5" ht="10" x14ac:dyDescent="0.25">
      <c r="A306" s="1">
        <v>19</v>
      </c>
      <c r="B306" s="1" t="s">
        <v>82</v>
      </c>
      <c r="C306" s="2">
        <v>41117</v>
      </c>
      <c r="D306" s="3">
        <v>1700</v>
      </c>
      <c r="E306" s="1">
        <f>WEEKNUM(AdminTable[[#This Row],[Admin Date]])</f>
        <v>30</v>
      </c>
    </row>
    <row r="307" spans="1:5" ht="10" x14ac:dyDescent="0.25">
      <c r="A307" s="1">
        <v>19</v>
      </c>
      <c r="B307" s="1" t="s">
        <v>82</v>
      </c>
      <c r="C307" s="2">
        <v>41120</v>
      </c>
      <c r="D307" s="3">
        <v>1700</v>
      </c>
      <c r="E307" s="1">
        <f>WEEKNUM(AdminTable[[#This Row],[Admin Date]])</f>
        <v>31</v>
      </c>
    </row>
    <row r="308" spans="1:5" ht="10" x14ac:dyDescent="0.25">
      <c r="A308" s="1">
        <v>19</v>
      </c>
      <c r="B308" s="1" t="s">
        <v>82</v>
      </c>
      <c r="C308" s="2">
        <v>41122</v>
      </c>
      <c r="D308" s="3">
        <v>1700</v>
      </c>
      <c r="E308" s="1">
        <f>WEEKNUM(AdminTable[[#This Row],[Admin Date]])</f>
        <v>31</v>
      </c>
    </row>
    <row r="309" spans="1:5" ht="10" x14ac:dyDescent="0.25">
      <c r="A309" s="1">
        <v>19</v>
      </c>
      <c r="B309" s="1" t="s">
        <v>82</v>
      </c>
      <c r="C309" s="2">
        <v>41124</v>
      </c>
      <c r="D309" s="3">
        <v>1700</v>
      </c>
      <c r="E309" s="1">
        <f>WEEKNUM(AdminTable[[#This Row],[Admin Date]])</f>
        <v>31</v>
      </c>
    </row>
    <row r="310" spans="1:5" ht="10" x14ac:dyDescent="0.25">
      <c r="A310" s="1">
        <v>19</v>
      </c>
      <c r="B310" s="1" t="s">
        <v>82</v>
      </c>
      <c r="C310" s="2">
        <v>41127</v>
      </c>
      <c r="D310" s="3">
        <v>1700</v>
      </c>
      <c r="E310" s="1">
        <f>WEEKNUM(AdminTable[[#This Row],[Admin Date]])</f>
        <v>32</v>
      </c>
    </row>
    <row r="311" spans="1:5" ht="10" x14ac:dyDescent="0.25">
      <c r="A311" s="1">
        <v>19</v>
      </c>
      <c r="B311" s="1" t="s">
        <v>82</v>
      </c>
      <c r="C311" s="2">
        <v>41129</v>
      </c>
      <c r="D311" s="3">
        <v>1700</v>
      </c>
      <c r="E311" s="1">
        <f>WEEKNUM(AdminTable[[#This Row],[Admin Date]])</f>
        <v>32</v>
      </c>
    </row>
    <row r="312" spans="1:5" ht="10" x14ac:dyDescent="0.25">
      <c r="A312" s="1">
        <v>19</v>
      </c>
      <c r="B312" s="1" t="s">
        <v>82</v>
      </c>
      <c r="C312" s="2">
        <v>41131</v>
      </c>
      <c r="D312" s="3">
        <v>1700</v>
      </c>
      <c r="E312" s="1">
        <f>WEEKNUM(AdminTable[[#This Row],[Admin Date]])</f>
        <v>32</v>
      </c>
    </row>
    <row r="313" spans="1:5" ht="10" x14ac:dyDescent="0.25">
      <c r="A313" s="1">
        <v>19</v>
      </c>
      <c r="B313" s="1" t="s">
        <v>82</v>
      </c>
      <c r="C313" s="2">
        <v>41134</v>
      </c>
      <c r="D313" s="3">
        <v>1700</v>
      </c>
      <c r="E313" s="1">
        <f>WEEKNUM(AdminTable[[#This Row],[Admin Date]])</f>
        <v>33</v>
      </c>
    </row>
    <row r="314" spans="1:5" ht="10" x14ac:dyDescent="0.25">
      <c r="A314" s="1">
        <v>19</v>
      </c>
      <c r="B314" s="1" t="s">
        <v>82</v>
      </c>
      <c r="C314" s="2">
        <v>41136</v>
      </c>
      <c r="D314" s="3">
        <v>1700</v>
      </c>
      <c r="E314" s="1">
        <f>WEEKNUM(AdminTable[[#This Row],[Admin Date]])</f>
        <v>33</v>
      </c>
    </row>
    <row r="315" spans="1:5" ht="10" x14ac:dyDescent="0.25">
      <c r="A315" s="1">
        <v>19</v>
      </c>
      <c r="B315" s="1" t="s">
        <v>82</v>
      </c>
      <c r="C315" s="2">
        <v>41138</v>
      </c>
      <c r="D315" s="3">
        <v>1700</v>
      </c>
      <c r="E315" s="1">
        <f>WEEKNUM(AdminTable[[#This Row],[Admin Date]])</f>
        <v>33</v>
      </c>
    </row>
    <row r="316" spans="1:5" ht="10" x14ac:dyDescent="0.25">
      <c r="A316" s="1">
        <v>19</v>
      </c>
      <c r="B316" s="1" t="s">
        <v>82</v>
      </c>
      <c r="C316" s="2">
        <v>41141</v>
      </c>
      <c r="D316" s="3">
        <v>1700</v>
      </c>
      <c r="E316" s="1">
        <f>WEEKNUM(AdminTable[[#This Row],[Admin Date]])</f>
        <v>34</v>
      </c>
    </row>
    <row r="317" spans="1:5" ht="10" x14ac:dyDescent="0.25">
      <c r="A317" s="1">
        <v>19</v>
      </c>
      <c r="B317" s="1" t="s">
        <v>82</v>
      </c>
      <c r="C317" s="2">
        <v>41143</v>
      </c>
      <c r="D317" s="3">
        <v>1700</v>
      </c>
      <c r="E317" s="1">
        <f>WEEKNUM(AdminTable[[#This Row],[Admin Date]])</f>
        <v>34</v>
      </c>
    </row>
    <row r="318" spans="1:5" ht="10" x14ac:dyDescent="0.25">
      <c r="A318" s="1">
        <v>19</v>
      </c>
      <c r="B318" s="1" t="s">
        <v>82</v>
      </c>
      <c r="C318" s="2">
        <v>41145</v>
      </c>
      <c r="D318" s="3">
        <v>1700</v>
      </c>
      <c r="E318" s="1">
        <f>WEEKNUM(AdminTable[[#This Row],[Admin Date]])</f>
        <v>34</v>
      </c>
    </row>
    <row r="319" spans="1:5" ht="10" x14ac:dyDescent="0.25">
      <c r="A319" s="1">
        <v>19</v>
      </c>
      <c r="B319" s="1" t="s">
        <v>82</v>
      </c>
      <c r="C319" s="2">
        <v>41148</v>
      </c>
      <c r="D319" s="3">
        <v>1700</v>
      </c>
      <c r="E319" s="1">
        <f>WEEKNUM(AdminTable[[#This Row],[Admin Date]])</f>
        <v>35</v>
      </c>
    </row>
    <row r="320" spans="1:5" ht="10" x14ac:dyDescent="0.25">
      <c r="A320" s="1">
        <v>19</v>
      </c>
      <c r="B320" s="1" t="s">
        <v>82</v>
      </c>
      <c r="C320" s="2">
        <v>41150</v>
      </c>
      <c r="D320" s="3">
        <v>1700</v>
      </c>
      <c r="E320" s="1">
        <f>WEEKNUM(AdminTable[[#This Row],[Admin Date]])</f>
        <v>35</v>
      </c>
    </row>
    <row r="321" spans="1:5" ht="10" x14ac:dyDescent="0.25">
      <c r="A321" s="1">
        <v>19</v>
      </c>
      <c r="B321" s="1" t="s">
        <v>82</v>
      </c>
      <c r="C321" s="2">
        <v>41152</v>
      </c>
      <c r="D321" s="3">
        <v>1700</v>
      </c>
      <c r="E321" s="1">
        <f>WEEKNUM(AdminTable[[#This Row],[Admin Date]])</f>
        <v>35</v>
      </c>
    </row>
    <row r="322" spans="1:5" ht="10" x14ac:dyDescent="0.25">
      <c r="A322" s="1">
        <v>19</v>
      </c>
      <c r="B322" s="1" t="s">
        <v>82</v>
      </c>
      <c r="C322" s="2">
        <v>41155</v>
      </c>
      <c r="D322" s="3">
        <v>1700</v>
      </c>
      <c r="E322" s="1">
        <f>WEEKNUM(AdminTable[[#This Row],[Admin Date]])</f>
        <v>36</v>
      </c>
    </row>
    <row r="323" spans="1:5" ht="10" x14ac:dyDescent="0.25">
      <c r="A323" s="1">
        <v>19</v>
      </c>
      <c r="B323" s="1" t="s">
        <v>82</v>
      </c>
      <c r="C323" s="2">
        <v>41157</v>
      </c>
      <c r="D323" s="3">
        <v>1700</v>
      </c>
      <c r="E323" s="1">
        <f>WEEKNUM(AdminTable[[#This Row],[Admin Date]])</f>
        <v>36</v>
      </c>
    </row>
    <row r="324" spans="1:5" ht="10" x14ac:dyDescent="0.25">
      <c r="A324" s="1">
        <v>19</v>
      </c>
      <c r="B324" s="1" t="s">
        <v>83</v>
      </c>
      <c r="C324" s="2">
        <v>41164</v>
      </c>
      <c r="D324" s="3">
        <v>4</v>
      </c>
      <c r="E324" s="1">
        <f>WEEKNUM(AdminTable[[#This Row],[Admin Date]])</f>
        <v>37</v>
      </c>
    </row>
    <row r="325" spans="1:5" ht="10" x14ac:dyDescent="0.25">
      <c r="A325" s="1">
        <v>19</v>
      </c>
      <c r="B325" s="1" t="s">
        <v>83</v>
      </c>
      <c r="C325" s="2">
        <v>41192</v>
      </c>
      <c r="D325" s="3">
        <v>3</v>
      </c>
      <c r="E325" s="1">
        <f>WEEKNUM(AdminTable[[#This Row],[Admin Date]])</f>
        <v>41</v>
      </c>
    </row>
    <row r="326" spans="1:5" ht="10" x14ac:dyDescent="0.25">
      <c r="A326" s="1">
        <v>19</v>
      </c>
      <c r="B326" s="1" t="s">
        <v>83</v>
      </c>
      <c r="C326" s="2">
        <v>41227</v>
      </c>
      <c r="D326" s="3">
        <v>5</v>
      </c>
      <c r="E326" s="1">
        <f>WEEKNUM(AdminTable[[#This Row],[Admin Date]])</f>
        <v>46</v>
      </c>
    </row>
    <row r="327" spans="1:5" ht="10" x14ac:dyDescent="0.25">
      <c r="A327" s="1">
        <v>20</v>
      </c>
      <c r="B327" s="1" t="s">
        <v>82</v>
      </c>
      <c r="C327" s="2">
        <v>41092</v>
      </c>
      <c r="D327" s="3">
        <v>3400</v>
      </c>
      <c r="E327" s="1">
        <f>WEEKNUM(AdminTable[[#This Row],[Admin Date]])</f>
        <v>27</v>
      </c>
    </row>
    <row r="328" spans="1:5" ht="10" x14ac:dyDescent="0.25">
      <c r="A328" s="1">
        <v>20</v>
      </c>
      <c r="B328" s="1" t="s">
        <v>82</v>
      </c>
      <c r="C328" s="2">
        <v>41094</v>
      </c>
      <c r="D328" s="3">
        <v>3400</v>
      </c>
      <c r="E328" s="1">
        <f>WEEKNUM(AdminTable[[#This Row],[Admin Date]])</f>
        <v>27</v>
      </c>
    </row>
    <row r="329" spans="1:5" ht="10" x14ac:dyDescent="0.25">
      <c r="A329" s="1">
        <v>20</v>
      </c>
      <c r="B329" s="1" t="s">
        <v>82</v>
      </c>
      <c r="C329" s="2">
        <v>41096</v>
      </c>
      <c r="D329" s="3">
        <v>3400</v>
      </c>
      <c r="E329" s="1">
        <f>WEEKNUM(AdminTable[[#This Row],[Admin Date]])</f>
        <v>27</v>
      </c>
    </row>
    <row r="330" spans="1:5" ht="10" x14ac:dyDescent="0.25">
      <c r="A330" s="1">
        <v>20</v>
      </c>
      <c r="B330" s="1" t="s">
        <v>82</v>
      </c>
      <c r="C330" s="2">
        <v>41099</v>
      </c>
      <c r="D330" s="3">
        <v>3400</v>
      </c>
      <c r="E330" s="1">
        <f>WEEKNUM(AdminTable[[#This Row],[Admin Date]])</f>
        <v>28</v>
      </c>
    </row>
    <row r="331" spans="1:5" ht="10" x14ac:dyDescent="0.25">
      <c r="A331" s="1">
        <v>20</v>
      </c>
      <c r="B331" s="1" t="s">
        <v>82</v>
      </c>
      <c r="C331" s="2">
        <v>41101</v>
      </c>
      <c r="D331" s="3">
        <v>3400</v>
      </c>
      <c r="E331" s="1">
        <f>WEEKNUM(AdminTable[[#This Row],[Admin Date]])</f>
        <v>28</v>
      </c>
    </row>
    <row r="332" spans="1:5" ht="10" x14ac:dyDescent="0.25">
      <c r="A332" s="1">
        <v>20</v>
      </c>
      <c r="B332" s="1" t="s">
        <v>82</v>
      </c>
      <c r="C332" s="2">
        <v>41103</v>
      </c>
      <c r="D332" s="3">
        <v>3400</v>
      </c>
      <c r="E332" s="1">
        <f>WEEKNUM(AdminTable[[#This Row],[Admin Date]])</f>
        <v>28</v>
      </c>
    </row>
    <row r="333" spans="1:5" ht="10" x14ac:dyDescent="0.25">
      <c r="A333" s="1">
        <v>20</v>
      </c>
      <c r="B333" s="1" t="s">
        <v>82</v>
      </c>
      <c r="C333" s="2">
        <v>41106</v>
      </c>
      <c r="D333" s="3">
        <v>3400</v>
      </c>
      <c r="E333" s="1">
        <f>WEEKNUM(AdminTable[[#This Row],[Admin Date]])</f>
        <v>29</v>
      </c>
    </row>
    <row r="334" spans="1:5" ht="10" x14ac:dyDescent="0.25">
      <c r="A334" s="1">
        <v>20</v>
      </c>
      <c r="B334" s="1" t="s">
        <v>82</v>
      </c>
      <c r="C334" s="2">
        <v>41108</v>
      </c>
      <c r="D334" s="3">
        <v>3400</v>
      </c>
      <c r="E334" s="1">
        <f>WEEKNUM(AdminTable[[#This Row],[Admin Date]])</f>
        <v>29</v>
      </c>
    </row>
    <row r="335" spans="1:5" ht="10" x14ac:dyDescent="0.25">
      <c r="A335" s="1">
        <v>20</v>
      </c>
      <c r="B335" s="1" t="s">
        <v>82</v>
      </c>
      <c r="C335" s="2">
        <v>41110</v>
      </c>
      <c r="D335" s="3">
        <v>4100</v>
      </c>
      <c r="E335" s="1">
        <f>WEEKNUM(AdminTable[[#This Row],[Admin Date]])</f>
        <v>29</v>
      </c>
    </row>
    <row r="336" spans="1:5" ht="10" x14ac:dyDescent="0.25">
      <c r="A336" s="1">
        <v>20</v>
      </c>
      <c r="B336" s="1" t="s">
        <v>82</v>
      </c>
      <c r="C336" s="2">
        <v>41113</v>
      </c>
      <c r="D336" s="3">
        <v>4100</v>
      </c>
      <c r="E336" s="1">
        <f>WEEKNUM(AdminTable[[#This Row],[Admin Date]])</f>
        <v>30</v>
      </c>
    </row>
    <row r="337" spans="1:5" ht="10" x14ac:dyDescent="0.25">
      <c r="A337" s="1">
        <v>20</v>
      </c>
      <c r="B337" s="1" t="s">
        <v>82</v>
      </c>
      <c r="C337" s="2">
        <v>41115</v>
      </c>
      <c r="D337" s="3">
        <v>4100</v>
      </c>
      <c r="E337" s="1">
        <f>WEEKNUM(AdminTable[[#This Row],[Admin Date]])</f>
        <v>30</v>
      </c>
    </row>
    <row r="338" spans="1:5" ht="10" x14ac:dyDescent="0.25">
      <c r="A338" s="1">
        <v>20</v>
      </c>
      <c r="B338" s="1" t="s">
        <v>82</v>
      </c>
      <c r="C338" s="2">
        <v>41117</v>
      </c>
      <c r="D338" s="3">
        <v>4100</v>
      </c>
      <c r="E338" s="1">
        <f>WEEKNUM(AdminTable[[#This Row],[Admin Date]])</f>
        <v>30</v>
      </c>
    </row>
    <row r="339" spans="1:5" ht="10" x14ac:dyDescent="0.25">
      <c r="A339" s="1">
        <v>20</v>
      </c>
      <c r="B339" s="1" t="s">
        <v>82</v>
      </c>
      <c r="C339" s="2">
        <v>41120</v>
      </c>
      <c r="D339" s="3">
        <v>4100</v>
      </c>
      <c r="E339" s="1">
        <f>WEEKNUM(AdminTable[[#This Row],[Admin Date]])</f>
        <v>31</v>
      </c>
    </row>
    <row r="340" spans="1:5" ht="10" x14ac:dyDescent="0.25">
      <c r="A340" s="1">
        <v>20</v>
      </c>
      <c r="B340" s="1" t="s">
        <v>82</v>
      </c>
      <c r="C340" s="2">
        <v>41122</v>
      </c>
      <c r="D340" s="3">
        <v>4100</v>
      </c>
      <c r="E340" s="1">
        <f>WEEKNUM(AdminTable[[#This Row],[Admin Date]])</f>
        <v>31</v>
      </c>
    </row>
    <row r="341" spans="1:5" ht="10" x14ac:dyDescent="0.25">
      <c r="A341" s="1">
        <v>20</v>
      </c>
      <c r="B341" s="1" t="s">
        <v>82</v>
      </c>
      <c r="C341" s="2">
        <v>41124</v>
      </c>
      <c r="D341" s="3">
        <v>4600</v>
      </c>
      <c r="E341" s="1">
        <f>WEEKNUM(AdminTable[[#This Row],[Admin Date]])</f>
        <v>31</v>
      </c>
    </row>
    <row r="342" spans="1:5" ht="10" x14ac:dyDescent="0.25">
      <c r="A342" s="1">
        <v>20</v>
      </c>
      <c r="B342" s="1" t="s">
        <v>82</v>
      </c>
      <c r="C342" s="2">
        <v>41127</v>
      </c>
      <c r="D342" s="3">
        <v>4600</v>
      </c>
      <c r="E342" s="1">
        <f>WEEKNUM(AdminTable[[#This Row],[Admin Date]])</f>
        <v>32</v>
      </c>
    </row>
    <row r="343" spans="1:5" ht="10" x14ac:dyDescent="0.25">
      <c r="A343" s="1">
        <v>20</v>
      </c>
      <c r="B343" s="1" t="s">
        <v>82</v>
      </c>
      <c r="C343" s="2">
        <v>41129</v>
      </c>
      <c r="D343" s="3">
        <v>4600</v>
      </c>
      <c r="E343" s="1">
        <f>WEEKNUM(AdminTable[[#This Row],[Admin Date]])</f>
        <v>32</v>
      </c>
    </row>
    <row r="344" spans="1:5" ht="10" x14ac:dyDescent="0.25">
      <c r="A344" s="1">
        <v>20</v>
      </c>
      <c r="B344" s="1" t="s">
        <v>82</v>
      </c>
      <c r="C344" s="2">
        <v>41131</v>
      </c>
      <c r="D344" s="3">
        <v>4600</v>
      </c>
      <c r="E344" s="1">
        <f>WEEKNUM(AdminTable[[#This Row],[Admin Date]])</f>
        <v>32</v>
      </c>
    </row>
    <row r="345" spans="1:5" ht="10" x14ac:dyDescent="0.25">
      <c r="A345" s="1">
        <v>20</v>
      </c>
      <c r="B345" s="1" t="s">
        <v>82</v>
      </c>
      <c r="C345" s="2">
        <v>41134</v>
      </c>
      <c r="D345" s="3">
        <v>4600</v>
      </c>
      <c r="E345" s="1">
        <f>WEEKNUM(AdminTable[[#This Row],[Admin Date]])</f>
        <v>33</v>
      </c>
    </row>
    <row r="346" spans="1:5" ht="10" x14ac:dyDescent="0.25">
      <c r="A346" s="1">
        <v>20</v>
      </c>
      <c r="B346" s="1" t="s">
        <v>82</v>
      </c>
      <c r="C346" s="2">
        <v>41136</v>
      </c>
      <c r="D346" s="3">
        <v>4600</v>
      </c>
      <c r="E346" s="1">
        <f>WEEKNUM(AdminTable[[#This Row],[Admin Date]])</f>
        <v>33</v>
      </c>
    </row>
    <row r="347" spans="1:5" ht="10" x14ac:dyDescent="0.25">
      <c r="A347" s="1">
        <v>20</v>
      </c>
      <c r="B347" s="1" t="s">
        <v>82</v>
      </c>
      <c r="C347" s="2">
        <v>41138</v>
      </c>
      <c r="D347" s="3">
        <v>4600</v>
      </c>
      <c r="E347" s="1">
        <f>WEEKNUM(AdminTable[[#This Row],[Admin Date]])</f>
        <v>33</v>
      </c>
    </row>
    <row r="348" spans="1:5" ht="10" x14ac:dyDescent="0.25">
      <c r="A348" s="1">
        <v>20</v>
      </c>
      <c r="B348" s="1" t="s">
        <v>82</v>
      </c>
      <c r="C348" s="2">
        <v>41141</v>
      </c>
      <c r="D348" s="3">
        <v>5600</v>
      </c>
      <c r="E348" s="1">
        <f>WEEKNUM(AdminTable[[#This Row],[Admin Date]])</f>
        <v>34</v>
      </c>
    </row>
    <row r="349" spans="1:5" ht="10" x14ac:dyDescent="0.25">
      <c r="A349" s="1">
        <v>20</v>
      </c>
      <c r="B349" s="1" t="s">
        <v>82</v>
      </c>
      <c r="C349" s="2">
        <v>41143</v>
      </c>
      <c r="D349" s="3">
        <v>5600</v>
      </c>
      <c r="E349" s="1">
        <f>WEEKNUM(AdminTable[[#This Row],[Admin Date]])</f>
        <v>34</v>
      </c>
    </row>
    <row r="350" spans="1:5" ht="10" x14ac:dyDescent="0.25">
      <c r="A350" s="1">
        <v>20</v>
      </c>
      <c r="B350" s="1" t="s">
        <v>82</v>
      </c>
      <c r="C350" s="2">
        <v>41145</v>
      </c>
      <c r="D350" s="3">
        <v>5600</v>
      </c>
      <c r="E350" s="1">
        <f>WEEKNUM(AdminTable[[#This Row],[Admin Date]])</f>
        <v>34</v>
      </c>
    </row>
    <row r="351" spans="1:5" ht="10" x14ac:dyDescent="0.25">
      <c r="A351" s="1">
        <v>20</v>
      </c>
      <c r="B351" s="1" t="s">
        <v>82</v>
      </c>
      <c r="C351" s="2">
        <v>41148</v>
      </c>
      <c r="D351" s="3">
        <v>5600</v>
      </c>
      <c r="E351" s="1">
        <f>WEEKNUM(AdminTable[[#This Row],[Admin Date]])</f>
        <v>35</v>
      </c>
    </row>
    <row r="352" spans="1:5" ht="10" x14ac:dyDescent="0.25">
      <c r="A352" s="1">
        <v>20</v>
      </c>
      <c r="B352" s="1" t="s">
        <v>82</v>
      </c>
      <c r="C352" s="2">
        <v>41150</v>
      </c>
      <c r="D352" s="3">
        <v>5600</v>
      </c>
      <c r="E352" s="1">
        <f>WEEKNUM(AdminTable[[#This Row],[Admin Date]])</f>
        <v>35</v>
      </c>
    </row>
    <row r="353" spans="1:5" ht="10" x14ac:dyDescent="0.25">
      <c r="A353" s="1">
        <v>20</v>
      </c>
      <c r="B353" s="1" t="s">
        <v>82</v>
      </c>
      <c r="C353" s="2">
        <v>41152</v>
      </c>
      <c r="D353" s="3">
        <v>5600</v>
      </c>
      <c r="E353" s="1">
        <f>WEEKNUM(AdminTable[[#This Row],[Admin Date]])</f>
        <v>35</v>
      </c>
    </row>
    <row r="354" spans="1:5" ht="10" x14ac:dyDescent="0.25">
      <c r="A354" s="1">
        <v>20</v>
      </c>
      <c r="B354" s="1" t="s">
        <v>82</v>
      </c>
      <c r="C354" s="2">
        <v>41155</v>
      </c>
      <c r="D354" s="3">
        <v>5600</v>
      </c>
      <c r="E354" s="1">
        <f>WEEKNUM(AdminTable[[#This Row],[Admin Date]])</f>
        <v>36</v>
      </c>
    </row>
    <row r="355" spans="1:5" ht="10" x14ac:dyDescent="0.25">
      <c r="A355" s="1">
        <v>20</v>
      </c>
      <c r="B355" s="1" t="s">
        <v>82</v>
      </c>
      <c r="C355" s="2">
        <v>41157</v>
      </c>
      <c r="D355" s="3">
        <v>5600</v>
      </c>
      <c r="E355" s="1">
        <f>WEEKNUM(AdminTable[[#This Row],[Admin Date]])</f>
        <v>36</v>
      </c>
    </row>
    <row r="356" spans="1:5" ht="10" x14ac:dyDescent="0.25">
      <c r="A356" s="1">
        <v>20</v>
      </c>
      <c r="B356" s="1" t="s">
        <v>83</v>
      </c>
      <c r="C356" s="2">
        <v>41164</v>
      </c>
      <c r="D356" s="3">
        <v>8</v>
      </c>
      <c r="E356" s="1">
        <f>WEEKNUM(AdminTable[[#This Row],[Admin Date]])</f>
        <v>37</v>
      </c>
    </row>
    <row r="357" spans="1:5" ht="10" x14ac:dyDescent="0.25">
      <c r="A357" s="1">
        <v>20</v>
      </c>
      <c r="B357" s="1" t="s">
        <v>83</v>
      </c>
      <c r="C357" s="2">
        <v>41227</v>
      </c>
      <c r="D357" s="3">
        <v>2</v>
      </c>
      <c r="E357" s="1">
        <f>WEEKNUM(AdminTable[[#This Row],[Admin Date]])</f>
        <v>46</v>
      </c>
    </row>
    <row r="358" spans="1:5" ht="10" x14ac:dyDescent="0.25">
      <c r="A358" s="1">
        <v>21</v>
      </c>
      <c r="B358" s="1" t="s">
        <v>82</v>
      </c>
      <c r="C358" s="2">
        <v>41092</v>
      </c>
      <c r="D358" s="3">
        <v>1900</v>
      </c>
      <c r="E358" s="1">
        <f>WEEKNUM(AdminTable[[#This Row],[Admin Date]])</f>
        <v>27</v>
      </c>
    </row>
    <row r="359" spans="1:5" ht="10" x14ac:dyDescent="0.25">
      <c r="A359" s="1">
        <v>21</v>
      </c>
      <c r="B359" s="1" t="s">
        <v>82</v>
      </c>
      <c r="C359" s="2">
        <v>41094</v>
      </c>
      <c r="D359" s="3">
        <v>1900</v>
      </c>
      <c r="E359" s="1">
        <f>WEEKNUM(AdminTable[[#This Row],[Admin Date]])</f>
        <v>27</v>
      </c>
    </row>
    <row r="360" spans="1:5" ht="10" x14ac:dyDescent="0.25">
      <c r="A360" s="1">
        <v>21</v>
      </c>
      <c r="B360" s="1" t="s">
        <v>82</v>
      </c>
      <c r="C360" s="2">
        <v>41096</v>
      </c>
      <c r="D360" s="3">
        <v>1900</v>
      </c>
      <c r="E360" s="1">
        <f>WEEKNUM(AdminTable[[#This Row],[Admin Date]])</f>
        <v>27</v>
      </c>
    </row>
    <row r="361" spans="1:5" ht="10" x14ac:dyDescent="0.25">
      <c r="A361" s="1">
        <v>21</v>
      </c>
      <c r="B361" s="1" t="s">
        <v>82</v>
      </c>
      <c r="C361" s="2">
        <v>41099</v>
      </c>
      <c r="D361" s="3">
        <v>1900</v>
      </c>
      <c r="E361" s="1">
        <f>WEEKNUM(AdminTable[[#This Row],[Admin Date]])</f>
        <v>28</v>
      </c>
    </row>
    <row r="362" spans="1:5" ht="10" x14ac:dyDescent="0.25">
      <c r="A362" s="1">
        <v>21</v>
      </c>
      <c r="B362" s="1" t="s">
        <v>82</v>
      </c>
      <c r="C362" s="2">
        <v>41101</v>
      </c>
      <c r="D362" s="3">
        <v>1900</v>
      </c>
      <c r="E362" s="1">
        <f>WEEKNUM(AdminTable[[#This Row],[Admin Date]])</f>
        <v>28</v>
      </c>
    </row>
    <row r="363" spans="1:5" ht="10" x14ac:dyDescent="0.25">
      <c r="A363" s="1">
        <v>21</v>
      </c>
      <c r="B363" s="1" t="s">
        <v>82</v>
      </c>
      <c r="C363" s="2">
        <v>41103</v>
      </c>
      <c r="D363" s="3">
        <v>1900</v>
      </c>
      <c r="E363" s="1">
        <f>WEEKNUM(AdminTable[[#This Row],[Admin Date]])</f>
        <v>28</v>
      </c>
    </row>
    <row r="364" spans="1:5" ht="10" x14ac:dyDescent="0.25">
      <c r="A364" s="1">
        <v>21</v>
      </c>
      <c r="B364" s="1" t="s">
        <v>82</v>
      </c>
      <c r="C364" s="2">
        <v>41106</v>
      </c>
      <c r="D364" s="3">
        <v>1900</v>
      </c>
      <c r="E364" s="1">
        <f>WEEKNUM(AdminTable[[#This Row],[Admin Date]])</f>
        <v>29</v>
      </c>
    </row>
    <row r="365" spans="1:5" ht="10" x14ac:dyDescent="0.25">
      <c r="A365" s="1">
        <v>21</v>
      </c>
      <c r="B365" s="1" t="s">
        <v>82</v>
      </c>
      <c r="C365" s="2">
        <v>41108</v>
      </c>
      <c r="D365" s="3">
        <v>1900</v>
      </c>
      <c r="E365" s="1">
        <f>WEEKNUM(AdminTable[[#This Row],[Admin Date]])</f>
        <v>29</v>
      </c>
    </row>
    <row r="366" spans="1:5" ht="10" x14ac:dyDescent="0.25">
      <c r="A366" s="1">
        <v>21</v>
      </c>
      <c r="B366" s="1" t="s">
        <v>82</v>
      </c>
      <c r="C366" s="2">
        <v>41110</v>
      </c>
      <c r="D366" s="3">
        <v>2500</v>
      </c>
      <c r="E366" s="1">
        <f>WEEKNUM(AdminTable[[#This Row],[Admin Date]])</f>
        <v>29</v>
      </c>
    </row>
    <row r="367" spans="1:5" ht="10" x14ac:dyDescent="0.25">
      <c r="A367" s="1">
        <v>21</v>
      </c>
      <c r="B367" s="1" t="s">
        <v>82</v>
      </c>
      <c r="C367" s="2">
        <v>41113</v>
      </c>
      <c r="D367" s="3">
        <v>2500</v>
      </c>
      <c r="E367" s="1">
        <f>WEEKNUM(AdminTable[[#This Row],[Admin Date]])</f>
        <v>30</v>
      </c>
    </row>
    <row r="368" spans="1:5" ht="10" x14ac:dyDescent="0.25">
      <c r="A368" s="1">
        <v>21</v>
      </c>
      <c r="B368" s="1" t="s">
        <v>82</v>
      </c>
      <c r="C368" s="2">
        <v>41117</v>
      </c>
      <c r="D368" s="3">
        <v>2500</v>
      </c>
      <c r="E368" s="1">
        <f>WEEKNUM(AdminTable[[#This Row],[Admin Date]])</f>
        <v>30</v>
      </c>
    </row>
    <row r="369" spans="1:5" ht="10" x14ac:dyDescent="0.25">
      <c r="A369" s="1">
        <v>21</v>
      </c>
      <c r="B369" s="1" t="s">
        <v>82</v>
      </c>
      <c r="C369" s="2">
        <v>41120</v>
      </c>
      <c r="D369" s="3">
        <v>2500</v>
      </c>
      <c r="E369" s="1">
        <f>WEEKNUM(AdminTable[[#This Row],[Admin Date]])</f>
        <v>31</v>
      </c>
    </row>
    <row r="370" spans="1:5" ht="10" x14ac:dyDescent="0.25">
      <c r="A370" s="1">
        <v>21</v>
      </c>
      <c r="B370" s="1" t="s">
        <v>82</v>
      </c>
      <c r="C370" s="2">
        <v>41122</v>
      </c>
      <c r="D370" s="3">
        <v>2500</v>
      </c>
      <c r="E370" s="1">
        <f>WEEKNUM(AdminTable[[#This Row],[Admin Date]])</f>
        <v>31</v>
      </c>
    </row>
    <row r="371" spans="1:5" ht="10" x14ac:dyDescent="0.25">
      <c r="A371" s="1">
        <v>21</v>
      </c>
      <c r="B371" s="1" t="s">
        <v>82</v>
      </c>
      <c r="C371" s="2">
        <v>41127</v>
      </c>
      <c r="D371" s="3">
        <v>2500</v>
      </c>
      <c r="E371" s="1">
        <f>WEEKNUM(AdminTable[[#This Row],[Admin Date]])</f>
        <v>32</v>
      </c>
    </row>
    <row r="372" spans="1:5" ht="10" x14ac:dyDescent="0.25">
      <c r="A372" s="1">
        <v>21</v>
      </c>
      <c r="B372" s="1" t="s">
        <v>82</v>
      </c>
      <c r="C372" s="2">
        <v>41129</v>
      </c>
      <c r="D372" s="3">
        <v>2500</v>
      </c>
      <c r="E372" s="1">
        <f>WEEKNUM(AdminTable[[#This Row],[Admin Date]])</f>
        <v>32</v>
      </c>
    </row>
    <row r="373" spans="1:5" ht="10" x14ac:dyDescent="0.25">
      <c r="A373" s="1">
        <v>21</v>
      </c>
      <c r="B373" s="1" t="s">
        <v>82</v>
      </c>
      <c r="C373" s="2">
        <v>41131</v>
      </c>
      <c r="D373" s="3">
        <v>2500</v>
      </c>
      <c r="E373" s="1">
        <f>WEEKNUM(AdminTable[[#This Row],[Admin Date]])</f>
        <v>32</v>
      </c>
    </row>
    <row r="374" spans="1:5" ht="10" x14ac:dyDescent="0.25">
      <c r="A374" s="1">
        <v>21</v>
      </c>
      <c r="B374" s="1" t="s">
        <v>82</v>
      </c>
      <c r="C374" s="2">
        <v>41134</v>
      </c>
      <c r="D374" s="3">
        <v>2500</v>
      </c>
      <c r="E374" s="1">
        <f>WEEKNUM(AdminTable[[#This Row],[Admin Date]])</f>
        <v>33</v>
      </c>
    </row>
    <row r="375" spans="1:5" ht="10" x14ac:dyDescent="0.25">
      <c r="A375" s="1">
        <v>21</v>
      </c>
      <c r="B375" s="1" t="s">
        <v>82</v>
      </c>
      <c r="C375" s="2">
        <v>41136</v>
      </c>
      <c r="D375" s="3">
        <v>2500</v>
      </c>
      <c r="E375" s="1">
        <f>WEEKNUM(AdminTable[[#This Row],[Admin Date]])</f>
        <v>33</v>
      </c>
    </row>
    <row r="376" spans="1:5" ht="10" x14ac:dyDescent="0.25">
      <c r="A376" s="1">
        <v>21</v>
      </c>
      <c r="B376" s="1" t="s">
        <v>82</v>
      </c>
      <c r="C376" s="2">
        <v>41138</v>
      </c>
      <c r="D376" s="3">
        <v>3300</v>
      </c>
      <c r="E376" s="1">
        <f>WEEKNUM(AdminTable[[#This Row],[Admin Date]])</f>
        <v>33</v>
      </c>
    </row>
    <row r="377" spans="1:5" ht="10" x14ac:dyDescent="0.25">
      <c r="A377" s="1">
        <v>21</v>
      </c>
      <c r="B377" s="1" t="s">
        <v>82</v>
      </c>
      <c r="C377" s="2">
        <v>41141</v>
      </c>
      <c r="D377" s="3">
        <v>3300</v>
      </c>
      <c r="E377" s="1">
        <f>WEEKNUM(AdminTable[[#This Row],[Admin Date]])</f>
        <v>34</v>
      </c>
    </row>
    <row r="378" spans="1:5" ht="10" x14ac:dyDescent="0.25">
      <c r="A378" s="1">
        <v>21</v>
      </c>
      <c r="B378" s="1" t="s">
        <v>82</v>
      </c>
      <c r="C378" s="2">
        <v>41143</v>
      </c>
      <c r="D378" s="3">
        <v>3300</v>
      </c>
      <c r="E378" s="1">
        <f>WEEKNUM(AdminTable[[#This Row],[Admin Date]])</f>
        <v>34</v>
      </c>
    </row>
    <row r="379" spans="1:5" ht="10" x14ac:dyDescent="0.25">
      <c r="A379" s="1">
        <v>21</v>
      </c>
      <c r="B379" s="1" t="s">
        <v>82</v>
      </c>
      <c r="C379" s="2">
        <v>41145</v>
      </c>
      <c r="D379" s="3">
        <v>3300</v>
      </c>
      <c r="E379" s="1">
        <f>WEEKNUM(AdminTable[[#This Row],[Admin Date]])</f>
        <v>34</v>
      </c>
    </row>
    <row r="380" spans="1:5" ht="10" x14ac:dyDescent="0.25">
      <c r="A380" s="1">
        <v>21</v>
      </c>
      <c r="B380" s="1" t="s">
        <v>82</v>
      </c>
      <c r="C380" s="2">
        <v>41148</v>
      </c>
      <c r="D380" s="3">
        <v>3300</v>
      </c>
      <c r="E380" s="1">
        <f>WEEKNUM(AdminTable[[#This Row],[Admin Date]])</f>
        <v>35</v>
      </c>
    </row>
    <row r="381" spans="1:5" ht="10" x14ac:dyDescent="0.25">
      <c r="A381" s="1">
        <v>21</v>
      </c>
      <c r="B381" s="1" t="s">
        <v>82</v>
      </c>
      <c r="C381" s="2">
        <v>41150</v>
      </c>
      <c r="D381" s="3">
        <v>3300</v>
      </c>
      <c r="E381" s="1">
        <f>WEEKNUM(AdminTable[[#This Row],[Admin Date]])</f>
        <v>35</v>
      </c>
    </row>
    <row r="382" spans="1:5" ht="10" x14ac:dyDescent="0.25">
      <c r="A382" s="1">
        <v>21</v>
      </c>
      <c r="B382" s="1" t="s">
        <v>82</v>
      </c>
      <c r="C382" s="2">
        <v>41155</v>
      </c>
      <c r="D382" s="3">
        <v>3300</v>
      </c>
      <c r="E382" s="1">
        <f>WEEKNUM(AdminTable[[#This Row],[Admin Date]])</f>
        <v>36</v>
      </c>
    </row>
    <row r="383" spans="1:5" ht="10" x14ac:dyDescent="0.25">
      <c r="A383" s="1">
        <v>21</v>
      </c>
      <c r="B383" s="1" t="s">
        <v>82</v>
      </c>
      <c r="C383" s="2">
        <v>41157</v>
      </c>
      <c r="D383" s="3">
        <v>3300</v>
      </c>
      <c r="E383" s="1">
        <f>WEEKNUM(AdminTable[[#This Row],[Admin Date]])</f>
        <v>36</v>
      </c>
    </row>
    <row r="384" spans="1:5" ht="10" x14ac:dyDescent="0.25">
      <c r="A384" s="1">
        <v>21</v>
      </c>
      <c r="B384" s="1" t="s">
        <v>83</v>
      </c>
      <c r="C384" s="2">
        <v>41164</v>
      </c>
      <c r="D384" s="3">
        <v>6</v>
      </c>
      <c r="E384" s="1">
        <f>WEEKNUM(AdminTable[[#This Row],[Admin Date]])</f>
        <v>37</v>
      </c>
    </row>
    <row r="385" spans="1:5" ht="10" x14ac:dyDescent="0.25">
      <c r="A385" s="1">
        <v>21</v>
      </c>
      <c r="B385" s="1" t="s">
        <v>83</v>
      </c>
      <c r="C385" s="2">
        <v>41192</v>
      </c>
      <c r="D385" s="3">
        <v>6</v>
      </c>
      <c r="E385" s="1">
        <f>WEEKNUM(AdminTable[[#This Row],[Admin Date]])</f>
        <v>41</v>
      </c>
    </row>
    <row r="386" spans="1:5" ht="10" x14ac:dyDescent="0.25">
      <c r="A386" s="1">
        <v>22</v>
      </c>
      <c r="B386" s="1" t="s">
        <v>82</v>
      </c>
      <c r="C386" s="2">
        <v>41092</v>
      </c>
      <c r="D386" s="3">
        <v>8000</v>
      </c>
      <c r="E386" s="1">
        <f>WEEKNUM(AdminTable[[#This Row],[Admin Date]])</f>
        <v>27</v>
      </c>
    </row>
    <row r="387" spans="1:5" ht="10" x14ac:dyDescent="0.25">
      <c r="A387" s="1">
        <v>22</v>
      </c>
      <c r="B387" s="1" t="s">
        <v>82</v>
      </c>
      <c r="C387" s="2">
        <v>41094</v>
      </c>
      <c r="D387" s="3">
        <v>8000</v>
      </c>
      <c r="E387" s="1">
        <f>WEEKNUM(AdminTable[[#This Row],[Admin Date]])</f>
        <v>27</v>
      </c>
    </row>
    <row r="388" spans="1:5" ht="10" x14ac:dyDescent="0.25">
      <c r="A388" s="1">
        <v>22</v>
      </c>
      <c r="B388" s="1" t="s">
        <v>82</v>
      </c>
      <c r="C388" s="2">
        <v>41113</v>
      </c>
      <c r="D388" s="3">
        <v>5600</v>
      </c>
      <c r="E388" s="1">
        <f>WEEKNUM(AdminTable[[#This Row],[Admin Date]])</f>
        <v>30</v>
      </c>
    </row>
    <row r="389" spans="1:5" ht="10" x14ac:dyDescent="0.25">
      <c r="A389" s="1">
        <v>22</v>
      </c>
      <c r="B389" s="1" t="s">
        <v>82</v>
      </c>
      <c r="C389" s="2">
        <v>41115</v>
      </c>
      <c r="D389" s="3">
        <v>5600</v>
      </c>
      <c r="E389" s="1">
        <f>WEEKNUM(AdminTable[[#This Row],[Admin Date]])</f>
        <v>30</v>
      </c>
    </row>
    <row r="390" spans="1:5" ht="10" x14ac:dyDescent="0.25">
      <c r="A390" s="1">
        <v>22</v>
      </c>
      <c r="B390" s="1" t="s">
        <v>82</v>
      </c>
      <c r="C390" s="2">
        <v>41117</v>
      </c>
      <c r="D390" s="3">
        <v>5600</v>
      </c>
      <c r="E390" s="1">
        <f>WEEKNUM(AdminTable[[#This Row],[Admin Date]])</f>
        <v>30</v>
      </c>
    </row>
    <row r="391" spans="1:5" ht="10" x14ac:dyDescent="0.25">
      <c r="A391" s="1">
        <v>22</v>
      </c>
      <c r="B391" s="1" t="s">
        <v>82</v>
      </c>
      <c r="C391" s="2">
        <v>41120</v>
      </c>
      <c r="D391" s="3">
        <v>5600</v>
      </c>
      <c r="E391" s="1">
        <f>WEEKNUM(AdminTable[[#This Row],[Admin Date]])</f>
        <v>31</v>
      </c>
    </row>
    <row r="392" spans="1:5" ht="10" x14ac:dyDescent="0.25">
      <c r="A392" s="1">
        <v>22</v>
      </c>
      <c r="B392" s="1" t="s">
        <v>82</v>
      </c>
      <c r="C392" s="2">
        <v>41122</v>
      </c>
      <c r="D392" s="3">
        <v>5600</v>
      </c>
      <c r="E392" s="1">
        <f>WEEKNUM(AdminTable[[#This Row],[Admin Date]])</f>
        <v>31</v>
      </c>
    </row>
    <row r="393" spans="1:5" ht="10" x14ac:dyDescent="0.25">
      <c r="A393" s="1">
        <v>22</v>
      </c>
      <c r="B393" s="1" t="s">
        <v>82</v>
      </c>
      <c r="C393" s="2">
        <v>41124</v>
      </c>
      <c r="D393" s="3">
        <v>7300</v>
      </c>
      <c r="E393" s="1">
        <f>WEEKNUM(AdminTable[[#This Row],[Admin Date]])</f>
        <v>31</v>
      </c>
    </row>
    <row r="394" spans="1:5" ht="10" x14ac:dyDescent="0.25">
      <c r="A394" s="1">
        <v>22</v>
      </c>
      <c r="B394" s="1" t="s">
        <v>82</v>
      </c>
      <c r="C394" s="2">
        <v>41127</v>
      </c>
      <c r="D394" s="3">
        <v>7300</v>
      </c>
      <c r="E394" s="1">
        <f>WEEKNUM(AdminTable[[#This Row],[Admin Date]])</f>
        <v>32</v>
      </c>
    </row>
    <row r="395" spans="1:5" ht="10" x14ac:dyDescent="0.25">
      <c r="A395" s="1">
        <v>22</v>
      </c>
      <c r="B395" s="1" t="s">
        <v>82</v>
      </c>
      <c r="C395" s="2">
        <v>41129</v>
      </c>
      <c r="D395" s="3">
        <v>7300</v>
      </c>
      <c r="E395" s="1">
        <f>WEEKNUM(AdminTable[[#This Row],[Admin Date]])</f>
        <v>32</v>
      </c>
    </row>
    <row r="396" spans="1:5" ht="10" x14ac:dyDescent="0.25">
      <c r="A396" s="1">
        <v>22</v>
      </c>
      <c r="B396" s="1" t="s">
        <v>82</v>
      </c>
      <c r="C396" s="2">
        <v>41131</v>
      </c>
      <c r="D396" s="3">
        <v>7300</v>
      </c>
      <c r="E396" s="1">
        <f>WEEKNUM(AdminTable[[#This Row],[Admin Date]])</f>
        <v>32</v>
      </c>
    </row>
    <row r="397" spans="1:5" ht="10" x14ac:dyDescent="0.25">
      <c r="A397" s="1">
        <v>22</v>
      </c>
      <c r="B397" s="1" t="s">
        <v>82</v>
      </c>
      <c r="C397" s="2">
        <v>41134</v>
      </c>
      <c r="D397" s="3">
        <v>7300</v>
      </c>
      <c r="E397" s="1">
        <f>WEEKNUM(AdminTable[[#This Row],[Admin Date]])</f>
        <v>33</v>
      </c>
    </row>
    <row r="398" spans="1:5" ht="10" x14ac:dyDescent="0.25">
      <c r="A398" s="1">
        <v>22</v>
      </c>
      <c r="B398" s="1" t="s">
        <v>82</v>
      </c>
      <c r="C398" s="2">
        <v>41136</v>
      </c>
      <c r="D398" s="3">
        <v>7300</v>
      </c>
      <c r="E398" s="1">
        <f>WEEKNUM(AdminTable[[#This Row],[Admin Date]])</f>
        <v>33</v>
      </c>
    </row>
    <row r="399" spans="1:5" ht="10" x14ac:dyDescent="0.25">
      <c r="A399" s="1">
        <v>22</v>
      </c>
      <c r="B399" s="1" t="s">
        <v>82</v>
      </c>
      <c r="C399" s="2">
        <v>41138</v>
      </c>
      <c r="D399" s="3">
        <v>7300</v>
      </c>
      <c r="E399" s="1">
        <f>WEEKNUM(AdminTable[[#This Row],[Admin Date]])</f>
        <v>33</v>
      </c>
    </row>
    <row r="400" spans="1:5" ht="10" x14ac:dyDescent="0.25">
      <c r="A400" s="1">
        <v>22</v>
      </c>
      <c r="B400" s="1" t="s">
        <v>82</v>
      </c>
      <c r="C400" s="2">
        <v>41141</v>
      </c>
      <c r="D400" s="3">
        <v>7300</v>
      </c>
      <c r="E400" s="1">
        <f>WEEKNUM(AdminTable[[#This Row],[Admin Date]])</f>
        <v>34</v>
      </c>
    </row>
    <row r="401" spans="1:5" ht="10" x14ac:dyDescent="0.25">
      <c r="A401" s="1">
        <v>22</v>
      </c>
      <c r="B401" s="1" t="s">
        <v>82</v>
      </c>
      <c r="C401" s="2">
        <v>41143</v>
      </c>
      <c r="D401" s="3">
        <v>7300</v>
      </c>
      <c r="E401" s="1">
        <f>WEEKNUM(AdminTable[[#This Row],[Admin Date]])</f>
        <v>34</v>
      </c>
    </row>
    <row r="402" spans="1:5" ht="10" x14ac:dyDescent="0.25">
      <c r="A402" s="1">
        <v>22</v>
      </c>
      <c r="B402" s="1" t="s">
        <v>82</v>
      </c>
      <c r="C402" s="2">
        <v>41145</v>
      </c>
      <c r="D402" s="3">
        <v>7300</v>
      </c>
      <c r="E402" s="1">
        <f>WEEKNUM(AdminTable[[#This Row],[Admin Date]])</f>
        <v>34</v>
      </c>
    </row>
    <row r="403" spans="1:5" ht="10" x14ac:dyDescent="0.25">
      <c r="A403" s="1">
        <v>22</v>
      </c>
      <c r="B403" s="1" t="s">
        <v>82</v>
      </c>
      <c r="C403" s="2">
        <v>41148</v>
      </c>
      <c r="D403" s="3">
        <v>7300</v>
      </c>
      <c r="E403" s="1">
        <f>WEEKNUM(AdminTable[[#This Row],[Admin Date]])</f>
        <v>35</v>
      </c>
    </row>
    <row r="404" spans="1:5" ht="10" x14ac:dyDescent="0.25">
      <c r="A404" s="1">
        <v>22</v>
      </c>
      <c r="B404" s="1" t="s">
        <v>82</v>
      </c>
      <c r="C404" s="2">
        <v>41150</v>
      </c>
      <c r="D404" s="3">
        <v>7300</v>
      </c>
      <c r="E404" s="1">
        <f>WEEKNUM(AdminTable[[#This Row],[Admin Date]])</f>
        <v>35</v>
      </c>
    </row>
    <row r="405" spans="1:5" ht="10" x14ac:dyDescent="0.25">
      <c r="A405" s="1">
        <v>22</v>
      </c>
      <c r="B405" s="1" t="s">
        <v>82</v>
      </c>
      <c r="C405" s="2">
        <v>41155</v>
      </c>
      <c r="D405" s="3">
        <v>7300</v>
      </c>
      <c r="E405" s="1">
        <f>WEEKNUM(AdminTable[[#This Row],[Admin Date]])</f>
        <v>36</v>
      </c>
    </row>
    <row r="406" spans="1:5" ht="10" x14ac:dyDescent="0.25">
      <c r="A406" s="1">
        <v>22</v>
      </c>
      <c r="B406" s="1" t="s">
        <v>82</v>
      </c>
      <c r="C406" s="2">
        <v>41157</v>
      </c>
      <c r="D406" s="3">
        <v>7300</v>
      </c>
      <c r="E406" s="1">
        <f>WEEKNUM(AdminTable[[#This Row],[Admin Date]])</f>
        <v>36</v>
      </c>
    </row>
    <row r="407" spans="1:5" ht="10" x14ac:dyDescent="0.25">
      <c r="A407" s="1">
        <v>22</v>
      </c>
      <c r="B407" s="1" t="s">
        <v>83</v>
      </c>
      <c r="C407" s="2">
        <v>41192</v>
      </c>
      <c r="D407" s="3">
        <v>2</v>
      </c>
      <c r="E407" s="1">
        <f>WEEKNUM(AdminTable[[#This Row],[Admin Date]])</f>
        <v>41</v>
      </c>
    </row>
    <row r="408" spans="1:5" ht="10" x14ac:dyDescent="0.25">
      <c r="A408" s="1">
        <v>22</v>
      </c>
      <c r="B408" s="1" t="s">
        <v>83</v>
      </c>
      <c r="C408" s="2">
        <v>41227</v>
      </c>
      <c r="D408" s="3">
        <v>4</v>
      </c>
      <c r="E408" s="1">
        <f>WEEKNUM(AdminTable[[#This Row],[Admin Date]])</f>
        <v>46</v>
      </c>
    </row>
    <row r="409" spans="1:5" ht="10" x14ac:dyDescent="0.25">
      <c r="A409" s="1">
        <v>23</v>
      </c>
      <c r="B409" s="1" t="s">
        <v>82</v>
      </c>
      <c r="C409" s="2">
        <v>41102</v>
      </c>
      <c r="D409" s="3">
        <v>7000</v>
      </c>
      <c r="E409" s="1">
        <f>WEEKNUM(AdminTable[[#This Row],[Admin Date]])</f>
        <v>28</v>
      </c>
    </row>
    <row r="410" spans="1:5" ht="10" x14ac:dyDescent="0.25">
      <c r="A410" s="1">
        <v>23</v>
      </c>
      <c r="B410" s="1" t="s">
        <v>82</v>
      </c>
      <c r="C410" s="2">
        <v>41104</v>
      </c>
      <c r="D410" s="3">
        <v>7000</v>
      </c>
      <c r="E410" s="1">
        <f>WEEKNUM(AdminTable[[#This Row],[Admin Date]])</f>
        <v>28</v>
      </c>
    </row>
    <row r="411" spans="1:5" ht="10" x14ac:dyDescent="0.25">
      <c r="A411" s="1">
        <v>23</v>
      </c>
      <c r="B411" s="1" t="s">
        <v>82</v>
      </c>
      <c r="C411" s="2">
        <v>41109</v>
      </c>
      <c r="D411" s="3">
        <v>7000</v>
      </c>
      <c r="E411" s="1">
        <f>WEEKNUM(AdminTable[[#This Row],[Admin Date]])</f>
        <v>29</v>
      </c>
    </row>
    <row r="412" spans="1:5" ht="10" x14ac:dyDescent="0.25">
      <c r="A412" s="1">
        <v>23</v>
      </c>
      <c r="B412" s="1" t="s">
        <v>82</v>
      </c>
      <c r="C412" s="2">
        <v>41111</v>
      </c>
      <c r="D412" s="3">
        <v>9100</v>
      </c>
      <c r="E412" s="1">
        <f>WEEKNUM(AdminTable[[#This Row],[Admin Date]])</f>
        <v>29</v>
      </c>
    </row>
    <row r="413" spans="1:5" ht="10" x14ac:dyDescent="0.25">
      <c r="A413" s="1">
        <v>23</v>
      </c>
      <c r="B413" s="1" t="s">
        <v>82</v>
      </c>
      <c r="C413" s="2">
        <v>41114</v>
      </c>
      <c r="D413" s="3">
        <v>9100</v>
      </c>
      <c r="E413" s="1">
        <f>WEEKNUM(AdminTable[[#This Row],[Admin Date]])</f>
        <v>30</v>
      </c>
    </row>
    <row r="414" spans="1:5" ht="10" x14ac:dyDescent="0.25">
      <c r="A414" s="1">
        <v>23</v>
      </c>
      <c r="B414" s="1" t="s">
        <v>82</v>
      </c>
      <c r="C414" s="2">
        <v>41118</v>
      </c>
      <c r="D414" s="3">
        <v>9100</v>
      </c>
      <c r="E414" s="1">
        <f>WEEKNUM(AdminTable[[#This Row],[Admin Date]])</f>
        <v>30</v>
      </c>
    </row>
    <row r="415" spans="1:5" ht="10" x14ac:dyDescent="0.25">
      <c r="A415" s="1">
        <v>23</v>
      </c>
      <c r="B415" s="1" t="s">
        <v>82</v>
      </c>
      <c r="C415" s="2">
        <v>41121</v>
      </c>
      <c r="D415" s="3">
        <v>9100</v>
      </c>
      <c r="E415" s="1">
        <f>WEEKNUM(AdminTable[[#This Row],[Admin Date]])</f>
        <v>31</v>
      </c>
    </row>
    <row r="416" spans="1:5" ht="10" x14ac:dyDescent="0.25">
      <c r="A416" s="1">
        <v>23</v>
      </c>
      <c r="B416" s="1" t="s">
        <v>82</v>
      </c>
      <c r="C416" s="2">
        <v>41124</v>
      </c>
      <c r="D416" s="3">
        <v>9100</v>
      </c>
      <c r="E416" s="1">
        <f>WEEKNUM(AdminTable[[#This Row],[Admin Date]])</f>
        <v>31</v>
      </c>
    </row>
    <row r="417" spans="1:5" ht="10" x14ac:dyDescent="0.25">
      <c r="A417" s="1">
        <v>23</v>
      </c>
      <c r="B417" s="1" t="s">
        <v>82</v>
      </c>
      <c r="C417" s="2">
        <v>41128</v>
      </c>
      <c r="D417" s="3">
        <v>9100</v>
      </c>
      <c r="E417" s="1">
        <f>WEEKNUM(AdminTable[[#This Row],[Admin Date]])</f>
        <v>32</v>
      </c>
    </row>
    <row r="418" spans="1:5" ht="10" x14ac:dyDescent="0.25">
      <c r="A418" s="1">
        <v>23</v>
      </c>
      <c r="B418" s="1" t="s">
        <v>82</v>
      </c>
      <c r="C418" s="2">
        <v>41132</v>
      </c>
      <c r="D418" s="3">
        <v>11400</v>
      </c>
      <c r="E418" s="1">
        <f>WEEKNUM(AdminTable[[#This Row],[Admin Date]])</f>
        <v>32</v>
      </c>
    </row>
    <row r="419" spans="1:5" ht="10" x14ac:dyDescent="0.25">
      <c r="A419" s="1">
        <v>23</v>
      </c>
      <c r="B419" s="1" t="s">
        <v>82</v>
      </c>
      <c r="C419" s="2">
        <v>41136</v>
      </c>
      <c r="D419" s="3">
        <v>11400</v>
      </c>
      <c r="E419" s="1">
        <f>WEEKNUM(AdminTable[[#This Row],[Admin Date]])</f>
        <v>33</v>
      </c>
    </row>
    <row r="420" spans="1:5" ht="10" x14ac:dyDescent="0.25">
      <c r="A420" s="1">
        <v>23</v>
      </c>
      <c r="B420" s="1" t="s">
        <v>82</v>
      </c>
      <c r="C420" s="2">
        <v>41142</v>
      </c>
      <c r="D420" s="3">
        <v>11400</v>
      </c>
      <c r="E420" s="1">
        <f>WEEKNUM(AdminTable[[#This Row],[Admin Date]])</f>
        <v>34</v>
      </c>
    </row>
    <row r="421" spans="1:5" ht="10" x14ac:dyDescent="0.25">
      <c r="A421" s="1">
        <v>24</v>
      </c>
      <c r="B421" s="1" t="s">
        <v>83</v>
      </c>
      <c r="C421" s="2">
        <v>41177</v>
      </c>
      <c r="D421" s="3">
        <v>3</v>
      </c>
      <c r="E421" s="1">
        <f>WEEKNUM(AdminTable[[#This Row],[Admin Date]])</f>
        <v>39</v>
      </c>
    </row>
    <row r="422" spans="1:5" ht="10" x14ac:dyDescent="0.25">
      <c r="A422" s="1">
        <v>24</v>
      </c>
      <c r="B422" s="1" t="s">
        <v>83</v>
      </c>
      <c r="C422" s="2">
        <v>41188</v>
      </c>
      <c r="D422" s="3">
        <v>5</v>
      </c>
      <c r="E422" s="1">
        <f>WEEKNUM(AdminTable[[#This Row],[Admin Date]])</f>
        <v>40</v>
      </c>
    </row>
    <row r="423" spans="1:5" ht="10" x14ac:dyDescent="0.25">
      <c r="A423" s="1">
        <v>25</v>
      </c>
      <c r="B423" s="1" t="s">
        <v>82</v>
      </c>
      <c r="C423" s="2">
        <v>41148</v>
      </c>
      <c r="D423" s="3">
        <v>3000</v>
      </c>
      <c r="E423" s="1">
        <f>WEEKNUM(AdminTable[[#This Row],[Admin Date]])</f>
        <v>35</v>
      </c>
    </row>
    <row r="424" spans="1:5" ht="10" x14ac:dyDescent="0.25">
      <c r="A424" s="1">
        <v>25</v>
      </c>
      <c r="B424" s="1" t="s">
        <v>82</v>
      </c>
      <c r="C424" s="2">
        <v>41150</v>
      </c>
      <c r="D424" s="3">
        <v>3000</v>
      </c>
      <c r="E424" s="1">
        <f>WEEKNUM(AdminTable[[#This Row],[Admin Date]])</f>
        <v>35</v>
      </c>
    </row>
    <row r="425" spans="1:5" ht="10" x14ac:dyDescent="0.25">
      <c r="A425" s="1">
        <v>25</v>
      </c>
      <c r="B425" s="1" t="s">
        <v>82</v>
      </c>
      <c r="C425" s="2">
        <v>41152</v>
      </c>
      <c r="D425" s="3">
        <v>3000</v>
      </c>
      <c r="E425" s="1">
        <f>WEEKNUM(AdminTable[[#This Row],[Admin Date]])</f>
        <v>35</v>
      </c>
    </row>
    <row r="426" spans="1:5" ht="10" x14ac:dyDescent="0.25">
      <c r="A426" s="1">
        <v>25</v>
      </c>
      <c r="B426" s="1" t="s">
        <v>82</v>
      </c>
      <c r="C426" s="2">
        <v>41155</v>
      </c>
      <c r="D426" s="3">
        <v>3000</v>
      </c>
      <c r="E426" s="1">
        <f>WEEKNUM(AdminTable[[#This Row],[Admin Date]])</f>
        <v>36</v>
      </c>
    </row>
    <row r="427" spans="1:5" ht="10" x14ac:dyDescent="0.25">
      <c r="A427" s="1">
        <v>25</v>
      </c>
      <c r="B427" s="1" t="s">
        <v>82</v>
      </c>
      <c r="C427" s="2">
        <v>41157</v>
      </c>
      <c r="D427" s="3">
        <v>3000</v>
      </c>
      <c r="E427" s="1">
        <f>WEEKNUM(AdminTable[[#This Row],[Admin Date]])</f>
        <v>36</v>
      </c>
    </row>
    <row r="428" spans="1:5" ht="10" x14ac:dyDescent="0.25">
      <c r="A428" s="1">
        <v>25</v>
      </c>
      <c r="B428" s="1" t="s">
        <v>83</v>
      </c>
      <c r="C428" s="2">
        <v>41164</v>
      </c>
      <c r="D428" s="3">
        <v>6</v>
      </c>
      <c r="E428" s="1">
        <f>WEEKNUM(AdminTable[[#This Row],[Admin Date]])</f>
        <v>37</v>
      </c>
    </row>
    <row r="429" spans="1:5" ht="10" x14ac:dyDescent="0.25">
      <c r="A429" s="1">
        <v>25</v>
      </c>
      <c r="B429" s="1" t="s">
        <v>83</v>
      </c>
      <c r="C429" s="2">
        <v>41194</v>
      </c>
      <c r="D429" s="3">
        <v>6</v>
      </c>
      <c r="E429" s="1">
        <f>WEEKNUM(AdminTable[[#This Row],[Admin Date]])</f>
        <v>41</v>
      </c>
    </row>
    <row r="430" spans="1:5" ht="10" x14ac:dyDescent="0.25">
      <c r="A430" s="1">
        <v>25</v>
      </c>
      <c r="B430" s="1" t="s">
        <v>83</v>
      </c>
      <c r="C430" s="2">
        <v>41227</v>
      </c>
      <c r="D430" s="3">
        <v>6</v>
      </c>
      <c r="E430" s="1">
        <f>WEEKNUM(AdminTable[[#This Row],[Admin Date]])</f>
        <v>46</v>
      </c>
    </row>
    <row r="431" spans="1:5" ht="10" x14ac:dyDescent="0.25">
      <c r="A431" s="1">
        <v>26</v>
      </c>
      <c r="B431" s="1" t="s">
        <v>82</v>
      </c>
      <c r="C431" s="2">
        <v>41127</v>
      </c>
      <c r="D431" s="3">
        <v>13800</v>
      </c>
      <c r="E431" s="1">
        <f>WEEKNUM(AdminTable[[#This Row],[Admin Date]])</f>
        <v>32</v>
      </c>
    </row>
    <row r="432" spans="1:5" ht="10" x14ac:dyDescent="0.25">
      <c r="A432" s="1">
        <v>27</v>
      </c>
      <c r="B432" s="1" t="s">
        <v>82</v>
      </c>
      <c r="C432" s="2">
        <v>41233</v>
      </c>
      <c r="D432" s="3">
        <v>1200</v>
      </c>
      <c r="E432" s="1">
        <f>WEEKNUM(AdminTable[[#This Row],[Admin Date]])</f>
        <v>47</v>
      </c>
    </row>
    <row r="433" spans="1:5" ht="10" x14ac:dyDescent="0.25">
      <c r="A433" s="1">
        <v>27</v>
      </c>
      <c r="B433" s="1" t="s">
        <v>82</v>
      </c>
      <c r="C433" s="2">
        <v>41236</v>
      </c>
      <c r="D433" s="3">
        <v>1200</v>
      </c>
      <c r="E433" s="1">
        <f>WEEKNUM(AdminTable[[#This Row],[Admin Date]])</f>
        <v>47</v>
      </c>
    </row>
    <row r="434" spans="1:5" ht="10" x14ac:dyDescent="0.25">
      <c r="A434" s="1">
        <v>28</v>
      </c>
      <c r="B434" s="1" t="s">
        <v>82</v>
      </c>
      <c r="C434" s="2">
        <v>41099</v>
      </c>
      <c r="D434" s="3">
        <v>5500</v>
      </c>
      <c r="E434" s="1">
        <f>WEEKNUM(AdminTable[[#This Row],[Admin Date]])</f>
        <v>28</v>
      </c>
    </row>
    <row r="435" spans="1:5" ht="10" x14ac:dyDescent="0.25">
      <c r="A435" s="1">
        <v>28</v>
      </c>
      <c r="B435" s="1" t="s">
        <v>82</v>
      </c>
      <c r="C435" s="2">
        <v>41101</v>
      </c>
      <c r="D435" s="3">
        <v>5500</v>
      </c>
      <c r="E435" s="1">
        <f>WEEKNUM(AdminTable[[#This Row],[Admin Date]])</f>
        <v>28</v>
      </c>
    </row>
    <row r="436" spans="1:5" ht="10" x14ac:dyDescent="0.25">
      <c r="A436" s="1">
        <v>28</v>
      </c>
      <c r="B436" s="1" t="s">
        <v>82</v>
      </c>
      <c r="C436" s="2">
        <v>41103</v>
      </c>
      <c r="D436" s="3">
        <v>5500</v>
      </c>
      <c r="E436" s="1">
        <f>WEEKNUM(AdminTable[[#This Row],[Admin Date]])</f>
        <v>28</v>
      </c>
    </row>
    <row r="437" spans="1:5" ht="10" x14ac:dyDescent="0.25">
      <c r="A437" s="1">
        <v>28</v>
      </c>
      <c r="B437" s="1" t="s">
        <v>82</v>
      </c>
      <c r="C437" s="2">
        <v>41106</v>
      </c>
      <c r="D437" s="3">
        <v>5500</v>
      </c>
      <c r="E437" s="1">
        <f>WEEKNUM(AdminTable[[#This Row],[Admin Date]])</f>
        <v>29</v>
      </c>
    </row>
    <row r="438" spans="1:5" ht="10" x14ac:dyDescent="0.25">
      <c r="A438" s="1">
        <v>28</v>
      </c>
      <c r="B438" s="1" t="s">
        <v>82</v>
      </c>
      <c r="C438" s="2">
        <v>41108</v>
      </c>
      <c r="D438" s="3">
        <v>5500</v>
      </c>
      <c r="E438" s="1">
        <f>WEEKNUM(AdminTable[[#This Row],[Admin Date]])</f>
        <v>29</v>
      </c>
    </row>
    <row r="439" spans="1:5" ht="10" x14ac:dyDescent="0.25">
      <c r="A439" s="1">
        <v>28</v>
      </c>
      <c r="B439" s="1" t="s">
        <v>82</v>
      </c>
      <c r="C439" s="2">
        <v>41110</v>
      </c>
      <c r="D439" s="3">
        <v>5500</v>
      </c>
      <c r="E439" s="1">
        <f>WEEKNUM(AdminTable[[#This Row],[Admin Date]])</f>
        <v>29</v>
      </c>
    </row>
    <row r="440" spans="1:5" ht="10" x14ac:dyDescent="0.25">
      <c r="A440" s="1">
        <v>28</v>
      </c>
      <c r="B440" s="1" t="s">
        <v>82</v>
      </c>
      <c r="C440" s="2">
        <v>41113</v>
      </c>
      <c r="D440" s="3">
        <v>5500</v>
      </c>
      <c r="E440" s="1">
        <f>WEEKNUM(AdminTable[[#This Row],[Admin Date]])</f>
        <v>30</v>
      </c>
    </row>
    <row r="441" spans="1:5" ht="10" x14ac:dyDescent="0.25">
      <c r="A441" s="1">
        <v>28</v>
      </c>
      <c r="B441" s="1" t="s">
        <v>82</v>
      </c>
      <c r="C441" s="2">
        <v>41115</v>
      </c>
      <c r="D441" s="3">
        <v>5500</v>
      </c>
      <c r="E441" s="1">
        <f>WEEKNUM(AdminTable[[#This Row],[Admin Date]])</f>
        <v>30</v>
      </c>
    </row>
    <row r="442" spans="1:5" ht="10" x14ac:dyDescent="0.25">
      <c r="A442" s="1">
        <v>28</v>
      </c>
      <c r="B442" s="1" t="s">
        <v>82</v>
      </c>
      <c r="C442" s="2">
        <v>41117</v>
      </c>
      <c r="D442" s="3">
        <v>5500</v>
      </c>
      <c r="E442" s="1">
        <f>WEEKNUM(AdminTable[[#This Row],[Admin Date]])</f>
        <v>30</v>
      </c>
    </row>
    <row r="443" spans="1:5" ht="10" x14ac:dyDescent="0.25">
      <c r="A443" s="1">
        <v>28</v>
      </c>
      <c r="B443" s="1" t="s">
        <v>82</v>
      </c>
      <c r="C443" s="2">
        <v>41120</v>
      </c>
      <c r="D443" s="3">
        <v>5500</v>
      </c>
      <c r="E443" s="1">
        <f>WEEKNUM(AdminTable[[#This Row],[Admin Date]])</f>
        <v>31</v>
      </c>
    </row>
    <row r="444" spans="1:5" ht="10" x14ac:dyDescent="0.25">
      <c r="A444" s="1">
        <v>28</v>
      </c>
      <c r="B444" s="1" t="s">
        <v>82</v>
      </c>
      <c r="C444" s="2">
        <v>41122</v>
      </c>
      <c r="D444" s="3">
        <v>5500</v>
      </c>
      <c r="E444" s="1">
        <f>WEEKNUM(AdminTable[[#This Row],[Admin Date]])</f>
        <v>31</v>
      </c>
    </row>
    <row r="445" spans="1:5" ht="10" x14ac:dyDescent="0.25">
      <c r="A445" s="1">
        <v>28</v>
      </c>
      <c r="B445" s="1" t="s">
        <v>82</v>
      </c>
      <c r="C445" s="2">
        <v>41124</v>
      </c>
      <c r="D445" s="3">
        <v>5000</v>
      </c>
      <c r="E445" s="1">
        <f>WEEKNUM(AdminTable[[#This Row],[Admin Date]])</f>
        <v>31</v>
      </c>
    </row>
    <row r="446" spans="1:5" ht="10" x14ac:dyDescent="0.25">
      <c r="A446" s="1">
        <v>28</v>
      </c>
      <c r="B446" s="1" t="s">
        <v>82</v>
      </c>
      <c r="C446" s="2">
        <v>41127</v>
      </c>
      <c r="D446" s="3">
        <v>5000</v>
      </c>
      <c r="E446" s="1">
        <f>WEEKNUM(AdminTable[[#This Row],[Admin Date]])</f>
        <v>32</v>
      </c>
    </row>
    <row r="447" spans="1:5" ht="10" x14ac:dyDescent="0.25">
      <c r="A447" s="1">
        <v>28</v>
      </c>
      <c r="B447" s="1" t="s">
        <v>82</v>
      </c>
      <c r="C447" s="2">
        <v>41129</v>
      </c>
      <c r="D447" s="3">
        <v>5000</v>
      </c>
      <c r="E447" s="1">
        <f>WEEKNUM(AdminTable[[#This Row],[Admin Date]])</f>
        <v>32</v>
      </c>
    </row>
    <row r="448" spans="1:5" ht="10" x14ac:dyDescent="0.25">
      <c r="A448" s="1">
        <v>28</v>
      </c>
      <c r="B448" s="1" t="s">
        <v>82</v>
      </c>
      <c r="C448" s="2">
        <v>41131</v>
      </c>
      <c r="D448" s="3">
        <v>5000</v>
      </c>
      <c r="E448" s="1">
        <f>WEEKNUM(AdminTable[[#This Row],[Admin Date]])</f>
        <v>32</v>
      </c>
    </row>
    <row r="449" spans="1:5" ht="10" x14ac:dyDescent="0.25">
      <c r="A449" s="1">
        <v>28</v>
      </c>
      <c r="B449" s="1" t="s">
        <v>82</v>
      </c>
      <c r="C449" s="2">
        <v>41134</v>
      </c>
      <c r="D449" s="3">
        <v>5000</v>
      </c>
      <c r="E449" s="1">
        <f>WEEKNUM(AdminTable[[#This Row],[Admin Date]])</f>
        <v>33</v>
      </c>
    </row>
    <row r="450" spans="1:5" ht="10" x14ac:dyDescent="0.25">
      <c r="A450" s="1">
        <v>28</v>
      </c>
      <c r="B450" s="1" t="s">
        <v>82</v>
      </c>
      <c r="C450" s="2">
        <v>41136</v>
      </c>
      <c r="D450" s="3">
        <v>5000</v>
      </c>
      <c r="E450" s="1">
        <f>WEEKNUM(AdminTable[[#This Row],[Admin Date]])</f>
        <v>33</v>
      </c>
    </row>
    <row r="451" spans="1:5" ht="10" x14ac:dyDescent="0.25">
      <c r="A451" s="1">
        <v>28</v>
      </c>
      <c r="B451" s="1" t="s">
        <v>82</v>
      </c>
      <c r="C451" s="2">
        <v>41138</v>
      </c>
      <c r="D451" s="3">
        <v>5000</v>
      </c>
      <c r="E451" s="1">
        <f>WEEKNUM(AdminTable[[#This Row],[Admin Date]])</f>
        <v>33</v>
      </c>
    </row>
    <row r="452" spans="1:5" ht="10" x14ac:dyDescent="0.25">
      <c r="A452" s="1">
        <v>28</v>
      </c>
      <c r="B452" s="1" t="s">
        <v>83</v>
      </c>
      <c r="C452" s="2">
        <v>41164</v>
      </c>
      <c r="D452" s="3">
        <v>6</v>
      </c>
      <c r="E452" s="1">
        <f>WEEKNUM(AdminTable[[#This Row],[Admin Date]])</f>
        <v>37</v>
      </c>
    </row>
    <row r="453" spans="1:5" ht="10" x14ac:dyDescent="0.25">
      <c r="A453" s="1">
        <v>28</v>
      </c>
      <c r="B453" s="1" t="s">
        <v>83</v>
      </c>
      <c r="C453" s="2">
        <v>41227</v>
      </c>
      <c r="D453" s="3">
        <v>2</v>
      </c>
      <c r="E453" s="1">
        <f>WEEKNUM(AdminTable[[#This Row],[Admin Date]])</f>
        <v>46</v>
      </c>
    </row>
    <row r="454" spans="1:5" ht="10" x14ac:dyDescent="0.25">
      <c r="A454" s="1">
        <v>29</v>
      </c>
      <c r="B454" s="1" t="s">
        <v>82</v>
      </c>
      <c r="C454" s="2">
        <v>41093</v>
      </c>
      <c r="D454" s="3">
        <v>4800</v>
      </c>
      <c r="E454" s="1">
        <f>WEEKNUM(AdminTable[[#This Row],[Admin Date]])</f>
        <v>27</v>
      </c>
    </row>
    <row r="455" spans="1:5" ht="10" x14ac:dyDescent="0.25">
      <c r="A455" s="1">
        <v>29</v>
      </c>
      <c r="B455" s="1" t="s">
        <v>82</v>
      </c>
      <c r="C455" s="2">
        <v>41095</v>
      </c>
      <c r="D455" s="3">
        <v>4800</v>
      </c>
      <c r="E455" s="1">
        <f>WEEKNUM(AdminTable[[#This Row],[Admin Date]])</f>
        <v>27</v>
      </c>
    </row>
    <row r="456" spans="1:5" ht="10" x14ac:dyDescent="0.25">
      <c r="A456" s="1">
        <v>29</v>
      </c>
      <c r="B456" s="1" t="s">
        <v>82</v>
      </c>
      <c r="C456" s="2">
        <v>41111</v>
      </c>
      <c r="D456" s="3">
        <v>4400</v>
      </c>
      <c r="E456" s="1">
        <f>WEEKNUM(AdminTable[[#This Row],[Admin Date]])</f>
        <v>29</v>
      </c>
    </row>
    <row r="457" spans="1:5" ht="10" x14ac:dyDescent="0.25">
      <c r="A457" s="1">
        <v>29</v>
      </c>
      <c r="B457" s="1" t="s">
        <v>82</v>
      </c>
      <c r="C457" s="2">
        <v>41116</v>
      </c>
      <c r="D457" s="3">
        <v>4400</v>
      </c>
      <c r="E457" s="1">
        <f>WEEKNUM(AdminTable[[#This Row],[Admin Date]])</f>
        <v>30</v>
      </c>
    </row>
    <row r="458" spans="1:5" ht="10" x14ac:dyDescent="0.25">
      <c r="A458" s="1">
        <v>29</v>
      </c>
      <c r="B458" s="1" t="s">
        <v>82</v>
      </c>
      <c r="C458" s="2">
        <v>41118</v>
      </c>
      <c r="D458" s="3">
        <v>4400</v>
      </c>
      <c r="E458" s="1">
        <f>WEEKNUM(AdminTable[[#This Row],[Admin Date]])</f>
        <v>30</v>
      </c>
    </row>
    <row r="459" spans="1:5" ht="10" x14ac:dyDescent="0.25">
      <c r="A459" s="1">
        <v>29</v>
      </c>
      <c r="B459" s="1" t="s">
        <v>82</v>
      </c>
      <c r="C459" s="2">
        <v>41121</v>
      </c>
      <c r="D459" s="3">
        <v>4400</v>
      </c>
      <c r="E459" s="1">
        <f>WEEKNUM(AdminTable[[#This Row],[Admin Date]])</f>
        <v>31</v>
      </c>
    </row>
    <row r="460" spans="1:5" ht="10" x14ac:dyDescent="0.25">
      <c r="A460" s="1">
        <v>29</v>
      </c>
      <c r="B460" s="1" t="s">
        <v>82</v>
      </c>
      <c r="C460" s="2">
        <v>41123</v>
      </c>
      <c r="D460" s="3">
        <v>4400</v>
      </c>
      <c r="E460" s="1">
        <f>WEEKNUM(AdminTable[[#This Row],[Admin Date]])</f>
        <v>31</v>
      </c>
    </row>
    <row r="461" spans="1:5" ht="10" x14ac:dyDescent="0.25">
      <c r="A461" s="1">
        <v>29</v>
      </c>
      <c r="B461" s="1" t="s">
        <v>82</v>
      </c>
      <c r="C461" s="2">
        <v>41139</v>
      </c>
      <c r="D461" s="3">
        <v>4400</v>
      </c>
      <c r="E461" s="1">
        <f>WEEKNUM(AdminTable[[#This Row],[Admin Date]])</f>
        <v>33</v>
      </c>
    </row>
    <row r="462" spans="1:5" ht="10" x14ac:dyDescent="0.25">
      <c r="A462" s="1">
        <v>29</v>
      </c>
      <c r="B462" s="1" t="s">
        <v>82</v>
      </c>
      <c r="C462" s="2">
        <v>41142</v>
      </c>
      <c r="D462" s="3">
        <v>4400</v>
      </c>
      <c r="E462" s="1">
        <f>WEEKNUM(AdminTable[[#This Row],[Admin Date]])</f>
        <v>34</v>
      </c>
    </row>
    <row r="463" spans="1:5" ht="10" x14ac:dyDescent="0.25">
      <c r="A463" s="1">
        <v>29</v>
      </c>
      <c r="B463" s="1" t="s">
        <v>82</v>
      </c>
      <c r="C463" s="2">
        <v>41144</v>
      </c>
      <c r="D463" s="3">
        <v>4400</v>
      </c>
      <c r="E463" s="1">
        <f>WEEKNUM(AdminTable[[#This Row],[Admin Date]])</f>
        <v>34</v>
      </c>
    </row>
    <row r="464" spans="1:5" ht="10" x14ac:dyDescent="0.25">
      <c r="A464" s="1">
        <v>29</v>
      </c>
      <c r="B464" s="1" t="s">
        <v>82</v>
      </c>
      <c r="C464" s="2">
        <v>41146</v>
      </c>
      <c r="D464" s="3">
        <v>4400</v>
      </c>
      <c r="E464" s="1">
        <f>WEEKNUM(AdminTable[[#This Row],[Admin Date]])</f>
        <v>34</v>
      </c>
    </row>
    <row r="465" spans="1:5" ht="10" x14ac:dyDescent="0.25">
      <c r="A465" s="1">
        <v>29</v>
      </c>
      <c r="B465" s="1" t="s">
        <v>82</v>
      </c>
      <c r="C465" s="2">
        <v>41153</v>
      </c>
      <c r="D465" s="3">
        <v>4400</v>
      </c>
      <c r="E465" s="1">
        <f>WEEKNUM(AdminTable[[#This Row],[Admin Date]])</f>
        <v>35</v>
      </c>
    </row>
    <row r="466" spans="1:5" ht="10" x14ac:dyDescent="0.25">
      <c r="A466" s="1">
        <v>29</v>
      </c>
      <c r="B466" s="1" t="s">
        <v>82</v>
      </c>
      <c r="C466" s="2">
        <v>41156</v>
      </c>
      <c r="D466" s="3">
        <v>4400</v>
      </c>
      <c r="E466" s="1">
        <f>WEEKNUM(AdminTable[[#This Row],[Admin Date]])</f>
        <v>36</v>
      </c>
    </row>
    <row r="467" spans="1:5" ht="10" x14ac:dyDescent="0.25">
      <c r="A467" s="1">
        <v>29</v>
      </c>
      <c r="B467" s="1" t="s">
        <v>83</v>
      </c>
      <c r="C467" s="2">
        <v>41165</v>
      </c>
      <c r="D467" s="3">
        <v>8</v>
      </c>
      <c r="E467" s="1">
        <f>WEEKNUM(AdminTable[[#This Row],[Admin Date]])</f>
        <v>37</v>
      </c>
    </row>
    <row r="468" spans="1:5" ht="10" x14ac:dyDescent="0.25">
      <c r="A468" s="1">
        <v>29</v>
      </c>
      <c r="B468" s="1" t="s">
        <v>83</v>
      </c>
      <c r="C468" s="2">
        <v>41230</v>
      </c>
      <c r="D468" s="3">
        <v>10</v>
      </c>
      <c r="E468" s="1">
        <f>WEEKNUM(AdminTable[[#This Row],[Admin Date]])</f>
        <v>46</v>
      </c>
    </row>
    <row r="469" spans="1:5" ht="10" x14ac:dyDescent="0.25">
      <c r="A469" s="1">
        <v>30</v>
      </c>
      <c r="B469" s="1" t="s">
        <v>82</v>
      </c>
      <c r="C469" s="2">
        <v>41092</v>
      </c>
      <c r="D469" s="3">
        <v>900</v>
      </c>
      <c r="E469" s="1">
        <f>WEEKNUM(AdminTable[[#This Row],[Admin Date]])</f>
        <v>27</v>
      </c>
    </row>
    <row r="470" spans="1:5" ht="10" x14ac:dyDescent="0.25">
      <c r="A470" s="1">
        <v>30</v>
      </c>
      <c r="B470" s="1" t="s">
        <v>82</v>
      </c>
      <c r="C470" s="2">
        <v>41094</v>
      </c>
      <c r="D470" s="3">
        <v>900</v>
      </c>
      <c r="E470" s="1">
        <f>WEEKNUM(AdminTable[[#This Row],[Admin Date]])</f>
        <v>27</v>
      </c>
    </row>
    <row r="471" spans="1:5" ht="10" x14ac:dyDescent="0.25">
      <c r="A471" s="1">
        <v>30</v>
      </c>
      <c r="B471" s="1" t="s">
        <v>82</v>
      </c>
      <c r="C471" s="2">
        <v>41101</v>
      </c>
      <c r="D471" s="3">
        <v>900</v>
      </c>
      <c r="E471" s="1">
        <f>WEEKNUM(AdminTable[[#This Row],[Admin Date]])</f>
        <v>28</v>
      </c>
    </row>
    <row r="472" spans="1:5" ht="10" x14ac:dyDescent="0.25">
      <c r="A472" s="1">
        <v>30</v>
      </c>
      <c r="B472" s="1" t="s">
        <v>82</v>
      </c>
      <c r="C472" s="2">
        <v>41103</v>
      </c>
      <c r="D472" s="3">
        <v>900</v>
      </c>
      <c r="E472" s="1">
        <f>WEEKNUM(AdminTable[[#This Row],[Admin Date]])</f>
        <v>28</v>
      </c>
    </row>
    <row r="473" spans="1:5" ht="10" x14ac:dyDescent="0.25">
      <c r="A473" s="1">
        <v>30</v>
      </c>
      <c r="B473" s="1" t="s">
        <v>82</v>
      </c>
      <c r="C473" s="2">
        <v>41106</v>
      </c>
      <c r="D473" s="3">
        <v>900</v>
      </c>
      <c r="E473" s="1">
        <f>WEEKNUM(AdminTable[[#This Row],[Admin Date]])</f>
        <v>29</v>
      </c>
    </row>
    <row r="474" spans="1:5" ht="10" x14ac:dyDescent="0.25">
      <c r="A474" s="1">
        <v>30</v>
      </c>
      <c r="B474" s="1" t="s">
        <v>82</v>
      </c>
      <c r="C474" s="2">
        <v>41108</v>
      </c>
      <c r="D474" s="3">
        <v>900</v>
      </c>
      <c r="E474" s="1">
        <f>WEEKNUM(AdminTable[[#This Row],[Admin Date]])</f>
        <v>29</v>
      </c>
    </row>
    <row r="475" spans="1:5" ht="10" x14ac:dyDescent="0.25">
      <c r="A475" s="1">
        <v>30</v>
      </c>
      <c r="B475" s="1" t="s">
        <v>82</v>
      </c>
      <c r="C475" s="2">
        <v>41117</v>
      </c>
      <c r="D475" s="3">
        <v>800</v>
      </c>
      <c r="E475" s="1">
        <f>WEEKNUM(AdminTable[[#This Row],[Admin Date]])</f>
        <v>30</v>
      </c>
    </row>
    <row r="476" spans="1:5" ht="10" x14ac:dyDescent="0.25">
      <c r="A476" s="1">
        <v>30</v>
      </c>
      <c r="B476" s="1" t="s">
        <v>82</v>
      </c>
      <c r="C476" s="2">
        <v>41118</v>
      </c>
      <c r="D476" s="3">
        <v>800</v>
      </c>
      <c r="E476" s="1">
        <f>WEEKNUM(AdminTable[[#This Row],[Admin Date]])</f>
        <v>30</v>
      </c>
    </row>
    <row r="477" spans="1:5" ht="10" x14ac:dyDescent="0.25">
      <c r="A477" s="1">
        <v>30</v>
      </c>
      <c r="B477" s="1" t="s">
        <v>82</v>
      </c>
      <c r="C477" s="2">
        <v>41120</v>
      </c>
      <c r="D477" s="3">
        <v>800</v>
      </c>
      <c r="E477" s="1">
        <f>WEEKNUM(AdminTable[[#This Row],[Admin Date]])</f>
        <v>31</v>
      </c>
    </row>
    <row r="478" spans="1:5" ht="10" x14ac:dyDescent="0.25">
      <c r="A478" s="1">
        <v>30</v>
      </c>
      <c r="B478" s="1" t="s">
        <v>82</v>
      </c>
      <c r="C478" s="2">
        <v>41122</v>
      </c>
      <c r="D478" s="3">
        <v>800</v>
      </c>
      <c r="E478" s="1">
        <f>WEEKNUM(AdminTable[[#This Row],[Admin Date]])</f>
        <v>31</v>
      </c>
    </row>
    <row r="479" spans="1:5" ht="10" x14ac:dyDescent="0.25">
      <c r="A479" s="1">
        <v>30</v>
      </c>
      <c r="B479" s="1" t="s">
        <v>82</v>
      </c>
      <c r="C479" s="2">
        <v>41124</v>
      </c>
      <c r="D479" s="3">
        <v>800</v>
      </c>
      <c r="E479" s="1">
        <f>WEEKNUM(AdminTable[[#This Row],[Admin Date]])</f>
        <v>31</v>
      </c>
    </row>
    <row r="480" spans="1:5" ht="10" x14ac:dyDescent="0.25">
      <c r="A480" s="1">
        <v>30</v>
      </c>
      <c r="B480" s="1" t="s">
        <v>82</v>
      </c>
      <c r="C480" s="2">
        <v>41127</v>
      </c>
      <c r="D480" s="3">
        <v>800</v>
      </c>
      <c r="E480" s="1">
        <f>WEEKNUM(AdminTable[[#This Row],[Admin Date]])</f>
        <v>32</v>
      </c>
    </row>
    <row r="481" spans="1:5" ht="10" x14ac:dyDescent="0.25">
      <c r="A481" s="1">
        <v>30</v>
      </c>
      <c r="B481" s="1" t="s">
        <v>82</v>
      </c>
      <c r="C481" s="2">
        <v>41129</v>
      </c>
      <c r="D481" s="3">
        <v>800</v>
      </c>
      <c r="E481" s="1">
        <f>WEEKNUM(AdminTable[[#This Row],[Admin Date]])</f>
        <v>32</v>
      </c>
    </row>
    <row r="482" spans="1:5" ht="10" x14ac:dyDescent="0.25">
      <c r="A482" s="1">
        <v>30</v>
      </c>
      <c r="B482" s="1" t="s">
        <v>82</v>
      </c>
      <c r="C482" s="2">
        <v>41131</v>
      </c>
      <c r="D482" s="3">
        <v>800</v>
      </c>
      <c r="E482" s="1">
        <f>WEEKNUM(AdminTable[[#This Row],[Admin Date]])</f>
        <v>32</v>
      </c>
    </row>
    <row r="483" spans="1:5" ht="10" x14ac:dyDescent="0.25">
      <c r="A483" s="1">
        <v>30</v>
      </c>
      <c r="B483" s="1" t="s">
        <v>82</v>
      </c>
      <c r="C483" s="2">
        <v>41134</v>
      </c>
      <c r="D483" s="3">
        <v>800</v>
      </c>
      <c r="E483" s="1">
        <f>WEEKNUM(AdminTable[[#This Row],[Admin Date]])</f>
        <v>33</v>
      </c>
    </row>
    <row r="484" spans="1:5" ht="10" x14ac:dyDescent="0.25">
      <c r="A484" s="1">
        <v>30</v>
      </c>
      <c r="B484" s="1" t="s">
        <v>82</v>
      </c>
      <c r="C484" s="2">
        <v>41136</v>
      </c>
      <c r="D484" s="3">
        <v>800</v>
      </c>
      <c r="E484" s="1">
        <f>WEEKNUM(AdminTable[[#This Row],[Admin Date]])</f>
        <v>33</v>
      </c>
    </row>
    <row r="485" spans="1:5" ht="10" x14ac:dyDescent="0.25">
      <c r="A485" s="1">
        <v>30</v>
      </c>
      <c r="B485" s="1" t="s">
        <v>82</v>
      </c>
      <c r="C485" s="2">
        <v>41145</v>
      </c>
      <c r="D485" s="3">
        <v>800</v>
      </c>
      <c r="E485" s="1">
        <f>WEEKNUM(AdminTable[[#This Row],[Admin Date]])</f>
        <v>34</v>
      </c>
    </row>
    <row r="486" spans="1:5" ht="10" x14ac:dyDescent="0.25">
      <c r="A486" s="1">
        <v>30</v>
      </c>
      <c r="B486" s="1" t="s">
        <v>82</v>
      </c>
      <c r="C486" s="2">
        <v>41148</v>
      </c>
      <c r="D486" s="3">
        <v>800</v>
      </c>
      <c r="E486" s="1">
        <f>WEEKNUM(AdminTable[[#This Row],[Admin Date]])</f>
        <v>35</v>
      </c>
    </row>
    <row r="487" spans="1:5" ht="10" x14ac:dyDescent="0.25">
      <c r="A487" s="1">
        <v>30</v>
      </c>
      <c r="B487" s="1" t="s">
        <v>82</v>
      </c>
      <c r="C487" s="2">
        <v>41150</v>
      </c>
      <c r="D487" s="3">
        <v>800</v>
      </c>
      <c r="E487" s="1">
        <f>WEEKNUM(AdminTable[[#This Row],[Admin Date]])</f>
        <v>35</v>
      </c>
    </row>
    <row r="488" spans="1:5" ht="10" x14ac:dyDescent="0.25">
      <c r="A488" s="1">
        <v>30</v>
      </c>
      <c r="B488" s="1" t="s">
        <v>82</v>
      </c>
      <c r="C488" s="2">
        <v>41152</v>
      </c>
      <c r="D488" s="3">
        <v>800</v>
      </c>
      <c r="E488" s="1">
        <f>WEEKNUM(AdminTable[[#This Row],[Admin Date]])</f>
        <v>35</v>
      </c>
    </row>
    <row r="489" spans="1:5" ht="10" x14ac:dyDescent="0.25">
      <c r="A489" s="1">
        <v>30</v>
      </c>
      <c r="B489" s="1" t="s">
        <v>82</v>
      </c>
      <c r="C489" s="2">
        <v>41155</v>
      </c>
      <c r="D489" s="3">
        <v>800</v>
      </c>
      <c r="E489" s="1">
        <f>WEEKNUM(AdminTable[[#This Row],[Admin Date]])</f>
        <v>36</v>
      </c>
    </row>
    <row r="490" spans="1:5" ht="10" x14ac:dyDescent="0.25">
      <c r="A490" s="1">
        <v>30</v>
      </c>
      <c r="B490" s="1" t="s">
        <v>82</v>
      </c>
      <c r="C490" s="2">
        <v>41156</v>
      </c>
      <c r="D490" s="3">
        <v>800</v>
      </c>
      <c r="E490" s="1">
        <f>WEEKNUM(AdminTable[[#This Row],[Admin Date]])</f>
        <v>36</v>
      </c>
    </row>
    <row r="491" spans="1:5" ht="10" x14ac:dyDescent="0.25">
      <c r="A491" s="1">
        <v>30</v>
      </c>
      <c r="B491" s="1" t="s">
        <v>82</v>
      </c>
      <c r="C491" s="2">
        <v>41158</v>
      </c>
      <c r="D491" s="3">
        <v>800</v>
      </c>
      <c r="E491" s="1">
        <f>WEEKNUM(AdminTable[[#This Row],[Admin Date]])</f>
        <v>36</v>
      </c>
    </row>
    <row r="492" spans="1:5" ht="10" x14ac:dyDescent="0.25">
      <c r="A492" s="1">
        <v>30</v>
      </c>
      <c r="B492" s="1" t="s">
        <v>83</v>
      </c>
      <c r="C492" s="2">
        <v>41165</v>
      </c>
      <c r="D492" s="3">
        <v>2</v>
      </c>
      <c r="E492" s="1">
        <f>WEEKNUM(AdminTable[[#This Row],[Admin Date]])</f>
        <v>37</v>
      </c>
    </row>
    <row r="493" spans="1:5" ht="10" x14ac:dyDescent="0.25">
      <c r="A493" s="1">
        <v>30</v>
      </c>
      <c r="B493" s="1" t="s">
        <v>83</v>
      </c>
      <c r="C493" s="2">
        <v>41200</v>
      </c>
      <c r="D493" s="3">
        <v>3</v>
      </c>
      <c r="E493" s="1">
        <f>WEEKNUM(AdminTable[[#This Row],[Admin Date]])</f>
        <v>42</v>
      </c>
    </row>
    <row r="494" spans="1:5" ht="10" x14ac:dyDescent="0.25">
      <c r="A494" s="1">
        <v>31</v>
      </c>
      <c r="B494" s="1" t="s">
        <v>82</v>
      </c>
      <c r="C494" s="2">
        <v>41097</v>
      </c>
      <c r="D494" s="3">
        <v>10100</v>
      </c>
      <c r="E494" s="1">
        <f>WEEKNUM(AdminTable[[#This Row],[Admin Date]])</f>
        <v>27</v>
      </c>
    </row>
    <row r="495" spans="1:5" ht="10" x14ac:dyDescent="0.25">
      <c r="A495" s="1">
        <v>31</v>
      </c>
      <c r="B495" s="1" t="s">
        <v>82</v>
      </c>
      <c r="C495" s="2">
        <v>41102</v>
      </c>
      <c r="D495" s="3">
        <v>12100</v>
      </c>
      <c r="E495" s="1">
        <f>WEEKNUM(AdminTable[[#This Row],[Admin Date]])</f>
        <v>28</v>
      </c>
    </row>
    <row r="496" spans="1:5" ht="10" x14ac:dyDescent="0.25">
      <c r="A496" s="1">
        <v>31</v>
      </c>
      <c r="B496" s="1" t="s">
        <v>82</v>
      </c>
      <c r="C496" s="2">
        <v>41104</v>
      </c>
      <c r="D496" s="3">
        <v>12100</v>
      </c>
      <c r="E496" s="1">
        <f>WEEKNUM(AdminTable[[#This Row],[Admin Date]])</f>
        <v>28</v>
      </c>
    </row>
    <row r="497" spans="1:5" ht="10" x14ac:dyDescent="0.25">
      <c r="A497" s="1">
        <v>31</v>
      </c>
      <c r="B497" s="1" t="s">
        <v>82</v>
      </c>
      <c r="C497" s="2">
        <v>41109</v>
      </c>
      <c r="D497" s="3">
        <v>12100</v>
      </c>
      <c r="E497" s="1">
        <f>WEEKNUM(AdminTable[[#This Row],[Admin Date]])</f>
        <v>29</v>
      </c>
    </row>
    <row r="498" spans="1:5" ht="10" x14ac:dyDescent="0.25">
      <c r="A498" s="1">
        <v>31</v>
      </c>
      <c r="B498" s="1" t="s">
        <v>82</v>
      </c>
      <c r="C498" s="2">
        <v>41111</v>
      </c>
      <c r="D498" s="3">
        <v>12100</v>
      </c>
      <c r="E498" s="1">
        <f>WEEKNUM(AdminTable[[#This Row],[Admin Date]])</f>
        <v>29</v>
      </c>
    </row>
    <row r="499" spans="1:5" ht="10" x14ac:dyDescent="0.25">
      <c r="A499" s="1">
        <v>31</v>
      </c>
      <c r="B499" s="1" t="s">
        <v>82</v>
      </c>
      <c r="C499" s="2">
        <v>41116</v>
      </c>
      <c r="D499" s="3">
        <v>12100</v>
      </c>
      <c r="E499" s="1">
        <f>WEEKNUM(AdminTable[[#This Row],[Admin Date]])</f>
        <v>30</v>
      </c>
    </row>
    <row r="500" spans="1:5" ht="10" x14ac:dyDescent="0.25">
      <c r="A500" s="1">
        <v>31</v>
      </c>
      <c r="B500" s="1" t="s">
        <v>82</v>
      </c>
      <c r="C500" s="2">
        <v>41118</v>
      </c>
      <c r="D500" s="3">
        <v>12100</v>
      </c>
      <c r="E500" s="1">
        <f>WEEKNUM(AdminTable[[#This Row],[Admin Date]])</f>
        <v>30</v>
      </c>
    </row>
    <row r="501" spans="1:5" ht="10" x14ac:dyDescent="0.25">
      <c r="A501" s="1">
        <v>31</v>
      </c>
      <c r="B501" s="1" t="s">
        <v>82</v>
      </c>
      <c r="C501" s="2">
        <v>41121</v>
      </c>
      <c r="D501" s="3">
        <v>12100</v>
      </c>
      <c r="E501" s="1">
        <f>WEEKNUM(AdminTable[[#This Row],[Admin Date]])</f>
        <v>31</v>
      </c>
    </row>
    <row r="502" spans="1:5" ht="10" x14ac:dyDescent="0.25">
      <c r="A502" s="1">
        <v>31</v>
      </c>
      <c r="B502" s="1" t="s">
        <v>82</v>
      </c>
      <c r="C502" s="2">
        <v>41125</v>
      </c>
      <c r="D502" s="3">
        <v>12100</v>
      </c>
      <c r="E502" s="1">
        <f>WEEKNUM(AdminTable[[#This Row],[Admin Date]])</f>
        <v>31</v>
      </c>
    </row>
    <row r="503" spans="1:5" ht="10" x14ac:dyDescent="0.25">
      <c r="A503" s="1">
        <v>31</v>
      </c>
      <c r="B503" s="1" t="s">
        <v>83</v>
      </c>
      <c r="C503" s="2">
        <v>41167</v>
      </c>
      <c r="D503" s="3">
        <v>13</v>
      </c>
      <c r="E503" s="1">
        <f>WEEKNUM(AdminTable[[#This Row],[Admin Date]])</f>
        <v>37</v>
      </c>
    </row>
    <row r="504" spans="1:5" ht="10" x14ac:dyDescent="0.25">
      <c r="A504" s="1">
        <v>31</v>
      </c>
      <c r="B504" s="1" t="s">
        <v>83</v>
      </c>
      <c r="C504" s="2">
        <v>41193</v>
      </c>
      <c r="D504" s="3">
        <v>13</v>
      </c>
      <c r="E504" s="1">
        <f>WEEKNUM(AdminTable[[#This Row],[Admin Date]])</f>
        <v>41</v>
      </c>
    </row>
    <row r="505" spans="1:5" ht="10" x14ac:dyDescent="0.25">
      <c r="A505" s="1">
        <v>31</v>
      </c>
      <c r="B505" s="1" t="s">
        <v>83</v>
      </c>
      <c r="C505" s="2">
        <v>41228</v>
      </c>
      <c r="D505" s="3">
        <v>13</v>
      </c>
      <c r="E505" s="1">
        <f>WEEKNUM(AdminTable[[#This Row],[Admin Date]])</f>
        <v>46</v>
      </c>
    </row>
    <row r="506" spans="1:5" ht="10" x14ac:dyDescent="0.25">
      <c r="A506" s="1">
        <v>32</v>
      </c>
      <c r="B506" s="1" t="s">
        <v>82</v>
      </c>
      <c r="C506" s="2">
        <v>41233</v>
      </c>
      <c r="D506" s="3">
        <v>14000</v>
      </c>
      <c r="E506" s="1">
        <f>WEEKNUM(AdminTable[[#This Row],[Admin Date]])</f>
        <v>47</v>
      </c>
    </row>
    <row r="507" spans="1:5" ht="10" x14ac:dyDescent="0.25">
      <c r="A507" s="1">
        <v>32</v>
      </c>
      <c r="B507" s="1" t="s">
        <v>82</v>
      </c>
      <c r="C507" s="2">
        <v>41236</v>
      </c>
      <c r="D507" s="3">
        <v>14000</v>
      </c>
      <c r="E507" s="1">
        <f>WEEKNUM(AdminTable[[#This Row],[Admin Date]])</f>
        <v>47</v>
      </c>
    </row>
    <row r="508" spans="1:5" ht="10" x14ac:dyDescent="0.25">
      <c r="A508" s="1">
        <v>33</v>
      </c>
      <c r="B508" s="1" t="s">
        <v>82</v>
      </c>
      <c r="C508" s="2">
        <v>41093</v>
      </c>
      <c r="D508" s="3">
        <v>6000</v>
      </c>
      <c r="E508" s="1">
        <f>WEEKNUM(AdminTable[[#This Row],[Admin Date]])</f>
        <v>27</v>
      </c>
    </row>
    <row r="509" spans="1:5" ht="10" x14ac:dyDescent="0.25">
      <c r="A509" s="1">
        <v>33</v>
      </c>
      <c r="B509" s="1" t="s">
        <v>82</v>
      </c>
      <c r="C509" s="2">
        <v>41095</v>
      </c>
      <c r="D509" s="3">
        <v>6000</v>
      </c>
      <c r="E509" s="1">
        <f>WEEKNUM(AdminTable[[#This Row],[Admin Date]])</f>
        <v>27</v>
      </c>
    </row>
    <row r="510" spans="1:5" ht="10" x14ac:dyDescent="0.25">
      <c r="A510" s="1">
        <v>33</v>
      </c>
      <c r="B510" s="1" t="s">
        <v>82</v>
      </c>
      <c r="C510" s="2">
        <v>41097</v>
      </c>
      <c r="D510" s="3">
        <v>6000</v>
      </c>
      <c r="E510" s="1">
        <f>WEEKNUM(AdminTable[[#This Row],[Admin Date]])</f>
        <v>27</v>
      </c>
    </row>
    <row r="511" spans="1:5" ht="10" x14ac:dyDescent="0.25">
      <c r="A511" s="1">
        <v>33</v>
      </c>
      <c r="B511" s="1" t="s">
        <v>82</v>
      </c>
      <c r="C511" s="2">
        <v>41100</v>
      </c>
      <c r="D511" s="3">
        <v>6000</v>
      </c>
      <c r="E511" s="1">
        <f>WEEKNUM(AdminTable[[#This Row],[Admin Date]])</f>
        <v>28</v>
      </c>
    </row>
    <row r="512" spans="1:5" ht="10" x14ac:dyDescent="0.25">
      <c r="A512" s="1">
        <v>33</v>
      </c>
      <c r="B512" s="1" t="s">
        <v>82</v>
      </c>
      <c r="C512" s="2">
        <v>41102</v>
      </c>
      <c r="D512" s="3">
        <v>6000</v>
      </c>
      <c r="E512" s="1">
        <f>WEEKNUM(AdminTable[[#This Row],[Admin Date]])</f>
        <v>28</v>
      </c>
    </row>
    <row r="513" spans="1:5" ht="10" x14ac:dyDescent="0.25">
      <c r="A513" s="1">
        <v>33</v>
      </c>
      <c r="B513" s="1" t="s">
        <v>82</v>
      </c>
      <c r="C513" s="2">
        <v>41104</v>
      </c>
      <c r="D513" s="3">
        <v>6000</v>
      </c>
      <c r="E513" s="1">
        <f>WEEKNUM(AdminTable[[#This Row],[Admin Date]])</f>
        <v>28</v>
      </c>
    </row>
    <row r="514" spans="1:5" ht="10" x14ac:dyDescent="0.25">
      <c r="A514" s="1">
        <v>33</v>
      </c>
      <c r="B514" s="1" t="s">
        <v>82</v>
      </c>
      <c r="C514" s="2">
        <v>41107</v>
      </c>
      <c r="D514" s="3">
        <v>6000</v>
      </c>
      <c r="E514" s="1">
        <f>WEEKNUM(AdminTable[[#This Row],[Admin Date]])</f>
        <v>29</v>
      </c>
    </row>
    <row r="515" spans="1:5" ht="10" x14ac:dyDescent="0.25">
      <c r="A515" s="1">
        <v>33</v>
      </c>
      <c r="B515" s="1" t="s">
        <v>82</v>
      </c>
      <c r="C515" s="2">
        <v>41109</v>
      </c>
      <c r="D515" s="3">
        <v>6000</v>
      </c>
      <c r="E515" s="1">
        <f>WEEKNUM(AdminTable[[#This Row],[Admin Date]])</f>
        <v>29</v>
      </c>
    </row>
    <row r="516" spans="1:5" ht="10" x14ac:dyDescent="0.25">
      <c r="A516" s="1">
        <v>33</v>
      </c>
      <c r="B516" s="1" t="s">
        <v>82</v>
      </c>
      <c r="C516" s="2">
        <v>41139</v>
      </c>
      <c r="D516" s="3">
        <v>6000</v>
      </c>
      <c r="E516" s="1">
        <f>WEEKNUM(AdminTable[[#This Row],[Admin Date]])</f>
        <v>33</v>
      </c>
    </row>
    <row r="517" spans="1:5" ht="10" x14ac:dyDescent="0.25">
      <c r="A517" s="1">
        <v>33</v>
      </c>
      <c r="B517" s="1" t="s">
        <v>82</v>
      </c>
      <c r="C517" s="2">
        <v>41142</v>
      </c>
      <c r="D517" s="3">
        <v>6000</v>
      </c>
      <c r="E517" s="1">
        <f>WEEKNUM(AdminTable[[#This Row],[Admin Date]])</f>
        <v>34</v>
      </c>
    </row>
    <row r="518" spans="1:5" ht="10" x14ac:dyDescent="0.25">
      <c r="A518" s="1">
        <v>33</v>
      </c>
      <c r="B518" s="1" t="s">
        <v>82</v>
      </c>
      <c r="C518" s="2">
        <v>41144</v>
      </c>
      <c r="D518" s="3">
        <v>6000</v>
      </c>
      <c r="E518" s="1">
        <f>WEEKNUM(AdminTable[[#This Row],[Admin Date]])</f>
        <v>34</v>
      </c>
    </row>
    <row r="519" spans="1:5" ht="10" x14ac:dyDescent="0.25">
      <c r="A519" s="1">
        <v>33</v>
      </c>
      <c r="B519" s="1" t="s">
        <v>82</v>
      </c>
      <c r="C519" s="2">
        <v>41146</v>
      </c>
      <c r="D519" s="3">
        <v>6000</v>
      </c>
      <c r="E519" s="1">
        <f>WEEKNUM(AdminTable[[#This Row],[Admin Date]])</f>
        <v>34</v>
      </c>
    </row>
    <row r="520" spans="1:5" ht="10" x14ac:dyDescent="0.25">
      <c r="A520" s="1">
        <v>33</v>
      </c>
      <c r="B520" s="1" t="s">
        <v>82</v>
      </c>
      <c r="C520" s="2">
        <v>41149</v>
      </c>
      <c r="D520" s="3">
        <v>6000</v>
      </c>
      <c r="E520" s="1">
        <f>WEEKNUM(AdminTable[[#This Row],[Admin Date]])</f>
        <v>35</v>
      </c>
    </row>
    <row r="521" spans="1:5" ht="10" x14ac:dyDescent="0.25">
      <c r="A521" s="1">
        <v>33</v>
      </c>
      <c r="B521" s="1" t="s">
        <v>82</v>
      </c>
      <c r="C521" s="2">
        <v>41151</v>
      </c>
      <c r="D521" s="3">
        <v>6000</v>
      </c>
      <c r="E521" s="1">
        <f>WEEKNUM(AdminTable[[#This Row],[Admin Date]])</f>
        <v>35</v>
      </c>
    </row>
    <row r="522" spans="1:5" ht="10" x14ac:dyDescent="0.25">
      <c r="A522" s="1">
        <v>33</v>
      </c>
      <c r="B522" s="1" t="s">
        <v>82</v>
      </c>
      <c r="C522" s="2">
        <v>41156</v>
      </c>
      <c r="D522" s="3">
        <v>6000</v>
      </c>
      <c r="E522" s="1">
        <f>WEEKNUM(AdminTable[[#This Row],[Admin Date]])</f>
        <v>36</v>
      </c>
    </row>
    <row r="523" spans="1:5" ht="10" x14ac:dyDescent="0.25">
      <c r="A523" s="1">
        <v>33</v>
      </c>
      <c r="B523" s="1" t="s">
        <v>83</v>
      </c>
      <c r="C523" s="2">
        <v>41205</v>
      </c>
      <c r="D523" s="3">
        <v>5</v>
      </c>
      <c r="E523" s="1">
        <f>WEEKNUM(AdminTable[[#This Row],[Admin Date]])</f>
        <v>43</v>
      </c>
    </row>
    <row r="524" spans="1:5" ht="10" x14ac:dyDescent="0.25">
      <c r="A524" s="1">
        <v>33</v>
      </c>
      <c r="B524" s="1" t="s">
        <v>83</v>
      </c>
      <c r="C524" s="2">
        <v>41229</v>
      </c>
      <c r="D524" s="3">
        <v>5</v>
      </c>
      <c r="E524" s="1">
        <f>WEEKNUM(AdminTable[[#This Row],[Admin Date]])</f>
        <v>46</v>
      </c>
    </row>
    <row r="525" spans="1:5" ht="10" x14ac:dyDescent="0.25">
      <c r="A525" s="1">
        <v>34</v>
      </c>
      <c r="B525" s="1" t="s">
        <v>83</v>
      </c>
      <c r="C525" s="2">
        <v>41192</v>
      </c>
      <c r="D525" s="3">
        <v>3</v>
      </c>
      <c r="E525" s="1">
        <f>WEEKNUM(AdminTable[[#This Row],[Admin Date]])</f>
        <v>41</v>
      </c>
    </row>
    <row r="526" spans="1:5" ht="10" x14ac:dyDescent="0.25">
      <c r="A526" s="1">
        <v>34</v>
      </c>
      <c r="B526" s="1" t="s">
        <v>83</v>
      </c>
      <c r="C526" s="2">
        <v>41227</v>
      </c>
      <c r="D526" s="3">
        <v>3</v>
      </c>
      <c r="E526" s="1">
        <f>WEEKNUM(AdminTable[[#This Row],[Admin Date]])</f>
        <v>46</v>
      </c>
    </row>
    <row r="527" spans="1:5" ht="10" x14ac:dyDescent="0.25">
      <c r="A527" s="1">
        <v>35</v>
      </c>
      <c r="B527" s="1" t="s">
        <v>82</v>
      </c>
      <c r="C527" s="2">
        <v>41104</v>
      </c>
      <c r="D527" s="3">
        <v>6700</v>
      </c>
      <c r="E527" s="1">
        <f>WEEKNUM(AdminTable[[#This Row],[Admin Date]])</f>
        <v>28</v>
      </c>
    </row>
    <row r="528" spans="1:5" ht="10" x14ac:dyDescent="0.25">
      <c r="A528" s="1">
        <v>35</v>
      </c>
      <c r="B528" s="1" t="s">
        <v>82</v>
      </c>
      <c r="C528" s="2">
        <v>41107</v>
      </c>
      <c r="D528" s="3">
        <v>6700</v>
      </c>
      <c r="E528" s="1">
        <f>WEEKNUM(AdminTable[[#This Row],[Admin Date]])</f>
        <v>29</v>
      </c>
    </row>
    <row r="529" spans="1:5" ht="10" x14ac:dyDescent="0.25">
      <c r="A529" s="1">
        <v>35</v>
      </c>
      <c r="B529" s="1" t="s">
        <v>82</v>
      </c>
      <c r="C529" s="2">
        <v>41109</v>
      </c>
      <c r="D529" s="3">
        <v>6700</v>
      </c>
      <c r="E529" s="1">
        <f>WEEKNUM(AdminTable[[#This Row],[Admin Date]])</f>
        <v>29</v>
      </c>
    </row>
    <row r="530" spans="1:5" ht="10" x14ac:dyDescent="0.25">
      <c r="A530" s="1">
        <v>35</v>
      </c>
      <c r="B530" s="1" t="s">
        <v>82</v>
      </c>
      <c r="C530" s="2">
        <v>41114</v>
      </c>
      <c r="D530" s="3">
        <v>10000</v>
      </c>
      <c r="E530" s="1">
        <f>WEEKNUM(AdminTable[[#This Row],[Admin Date]])</f>
        <v>30</v>
      </c>
    </row>
    <row r="531" spans="1:5" ht="10" x14ac:dyDescent="0.25">
      <c r="A531" s="1">
        <v>35</v>
      </c>
      <c r="B531" s="1" t="s">
        <v>82</v>
      </c>
      <c r="C531" s="2">
        <v>41116</v>
      </c>
      <c r="D531" s="3">
        <v>10000</v>
      </c>
      <c r="E531" s="1">
        <f>WEEKNUM(AdminTable[[#This Row],[Admin Date]])</f>
        <v>30</v>
      </c>
    </row>
    <row r="532" spans="1:5" ht="10" x14ac:dyDescent="0.25">
      <c r="A532" s="1">
        <v>35</v>
      </c>
      <c r="B532" s="1" t="s">
        <v>82</v>
      </c>
      <c r="C532" s="2">
        <v>41121</v>
      </c>
      <c r="D532" s="3">
        <v>10000</v>
      </c>
      <c r="E532" s="1">
        <f>WEEKNUM(AdminTable[[#This Row],[Admin Date]])</f>
        <v>31</v>
      </c>
    </row>
    <row r="533" spans="1:5" ht="10" x14ac:dyDescent="0.25">
      <c r="A533" s="1">
        <v>35</v>
      </c>
      <c r="B533" s="1" t="s">
        <v>82</v>
      </c>
      <c r="C533" s="2">
        <v>41123</v>
      </c>
      <c r="D533" s="3">
        <v>10000</v>
      </c>
      <c r="E533" s="1">
        <f>WEEKNUM(AdminTable[[#This Row],[Admin Date]])</f>
        <v>31</v>
      </c>
    </row>
    <row r="534" spans="1:5" ht="10" x14ac:dyDescent="0.25">
      <c r="A534" s="1">
        <v>35</v>
      </c>
      <c r="B534" s="1" t="s">
        <v>82</v>
      </c>
      <c r="C534" s="2">
        <v>41125</v>
      </c>
      <c r="D534" s="3">
        <v>13000</v>
      </c>
      <c r="E534" s="1">
        <f>WEEKNUM(AdminTable[[#This Row],[Admin Date]])</f>
        <v>31</v>
      </c>
    </row>
    <row r="535" spans="1:5" ht="10" x14ac:dyDescent="0.25">
      <c r="A535" s="1">
        <v>35</v>
      </c>
      <c r="B535" s="1" t="s">
        <v>82</v>
      </c>
      <c r="C535" s="2">
        <v>41130</v>
      </c>
      <c r="D535" s="3">
        <v>13000</v>
      </c>
      <c r="E535" s="1">
        <f>WEEKNUM(AdminTable[[#This Row],[Admin Date]])</f>
        <v>32</v>
      </c>
    </row>
    <row r="536" spans="1:5" ht="10" x14ac:dyDescent="0.25">
      <c r="A536" s="1">
        <v>35</v>
      </c>
      <c r="B536" s="1" t="s">
        <v>82</v>
      </c>
      <c r="C536" s="2">
        <v>41132</v>
      </c>
      <c r="D536" s="3">
        <v>13000</v>
      </c>
      <c r="E536" s="1">
        <f>WEEKNUM(AdminTable[[#This Row],[Admin Date]])</f>
        <v>32</v>
      </c>
    </row>
    <row r="537" spans="1:5" ht="10" x14ac:dyDescent="0.25">
      <c r="A537" s="1">
        <v>35</v>
      </c>
      <c r="B537" s="1" t="s">
        <v>82</v>
      </c>
      <c r="C537" s="2">
        <v>41135</v>
      </c>
      <c r="D537" s="3">
        <v>13000</v>
      </c>
      <c r="E537" s="1">
        <f>WEEKNUM(AdminTable[[#This Row],[Admin Date]])</f>
        <v>33</v>
      </c>
    </row>
    <row r="538" spans="1:5" ht="10" x14ac:dyDescent="0.25">
      <c r="A538" s="1">
        <v>35</v>
      </c>
      <c r="B538" s="1" t="s">
        <v>82</v>
      </c>
      <c r="C538" s="2">
        <v>41137</v>
      </c>
      <c r="D538" s="3">
        <v>13000</v>
      </c>
      <c r="E538" s="1">
        <f>WEEKNUM(AdminTable[[#This Row],[Admin Date]])</f>
        <v>33</v>
      </c>
    </row>
    <row r="539" spans="1:5" ht="10" x14ac:dyDescent="0.25">
      <c r="A539" s="1">
        <v>35</v>
      </c>
      <c r="B539" s="1" t="s">
        <v>82</v>
      </c>
      <c r="C539" s="2">
        <v>41139</v>
      </c>
      <c r="D539" s="3">
        <v>15600</v>
      </c>
      <c r="E539" s="1">
        <f>WEEKNUM(AdminTable[[#This Row],[Admin Date]])</f>
        <v>33</v>
      </c>
    </row>
    <row r="540" spans="1:5" ht="10" x14ac:dyDescent="0.25">
      <c r="A540" s="1">
        <v>35</v>
      </c>
      <c r="B540" s="1" t="s">
        <v>82</v>
      </c>
      <c r="C540" s="2">
        <v>41142</v>
      </c>
      <c r="D540" s="3">
        <v>15600</v>
      </c>
      <c r="E540" s="1">
        <f>WEEKNUM(AdminTable[[#This Row],[Admin Date]])</f>
        <v>34</v>
      </c>
    </row>
    <row r="541" spans="1:5" ht="10" x14ac:dyDescent="0.25">
      <c r="A541" s="1">
        <v>35</v>
      </c>
      <c r="B541" s="1" t="s">
        <v>82</v>
      </c>
      <c r="C541" s="2">
        <v>41144</v>
      </c>
      <c r="D541" s="3">
        <v>15600</v>
      </c>
      <c r="E541" s="1">
        <f>WEEKNUM(AdminTable[[#This Row],[Admin Date]])</f>
        <v>34</v>
      </c>
    </row>
    <row r="542" spans="1:5" ht="10" x14ac:dyDescent="0.25">
      <c r="A542" s="1">
        <v>35</v>
      </c>
      <c r="B542" s="1" t="s">
        <v>82</v>
      </c>
      <c r="C542" s="2">
        <v>41149</v>
      </c>
      <c r="D542" s="3">
        <v>15600</v>
      </c>
      <c r="E542" s="1">
        <f>WEEKNUM(AdminTable[[#This Row],[Admin Date]])</f>
        <v>35</v>
      </c>
    </row>
    <row r="543" spans="1:5" ht="10" x14ac:dyDescent="0.25">
      <c r="A543" s="1">
        <v>35</v>
      </c>
      <c r="B543" s="1" t="s">
        <v>83</v>
      </c>
      <c r="C543" s="2">
        <v>41200</v>
      </c>
      <c r="D543" s="3">
        <v>3</v>
      </c>
      <c r="E543" s="1">
        <f>WEEKNUM(AdminTable[[#This Row],[Admin Date]])</f>
        <v>42</v>
      </c>
    </row>
    <row r="544" spans="1:5" ht="10" x14ac:dyDescent="0.25">
      <c r="A544" s="1">
        <v>35</v>
      </c>
      <c r="B544" s="1" t="s">
        <v>83</v>
      </c>
      <c r="C544" s="2">
        <v>41228</v>
      </c>
      <c r="D544" s="3">
        <v>5</v>
      </c>
      <c r="E544" s="1">
        <f>WEEKNUM(AdminTable[[#This Row],[Admin Date]])</f>
        <v>46</v>
      </c>
    </row>
    <row r="545" spans="1:5" ht="10" x14ac:dyDescent="0.25">
      <c r="A545" s="1">
        <v>36</v>
      </c>
      <c r="B545" s="1" t="s">
        <v>82</v>
      </c>
      <c r="C545" s="2">
        <v>41092</v>
      </c>
      <c r="D545" s="3">
        <v>3700</v>
      </c>
      <c r="E545" s="1">
        <f>WEEKNUM(AdminTable[[#This Row],[Admin Date]])</f>
        <v>27</v>
      </c>
    </row>
    <row r="546" spans="1:5" ht="10" x14ac:dyDescent="0.25">
      <c r="A546" s="1">
        <v>36</v>
      </c>
      <c r="B546" s="1" t="s">
        <v>82</v>
      </c>
      <c r="C546" s="2">
        <v>41094</v>
      </c>
      <c r="D546" s="3">
        <v>3700</v>
      </c>
      <c r="E546" s="1">
        <f>WEEKNUM(AdminTable[[#This Row],[Admin Date]])</f>
        <v>27</v>
      </c>
    </row>
    <row r="547" spans="1:5" ht="10" x14ac:dyDescent="0.25">
      <c r="A547" s="1">
        <v>36</v>
      </c>
      <c r="B547" s="1" t="s">
        <v>82</v>
      </c>
      <c r="C547" s="2">
        <v>41096</v>
      </c>
      <c r="D547" s="3">
        <v>3700</v>
      </c>
      <c r="E547" s="1">
        <f>WEEKNUM(AdminTable[[#This Row],[Admin Date]])</f>
        <v>27</v>
      </c>
    </row>
    <row r="548" spans="1:5" ht="10" x14ac:dyDescent="0.25">
      <c r="A548" s="1">
        <v>36</v>
      </c>
      <c r="B548" s="1" t="s">
        <v>82</v>
      </c>
      <c r="C548" s="2">
        <v>41099</v>
      </c>
      <c r="D548" s="3">
        <v>3700</v>
      </c>
      <c r="E548" s="1">
        <f>WEEKNUM(AdminTable[[#This Row],[Admin Date]])</f>
        <v>28</v>
      </c>
    </row>
    <row r="549" spans="1:5" ht="10" x14ac:dyDescent="0.25">
      <c r="A549" s="1">
        <v>36</v>
      </c>
      <c r="B549" s="1" t="s">
        <v>82</v>
      </c>
      <c r="C549" s="2">
        <v>41101</v>
      </c>
      <c r="D549" s="3">
        <v>3700</v>
      </c>
      <c r="E549" s="1">
        <f>WEEKNUM(AdminTable[[#This Row],[Admin Date]])</f>
        <v>28</v>
      </c>
    </row>
    <row r="550" spans="1:5" ht="10" x14ac:dyDescent="0.25">
      <c r="A550" s="1">
        <v>36</v>
      </c>
      <c r="B550" s="1" t="s">
        <v>82</v>
      </c>
      <c r="C550" s="2">
        <v>41103</v>
      </c>
      <c r="D550" s="3">
        <v>3700</v>
      </c>
      <c r="E550" s="1">
        <f>WEEKNUM(AdminTable[[#This Row],[Admin Date]])</f>
        <v>28</v>
      </c>
    </row>
    <row r="551" spans="1:5" ht="10" x14ac:dyDescent="0.25">
      <c r="A551" s="1">
        <v>36</v>
      </c>
      <c r="B551" s="1" t="s">
        <v>82</v>
      </c>
      <c r="C551" s="2">
        <v>41106</v>
      </c>
      <c r="D551" s="3">
        <v>3700</v>
      </c>
      <c r="E551" s="1">
        <f>WEEKNUM(AdminTable[[#This Row],[Admin Date]])</f>
        <v>29</v>
      </c>
    </row>
    <row r="552" spans="1:5" ht="10" x14ac:dyDescent="0.25">
      <c r="A552" s="1">
        <v>36</v>
      </c>
      <c r="B552" s="1" t="s">
        <v>82</v>
      </c>
      <c r="C552" s="2">
        <v>41108</v>
      </c>
      <c r="D552" s="3">
        <v>3700</v>
      </c>
      <c r="E552" s="1">
        <f>WEEKNUM(AdminTable[[#This Row],[Admin Date]])</f>
        <v>29</v>
      </c>
    </row>
    <row r="553" spans="1:5" ht="10" x14ac:dyDescent="0.25">
      <c r="A553" s="1">
        <v>36</v>
      </c>
      <c r="B553" s="1" t="s">
        <v>82</v>
      </c>
      <c r="C553" s="2">
        <v>41110</v>
      </c>
      <c r="D553" s="3">
        <v>3700</v>
      </c>
      <c r="E553" s="1">
        <f>WEEKNUM(AdminTable[[#This Row],[Admin Date]])</f>
        <v>29</v>
      </c>
    </row>
    <row r="554" spans="1:5" ht="10" x14ac:dyDescent="0.25">
      <c r="A554" s="1">
        <v>36</v>
      </c>
      <c r="B554" s="1" t="s">
        <v>82</v>
      </c>
      <c r="C554" s="2">
        <v>41127</v>
      </c>
      <c r="D554" s="3">
        <v>3700</v>
      </c>
      <c r="E554" s="1">
        <f>WEEKNUM(AdminTable[[#This Row],[Admin Date]])</f>
        <v>32</v>
      </c>
    </row>
    <row r="555" spans="1:5" ht="10" x14ac:dyDescent="0.25">
      <c r="A555" s="1">
        <v>36</v>
      </c>
      <c r="B555" s="1" t="s">
        <v>82</v>
      </c>
      <c r="C555" s="2">
        <v>41129</v>
      </c>
      <c r="D555" s="3">
        <v>3700</v>
      </c>
      <c r="E555" s="1">
        <f>WEEKNUM(AdminTable[[#This Row],[Admin Date]])</f>
        <v>32</v>
      </c>
    </row>
    <row r="556" spans="1:5" ht="10" x14ac:dyDescent="0.25">
      <c r="A556" s="1">
        <v>36</v>
      </c>
      <c r="B556" s="1" t="s">
        <v>82</v>
      </c>
      <c r="C556" s="2">
        <v>41131</v>
      </c>
      <c r="D556" s="3">
        <v>3700</v>
      </c>
      <c r="E556" s="1">
        <f>WEEKNUM(AdminTable[[#This Row],[Admin Date]])</f>
        <v>32</v>
      </c>
    </row>
    <row r="557" spans="1:5" ht="10" x14ac:dyDescent="0.25">
      <c r="A557" s="1">
        <v>36</v>
      </c>
      <c r="B557" s="1" t="s">
        <v>82</v>
      </c>
      <c r="C557" s="2">
        <v>41134</v>
      </c>
      <c r="D557" s="3">
        <v>3700</v>
      </c>
      <c r="E557" s="1">
        <f>WEEKNUM(AdminTable[[#This Row],[Admin Date]])</f>
        <v>33</v>
      </c>
    </row>
    <row r="558" spans="1:5" ht="10" x14ac:dyDescent="0.25">
      <c r="A558" s="1">
        <v>36</v>
      </c>
      <c r="B558" s="1" t="s">
        <v>82</v>
      </c>
      <c r="C558" s="2">
        <v>41136</v>
      </c>
      <c r="D558" s="3">
        <v>3700</v>
      </c>
      <c r="E558" s="1">
        <f>WEEKNUM(AdminTable[[#This Row],[Admin Date]])</f>
        <v>33</v>
      </c>
    </row>
    <row r="559" spans="1:5" ht="10" x14ac:dyDescent="0.25">
      <c r="A559" s="1">
        <v>36</v>
      </c>
      <c r="B559" s="1" t="s">
        <v>82</v>
      </c>
      <c r="C559" s="2">
        <v>41138</v>
      </c>
      <c r="D559" s="3">
        <v>3700</v>
      </c>
      <c r="E559" s="1">
        <f>WEEKNUM(AdminTable[[#This Row],[Admin Date]])</f>
        <v>33</v>
      </c>
    </row>
    <row r="560" spans="1:5" ht="10" x14ac:dyDescent="0.25">
      <c r="A560" s="1">
        <v>36</v>
      </c>
      <c r="B560" s="1" t="s">
        <v>83</v>
      </c>
      <c r="C560" s="2">
        <v>41164</v>
      </c>
      <c r="D560" s="3">
        <v>6</v>
      </c>
      <c r="E560" s="1">
        <f>WEEKNUM(AdminTable[[#This Row],[Admin Date]])</f>
        <v>37</v>
      </c>
    </row>
    <row r="561" spans="1:5" ht="10" x14ac:dyDescent="0.25">
      <c r="A561" s="1">
        <v>36</v>
      </c>
      <c r="B561" s="1" t="s">
        <v>83</v>
      </c>
      <c r="C561" s="2">
        <v>41199</v>
      </c>
      <c r="D561" s="3">
        <v>5</v>
      </c>
      <c r="E561" s="1">
        <f>WEEKNUM(AdminTable[[#This Row],[Admin Date]])</f>
        <v>42</v>
      </c>
    </row>
    <row r="562" spans="1:5" ht="10" x14ac:dyDescent="0.25">
      <c r="A562" s="1">
        <v>36</v>
      </c>
      <c r="B562" s="1" t="s">
        <v>83</v>
      </c>
      <c r="C562" s="2">
        <v>41227</v>
      </c>
      <c r="D562" s="3">
        <v>4</v>
      </c>
      <c r="E562" s="1">
        <f>WEEKNUM(AdminTable[[#This Row],[Admin Date]])</f>
        <v>46</v>
      </c>
    </row>
    <row r="563" spans="1:5" ht="10" x14ac:dyDescent="0.25">
      <c r="A563" s="1">
        <v>37</v>
      </c>
      <c r="B563" s="1" t="s">
        <v>83</v>
      </c>
      <c r="C563" s="2">
        <v>41193</v>
      </c>
      <c r="D563" s="3">
        <v>1</v>
      </c>
      <c r="E563" s="1">
        <f>WEEKNUM(AdminTable[[#This Row],[Admin Date]])</f>
        <v>41</v>
      </c>
    </row>
    <row r="564" spans="1:5" ht="10" x14ac:dyDescent="0.25">
      <c r="A564" s="1">
        <v>37</v>
      </c>
      <c r="B564" s="1" t="s">
        <v>83</v>
      </c>
      <c r="C564" s="2">
        <v>41228</v>
      </c>
      <c r="D564" s="3">
        <v>1</v>
      </c>
      <c r="E564" s="1">
        <f>WEEKNUM(AdminTable[[#This Row],[Admin Date]])</f>
        <v>46</v>
      </c>
    </row>
    <row r="565" spans="1:5" ht="10" x14ac:dyDescent="0.25">
      <c r="A565" s="1">
        <v>38</v>
      </c>
      <c r="B565" s="1" t="s">
        <v>82</v>
      </c>
      <c r="C565" s="2">
        <v>41158</v>
      </c>
      <c r="D565" s="3">
        <v>2600</v>
      </c>
      <c r="E565" s="1">
        <f>WEEKNUM(AdminTable[[#This Row],[Admin Date]])</f>
        <v>36</v>
      </c>
    </row>
    <row r="566" spans="1:5" ht="10" x14ac:dyDescent="0.25">
      <c r="A566" s="1">
        <v>38</v>
      </c>
      <c r="B566" s="1" t="s">
        <v>83</v>
      </c>
      <c r="C566" s="2">
        <v>41167</v>
      </c>
      <c r="D566" s="3">
        <v>5</v>
      </c>
      <c r="E566" s="1">
        <f>WEEKNUM(AdminTable[[#This Row],[Admin Date]])</f>
        <v>37</v>
      </c>
    </row>
    <row r="567" spans="1:5" ht="10" x14ac:dyDescent="0.25">
      <c r="A567" s="1">
        <v>39</v>
      </c>
      <c r="B567" s="1" t="s">
        <v>82</v>
      </c>
      <c r="C567" s="2">
        <v>41093</v>
      </c>
      <c r="D567" s="3">
        <v>4500</v>
      </c>
      <c r="E567" s="1">
        <f>WEEKNUM(AdminTable[[#This Row],[Admin Date]])</f>
        <v>27</v>
      </c>
    </row>
    <row r="568" spans="1:5" ht="10" x14ac:dyDescent="0.25">
      <c r="A568" s="1">
        <v>39</v>
      </c>
      <c r="B568" s="1" t="s">
        <v>82</v>
      </c>
      <c r="C568" s="2">
        <v>41100</v>
      </c>
      <c r="D568" s="3">
        <v>4500</v>
      </c>
      <c r="E568" s="1">
        <f>WEEKNUM(AdminTable[[#This Row],[Admin Date]])</f>
        <v>28</v>
      </c>
    </row>
    <row r="569" spans="1:5" ht="10" x14ac:dyDescent="0.25">
      <c r="A569" s="1">
        <v>39</v>
      </c>
      <c r="B569" s="1" t="s">
        <v>82</v>
      </c>
      <c r="C569" s="2">
        <v>41102</v>
      </c>
      <c r="D569" s="3">
        <v>4500</v>
      </c>
      <c r="E569" s="1">
        <f>WEEKNUM(AdminTable[[#This Row],[Admin Date]])</f>
        <v>28</v>
      </c>
    </row>
    <row r="570" spans="1:5" ht="10" x14ac:dyDescent="0.25">
      <c r="A570" s="1">
        <v>39</v>
      </c>
      <c r="B570" s="1" t="s">
        <v>82</v>
      </c>
      <c r="C570" s="2">
        <v>41104</v>
      </c>
      <c r="D570" s="3">
        <v>4500</v>
      </c>
      <c r="E570" s="1">
        <f>WEEKNUM(AdminTable[[#This Row],[Admin Date]])</f>
        <v>28</v>
      </c>
    </row>
    <row r="571" spans="1:5" ht="10" x14ac:dyDescent="0.25">
      <c r="A571" s="1">
        <v>39</v>
      </c>
      <c r="B571" s="1" t="s">
        <v>82</v>
      </c>
      <c r="C571" s="2">
        <v>41107</v>
      </c>
      <c r="D571" s="3">
        <v>4500</v>
      </c>
      <c r="E571" s="1">
        <f>WEEKNUM(AdminTable[[#This Row],[Admin Date]])</f>
        <v>29</v>
      </c>
    </row>
    <row r="572" spans="1:5" ht="10" x14ac:dyDescent="0.25">
      <c r="A572" s="1">
        <v>39</v>
      </c>
      <c r="B572" s="1" t="s">
        <v>82</v>
      </c>
      <c r="C572" s="2">
        <v>41111</v>
      </c>
      <c r="D572" s="3">
        <v>4500</v>
      </c>
      <c r="E572" s="1">
        <f>WEEKNUM(AdminTable[[#This Row],[Admin Date]])</f>
        <v>29</v>
      </c>
    </row>
    <row r="573" spans="1:5" ht="10" x14ac:dyDescent="0.25">
      <c r="A573" s="1">
        <v>39</v>
      </c>
      <c r="B573" s="1" t="s">
        <v>82</v>
      </c>
      <c r="C573" s="2">
        <v>41118</v>
      </c>
      <c r="D573" s="3">
        <v>4500</v>
      </c>
      <c r="E573" s="1">
        <f>WEEKNUM(AdminTable[[#This Row],[Admin Date]])</f>
        <v>30</v>
      </c>
    </row>
    <row r="574" spans="1:5" ht="10" x14ac:dyDescent="0.25">
      <c r="A574" s="1">
        <v>39</v>
      </c>
      <c r="B574" s="1" t="s">
        <v>82</v>
      </c>
      <c r="C574" s="2">
        <v>41121</v>
      </c>
      <c r="D574" s="3">
        <v>4500</v>
      </c>
      <c r="E574" s="1">
        <f>WEEKNUM(AdminTable[[#This Row],[Admin Date]])</f>
        <v>31</v>
      </c>
    </row>
    <row r="575" spans="1:5" ht="10" x14ac:dyDescent="0.25">
      <c r="A575" s="1">
        <v>39</v>
      </c>
      <c r="B575" s="1" t="s">
        <v>82</v>
      </c>
      <c r="C575" s="2">
        <v>41123</v>
      </c>
      <c r="D575" s="3">
        <v>4500</v>
      </c>
      <c r="E575" s="1">
        <f>WEEKNUM(AdminTable[[#This Row],[Admin Date]])</f>
        <v>31</v>
      </c>
    </row>
    <row r="576" spans="1:5" ht="10" x14ac:dyDescent="0.25">
      <c r="A576" s="1">
        <v>39</v>
      </c>
      <c r="B576" s="1" t="s">
        <v>82</v>
      </c>
      <c r="C576" s="2">
        <v>41128</v>
      </c>
      <c r="D576" s="3">
        <v>4500</v>
      </c>
      <c r="E576" s="1">
        <f>WEEKNUM(AdminTable[[#This Row],[Admin Date]])</f>
        <v>32</v>
      </c>
    </row>
    <row r="577" spans="1:5" ht="10" x14ac:dyDescent="0.25">
      <c r="A577" s="1">
        <v>39</v>
      </c>
      <c r="B577" s="1" t="s">
        <v>82</v>
      </c>
      <c r="C577" s="2">
        <v>41132</v>
      </c>
      <c r="D577" s="3">
        <v>4500</v>
      </c>
      <c r="E577" s="1">
        <f>WEEKNUM(AdminTable[[#This Row],[Admin Date]])</f>
        <v>32</v>
      </c>
    </row>
    <row r="578" spans="1:5" ht="10" x14ac:dyDescent="0.25">
      <c r="A578" s="1">
        <v>39</v>
      </c>
      <c r="B578" s="1" t="s">
        <v>82</v>
      </c>
      <c r="C578" s="2">
        <v>41137</v>
      </c>
      <c r="D578" s="3">
        <v>4500</v>
      </c>
      <c r="E578" s="1">
        <f>WEEKNUM(AdminTable[[#This Row],[Admin Date]])</f>
        <v>33</v>
      </c>
    </row>
    <row r="579" spans="1:5" ht="10" x14ac:dyDescent="0.25">
      <c r="A579" s="1">
        <v>39</v>
      </c>
      <c r="B579" s="1" t="s">
        <v>82</v>
      </c>
      <c r="C579" s="2">
        <v>41139</v>
      </c>
      <c r="D579" s="3">
        <v>4500</v>
      </c>
      <c r="E579" s="1">
        <f>WEEKNUM(AdminTable[[#This Row],[Admin Date]])</f>
        <v>33</v>
      </c>
    </row>
    <row r="580" spans="1:5" ht="10" x14ac:dyDescent="0.25">
      <c r="A580" s="1">
        <v>39</v>
      </c>
      <c r="B580" s="1" t="s">
        <v>82</v>
      </c>
      <c r="C580" s="2">
        <v>41144</v>
      </c>
      <c r="D580" s="3">
        <v>4500</v>
      </c>
      <c r="E580" s="1">
        <f>WEEKNUM(AdminTable[[#This Row],[Admin Date]])</f>
        <v>34</v>
      </c>
    </row>
    <row r="581" spans="1:5" ht="10" x14ac:dyDescent="0.25">
      <c r="A581" s="1">
        <v>39</v>
      </c>
      <c r="B581" s="1" t="s">
        <v>82</v>
      </c>
      <c r="C581" s="2">
        <v>41151</v>
      </c>
      <c r="D581" s="3">
        <v>4500</v>
      </c>
      <c r="E581" s="1">
        <f>WEEKNUM(AdminTable[[#This Row],[Admin Date]])</f>
        <v>35</v>
      </c>
    </row>
    <row r="582" spans="1:5" ht="10" x14ac:dyDescent="0.25">
      <c r="A582" s="1">
        <v>39</v>
      </c>
      <c r="B582" s="1" t="s">
        <v>82</v>
      </c>
      <c r="C582" s="2">
        <v>41157</v>
      </c>
      <c r="D582" s="3">
        <v>4500</v>
      </c>
      <c r="E582" s="1">
        <f>WEEKNUM(AdminTable[[#This Row],[Admin Date]])</f>
        <v>36</v>
      </c>
    </row>
    <row r="583" spans="1:5" ht="10" x14ac:dyDescent="0.25">
      <c r="A583" s="1">
        <v>39</v>
      </c>
      <c r="B583" s="1" t="s">
        <v>83</v>
      </c>
      <c r="C583" s="2">
        <v>41165</v>
      </c>
      <c r="D583" s="3">
        <v>8</v>
      </c>
      <c r="E583" s="1">
        <f>WEEKNUM(AdminTable[[#This Row],[Admin Date]])</f>
        <v>37</v>
      </c>
    </row>
    <row r="584" spans="1:5" ht="10" x14ac:dyDescent="0.25">
      <c r="A584" s="1">
        <v>40</v>
      </c>
      <c r="B584" s="1" t="s">
        <v>82</v>
      </c>
      <c r="C584" s="2">
        <v>41097</v>
      </c>
      <c r="D584" s="3">
        <v>3400</v>
      </c>
      <c r="E584" s="1">
        <f>WEEKNUM(AdminTable[[#This Row],[Admin Date]])</f>
        <v>27</v>
      </c>
    </row>
    <row r="585" spans="1:5" ht="10" x14ac:dyDescent="0.25">
      <c r="A585" s="1">
        <v>40</v>
      </c>
      <c r="B585" s="1" t="s">
        <v>82</v>
      </c>
      <c r="C585" s="2">
        <v>41100</v>
      </c>
      <c r="D585" s="3">
        <v>3400</v>
      </c>
      <c r="E585" s="1">
        <f>WEEKNUM(AdminTable[[#This Row],[Admin Date]])</f>
        <v>28</v>
      </c>
    </row>
    <row r="586" spans="1:5" ht="10" x14ac:dyDescent="0.25">
      <c r="A586" s="1">
        <v>40</v>
      </c>
      <c r="B586" s="1" t="s">
        <v>82</v>
      </c>
      <c r="C586" s="2">
        <v>41102</v>
      </c>
      <c r="D586" s="3">
        <v>3400</v>
      </c>
      <c r="E586" s="1">
        <f>WEEKNUM(AdminTable[[#This Row],[Admin Date]])</f>
        <v>28</v>
      </c>
    </row>
    <row r="587" spans="1:5" ht="10" x14ac:dyDescent="0.25">
      <c r="A587" s="1">
        <v>40</v>
      </c>
      <c r="B587" s="1" t="s">
        <v>82</v>
      </c>
      <c r="C587" s="2">
        <v>41104</v>
      </c>
      <c r="D587" s="3">
        <v>3400</v>
      </c>
      <c r="E587" s="1">
        <f>WEEKNUM(AdminTable[[#This Row],[Admin Date]])</f>
        <v>28</v>
      </c>
    </row>
    <row r="588" spans="1:5" ht="10" x14ac:dyDescent="0.25">
      <c r="A588" s="1">
        <v>40</v>
      </c>
      <c r="B588" s="1" t="s">
        <v>82</v>
      </c>
      <c r="C588" s="2">
        <v>41107</v>
      </c>
      <c r="D588" s="3">
        <v>3400</v>
      </c>
      <c r="E588" s="1">
        <f>WEEKNUM(AdminTable[[#This Row],[Admin Date]])</f>
        <v>29</v>
      </c>
    </row>
    <row r="589" spans="1:5" ht="10" x14ac:dyDescent="0.25">
      <c r="A589" s="1">
        <v>40</v>
      </c>
      <c r="B589" s="1" t="s">
        <v>82</v>
      </c>
      <c r="C589" s="2">
        <v>41109</v>
      </c>
      <c r="D589" s="3">
        <v>3400</v>
      </c>
      <c r="E589" s="1">
        <f>WEEKNUM(AdminTable[[#This Row],[Admin Date]])</f>
        <v>29</v>
      </c>
    </row>
    <row r="590" spans="1:5" ht="10" x14ac:dyDescent="0.25">
      <c r="A590" s="1">
        <v>40</v>
      </c>
      <c r="B590" s="1" t="s">
        <v>82</v>
      </c>
      <c r="C590" s="2">
        <v>41111</v>
      </c>
      <c r="D590" s="3">
        <v>3400</v>
      </c>
      <c r="E590" s="1">
        <f>WEEKNUM(AdminTable[[#This Row],[Admin Date]])</f>
        <v>29</v>
      </c>
    </row>
    <row r="591" spans="1:5" ht="10" x14ac:dyDescent="0.25">
      <c r="A591" s="1">
        <v>40</v>
      </c>
      <c r="B591" s="1" t="s">
        <v>82</v>
      </c>
      <c r="C591" s="2">
        <v>41114</v>
      </c>
      <c r="D591" s="3">
        <v>3400</v>
      </c>
      <c r="E591" s="1">
        <f>WEEKNUM(AdminTable[[#This Row],[Admin Date]])</f>
        <v>30</v>
      </c>
    </row>
    <row r="592" spans="1:5" ht="10" x14ac:dyDescent="0.25">
      <c r="A592" s="1">
        <v>40</v>
      </c>
      <c r="B592" s="1" t="s">
        <v>82</v>
      </c>
      <c r="C592" s="2">
        <v>41116</v>
      </c>
      <c r="D592" s="3">
        <v>3400</v>
      </c>
      <c r="E592" s="1">
        <f>WEEKNUM(AdminTable[[#This Row],[Admin Date]])</f>
        <v>30</v>
      </c>
    </row>
    <row r="593" spans="1:5" ht="10" x14ac:dyDescent="0.25">
      <c r="A593" s="1">
        <v>40</v>
      </c>
      <c r="B593" s="1" t="s">
        <v>82</v>
      </c>
      <c r="C593" s="2">
        <v>41118</v>
      </c>
      <c r="D593" s="3">
        <v>3400</v>
      </c>
      <c r="E593" s="1">
        <f>WEEKNUM(AdminTable[[#This Row],[Admin Date]])</f>
        <v>30</v>
      </c>
    </row>
    <row r="594" spans="1:5" ht="10" x14ac:dyDescent="0.25">
      <c r="A594" s="1">
        <v>40</v>
      </c>
      <c r="B594" s="1" t="s">
        <v>82</v>
      </c>
      <c r="C594" s="2">
        <v>41121</v>
      </c>
      <c r="D594" s="3">
        <v>3400</v>
      </c>
      <c r="E594" s="1">
        <f>WEEKNUM(AdminTable[[#This Row],[Admin Date]])</f>
        <v>31</v>
      </c>
    </row>
    <row r="595" spans="1:5" ht="10" x14ac:dyDescent="0.25">
      <c r="A595" s="1">
        <v>40</v>
      </c>
      <c r="B595" s="1" t="s">
        <v>82</v>
      </c>
      <c r="C595" s="2">
        <v>41123</v>
      </c>
      <c r="D595" s="3">
        <v>3400</v>
      </c>
      <c r="E595" s="1">
        <f>WEEKNUM(AdminTable[[#This Row],[Admin Date]])</f>
        <v>31</v>
      </c>
    </row>
    <row r="596" spans="1:5" ht="10" x14ac:dyDescent="0.25">
      <c r="A596" s="1">
        <v>40</v>
      </c>
      <c r="B596" s="1" t="s">
        <v>82</v>
      </c>
      <c r="C596" s="2">
        <v>41125</v>
      </c>
      <c r="D596" s="3">
        <v>3400</v>
      </c>
      <c r="E596" s="1">
        <f>WEEKNUM(AdminTable[[#This Row],[Admin Date]])</f>
        <v>31</v>
      </c>
    </row>
    <row r="597" spans="1:5" ht="10" x14ac:dyDescent="0.25">
      <c r="A597" s="1">
        <v>40</v>
      </c>
      <c r="B597" s="1" t="s">
        <v>82</v>
      </c>
      <c r="C597" s="2">
        <v>41128</v>
      </c>
      <c r="D597" s="3">
        <v>3400</v>
      </c>
      <c r="E597" s="1">
        <f>WEEKNUM(AdminTable[[#This Row],[Admin Date]])</f>
        <v>32</v>
      </c>
    </row>
    <row r="598" spans="1:5" ht="10" x14ac:dyDescent="0.25">
      <c r="A598" s="1">
        <v>40</v>
      </c>
      <c r="B598" s="1" t="s">
        <v>82</v>
      </c>
      <c r="C598" s="2">
        <v>41130</v>
      </c>
      <c r="D598" s="3">
        <v>3400</v>
      </c>
      <c r="E598" s="1">
        <f>WEEKNUM(AdminTable[[#This Row],[Admin Date]])</f>
        <v>32</v>
      </c>
    </row>
    <row r="599" spans="1:5" ht="10" x14ac:dyDescent="0.25">
      <c r="A599" s="1">
        <v>40</v>
      </c>
      <c r="B599" s="1" t="s">
        <v>82</v>
      </c>
      <c r="C599" s="2">
        <v>41135</v>
      </c>
      <c r="D599" s="3">
        <v>3400</v>
      </c>
      <c r="E599" s="1">
        <f>WEEKNUM(AdminTable[[#This Row],[Admin Date]])</f>
        <v>33</v>
      </c>
    </row>
    <row r="600" spans="1:5" ht="10" x14ac:dyDescent="0.25">
      <c r="A600" s="1">
        <v>40</v>
      </c>
      <c r="B600" s="1" t="s">
        <v>82</v>
      </c>
      <c r="C600" s="2">
        <v>41137</v>
      </c>
      <c r="D600" s="3">
        <v>3400</v>
      </c>
      <c r="E600" s="1">
        <f>WEEKNUM(AdminTable[[#This Row],[Admin Date]])</f>
        <v>33</v>
      </c>
    </row>
    <row r="601" spans="1:5" ht="10" x14ac:dyDescent="0.25">
      <c r="A601" s="1">
        <v>41</v>
      </c>
      <c r="B601" s="1" t="s">
        <v>83</v>
      </c>
      <c r="C601" s="2">
        <v>41165</v>
      </c>
      <c r="D601" s="3">
        <v>6</v>
      </c>
      <c r="E601" s="1">
        <f>WEEKNUM(AdminTable[[#This Row],[Admin Date]])</f>
        <v>37</v>
      </c>
    </row>
    <row r="602" spans="1:5" ht="10" x14ac:dyDescent="0.25">
      <c r="A602" s="1">
        <v>41</v>
      </c>
      <c r="B602" s="1" t="s">
        <v>83</v>
      </c>
      <c r="C602" s="2">
        <v>41193</v>
      </c>
      <c r="D602" s="3">
        <v>6</v>
      </c>
      <c r="E602" s="1">
        <f>WEEKNUM(AdminTable[[#This Row],[Admin Date]])</f>
        <v>41</v>
      </c>
    </row>
    <row r="603" spans="1:5" ht="10" x14ac:dyDescent="0.25">
      <c r="A603" s="1">
        <v>42</v>
      </c>
      <c r="B603" s="1" t="s">
        <v>82</v>
      </c>
      <c r="C603" s="2">
        <v>41103</v>
      </c>
      <c r="D603" s="3">
        <v>2600</v>
      </c>
      <c r="E603" s="1">
        <f>WEEKNUM(AdminTable[[#This Row],[Admin Date]])</f>
        <v>28</v>
      </c>
    </row>
    <row r="604" spans="1:5" ht="10" x14ac:dyDescent="0.25">
      <c r="A604" s="1">
        <v>42</v>
      </c>
      <c r="B604" s="1" t="s">
        <v>82</v>
      </c>
      <c r="C604" s="2">
        <v>41106</v>
      </c>
      <c r="D604" s="3">
        <v>2600</v>
      </c>
      <c r="E604" s="1">
        <f>WEEKNUM(AdminTable[[#This Row],[Admin Date]])</f>
        <v>29</v>
      </c>
    </row>
    <row r="605" spans="1:5" ht="10" x14ac:dyDescent="0.25">
      <c r="A605" s="1">
        <v>42</v>
      </c>
      <c r="B605" s="1" t="s">
        <v>82</v>
      </c>
      <c r="C605" s="2">
        <v>41108</v>
      </c>
      <c r="D605" s="3">
        <v>2600</v>
      </c>
      <c r="E605" s="1">
        <f>WEEKNUM(AdminTable[[#This Row],[Admin Date]])</f>
        <v>29</v>
      </c>
    </row>
    <row r="606" spans="1:5" ht="10" x14ac:dyDescent="0.25">
      <c r="A606" s="1">
        <v>42</v>
      </c>
      <c r="B606" s="1" t="s">
        <v>83</v>
      </c>
      <c r="C606" s="2">
        <v>41194</v>
      </c>
      <c r="D606" s="3">
        <v>2</v>
      </c>
      <c r="E606" s="1">
        <f>WEEKNUM(AdminTable[[#This Row],[Admin Date]])</f>
        <v>41</v>
      </c>
    </row>
    <row r="607" spans="1:5" ht="10" x14ac:dyDescent="0.25">
      <c r="A607" s="1">
        <v>42</v>
      </c>
      <c r="B607" s="1" t="s">
        <v>83</v>
      </c>
      <c r="C607" s="2">
        <v>41227</v>
      </c>
      <c r="D607" s="3">
        <v>3</v>
      </c>
      <c r="E607" s="1">
        <f>WEEKNUM(AdminTable[[#This Row],[Admin Date]])</f>
        <v>46</v>
      </c>
    </row>
    <row r="608" spans="1:5" ht="10" x14ac:dyDescent="0.25">
      <c r="A608" s="1">
        <v>43</v>
      </c>
      <c r="B608" s="1" t="s">
        <v>82</v>
      </c>
      <c r="C608" s="2">
        <v>41092</v>
      </c>
      <c r="D608" s="3">
        <v>3000</v>
      </c>
      <c r="E608" s="1">
        <f>WEEKNUM(AdminTable[[#This Row],[Admin Date]])</f>
        <v>27</v>
      </c>
    </row>
    <row r="609" spans="1:5" ht="10" x14ac:dyDescent="0.25">
      <c r="A609" s="1">
        <v>43</v>
      </c>
      <c r="B609" s="1" t="s">
        <v>82</v>
      </c>
      <c r="C609" s="2">
        <v>41094</v>
      </c>
      <c r="D609" s="3">
        <v>3000</v>
      </c>
      <c r="E609" s="1">
        <f>WEEKNUM(AdminTable[[#This Row],[Admin Date]])</f>
        <v>27</v>
      </c>
    </row>
    <row r="610" spans="1:5" ht="10" x14ac:dyDescent="0.25">
      <c r="A610" s="1">
        <v>43</v>
      </c>
      <c r="B610" s="1" t="s">
        <v>82</v>
      </c>
      <c r="C610" s="2">
        <v>41096</v>
      </c>
      <c r="D610" s="3">
        <v>3000</v>
      </c>
      <c r="E610" s="1">
        <f>WEEKNUM(AdminTable[[#This Row],[Admin Date]])</f>
        <v>27</v>
      </c>
    </row>
    <row r="611" spans="1:5" ht="10" x14ac:dyDescent="0.25">
      <c r="A611" s="1">
        <v>44</v>
      </c>
      <c r="B611" s="1" t="s">
        <v>83</v>
      </c>
      <c r="C611" s="2">
        <v>41195</v>
      </c>
      <c r="D611" s="3">
        <v>2</v>
      </c>
      <c r="E611" s="1">
        <f>WEEKNUM(AdminTable[[#This Row],[Admin Date]])</f>
        <v>41</v>
      </c>
    </row>
    <row r="612" spans="1:5" ht="10" x14ac:dyDescent="0.25">
      <c r="A612" s="1">
        <v>45</v>
      </c>
      <c r="B612" s="1" t="s">
        <v>83</v>
      </c>
      <c r="C612" s="2">
        <v>41227</v>
      </c>
      <c r="D612" s="3">
        <v>2</v>
      </c>
      <c r="E612" s="1">
        <f>WEEKNUM(AdminTable[[#This Row],[Admin Date]])</f>
        <v>46</v>
      </c>
    </row>
    <row r="613" spans="1:5" ht="10" x14ac:dyDescent="0.25">
      <c r="A613" s="1">
        <v>46</v>
      </c>
      <c r="B613" s="1" t="s">
        <v>82</v>
      </c>
      <c r="C613" s="2">
        <v>41096</v>
      </c>
      <c r="D613" s="3">
        <v>10600</v>
      </c>
      <c r="E613" s="1">
        <f>WEEKNUM(AdminTable[[#This Row],[Admin Date]])</f>
        <v>27</v>
      </c>
    </row>
    <row r="614" spans="1:5" ht="10" x14ac:dyDescent="0.25">
      <c r="A614" s="1">
        <v>46</v>
      </c>
      <c r="B614" s="1" t="s">
        <v>82</v>
      </c>
      <c r="C614" s="2">
        <v>41099</v>
      </c>
      <c r="D614" s="3">
        <v>10600</v>
      </c>
      <c r="E614" s="1">
        <f>WEEKNUM(AdminTable[[#This Row],[Admin Date]])</f>
        <v>28</v>
      </c>
    </row>
    <row r="615" spans="1:5" ht="10" x14ac:dyDescent="0.25">
      <c r="A615" s="1">
        <v>46</v>
      </c>
      <c r="B615" s="1" t="s">
        <v>82</v>
      </c>
      <c r="C615" s="2">
        <v>41101</v>
      </c>
      <c r="D615" s="3">
        <v>10600</v>
      </c>
      <c r="E615" s="1">
        <f>WEEKNUM(AdminTable[[#This Row],[Admin Date]])</f>
        <v>28</v>
      </c>
    </row>
    <row r="616" spans="1:5" ht="10" x14ac:dyDescent="0.25">
      <c r="A616" s="1">
        <v>46</v>
      </c>
      <c r="B616" s="1" t="s">
        <v>82</v>
      </c>
      <c r="C616" s="2">
        <v>41103</v>
      </c>
      <c r="D616" s="3">
        <v>10600</v>
      </c>
      <c r="E616" s="1">
        <f>WEEKNUM(AdminTable[[#This Row],[Admin Date]])</f>
        <v>28</v>
      </c>
    </row>
    <row r="617" spans="1:5" ht="10" x14ac:dyDescent="0.25">
      <c r="A617" s="1">
        <v>46</v>
      </c>
      <c r="B617" s="1" t="s">
        <v>82</v>
      </c>
      <c r="C617" s="2">
        <v>41106</v>
      </c>
      <c r="D617" s="3">
        <v>10600</v>
      </c>
      <c r="E617" s="1">
        <f>WEEKNUM(AdminTable[[#This Row],[Admin Date]])</f>
        <v>29</v>
      </c>
    </row>
    <row r="618" spans="1:5" ht="10" x14ac:dyDescent="0.25">
      <c r="A618" s="1">
        <v>46</v>
      </c>
      <c r="B618" s="1" t="s">
        <v>82</v>
      </c>
      <c r="C618" s="2">
        <v>41108</v>
      </c>
      <c r="D618" s="3">
        <v>10600</v>
      </c>
      <c r="E618" s="1">
        <f>WEEKNUM(AdminTable[[#This Row],[Admin Date]])</f>
        <v>29</v>
      </c>
    </row>
    <row r="619" spans="1:5" ht="10" x14ac:dyDescent="0.25">
      <c r="A619" s="1">
        <v>46</v>
      </c>
      <c r="B619" s="1" t="s">
        <v>82</v>
      </c>
      <c r="C619" s="2">
        <v>41110</v>
      </c>
      <c r="D619" s="3">
        <v>10600</v>
      </c>
      <c r="E619" s="1">
        <f>WEEKNUM(AdminTable[[#This Row],[Admin Date]])</f>
        <v>29</v>
      </c>
    </row>
    <row r="620" spans="1:5" ht="10" x14ac:dyDescent="0.25">
      <c r="A620" s="1">
        <v>46</v>
      </c>
      <c r="B620" s="1" t="s">
        <v>82</v>
      </c>
      <c r="C620" s="2">
        <v>41113</v>
      </c>
      <c r="D620" s="3">
        <v>10600</v>
      </c>
      <c r="E620" s="1">
        <f>WEEKNUM(AdminTable[[#This Row],[Admin Date]])</f>
        <v>30</v>
      </c>
    </row>
    <row r="621" spans="1:5" ht="10" x14ac:dyDescent="0.25">
      <c r="A621" s="1">
        <v>46</v>
      </c>
      <c r="B621" s="1" t="s">
        <v>82</v>
      </c>
      <c r="C621" s="2">
        <v>41115</v>
      </c>
      <c r="D621" s="3">
        <v>10600</v>
      </c>
      <c r="E621" s="1">
        <f>WEEKNUM(AdminTable[[#This Row],[Admin Date]])</f>
        <v>30</v>
      </c>
    </row>
    <row r="622" spans="1:5" ht="10" x14ac:dyDescent="0.25">
      <c r="A622" s="1">
        <v>46</v>
      </c>
      <c r="B622" s="1" t="s">
        <v>82</v>
      </c>
      <c r="C622" s="2">
        <v>41117</v>
      </c>
      <c r="D622" s="3">
        <v>10600</v>
      </c>
      <c r="E622" s="1">
        <f>WEEKNUM(AdminTable[[#This Row],[Admin Date]])</f>
        <v>30</v>
      </c>
    </row>
    <row r="623" spans="1:5" ht="10" x14ac:dyDescent="0.25">
      <c r="A623" s="1">
        <v>46</v>
      </c>
      <c r="B623" s="1" t="s">
        <v>82</v>
      </c>
      <c r="C623" s="2">
        <v>41120</v>
      </c>
      <c r="D623" s="3">
        <v>10600</v>
      </c>
      <c r="E623" s="1">
        <f>WEEKNUM(AdminTable[[#This Row],[Admin Date]])</f>
        <v>31</v>
      </c>
    </row>
    <row r="624" spans="1:5" ht="10" x14ac:dyDescent="0.25">
      <c r="A624" s="1">
        <v>46</v>
      </c>
      <c r="B624" s="1" t="s">
        <v>82</v>
      </c>
      <c r="C624" s="2">
        <v>41122</v>
      </c>
      <c r="D624" s="3">
        <v>10600</v>
      </c>
      <c r="E624" s="1">
        <f>WEEKNUM(AdminTable[[#This Row],[Admin Date]])</f>
        <v>31</v>
      </c>
    </row>
    <row r="625" spans="1:5" ht="10" x14ac:dyDescent="0.25">
      <c r="A625" s="1">
        <v>46</v>
      </c>
      <c r="B625" s="1" t="s">
        <v>82</v>
      </c>
      <c r="C625" s="2">
        <v>41124</v>
      </c>
      <c r="D625" s="3">
        <v>10600</v>
      </c>
      <c r="E625" s="1">
        <f>WEEKNUM(AdminTable[[#This Row],[Admin Date]])</f>
        <v>31</v>
      </c>
    </row>
    <row r="626" spans="1:5" ht="10" x14ac:dyDescent="0.25">
      <c r="A626" s="1">
        <v>46</v>
      </c>
      <c r="B626" s="1" t="s">
        <v>82</v>
      </c>
      <c r="C626" s="2">
        <v>41127</v>
      </c>
      <c r="D626" s="3">
        <v>11700</v>
      </c>
      <c r="E626" s="1">
        <f>WEEKNUM(AdminTable[[#This Row],[Admin Date]])</f>
        <v>32</v>
      </c>
    </row>
    <row r="627" spans="1:5" ht="10" x14ac:dyDescent="0.25">
      <c r="A627" s="1">
        <v>46</v>
      </c>
      <c r="B627" s="1" t="s">
        <v>82</v>
      </c>
      <c r="C627" s="2">
        <v>41129</v>
      </c>
      <c r="D627" s="3">
        <v>11700</v>
      </c>
      <c r="E627" s="1">
        <f>WEEKNUM(AdminTable[[#This Row],[Admin Date]])</f>
        <v>32</v>
      </c>
    </row>
    <row r="628" spans="1:5" ht="10" x14ac:dyDescent="0.25">
      <c r="A628" s="1">
        <v>46</v>
      </c>
      <c r="B628" s="1" t="s">
        <v>82</v>
      </c>
      <c r="C628" s="2">
        <v>41131</v>
      </c>
      <c r="D628" s="3">
        <v>11700</v>
      </c>
      <c r="E628" s="1">
        <f>WEEKNUM(AdminTable[[#This Row],[Admin Date]])</f>
        <v>32</v>
      </c>
    </row>
    <row r="629" spans="1:5" ht="10" x14ac:dyDescent="0.25">
      <c r="A629" s="1">
        <v>46</v>
      </c>
      <c r="B629" s="1" t="s">
        <v>82</v>
      </c>
      <c r="C629" s="2">
        <v>41134</v>
      </c>
      <c r="D629" s="3">
        <v>11700</v>
      </c>
      <c r="E629" s="1">
        <f>WEEKNUM(AdminTable[[#This Row],[Admin Date]])</f>
        <v>33</v>
      </c>
    </row>
    <row r="630" spans="1:5" ht="10" x14ac:dyDescent="0.25">
      <c r="A630" s="1">
        <v>46</v>
      </c>
      <c r="B630" s="1" t="s">
        <v>82</v>
      </c>
      <c r="C630" s="2">
        <v>41136</v>
      </c>
      <c r="D630" s="3">
        <v>11700</v>
      </c>
      <c r="E630" s="1">
        <f>WEEKNUM(AdminTable[[#This Row],[Admin Date]])</f>
        <v>33</v>
      </c>
    </row>
    <row r="631" spans="1:5" ht="10" x14ac:dyDescent="0.25">
      <c r="A631" s="1">
        <v>46</v>
      </c>
      <c r="B631" s="1" t="s">
        <v>82</v>
      </c>
      <c r="C631" s="2">
        <v>41138</v>
      </c>
      <c r="D631" s="3">
        <v>11700</v>
      </c>
      <c r="E631" s="1">
        <f>WEEKNUM(AdminTable[[#This Row],[Admin Date]])</f>
        <v>33</v>
      </c>
    </row>
    <row r="632" spans="1:5" ht="10" x14ac:dyDescent="0.25">
      <c r="A632" s="1">
        <v>46</v>
      </c>
      <c r="B632" s="1" t="s">
        <v>82</v>
      </c>
      <c r="C632" s="2">
        <v>41141</v>
      </c>
      <c r="D632" s="3">
        <v>11700</v>
      </c>
      <c r="E632" s="1">
        <f>WEEKNUM(AdminTable[[#This Row],[Admin Date]])</f>
        <v>34</v>
      </c>
    </row>
    <row r="633" spans="1:5" ht="10" x14ac:dyDescent="0.25">
      <c r="A633" s="1">
        <v>46</v>
      </c>
      <c r="B633" s="1" t="s">
        <v>82</v>
      </c>
      <c r="C633" s="2">
        <v>41143</v>
      </c>
      <c r="D633" s="3">
        <v>11700</v>
      </c>
      <c r="E633" s="1">
        <f>WEEKNUM(AdminTable[[#This Row],[Admin Date]])</f>
        <v>34</v>
      </c>
    </row>
    <row r="634" spans="1:5" ht="10" x14ac:dyDescent="0.25">
      <c r="A634" s="1">
        <v>46</v>
      </c>
      <c r="B634" s="1" t="s">
        <v>82</v>
      </c>
      <c r="C634" s="2">
        <v>41145</v>
      </c>
      <c r="D634" s="3">
        <v>11700</v>
      </c>
      <c r="E634" s="1">
        <f>WEEKNUM(AdminTable[[#This Row],[Admin Date]])</f>
        <v>34</v>
      </c>
    </row>
    <row r="635" spans="1:5" ht="10" x14ac:dyDescent="0.25">
      <c r="A635" s="1">
        <v>46</v>
      </c>
      <c r="B635" s="1" t="s">
        <v>82</v>
      </c>
      <c r="C635" s="2">
        <v>41148</v>
      </c>
      <c r="D635" s="3">
        <v>11700</v>
      </c>
      <c r="E635" s="1">
        <f>WEEKNUM(AdminTable[[#This Row],[Admin Date]])</f>
        <v>35</v>
      </c>
    </row>
    <row r="636" spans="1:5" ht="10" x14ac:dyDescent="0.25">
      <c r="A636" s="1">
        <v>46</v>
      </c>
      <c r="B636" s="1" t="s">
        <v>82</v>
      </c>
      <c r="C636" s="2">
        <v>41150</v>
      </c>
      <c r="D636" s="3">
        <v>11700</v>
      </c>
      <c r="E636" s="1">
        <f>WEEKNUM(AdminTable[[#This Row],[Admin Date]])</f>
        <v>35</v>
      </c>
    </row>
    <row r="637" spans="1:5" ht="10" x14ac:dyDescent="0.25">
      <c r="A637" s="1">
        <v>46</v>
      </c>
      <c r="B637" s="1" t="s">
        <v>82</v>
      </c>
      <c r="C637" s="2">
        <v>41152</v>
      </c>
      <c r="D637" s="3">
        <v>11700</v>
      </c>
      <c r="E637" s="1">
        <f>WEEKNUM(AdminTable[[#This Row],[Admin Date]])</f>
        <v>35</v>
      </c>
    </row>
    <row r="638" spans="1:5" ht="10" x14ac:dyDescent="0.25">
      <c r="A638" s="1">
        <v>46</v>
      </c>
      <c r="B638" s="1" t="s">
        <v>82</v>
      </c>
      <c r="C638" s="2">
        <v>41155</v>
      </c>
      <c r="D638" s="3">
        <v>11700</v>
      </c>
      <c r="E638" s="1">
        <f>WEEKNUM(AdminTable[[#This Row],[Admin Date]])</f>
        <v>36</v>
      </c>
    </row>
    <row r="639" spans="1:5" ht="10" x14ac:dyDescent="0.25">
      <c r="A639" s="1">
        <v>46</v>
      </c>
      <c r="B639" s="1" t="s">
        <v>82</v>
      </c>
      <c r="C639" s="2">
        <v>41157</v>
      </c>
      <c r="D639" s="3">
        <v>11700</v>
      </c>
      <c r="E639" s="1">
        <f>WEEKNUM(AdminTable[[#This Row],[Admin Date]])</f>
        <v>36</v>
      </c>
    </row>
    <row r="640" spans="1:5" ht="10" x14ac:dyDescent="0.25">
      <c r="A640" s="1">
        <v>46</v>
      </c>
      <c r="B640" s="1" t="s">
        <v>83</v>
      </c>
      <c r="C640" s="2">
        <v>41164</v>
      </c>
      <c r="D640" s="3">
        <v>13</v>
      </c>
      <c r="E640" s="1">
        <f>WEEKNUM(AdminTable[[#This Row],[Admin Date]])</f>
        <v>37</v>
      </c>
    </row>
    <row r="641" spans="1:5" ht="10" x14ac:dyDescent="0.25">
      <c r="A641" s="1">
        <v>46</v>
      </c>
      <c r="B641" s="1" t="s">
        <v>83</v>
      </c>
      <c r="C641" s="2">
        <v>41197</v>
      </c>
      <c r="D641" s="3">
        <v>8</v>
      </c>
      <c r="E641" s="1">
        <f>WEEKNUM(AdminTable[[#This Row],[Admin Date]])</f>
        <v>42</v>
      </c>
    </row>
    <row r="642" spans="1:5" ht="10" x14ac:dyDescent="0.25">
      <c r="A642" s="1">
        <v>46</v>
      </c>
      <c r="B642" s="1" t="s">
        <v>83</v>
      </c>
      <c r="C642" s="2">
        <v>41227</v>
      </c>
      <c r="D642" s="3">
        <v>10</v>
      </c>
      <c r="E642" s="1">
        <f>WEEKNUM(AdminTable[[#This Row],[Admin Date]])</f>
        <v>46</v>
      </c>
    </row>
    <row r="643" spans="1:5" ht="10" x14ac:dyDescent="0.25">
      <c r="A643" s="1">
        <v>47</v>
      </c>
      <c r="B643" s="1" t="s">
        <v>82</v>
      </c>
      <c r="C643" s="2">
        <v>41092</v>
      </c>
      <c r="D643" s="3">
        <v>20000</v>
      </c>
      <c r="E643" s="1">
        <f>WEEKNUM(AdminTable[[#This Row],[Admin Date]])</f>
        <v>27</v>
      </c>
    </row>
    <row r="644" spans="1:5" ht="10" x14ac:dyDescent="0.25">
      <c r="A644" s="1">
        <v>47</v>
      </c>
      <c r="B644" s="1" t="s">
        <v>82</v>
      </c>
      <c r="C644" s="2">
        <v>41094</v>
      </c>
      <c r="D644" s="3">
        <v>20000</v>
      </c>
      <c r="E644" s="1">
        <f>WEEKNUM(AdminTable[[#This Row],[Admin Date]])</f>
        <v>27</v>
      </c>
    </row>
    <row r="645" spans="1:5" ht="10" x14ac:dyDescent="0.25">
      <c r="A645" s="1">
        <v>47</v>
      </c>
      <c r="B645" s="1" t="s">
        <v>82</v>
      </c>
      <c r="C645" s="2">
        <v>41096</v>
      </c>
      <c r="D645" s="3">
        <v>20000</v>
      </c>
      <c r="E645" s="1">
        <f>WEEKNUM(AdminTable[[#This Row],[Admin Date]])</f>
        <v>27</v>
      </c>
    </row>
    <row r="646" spans="1:5" ht="10" x14ac:dyDescent="0.25">
      <c r="A646" s="1">
        <v>47</v>
      </c>
      <c r="B646" s="1" t="s">
        <v>82</v>
      </c>
      <c r="C646" s="2">
        <v>41099</v>
      </c>
      <c r="D646" s="3">
        <v>20000</v>
      </c>
      <c r="E646" s="1">
        <f>WEEKNUM(AdminTable[[#This Row],[Admin Date]])</f>
        <v>28</v>
      </c>
    </row>
    <row r="647" spans="1:5" ht="10" x14ac:dyDescent="0.25">
      <c r="A647" s="1">
        <v>47</v>
      </c>
      <c r="B647" s="1" t="s">
        <v>82</v>
      </c>
      <c r="C647" s="2">
        <v>41101</v>
      </c>
      <c r="D647" s="3">
        <v>20000</v>
      </c>
      <c r="E647" s="1">
        <f>WEEKNUM(AdminTable[[#This Row],[Admin Date]])</f>
        <v>28</v>
      </c>
    </row>
    <row r="648" spans="1:5" ht="10" x14ac:dyDescent="0.25">
      <c r="A648" s="1">
        <v>47</v>
      </c>
      <c r="B648" s="1" t="s">
        <v>82</v>
      </c>
      <c r="C648" s="2">
        <v>41103</v>
      </c>
      <c r="D648" s="3">
        <v>20000</v>
      </c>
      <c r="E648" s="1">
        <f>WEEKNUM(AdminTable[[#This Row],[Admin Date]])</f>
        <v>28</v>
      </c>
    </row>
    <row r="649" spans="1:5" ht="10" x14ac:dyDescent="0.25">
      <c r="A649" s="1">
        <v>47</v>
      </c>
      <c r="B649" s="1" t="s">
        <v>82</v>
      </c>
      <c r="C649" s="2">
        <v>41106</v>
      </c>
      <c r="D649" s="3">
        <v>20000</v>
      </c>
      <c r="E649" s="1">
        <f>WEEKNUM(AdminTable[[#This Row],[Admin Date]])</f>
        <v>29</v>
      </c>
    </row>
    <row r="650" spans="1:5" ht="10" x14ac:dyDescent="0.25">
      <c r="A650" s="1">
        <v>47</v>
      </c>
      <c r="B650" s="1" t="s">
        <v>82</v>
      </c>
      <c r="C650" s="2">
        <v>41108</v>
      </c>
      <c r="D650" s="3">
        <v>20000</v>
      </c>
      <c r="E650" s="1">
        <f>WEEKNUM(AdminTable[[#This Row],[Admin Date]])</f>
        <v>29</v>
      </c>
    </row>
    <row r="651" spans="1:5" ht="10" x14ac:dyDescent="0.25">
      <c r="A651" s="1">
        <v>47</v>
      </c>
      <c r="B651" s="1" t="s">
        <v>82</v>
      </c>
      <c r="C651" s="2">
        <v>41110</v>
      </c>
      <c r="D651" s="3">
        <v>18000</v>
      </c>
      <c r="E651" s="1">
        <f>WEEKNUM(AdminTable[[#This Row],[Admin Date]])</f>
        <v>29</v>
      </c>
    </row>
    <row r="652" spans="1:5" ht="10" x14ac:dyDescent="0.25">
      <c r="A652" s="1">
        <v>47</v>
      </c>
      <c r="B652" s="1" t="s">
        <v>82</v>
      </c>
      <c r="C652" s="2">
        <v>41113</v>
      </c>
      <c r="D652" s="3">
        <v>18000</v>
      </c>
      <c r="E652" s="1">
        <f>WEEKNUM(AdminTable[[#This Row],[Admin Date]])</f>
        <v>30</v>
      </c>
    </row>
    <row r="653" spans="1:5" ht="10" x14ac:dyDescent="0.25">
      <c r="A653" s="1">
        <v>47</v>
      </c>
      <c r="B653" s="1" t="s">
        <v>82</v>
      </c>
      <c r="C653" s="2">
        <v>41115</v>
      </c>
      <c r="D653" s="3">
        <v>18000</v>
      </c>
      <c r="E653" s="1">
        <f>WEEKNUM(AdminTable[[#This Row],[Admin Date]])</f>
        <v>30</v>
      </c>
    </row>
    <row r="654" spans="1:5" ht="10" x14ac:dyDescent="0.25">
      <c r="A654" s="1">
        <v>47</v>
      </c>
      <c r="B654" s="1" t="s">
        <v>82</v>
      </c>
      <c r="C654" s="2">
        <v>41117</v>
      </c>
      <c r="D654" s="3">
        <v>18000</v>
      </c>
      <c r="E654" s="1">
        <f>WEEKNUM(AdminTable[[#This Row],[Admin Date]])</f>
        <v>30</v>
      </c>
    </row>
    <row r="655" spans="1:5" ht="10" x14ac:dyDescent="0.25">
      <c r="A655" s="1">
        <v>47</v>
      </c>
      <c r="B655" s="1" t="s">
        <v>82</v>
      </c>
      <c r="C655" s="2">
        <v>41120</v>
      </c>
      <c r="D655" s="3">
        <v>18000</v>
      </c>
      <c r="E655" s="1">
        <f>WEEKNUM(AdminTable[[#This Row],[Admin Date]])</f>
        <v>31</v>
      </c>
    </row>
    <row r="656" spans="1:5" ht="10" x14ac:dyDescent="0.25">
      <c r="A656" s="1">
        <v>47</v>
      </c>
      <c r="B656" s="1" t="s">
        <v>82</v>
      </c>
      <c r="C656" s="2">
        <v>41122</v>
      </c>
      <c r="D656" s="3">
        <v>18000</v>
      </c>
      <c r="E656" s="1">
        <f>WEEKNUM(AdminTable[[#This Row],[Admin Date]])</f>
        <v>31</v>
      </c>
    </row>
    <row r="657" spans="1:5" ht="10" x14ac:dyDescent="0.25">
      <c r="A657" s="1">
        <v>47</v>
      </c>
      <c r="B657" s="1" t="s">
        <v>82</v>
      </c>
      <c r="C657" s="2">
        <v>41124</v>
      </c>
      <c r="D657" s="3">
        <v>18000</v>
      </c>
      <c r="E657" s="1">
        <f>WEEKNUM(AdminTable[[#This Row],[Admin Date]])</f>
        <v>31</v>
      </c>
    </row>
    <row r="658" spans="1:5" ht="10" x14ac:dyDescent="0.25">
      <c r="A658" s="1">
        <v>47</v>
      </c>
      <c r="B658" s="1" t="s">
        <v>82</v>
      </c>
      <c r="C658" s="2">
        <v>41127</v>
      </c>
      <c r="D658" s="3">
        <v>18000</v>
      </c>
      <c r="E658" s="1">
        <f>WEEKNUM(AdminTable[[#This Row],[Admin Date]])</f>
        <v>32</v>
      </c>
    </row>
    <row r="659" spans="1:5" ht="10" x14ac:dyDescent="0.25">
      <c r="A659" s="1">
        <v>47</v>
      </c>
      <c r="B659" s="1" t="s">
        <v>82</v>
      </c>
      <c r="C659" s="2">
        <v>41129</v>
      </c>
      <c r="D659" s="3">
        <v>18000</v>
      </c>
      <c r="E659" s="1">
        <f>WEEKNUM(AdminTable[[#This Row],[Admin Date]])</f>
        <v>32</v>
      </c>
    </row>
    <row r="660" spans="1:5" ht="10" x14ac:dyDescent="0.25">
      <c r="A660" s="1">
        <v>47</v>
      </c>
      <c r="B660" s="1" t="s">
        <v>82</v>
      </c>
      <c r="C660" s="2">
        <v>41131</v>
      </c>
      <c r="D660" s="3">
        <v>18000</v>
      </c>
      <c r="E660" s="1">
        <f>WEEKNUM(AdminTable[[#This Row],[Admin Date]])</f>
        <v>32</v>
      </c>
    </row>
    <row r="661" spans="1:5" ht="10" x14ac:dyDescent="0.25">
      <c r="A661" s="1">
        <v>47</v>
      </c>
      <c r="B661" s="1" t="s">
        <v>82</v>
      </c>
      <c r="C661" s="2">
        <v>41134</v>
      </c>
      <c r="D661" s="3">
        <v>18000</v>
      </c>
      <c r="E661" s="1">
        <f>WEEKNUM(AdminTable[[#This Row],[Admin Date]])</f>
        <v>33</v>
      </c>
    </row>
    <row r="662" spans="1:5" ht="10" x14ac:dyDescent="0.25">
      <c r="A662" s="1">
        <v>47</v>
      </c>
      <c r="B662" s="1" t="s">
        <v>82</v>
      </c>
      <c r="C662" s="2">
        <v>41136</v>
      </c>
      <c r="D662" s="3">
        <v>18000</v>
      </c>
      <c r="E662" s="1">
        <f>WEEKNUM(AdminTable[[#This Row],[Admin Date]])</f>
        <v>33</v>
      </c>
    </row>
    <row r="663" spans="1:5" ht="10" x14ac:dyDescent="0.25">
      <c r="A663" s="1">
        <v>47</v>
      </c>
      <c r="B663" s="1" t="s">
        <v>82</v>
      </c>
      <c r="C663" s="2">
        <v>41138</v>
      </c>
      <c r="D663" s="3">
        <v>18000</v>
      </c>
      <c r="E663" s="1">
        <f>WEEKNUM(AdminTable[[#This Row],[Admin Date]])</f>
        <v>33</v>
      </c>
    </row>
    <row r="664" spans="1:5" ht="10" x14ac:dyDescent="0.25">
      <c r="A664" s="1">
        <v>47</v>
      </c>
      <c r="B664" s="1" t="s">
        <v>82</v>
      </c>
      <c r="C664" s="2">
        <v>41141</v>
      </c>
      <c r="D664" s="3">
        <v>18000</v>
      </c>
      <c r="E664" s="1">
        <f>WEEKNUM(AdminTable[[#This Row],[Admin Date]])</f>
        <v>34</v>
      </c>
    </row>
    <row r="665" spans="1:5" ht="10" x14ac:dyDescent="0.25">
      <c r="A665" s="1">
        <v>47</v>
      </c>
      <c r="B665" s="1" t="s">
        <v>82</v>
      </c>
      <c r="C665" s="2">
        <v>41143</v>
      </c>
      <c r="D665" s="3">
        <v>18000</v>
      </c>
      <c r="E665" s="1">
        <f>WEEKNUM(AdminTable[[#This Row],[Admin Date]])</f>
        <v>34</v>
      </c>
    </row>
    <row r="666" spans="1:5" ht="10" x14ac:dyDescent="0.25">
      <c r="A666" s="1">
        <v>47</v>
      </c>
      <c r="B666" s="1" t="s">
        <v>82</v>
      </c>
      <c r="C666" s="2">
        <v>41145</v>
      </c>
      <c r="D666" s="3">
        <v>18000</v>
      </c>
      <c r="E666" s="1">
        <f>WEEKNUM(AdminTable[[#This Row],[Admin Date]])</f>
        <v>34</v>
      </c>
    </row>
    <row r="667" spans="1:5" ht="10" x14ac:dyDescent="0.25">
      <c r="A667" s="1">
        <v>47</v>
      </c>
      <c r="B667" s="1" t="s">
        <v>82</v>
      </c>
      <c r="C667" s="2">
        <v>41148</v>
      </c>
      <c r="D667" s="3">
        <v>18000</v>
      </c>
      <c r="E667" s="1">
        <f>WEEKNUM(AdminTable[[#This Row],[Admin Date]])</f>
        <v>35</v>
      </c>
    </row>
    <row r="668" spans="1:5" ht="10" x14ac:dyDescent="0.25">
      <c r="A668" s="1">
        <v>47</v>
      </c>
      <c r="B668" s="1" t="s">
        <v>82</v>
      </c>
      <c r="C668" s="2">
        <v>41150</v>
      </c>
      <c r="D668" s="3">
        <v>18000</v>
      </c>
      <c r="E668" s="1">
        <f>WEEKNUM(AdminTable[[#This Row],[Admin Date]])</f>
        <v>35</v>
      </c>
    </row>
    <row r="669" spans="1:5" ht="10" x14ac:dyDescent="0.25">
      <c r="A669" s="1">
        <v>47</v>
      </c>
      <c r="B669" s="1" t="s">
        <v>82</v>
      </c>
      <c r="C669" s="2">
        <v>41152</v>
      </c>
      <c r="D669" s="3">
        <v>18000</v>
      </c>
      <c r="E669" s="1">
        <f>WEEKNUM(AdminTable[[#This Row],[Admin Date]])</f>
        <v>35</v>
      </c>
    </row>
    <row r="670" spans="1:5" ht="10" x14ac:dyDescent="0.25">
      <c r="A670" s="1">
        <v>47</v>
      </c>
      <c r="B670" s="1" t="s">
        <v>82</v>
      </c>
      <c r="C670" s="2">
        <v>41155</v>
      </c>
      <c r="D670" s="3">
        <v>18000</v>
      </c>
      <c r="E670" s="1">
        <f>WEEKNUM(AdminTable[[#This Row],[Admin Date]])</f>
        <v>36</v>
      </c>
    </row>
    <row r="671" spans="1:5" ht="10" x14ac:dyDescent="0.25">
      <c r="A671" s="1">
        <v>47</v>
      </c>
      <c r="B671" s="1" t="s">
        <v>82</v>
      </c>
      <c r="C671" s="2">
        <v>41157</v>
      </c>
      <c r="D671" s="3">
        <v>18000</v>
      </c>
      <c r="E671" s="1">
        <f>WEEKNUM(AdminTable[[#This Row],[Admin Date]])</f>
        <v>36</v>
      </c>
    </row>
    <row r="672" spans="1:5" ht="10" x14ac:dyDescent="0.25">
      <c r="A672" s="1">
        <v>47</v>
      </c>
      <c r="B672" s="1" t="s">
        <v>83</v>
      </c>
      <c r="C672" s="2">
        <v>41164</v>
      </c>
      <c r="D672" s="3">
        <v>16</v>
      </c>
      <c r="E672" s="1">
        <f>WEEKNUM(AdminTable[[#This Row],[Admin Date]])</f>
        <v>37</v>
      </c>
    </row>
    <row r="673" spans="1:5" ht="10" x14ac:dyDescent="0.25">
      <c r="A673" s="1">
        <v>47</v>
      </c>
      <c r="B673" s="1" t="s">
        <v>83</v>
      </c>
      <c r="C673" s="2">
        <v>41192</v>
      </c>
      <c r="D673" s="3">
        <v>20</v>
      </c>
      <c r="E673" s="1">
        <f>WEEKNUM(AdminTable[[#This Row],[Admin Date]])</f>
        <v>41</v>
      </c>
    </row>
    <row r="674" spans="1:5" ht="10" x14ac:dyDescent="0.25">
      <c r="A674" s="1">
        <v>47</v>
      </c>
      <c r="B674" s="1" t="s">
        <v>83</v>
      </c>
      <c r="C674" s="2">
        <v>41227</v>
      </c>
      <c r="D674" s="3">
        <v>20</v>
      </c>
      <c r="E674" s="1">
        <f>WEEKNUM(AdminTable[[#This Row],[Admin Date]])</f>
        <v>46</v>
      </c>
    </row>
    <row r="675" spans="1:5" ht="10" x14ac:dyDescent="0.25">
      <c r="A675" s="1">
        <v>48</v>
      </c>
      <c r="B675" s="1" t="s">
        <v>82</v>
      </c>
      <c r="C675" s="2">
        <v>41092</v>
      </c>
      <c r="D675" s="3">
        <v>3200</v>
      </c>
      <c r="E675" s="1">
        <f>WEEKNUM(AdminTable[[#This Row],[Admin Date]])</f>
        <v>27</v>
      </c>
    </row>
    <row r="676" spans="1:5" ht="10" x14ac:dyDescent="0.25">
      <c r="A676" s="1">
        <v>48</v>
      </c>
      <c r="B676" s="1" t="s">
        <v>82</v>
      </c>
      <c r="C676" s="2">
        <v>41094</v>
      </c>
      <c r="D676" s="3">
        <v>3200</v>
      </c>
      <c r="E676" s="1">
        <f>WEEKNUM(AdminTable[[#This Row],[Admin Date]])</f>
        <v>27</v>
      </c>
    </row>
    <row r="677" spans="1:5" ht="10" x14ac:dyDescent="0.25">
      <c r="A677" s="1">
        <v>48</v>
      </c>
      <c r="B677" s="1" t="s">
        <v>82</v>
      </c>
      <c r="C677" s="2">
        <v>41096</v>
      </c>
      <c r="D677" s="3">
        <v>3200</v>
      </c>
      <c r="E677" s="1">
        <f>WEEKNUM(AdminTable[[#This Row],[Admin Date]])</f>
        <v>27</v>
      </c>
    </row>
    <row r="678" spans="1:5" ht="10" x14ac:dyDescent="0.25">
      <c r="A678" s="1">
        <v>48</v>
      </c>
      <c r="B678" s="1" t="s">
        <v>82</v>
      </c>
      <c r="C678" s="2">
        <v>41099</v>
      </c>
      <c r="D678" s="3">
        <v>3200</v>
      </c>
      <c r="E678" s="1">
        <f>WEEKNUM(AdminTable[[#This Row],[Admin Date]])</f>
        <v>28</v>
      </c>
    </row>
    <row r="679" spans="1:5" ht="10" x14ac:dyDescent="0.25">
      <c r="A679" s="1">
        <v>48</v>
      </c>
      <c r="B679" s="1" t="s">
        <v>82</v>
      </c>
      <c r="C679" s="2">
        <v>41101</v>
      </c>
      <c r="D679" s="3">
        <v>3200</v>
      </c>
      <c r="E679" s="1">
        <f>WEEKNUM(AdminTable[[#This Row],[Admin Date]])</f>
        <v>28</v>
      </c>
    </row>
    <row r="680" spans="1:5" ht="10" x14ac:dyDescent="0.25">
      <c r="A680" s="1">
        <v>48</v>
      </c>
      <c r="B680" s="1" t="s">
        <v>82</v>
      </c>
      <c r="C680" s="2">
        <v>41103</v>
      </c>
      <c r="D680" s="3">
        <v>3200</v>
      </c>
      <c r="E680" s="1">
        <f>WEEKNUM(AdminTable[[#This Row],[Admin Date]])</f>
        <v>28</v>
      </c>
    </row>
    <row r="681" spans="1:5" ht="10" x14ac:dyDescent="0.25">
      <c r="A681" s="1">
        <v>48</v>
      </c>
      <c r="B681" s="1" t="s">
        <v>82</v>
      </c>
      <c r="C681" s="2">
        <v>41106</v>
      </c>
      <c r="D681" s="3">
        <v>3200</v>
      </c>
      <c r="E681" s="1">
        <f>WEEKNUM(AdminTable[[#This Row],[Admin Date]])</f>
        <v>29</v>
      </c>
    </row>
    <row r="682" spans="1:5" ht="10" x14ac:dyDescent="0.25">
      <c r="A682" s="1">
        <v>48</v>
      </c>
      <c r="B682" s="1" t="s">
        <v>82</v>
      </c>
      <c r="C682" s="2">
        <v>41108</v>
      </c>
      <c r="D682" s="3">
        <v>3200</v>
      </c>
      <c r="E682" s="1">
        <f>WEEKNUM(AdminTable[[#This Row],[Admin Date]])</f>
        <v>29</v>
      </c>
    </row>
    <row r="683" spans="1:5" ht="10" x14ac:dyDescent="0.25">
      <c r="A683" s="1">
        <v>48</v>
      </c>
      <c r="B683" s="1" t="s">
        <v>82</v>
      </c>
      <c r="C683" s="2">
        <v>41110</v>
      </c>
      <c r="D683" s="3">
        <v>2900</v>
      </c>
      <c r="E683" s="1">
        <f>WEEKNUM(AdminTable[[#This Row],[Admin Date]])</f>
        <v>29</v>
      </c>
    </row>
    <row r="684" spans="1:5" ht="10" x14ac:dyDescent="0.25">
      <c r="A684" s="1">
        <v>48</v>
      </c>
      <c r="B684" s="1" t="s">
        <v>82</v>
      </c>
      <c r="C684" s="2">
        <v>41113</v>
      </c>
      <c r="D684" s="3">
        <v>2900</v>
      </c>
      <c r="E684" s="1">
        <f>WEEKNUM(AdminTable[[#This Row],[Admin Date]])</f>
        <v>30</v>
      </c>
    </row>
    <row r="685" spans="1:5" ht="10" x14ac:dyDescent="0.25">
      <c r="A685" s="1">
        <v>48</v>
      </c>
      <c r="B685" s="1" t="s">
        <v>82</v>
      </c>
      <c r="C685" s="2">
        <v>41115</v>
      </c>
      <c r="D685" s="3">
        <v>2900</v>
      </c>
      <c r="E685" s="1">
        <f>WEEKNUM(AdminTable[[#This Row],[Admin Date]])</f>
        <v>30</v>
      </c>
    </row>
    <row r="686" spans="1:5" ht="10" x14ac:dyDescent="0.25">
      <c r="A686" s="1">
        <v>48</v>
      </c>
      <c r="B686" s="1" t="s">
        <v>82</v>
      </c>
      <c r="C686" s="2">
        <v>41117</v>
      </c>
      <c r="D686" s="3">
        <v>2900</v>
      </c>
      <c r="E686" s="1">
        <f>WEEKNUM(AdminTable[[#This Row],[Admin Date]])</f>
        <v>30</v>
      </c>
    </row>
    <row r="687" spans="1:5" ht="10" x14ac:dyDescent="0.25">
      <c r="A687" s="1">
        <v>48</v>
      </c>
      <c r="B687" s="1" t="s">
        <v>82</v>
      </c>
      <c r="C687" s="2">
        <v>41120</v>
      </c>
      <c r="D687" s="3">
        <v>2900</v>
      </c>
      <c r="E687" s="1">
        <f>WEEKNUM(AdminTable[[#This Row],[Admin Date]])</f>
        <v>31</v>
      </c>
    </row>
    <row r="688" spans="1:5" ht="10" x14ac:dyDescent="0.25">
      <c r="A688" s="1">
        <v>48</v>
      </c>
      <c r="B688" s="1" t="s">
        <v>82</v>
      </c>
      <c r="C688" s="2">
        <v>41122</v>
      </c>
      <c r="D688" s="3">
        <v>2900</v>
      </c>
      <c r="E688" s="1">
        <f>WEEKNUM(AdminTable[[#This Row],[Admin Date]])</f>
        <v>31</v>
      </c>
    </row>
    <row r="689" spans="1:5" ht="10" x14ac:dyDescent="0.25">
      <c r="A689" s="1">
        <v>48</v>
      </c>
      <c r="B689" s="1" t="s">
        <v>82</v>
      </c>
      <c r="C689" s="2">
        <v>41124</v>
      </c>
      <c r="D689" s="3">
        <v>2900</v>
      </c>
      <c r="E689" s="1">
        <f>WEEKNUM(AdminTable[[#This Row],[Admin Date]])</f>
        <v>31</v>
      </c>
    </row>
    <row r="690" spans="1:5" ht="10" x14ac:dyDescent="0.25">
      <c r="A690" s="1">
        <v>48</v>
      </c>
      <c r="B690" s="1" t="s">
        <v>82</v>
      </c>
      <c r="C690" s="2">
        <v>41127</v>
      </c>
      <c r="D690" s="3">
        <v>2900</v>
      </c>
      <c r="E690" s="1">
        <f>WEEKNUM(AdminTable[[#This Row],[Admin Date]])</f>
        <v>32</v>
      </c>
    </row>
    <row r="691" spans="1:5" ht="10" x14ac:dyDescent="0.25">
      <c r="A691" s="1">
        <v>48</v>
      </c>
      <c r="B691" s="1" t="s">
        <v>82</v>
      </c>
      <c r="C691" s="2">
        <v>41129</v>
      </c>
      <c r="D691" s="3">
        <v>2900</v>
      </c>
      <c r="E691" s="1">
        <f>WEEKNUM(AdminTable[[#This Row],[Admin Date]])</f>
        <v>32</v>
      </c>
    </row>
    <row r="692" spans="1:5" ht="10" x14ac:dyDescent="0.25">
      <c r="A692" s="1">
        <v>48</v>
      </c>
      <c r="B692" s="1" t="s">
        <v>82</v>
      </c>
      <c r="C692" s="2">
        <v>41131</v>
      </c>
      <c r="D692" s="3">
        <v>2900</v>
      </c>
      <c r="E692" s="1">
        <f>WEEKNUM(AdminTable[[#This Row],[Admin Date]])</f>
        <v>32</v>
      </c>
    </row>
    <row r="693" spans="1:5" ht="10" x14ac:dyDescent="0.25">
      <c r="A693" s="1">
        <v>48</v>
      </c>
      <c r="B693" s="1" t="s">
        <v>82</v>
      </c>
      <c r="C693" s="2">
        <v>41134</v>
      </c>
      <c r="D693" s="3">
        <v>2900</v>
      </c>
      <c r="E693" s="1">
        <f>WEEKNUM(AdminTable[[#This Row],[Admin Date]])</f>
        <v>33</v>
      </c>
    </row>
    <row r="694" spans="1:5" ht="10" x14ac:dyDescent="0.25">
      <c r="A694" s="1">
        <v>48</v>
      </c>
      <c r="B694" s="1" t="s">
        <v>82</v>
      </c>
      <c r="C694" s="2">
        <v>41136</v>
      </c>
      <c r="D694" s="3">
        <v>2900</v>
      </c>
      <c r="E694" s="1">
        <f>WEEKNUM(AdminTable[[#This Row],[Admin Date]])</f>
        <v>33</v>
      </c>
    </row>
    <row r="695" spans="1:5" ht="10" x14ac:dyDescent="0.25">
      <c r="A695" s="1">
        <v>48</v>
      </c>
      <c r="B695" s="1" t="s">
        <v>82</v>
      </c>
      <c r="C695" s="2">
        <v>41155</v>
      </c>
      <c r="D695" s="3">
        <v>2000</v>
      </c>
      <c r="E695" s="1">
        <f>WEEKNUM(AdminTable[[#This Row],[Admin Date]])</f>
        <v>36</v>
      </c>
    </row>
    <row r="696" spans="1:5" ht="10" x14ac:dyDescent="0.25">
      <c r="A696" s="1">
        <v>48</v>
      </c>
      <c r="B696" s="1" t="s">
        <v>82</v>
      </c>
      <c r="C696" s="2">
        <v>41157</v>
      </c>
      <c r="D696" s="3">
        <v>2000</v>
      </c>
      <c r="E696" s="1">
        <f>WEEKNUM(AdminTable[[#This Row],[Admin Date]])</f>
        <v>36</v>
      </c>
    </row>
    <row r="697" spans="1:5" ht="10" x14ac:dyDescent="0.25">
      <c r="A697" s="1">
        <v>48</v>
      </c>
      <c r="B697" s="1" t="s">
        <v>83</v>
      </c>
      <c r="C697" s="2">
        <v>41164</v>
      </c>
      <c r="D697" s="3">
        <v>4</v>
      </c>
      <c r="E697" s="1">
        <f>WEEKNUM(AdminTable[[#This Row],[Admin Date]])</f>
        <v>37</v>
      </c>
    </row>
    <row r="698" spans="1:5" ht="10" x14ac:dyDescent="0.25">
      <c r="A698" s="1">
        <v>48</v>
      </c>
      <c r="B698" s="1" t="s">
        <v>83</v>
      </c>
      <c r="C698" s="2">
        <v>41192</v>
      </c>
      <c r="D698" s="3">
        <v>3</v>
      </c>
      <c r="E698" s="1">
        <f>WEEKNUM(AdminTable[[#This Row],[Admin Date]])</f>
        <v>41</v>
      </c>
    </row>
    <row r="699" spans="1:5" ht="10" x14ac:dyDescent="0.25">
      <c r="A699" s="1">
        <v>48</v>
      </c>
      <c r="B699" s="1" t="s">
        <v>83</v>
      </c>
      <c r="C699" s="2">
        <v>41227</v>
      </c>
      <c r="D699" s="3">
        <v>5</v>
      </c>
      <c r="E699" s="1">
        <f>WEEKNUM(AdminTable[[#This Row],[Admin Date]])</f>
        <v>46</v>
      </c>
    </row>
    <row r="700" spans="1:5" ht="10" x14ac:dyDescent="0.25">
      <c r="A700" s="1">
        <v>49</v>
      </c>
      <c r="B700" s="1" t="s">
        <v>82</v>
      </c>
      <c r="C700" s="2">
        <v>41093</v>
      </c>
      <c r="D700" s="3">
        <v>1700</v>
      </c>
      <c r="E700" s="1">
        <f>WEEKNUM(AdminTable[[#This Row],[Admin Date]])</f>
        <v>27</v>
      </c>
    </row>
    <row r="701" spans="1:5" ht="10" x14ac:dyDescent="0.25">
      <c r="A701" s="1">
        <v>49</v>
      </c>
      <c r="B701" s="1" t="s">
        <v>82</v>
      </c>
      <c r="C701" s="2">
        <v>41095</v>
      </c>
      <c r="D701" s="3">
        <v>1700</v>
      </c>
      <c r="E701" s="1">
        <f>WEEKNUM(AdminTable[[#This Row],[Admin Date]])</f>
        <v>27</v>
      </c>
    </row>
    <row r="702" spans="1:5" ht="10" x14ac:dyDescent="0.25">
      <c r="A702" s="1">
        <v>49</v>
      </c>
      <c r="B702" s="1" t="s">
        <v>82</v>
      </c>
      <c r="C702" s="2">
        <v>41111</v>
      </c>
      <c r="D702" s="3">
        <v>1700</v>
      </c>
      <c r="E702" s="1">
        <f>WEEKNUM(AdminTable[[#This Row],[Admin Date]])</f>
        <v>29</v>
      </c>
    </row>
    <row r="703" spans="1:5" ht="10" x14ac:dyDescent="0.25">
      <c r="A703" s="1">
        <v>49</v>
      </c>
      <c r="B703" s="1" t="s">
        <v>82</v>
      </c>
      <c r="C703" s="2">
        <v>41114</v>
      </c>
      <c r="D703" s="3">
        <v>1700</v>
      </c>
      <c r="E703" s="1">
        <f>WEEKNUM(AdminTable[[#This Row],[Admin Date]])</f>
        <v>30</v>
      </c>
    </row>
    <row r="704" spans="1:5" ht="10" x14ac:dyDescent="0.25">
      <c r="A704" s="1">
        <v>49</v>
      </c>
      <c r="B704" s="1" t="s">
        <v>82</v>
      </c>
      <c r="C704" s="2">
        <v>41116</v>
      </c>
      <c r="D704" s="3">
        <v>1700</v>
      </c>
      <c r="E704" s="1">
        <f>WEEKNUM(AdminTable[[#This Row],[Admin Date]])</f>
        <v>30</v>
      </c>
    </row>
    <row r="705" spans="1:5" ht="10" x14ac:dyDescent="0.25">
      <c r="A705" s="1">
        <v>49</v>
      </c>
      <c r="B705" s="1" t="s">
        <v>82</v>
      </c>
      <c r="C705" s="2">
        <v>41118</v>
      </c>
      <c r="D705" s="3">
        <v>1700</v>
      </c>
      <c r="E705" s="1">
        <f>WEEKNUM(AdminTable[[#This Row],[Admin Date]])</f>
        <v>30</v>
      </c>
    </row>
    <row r="706" spans="1:5" ht="10" x14ac:dyDescent="0.25">
      <c r="A706" s="1">
        <v>49</v>
      </c>
      <c r="B706" s="1" t="s">
        <v>82</v>
      </c>
      <c r="C706" s="2">
        <v>41121</v>
      </c>
      <c r="D706" s="3">
        <v>1700</v>
      </c>
      <c r="E706" s="1">
        <f>WEEKNUM(AdminTable[[#This Row],[Admin Date]])</f>
        <v>31</v>
      </c>
    </row>
    <row r="707" spans="1:5" ht="10" x14ac:dyDescent="0.25">
      <c r="A707" s="1">
        <v>49</v>
      </c>
      <c r="B707" s="1" t="s">
        <v>82</v>
      </c>
      <c r="C707" s="2">
        <v>41123</v>
      </c>
      <c r="D707" s="3">
        <v>1700</v>
      </c>
      <c r="E707" s="1">
        <f>WEEKNUM(AdminTable[[#This Row],[Admin Date]])</f>
        <v>31</v>
      </c>
    </row>
    <row r="708" spans="1:5" ht="10" x14ac:dyDescent="0.25">
      <c r="A708" s="1">
        <v>49</v>
      </c>
      <c r="B708" s="1" t="s">
        <v>82</v>
      </c>
      <c r="C708" s="2">
        <v>41125</v>
      </c>
      <c r="D708" s="3">
        <v>1700</v>
      </c>
      <c r="E708" s="1">
        <f>WEEKNUM(AdminTable[[#This Row],[Admin Date]])</f>
        <v>31</v>
      </c>
    </row>
    <row r="709" spans="1:5" ht="10" x14ac:dyDescent="0.25">
      <c r="A709" s="1">
        <v>49</v>
      </c>
      <c r="B709" s="1" t="s">
        <v>82</v>
      </c>
      <c r="C709" s="2">
        <v>41128</v>
      </c>
      <c r="D709" s="3">
        <v>1700</v>
      </c>
      <c r="E709" s="1">
        <f>WEEKNUM(AdminTable[[#This Row],[Admin Date]])</f>
        <v>32</v>
      </c>
    </row>
    <row r="710" spans="1:5" ht="10" x14ac:dyDescent="0.25">
      <c r="A710" s="1">
        <v>49</v>
      </c>
      <c r="B710" s="1" t="s">
        <v>82</v>
      </c>
      <c r="C710" s="2">
        <v>41130</v>
      </c>
      <c r="D710" s="3">
        <v>1700</v>
      </c>
      <c r="E710" s="1">
        <f>WEEKNUM(AdminTable[[#This Row],[Admin Date]])</f>
        <v>32</v>
      </c>
    </row>
    <row r="711" spans="1:5" ht="10" x14ac:dyDescent="0.25">
      <c r="A711" s="1">
        <v>49</v>
      </c>
      <c r="B711" s="1" t="s">
        <v>82</v>
      </c>
      <c r="C711" s="2">
        <v>41132</v>
      </c>
      <c r="D711" s="3">
        <v>1700</v>
      </c>
      <c r="E711" s="1">
        <f>WEEKNUM(AdminTable[[#This Row],[Admin Date]])</f>
        <v>32</v>
      </c>
    </row>
    <row r="712" spans="1:5" ht="10" x14ac:dyDescent="0.25">
      <c r="A712" s="1">
        <v>49</v>
      </c>
      <c r="B712" s="1" t="s">
        <v>82</v>
      </c>
      <c r="C712" s="2">
        <v>41135</v>
      </c>
      <c r="D712" s="3">
        <v>1700</v>
      </c>
      <c r="E712" s="1">
        <f>WEEKNUM(AdminTable[[#This Row],[Admin Date]])</f>
        <v>33</v>
      </c>
    </row>
    <row r="713" spans="1:5" ht="10" x14ac:dyDescent="0.25">
      <c r="A713" s="1">
        <v>49</v>
      </c>
      <c r="B713" s="1" t="s">
        <v>82</v>
      </c>
      <c r="C713" s="2">
        <v>41137</v>
      </c>
      <c r="D713" s="3">
        <v>1700</v>
      </c>
      <c r="E713" s="1">
        <f>WEEKNUM(AdminTable[[#This Row],[Admin Date]])</f>
        <v>33</v>
      </c>
    </row>
    <row r="714" spans="1:5" ht="10" x14ac:dyDescent="0.25">
      <c r="A714" s="1">
        <v>49</v>
      </c>
      <c r="B714" s="1" t="s">
        <v>82</v>
      </c>
      <c r="C714" s="2">
        <v>41142</v>
      </c>
      <c r="D714" s="3">
        <v>1700</v>
      </c>
      <c r="E714" s="1">
        <f>WEEKNUM(AdminTable[[#This Row],[Admin Date]])</f>
        <v>34</v>
      </c>
    </row>
    <row r="715" spans="1:5" ht="10" x14ac:dyDescent="0.25">
      <c r="A715" s="1">
        <v>49</v>
      </c>
      <c r="B715" s="1" t="s">
        <v>82</v>
      </c>
      <c r="C715" s="2">
        <v>41144</v>
      </c>
      <c r="D715" s="3">
        <v>1700</v>
      </c>
      <c r="E715" s="1">
        <f>WEEKNUM(AdminTable[[#This Row],[Admin Date]])</f>
        <v>34</v>
      </c>
    </row>
    <row r="716" spans="1:5" ht="10" x14ac:dyDescent="0.25">
      <c r="A716" s="1">
        <v>49</v>
      </c>
      <c r="B716" s="1" t="s">
        <v>82</v>
      </c>
      <c r="C716" s="2">
        <v>41146</v>
      </c>
      <c r="D716" s="3">
        <v>1700</v>
      </c>
      <c r="E716" s="1">
        <f>WEEKNUM(AdminTable[[#This Row],[Admin Date]])</f>
        <v>34</v>
      </c>
    </row>
    <row r="717" spans="1:5" ht="10" x14ac:dyDescent="0.25">
      <c r="A717" s="1">
        <v>49</v>
      </c>
      <c r="B717" s="1" t="s">
        <v>82</v>
      </c>
      <c r="C717" s="2">
        <v>41149</v>
      </c>
      <c r="D717" s="3">
        <v>1700</v>
      </c>
      <c r="E717" s="1">
        <f>WEEKNUM(AdminTable[[#This Row],[Admin Date]])</f>
        <v>35</v>
      </c>
    </row>
    <row r="718" spans="1:5" ht="10" x14ac:dyDescent="0.25">
      <c r="A718" s="1">
        <v>49</v>
      </c>
      <c r="B718" s="1" t="s">
        <v>82</v>
      </c>
      <c r="C718" s="2">
        <v>41151</v>
      </c>
      <c r="D718" s="3">
        <v>1700</v>
      </c>
      <c r="E718" s="1">
        <f>WEEKNUM(AdminTable[[#This Row],[Admin Date]])</f>
        <v>35</v>
      </c>
    </row>
    <row r="719" spans="1:5" ht="10" x14ac:dyDescent="0.25">
      <c r="A719" s="1">
        <v>49</v>
      </c>
      <c r="B719" s="1" t="s">
        <v>82</v>
      </c>
      <c r="C719" s="2">
        <v>41153</v>
      </c>
      <c r="D719" s="3">
        <v>1700</v>
      </c>
      <c r="E719" s="1">
        <f>WEEKNUM(AdminTable[[#This Row],[Admin Date]])</f>
        <v>35</v>
      </c>
    </row>
    <row r="720" spans="1:5" ht="10" x14ac:dyDescent="0.25">
      <c r="A720" s="1">
        <v>49</v>
      </c>
      <c r="B720" s="1" t="s">
        <v>82</v>
      </c>
      <c r="C720" s="2">
        <v>41156</v>
      </c>
      <c r="D720" s="3">
        <v>1700</v>
      </c>
      <c r="E720" s="1">
        <f>WEEKNUM(AdminTable[[#This Row],[Admin Date]])</f>
        <v>36</v>
      </c>
    </row>
    <row r="721" spans="1:5" ht="10" x14ac:dyDescent="0.25">
      <c r="A721" s="1">
        <v>49</v>
      </c>
      <c r="B721" s="1" t="s">
        <v>82</v>
      </c>
      <c r="C721" s="2">
        <v>41158</v>
      </c>
      <c r="D721" s="3">
        <v>1700</v>
      </c>
      <c r="E721" s="1">
        <f>WEEKNUM(AdminTable[[#This Row],[Admin Date]])</f>
        <v>36</v>
      </c>
    </row>
    <row r="722" spans="1:5" ht="10" x14ac:dyDescent="0.25">
      <c r="A722" s="1">
        <v>49</v>
      </c>
      <c r="B722" s="1" t="s">
        <v>83</v>
      </c>
      <c r="C722" s="2">
        <v>41165</v>
      </c>
      <c r="D722" s="3">
        <v>4</v>
      </c>
      <c r="E722" s="1">
        <f>WEEKNUM(AdminTable[[#This Row],[Admin Date]])</f>
        <v>37</v>
      </c>
    </row>
    <row r="723" spans="1:5" ht="10" x14ac:dyDescent="0.25">
      <c r="A723" s="1">
        <v>50</v>
      </c>
      <c r="B723" s="1" t="s">
        <v>82</v>
      </c>
      <c r="C723" s="2">
        <v>41093</v>
      </c>
      <c r="D723" s="3">
        <v>8000</v>
      </c>
      <c r="E723" s="1">
        <f>WEEKNUM(AdminTable[[#This Row],[Admin Date]])</f>
        <v>27</v>
      </c>
    </row>
    <row r="724" spans="1:5" ht="10" x14ac:dyDescent="0.25">
      <c r="A724" s="1">
        <v>50</v>
      </c>
      <c r="B724" s="1" t="s">
        <v>82</v>
      </c>
      <c r="C724" s="2">
        <v>41095</v>
      </c>
      <c r="D724" s="3">
        <v>8000</v>
      </c>
      <c r="E724" s="1">
        <f>WEEKNUM(AdminTable[[#This Row],[Admin Date]])</f>
        <v>27</v>
      </c>
    </row>
    <row r="725" spans="1:5" ht="10" x14ac:dyDescent="0.25">
      <c r="A725" s="1">
        <v>50</v>
      </c>
      <c r="B725" s="1" t="s">
        <v>82</v>
      </c>
      <c r="C725" s="2">
        <v>41097</v>
      </c>
      <c r="D725" s="3">
        <v>8000</v>
      </c>
      <c r="E725" s="1">
        <f>WEEKNUM(AdminTable[[#This Row],[Admin Date]])</f>
        <v>27</v>
      </c>
    </row>
    <row r="726" spans="1:5" ht="10" x14ac:dyDescent="0.25">
      <c r="A726" s="1">
        <v>50</v>
      </c>
      <c r="B726" s="1" t="s">
        <v>82</v>
      </c>
      <c r="C726" s="2">
        <v>41100</v>
      </c>
      <c r="D726" s="3">
        <v>8000</v>
      </c>
      <c r="E726" s="1">
        <f>WEEKNUM(AdminTable[[#This Row],[Admin Date]])</f>
        <v>28</v>
      </c>
    </row>
    <row r="727" spans="1:5" ht="10" x14ac:dyDescent="0.25">
      <c r="A727" s="1">
        <v>50</v>
      </c>
      <c r="B727" s="1" t="s">
        <v>82</v>
      </c>
      <c r="C727" s="2">
        <v>41102</v>
      </c>
      <c r="D727" s="3">
        <v>8000</v>
      </c>
      <c r="E727" s="1">
        <f>WEEKNUM(AdminTable[[#This Row],[Admin Date]])</f>
        <v>28</v>
      </c>
    </row>
    <row r="728" spans="1:5" ht="10" x14ac:dyDescent="0.25">
      <c r="A728" s="1">
        <v>50</v>
      </c>
      <c r="B728" s="1" t="s">
        <v>82</v>
      </c>
      <c r="C728" s="2">
        <v>41104</v>
      </c>
      <c r="D728" s="3">
        <v>8000</v>
      </c>
      <c r="E728" s="1">
        <f>WEEKNUM(AdminTable[[#This Row],[Admin Date]])</f>
        <v>28</v>
      </c>
    </row>
    <row r="729" spans="1:5" ht="10" x14ac:dyDescent="0.25">
      <c r="A729" s="1">
        <v>50</v>
      </c>
      <c r="B729" s="1" t="s">
        <v>82</v>
      </c>
      <c r="C729" s="2">
        <v>41107</v>
      </c>
      <c r="D729" s="3">
        <v>8000</v>
      </c>
      <c r="E729" s="1">
        <f>WEEKNUM(AdminTable[[#This Row],[Admin Date]])</f>
        <v>29</v>
      </c>
    </row>
    <row r="730" spans="1:5" ht="10" x14ac:dyDescent="0.25">
      <c r="A730" s="1">
        <v>50</v>
      </c>
      <c r="B730" s="1" t="s">
        <v>82</v>
      </c>
      <c r="C730" s="2">
        <v>41109</v>
      </c>
      <c r="D730" s="3">
        <v>8000</v>
      </c>
      <c r="E730" s="1">
        <f>WEEKNUM(AdminTable[[#This Row],[Admin Date]])</f>
        <v>29</v>
      </c>
    </row>
    <row r="731" spans="1:5" ht="10" x14ac:dyDescent="0.25">
      <c r="A731" s="1">
        <v>50</v>
      </c>
      <c r="B731" s="1" t="s">
        <v>82</v>
      </c>
      <c r="C731" s="2">
        <v>41118</v>
      </c>
      <c r="D731" s="3">
        <v>7200</v>
      </c>
      <c r="E731" s="1">
        <f>WEEKNUM(AdminTable[[#This Row],[Admin Date]])</f>
        <v>30</v>
      </c>
    </row>
    <row r="732" spans="1:5" ht="10" x14ac:dyDescent="0.25">
      <c r="A732" s="1">
        <v>50</v>
      </c>
      <c r="B732" s="1" t="s">
        <v>82</v>
      </c>
      <c r="C732" s="2">
        <v>41121</v>
      </c>
      <c r="D732" s="3">
        <v>7200</v>
      </c>
      <c r="E732" s="1">
        <f>WEEKNUM(AdminTable[[#This Row],[Admin Date]])</f>
        <v>31</v>
      </c>
    </row>
    <row r="733" spans="1:5" ht="10" x14ac:dyDescent="0.25">
      <c r="A733" s="1">
        <v>50</v>
      </c>
      <c r="B733" s="1" t="s">
        <v>82</v>
      </c>
      <c r="C733" s="2">
        <v>41123</v>
      </c>
      <c r="D733" s="3">
        <v>7200</v>
      </c>
      <c r="E733" s="1">
        <f>WEEKNUM(AdminTable[[#This Row],[Admin Date]])</f>
        <v>31</v>
      </c>
    </row>
    <row r="734" spans="1:5" ht="10" x14ac:dyDescent="0.25">
      <c r="A734" s="1">
        <v>50</v>
      </c>
      <c r="B734" s="1" t="s">
        <v>82</v>
      </c>
      <c r="C734" s="2">
        <v>41125</v>
      </c>
      <c r="D734" s="3">
        <v>7200</v>
      </c>
      <c r="E734" s="1">
        <f>WEEKNUM(AdminTable[[#This Row],[Admin Date]])</f>
        <v>31</v>
      </c>
    </row>
    <row r="735" spans="1:5" ht="10" x14ac:dyDescent="0.25">
      <c r="A735" s="1">
        <v>50</v>
      </c>
      <c r="B735" s="1" t="s">
        <v>82</v>
      </c>
      <c r="C735" s="2">
        <v>41128</v>
      </c>
      <c r="D735" s="3">
        <v>7200</v>
      </c>
      <c r="E735" s="1">
        <f>WEEKNUM(AdminTable[[#This Row],[Admin Date]])</f>
        <v>32</v>
      </c>
    </row>
    <row r="736" spans="1:5" ht="10" x14ac:dyDescent="0.25">
      <c r="A736" s="1">
        <v>50</v>
      </c>
      <c r="B736" s="1" t="s">
        <v>82</v>
      </c>
      <c r="C736" s="2">
        <v>41130</v>
      </c>
      <c r="D736" s="3">
        <v>7200</v>
      </c>
      <c r="E736" s="1">
        <f>WEEKNUM(AdminTable[[#This Row],[Admin Date]])</f>
        <v>32</v>
      </c>
    </row>
    <row r="737" spans="1:5" ht="10" x14ac:dyDescent="0.25">
      <c r="A737" s="1">
        <v>50</v>
      </c>
      <c r="B737" s="1" t="s">
        <v>82</v>
      </c>
      <c r="C737" s="2">
        <v>41132</v>
      </c>
      <c r="D737" s="3">
        <v>7200</v>
      </c>
      <c r="E737" s="1">
        <f>WEEKNUM(AdminTable[[#This Row],[Admin Date]])</f>
        <v>32</v>
      </c>
    </row>
    <row r="738" spans="1:5" ht="10" x14ac:dyDescent="0.25">
      <c r="A738" s="1">
        <v>50</v>
      </c>
      <c r="B738" s="1" t="s">
        <v>82</v>
      </c>
      <c r="C738" s="2">
        <v>41135</v>
      </c>
      <c r="D738" s="3">
        <v>7200</v>
      </c>
      <c r="E738" s="1">
        <f>WEEKNUM(AdminTable[[#This Row],[Admin Date]])</f>
        <v>33</v>
      </c>
    </row>
    <row r="739" spans="1:5" ht="10" x14ac:dyDescent="0.25">
      <c r="A739" s="1">
        <v>50</v>
      </c>
      <c r="B739" s="1" t="s">
        <v>82</v>
      </c>
      <c r="C739" s="2">
        <v>41137</v>
      </c>
      <c r="D739" s="3">
        <v>7200</v>
      </c>
      <c r="E739" s="1">
        <f>WEEKNUM(AdminTable[[#This Row],[Admin Date]])</f>
        <v>33</v>
      </c>
    </row>
    <row r="740" spans="1:5" ht="10" x14ac:dyDescent="0.25">
      <c r="A740" s="1">
        <v>50</v>
      </c>
      <c r="B740" s="1" t="s">
        <v>82</v>
      </c>
      <c r="C740" s="2">
        <v>41139</v>
      </c>
      <c r="D740" s="3">
        <v>7200</v>
      </c>
      <c r="E740" s="1">
        <f>WEEKNUM(AdminTable[[#This Row],[Admin Date]])</f>
        <v>33</v>
      </c>
    </row>
    <row r="741" spans="1:5" ht="10" x14ac:dyDescent="0.25">
      <c r="A741" s="1">
        <v>50</v>
      </c>
      <c r="B741" s="1" t="s">
        <v>82</v>
      </c>
      <c r="C741" s="2">
        <v>41142</v>
      </c>
      <c r="D741" s="3">
        <v>7200</v>
      </c>
      <c r="E741" s="1">
        <f>WEEKNUM(AdminTable[[#This Row],[Admin Date]])</f>
        <v>34</v>
      </c>
    </row>
    <row r="742" spans="1:5" ht="10" x14ac:dyDescent="0.25">
      <c r="A742" s="1">
        <v>50</v>
      </c>
      <c r="B742" s="1" t="s">
        <v>82</v>
      </c>
      <c r="C742" s="2">
        <v>41144</v>
      </c>
      <c r="D742" s="3">
        <v>7200</v>
      </c>
      <c r="E742" s="1">
        <f>WEEKNUM(AdminTable[[#This Row],[Admin Date]])</f>
        <v>34</v>
      </c>
    </row>
    <row r="743" spans="1:5" ht="10" x14ac:dyDescent="0.25">
      <c r="A743" s="1">
        <v>50</v>
      </c>
      <c r="B743" s="1" t="s">
        <v>82</v>
      </c>
      <c r="C743" s="2">
        <v>41146</v>
      </c>
      <c r="D743" s="3">
        <v>7200</v>
      </c>
      <c r="E743" s="1">
        <f>WEEKNUM(AdminTable[[#This Row],[Admin Date]])</f>
        <v>34</v>
      </c>
    </row>
    <row r="744" spans="1:5" ht="10" x14ac:dyDescent="0.25">
      <c r="A744" s="1">
        <v>50</v>
      </c>
      <c r="B744" s="1" t="s">
        <v>82</v>
      </c>
      <c r="C744" s="2">
        <v>41149</v>
      </c>
      <c r="D744" s="3">
        <v>7200</v>
      </c>
      <c r="E744" s="1">
        <f>WEEKNUM(AdminTable[[#This Row],[Admin Date]])</f>
        <v>35</v>
      </c>
    </row>
    <row r="745" spans="1:5" ht="10" x14ac:dyDescent="0.25">
      <c r="A745" s="1">
        <v>50</v>
      </c>
      <c r="B745" s="1" t="s">
        <v>82</v>
      </c>
      <c r="C745" s="2">
        <v>41151</v>
      </c>
      <c r="D745" s="3">
        <v>7200</v>
      </c>
      <c r="E745" s="1">
        <f>WEEKNUM(AdminTable[[#This Row],[Admin Date]])</f>
        <v>35</v>
      </c>
    </row>
    <row r="746" spans="1:5" ht="10" x14ac:dyDescent="0.25">
      <c r="A746" s="1">
        <v>50</v>
      </c>
      <c r="B746" s="1" t="s">
        <v>82</v>
      </c>
      <c r="C746" s="2">
        <v>41153</v>
      </c>
      <c r="D746" s="3">
        <v>7200</v>
      </c>
      <c r="E746" s="1">
        <f>WEEKNUM(AdminTable[[#This Row],[Admin Date]])</f>
        <v>35</v>
      </c>
    </row>
    <row r="747" spans="1:5" ht="10" x14ac:dyDescent="0.25">
      <c r="A747" s="1">
        <v>50</v>
      </c>
      <c r="B747" s="1" t="s">
        <v>82</v>
      </c>
      <c r="C747" s="2">
        <v>41156</v>
      </c>
      <c r="D747" s="3">
        <v>7200</v>
      </c>
      <c r="E747" s="1">
        <f>WEEKNUM(AdminTable[[#This Row],[Admin Date]])</f>
        <v>36</v>
      </c>
    </row>
    <row r="748" spans="1:5" ht="10" x14ac:dyDescent="0.25">
      <c r="A748" s="1">
        <v>50</v>
      </c>
      <c r="B748" s="1" t="s">
        <v>82</v>
      </c>
      <c r="C748" s="2">
        <v>41158</v>
      </c>
      <c r="D748" s="3">
        <v>6500</v>
      </c>
      <c r="E748" s="1">
        <f>WEEKNUM(AdminTable[[#This Row],[Admin Date]])</f>
        <v>36</v>
      </c>
    </row>
    <row r="749" spans="1:5" ht="10" x14ac:dyDescent="0.25">
      <c r="A749" s="1">
        <v>51</v>
      </c>
      <c r="B749" s="1" t="s">
        <v>82</v>
      </c>
      <c r="C749" s="2">
        <v>41093</v>
      </c>
      <c r="D749" s="3">
        <v>5000</v>
      </c>
      <c r="E749" s="1">
        <f>WEEKNUM(AdminTable[[#This Row],[Admin Date]])</f>
        <v>27</v>
      </c>
    </row>
    <row r="750" spans="1:5" ht="10" x14ac:dyDescent="0.25">
      <c r="A750" s="1">
        <v>52</v>
      </c>
      <c r="B750" s="1" t="s">
        <v>82</v>
      </c>
      <c r="C750" s="2">
        <v>41125</v>
      </c>
      <c r="D750" s="3">
        <v>4200</v>
      </c>
      <c r="E750" s="1">
        <f>WEEKNUM(AdminTable[[#This Row],[Admin Date]])</f>
        <v>31</v>
      </c>
    </row>
    <row r="751" spans="1:5" ht="10" x14ac:dyDescent="0.25">
      <c r="A751" s="1">
        <v>52</v>
      </c>
      <c r="B751" s="1" t="s">
        <v>82</v>
      </c>
      <c r="C751" s="2">
        <v>41128</v>
      </c>
      <c r="D751" s="3">
        <v>4200</v>
      </c>
      <c r="E751" s="1">
        <f>WEEKNUM(AdminTable[[#This Row],[Admin Date]])</f>
        <v>32</v>
      </c>
    </row>
    <row r="752" spans="1:5" ht="10" x14ac:dyDescent="0.25">
      <c r="A752" s="1">
        <v>52</v>
      </c>
      <c r="B752" s="1" t="s">
        <v>82</v>
      </c>
      <c r="C752" s="2">
        <v>41130</v>
      </c>
      <c r="D752" s="3">
        <v>4200</v>
      </c>
      <c r="E752" s="1">
        <f>WEEKNUM(AdminTable[[#This Row],[Admin Date]])</f>
        <v>32</v>
      </c>
    </row>
    <row r="753" spans="1:5" ht="10" x14ac:dyDescent="0.25">
      <c r="A753" s="1">
        <v>52</v>
      </c>
      <c r="B753" s="1" t="s">
        <v>82</v>
      </c>
      <c r="C753" s="2">
        <v>41132</v>
      </c>
      <c r="D753" s="3">
        <v>4200</v>
      </c>
      <c r="E753" s="1">
        <f>WEEKNUM(AdminTable[[#This Row],[Admin Date]])</f>
        <v>32</v>
      </c>
    </row>
    <row r="754" spans="1:5" ht="10" x14ac:dyDescent="0.25">
      <c r="A754" s="1">
        <v>52</v>
      </c>
      <c r="B754" s="1" t="s">
        <v>82</v>
      </c>
      <c r="C754" s="2">
        <v>41135</v>
      </c>
      <c r="D754" s="3">
        <v>4200</v>
      </c>
      <c r="E754" s="1">
        <f>WEEKNUM(AdminTable[[#This Row],[Admin Date]])</f>
        <v>33</v>
      </c>
    </row>
    <row r="755" spans="1:5" ht="10" x14ac:dyDescent="0.25">
      <c r="A755" s="1">
        <v>52</v>
      </c>
      <c r="B755" s="1" t="s">
        <v>82</v>
      </c>
      <c r="C755" s="2">
        <v>41137</v>
      </c>
      <c r="D755" s="3">
        <v>4200</v>
      </c>
      <c r="E755" s="1">
        <f>WEEKNUM(AdminTable[[#This Row],[Admin Date]])</f>
        <v>33</v>
      </c>
    </row>
    <row r="756" spans="1:5" ht="10" x14ac:dyDescent="0.25">
      <c r="A756" s="1">
        <v>52</v>
      </c>
      <c r="B756" s="1" t="s">
        <v>82</v>
      </c>
      <c r="C756" s="2">
        <v>41139</v>
      </c>
      <c r="D756" s="3">
        <v>4600</v>
      </c>
      <c r="E756" s="1">
        <f>WEEKNUM(AdminTable[[#This Row],[Admin Date]])</f>
        <v>33</v>
      </c>
    </row>
    <row r="757" spans="1:5" ht="10" x14ac:dyDescent="0.25">
      <c r="A757" s="1">
        <v>52</v>
      </c>
      <c r="B757" s="1" t="s">
        <v>82</v>
      </c>
      <c r="C757" s="2">
        <v>41142</v>
      </c>
      <c r="D757" s="3">
        <v>4600</v>
      </c>
      <c r="E757" s="1">
        <f>WEEKNUM(AdminTable[[#This Row],[Admin Date]])</f>
        <v>34</v>
      </c>
    </row>
    <row r="758" spans="1:5" ht="10" x14ac:dyDescent="0.25">
      <c r="A758" s="1">
        <v>52</v>
      </c>
      <c r="B758" s="1" t="s">
        <v>82</v>
      </c>
      <c r="C758" s="2">
        <v>41144</v>
      </c>
      <c r="D758" s="3">
        <v>4600</v>
      </c>
      <c r="E758" s="1">
        <f>WEEKNUM(AdminTable[[#This Row],[Admin Date]])</f>
        <v>34</v>
      </c>
    </row>
    <row r="759" spans="1:5" ht="10" x14ac:dyDescent="0.25">
      <c r="A759" s="1">
        <v>52</v>
      </c>
      <c r="B759" s="1" t="s">
        <v>82</v>
      </c>
      <c r="C759" s="2">
        <v>41146</v>
      </c>
      <c r="D759" s="3">
        <v>4600</v>
      </c>
      <c r="E759" s="1">
        <f>WEEKNUM(AdminTable[[#This Row],[Admin Date]])</f>
        <v>34</v>
      </c>
    </row>
    <row r="760" spans="1:5" ht="10" x14ac:dyDescent="0.25">
      <c r="A760" s="1">
        <v>52</v>
      </c>
      <c r="B760" s="1" t="s">
        <v>82</v>
      </c>
      <c r="C760" s="2">
        <v>41149</v>
      </c>
      <c r="D760" s="3">
        <v>4600</v>
      </c>
      <c r="E760" s="1">
        <f>WEEKNUM(AdminTable[[#This Row],[Admin Date]])</f>
        <v>35</v>
      </c>
    </row>
    <row r="761" spans="1:5" ht="10" x14ac:dyDescent="0.25">
      <c r="A761" s="1">
        <v>52</v>
      </c>
      <c r="B761" s="1" t="s">
        <v>82</v>
      </c>
      <c r="C761" s="2">
        <v>41151</v>
      </c>
      <c r="D761" s="3">
        <v>4600</v>
      </c>
      <c r="E761" s="1">
        <f>WEEKNUM(AdminTable[[#This Row],[Admin Date]])</f>
        <v>35</v>
      </c>
    </row>
    <row r="762" spans="1:5" ht="10" x14ac:dyDescent="0.25">
      <c r="A762" s="1">
        <v>52</v>
      </c>
      <c r="B762" s="1" t="s">
        <v>82</v>
      </c>
      <c r="C762" s="2">
        <v>41156</v>
      </c>
      <c r="D762" s="3">
        <v>4600</v>
      </c>
      <c r="E762" s="1">
        <f>WEEKNUM(AdminTable[[#This Row],[Admin Date]])</f>
        <v>36</v>
      </c>
    </row>
    <row r="763" spans="1:5" ht="10" x14ac:dyDescent="0.25">
      <c r="A763" s="1">
        <v>52</v>
      </c>
      <c r="B763" s="1" t="s">
        <v>82</v>
      </c>
      <c r="C763" s="2">
        <v>41158</v>
      </c>
      <c r="D763" s="3">
        <v>4600</v>
      </c>
      <c r="E763" s="1">
        <f>WEEKNUM(AdminTable[[#This Row],[Admin Date]])</f>
        <v>36</v>
      </c>
    </row>
    <row r="764" spans="1:5" ht="10" x14ac:dyDescent="0.25">
      <c r="A764" s="1">
        <v>52</v>
      </c>
      <c r="B764" s="1" t="s">
        <v>83</v>
      </c>
      <c r="C764" s="2">
        <v>41165</v>
      </c>
      <c r="D764" s="3">
        <v>8</v>
      </c>
      <c r="E764" s="1">
        <f>WEEKNUM(AdminTable[[#This Row],[Admin Date]])</f>
        <v>37</v>
      </c>
    </row>
    <row r="765" spans="1:5" ht="10" x14ac:dyDescent="0.25">
      <c r="A765" s="1">
        <v>52</v>
      </c>
      <c r="B765" s="1" t="s">
        <v>83</v>
      </c>
      <c r="C765" s="2">
        <v>41193</v>
      </c>
      <c r="D765" s="3">
        <v>8</v>
      </c>
      <c r="E765" s="1">
        <f>WEEKNUM(AdminTable[[#This Row],[Admin Date]])</f>
        <v>41</v>
      </c>
    </row>
    <row r="766" spans="1:5" ht="10" x14ac:dyDescent="0.25">
      <c r="A766" s="1">
        <v>52</v>
      </c>
      <c r="B766" s="1" t="s">
        <v>83</v>
      </c>
      <c r="C766" s="2">
        <v>41230</v>
      </c>
      <c r="D766" s="3">
        <v>8</v>
      </c>
      <c r="E766" s="1">
        <f>WEEKNUM(AdminTable[[#This Row],[Admin Date]])</f>
        <v>46</v>
      </c>
    </row>
    <row r="767" spans="1:5" ht="10" x14ac:dyDescent="0.25">
      <c r="A767" s="1">
        <v>53</v>
      </c>
      <c r="B767" s="1" t="s">
        <v>82</v>
      </c>
      <c r="C767" s="2">
        <v>41093</v>
      </c>
      <c r="D767" s="3">
        <v>2200</v>
      </c>
      <c r="E767" s="1">
        <f>WEEKNUM(AdminTable[[#This Row],[Admin Date]])</f>
        <v>27</v>
      </c>
    </row>
    <row r="768" spans="1:5" ht="10" x14ac:dyDescent="0.25">
      <c r="A768" s="1">
        <v>53</v>
      </c>
      <c r="B768" s="1" t="s">
        <v>82</v>
      </c>
      <c r="C768" s="2">
        <v>41095</v>
      </c>
      <c r="D768" s="3">
        <v>2200</v>
      </c>
      <c r="E768" s="1">
        <f>WEEKNUM(AdminTable[[#This Row],[Admin Date]])</f>
        <v>27</v>
      </c>
    </row>
    <row r="769" spans="1:5" ht="10" x14ac:dyDescent="0.25">
      <c r="A769" s="1">
        <v>53</v>
      </c>
      <c r="B769" s="1" t="s">
        <v>82</v>
      </c>
      <c r="C769" s="2">
        <v>41097</v>
      </c>
      <c r="D769" s="3">
        <v>2200</v>
      </c>
      <c r="E769" s="1">
        <f>WEEKNUM(AdminTable[[#This Row],[Admin Date]])</f>
        <v>27</v>
      </c>
    </row>
    <row r="770" spans="1:5" ht="10" x14ac:dyDescent="0.25">
      <c r="A770" s="1">
        <v>53</v>
      </c>
      <c r="B770" s="1" t="s">
        <v>82</v>
      </c>
      <c r="C770" s="2">
        <v>41149</v>
      </c>
      <c r="D770" s="3">
        <v>1800</v>
      </c>
      <c r="E770" s="1">
        <f>WEEKNUM(AdminTable[[#This Row],[Admin Date]])</f>
        <v>35</v>
      </c>
    </row>
    <row r="771" spans="1:5" ht="10" x14ac:dyDescent="0.25">
      <c r="A771" s="1">
        <v>53</v>
      </c>
      <c r="B771" s="1" t="s">
        <v>82</v>
      </c>
      <c r="C771" s="2">
        <v>41151</v>
      </c>
      <c r="D771" s="3">
        <v>1800</v>
      </c>
      <c r="E771" s="1">
        <f>WEEKNUM(AdminTable[[#This Row],[Admin Date]])</f>
        <v>35</v>
      </c>
    </row>
    <row r="772" spans="1:5" ht="10" x14ac:dyDescent="0.25">
      <c r="A772" s="1">
        <v>53</v>
      </c>
      <c r="B772" s="1" t="s">
        <v>82</v>
      </c>
      <c r="C772" s="2">
        <v>41153</v>
      </c>
      <c r="D772" s="3">
        <v>1800</v>
      </c>
      <c r="E772" s="1">
        <f>WEEKNUM(AdminTable[[#This Row],[Admin Date]])</f>
        <v>35</v>
      </c>
    </row>
    <row r="773" spans="1:5" ht="10" x14ac:dyDescent="0.25">
      <c r="A773" s="1">
        <v>53</v>
      </c>
      <c r="B773" s="1" t="s">
        <v>82</v>
      </c>
      <c r="C773" s="2">
        <v>41156</v>
      </c>
      <c r="D773" s="3">
        <v>1800</v>
      </c>
      <c r="E773" s="1">
        <f>WEEKNUM(AdminTable[[#This Row],[Admin Date]])</f>
        <v>36</v>
      </c>
    </row>
    <row r="774" spans="1:5" ht="10" x14ac:dyDescent="0.25">
      <c r="A774" s="1">
        <v>53</v>
      </c>
      <c r="B774" s="1" t="s">
        <v>82</v>
      </c>
      <c r="C774" s="2">
        <v>41158</v>
      </c>
      <c r="D774" s="3">
        <v>1800</v>
      </c>
      <c r="E774" s="1">
        <f>WEEKNUM(AdminTable[[#This Row],[Admin Date]])</f>
        <v>36</v>
      </c>
    </row>
    <row r="775" spans="1:5" ht="10" x14ac:dyDescent="0.25">
      <c r="A775" s="1">
        <v>53</v>
      </c>
      <c r="B775" s="1" t="s">
        <v>83</v>
      </c>
      <c r="C775" s="2">
        <v>41165</v>
      </c>
      <c r="D775" s="3">
        <v>4</v>
      </c>
      <c r="E775" s="1">
        <f>WEEKNUM(AdminTable[[#This Row],[Admin Date]])</f>
        <v>37</v>
      </c>
    </row>
    <row r="776" spans="1:5" ht="10" x14ac:dyDescent="0.25">
      <c r="A776" s="1">
        <v>53</v>
      </c>
      <c r="B776" s="1" t="s">
        <v>83</v>
      </c>
      <c r="C776" s="2">
        <v>41193</v>
      </c>
      <c r="D776" s="3">
        <v>4</v>
      </c>
      <c r="E776" s="1">
        <f>WEEKNUM(AdminTable[[#This Row],[Admin Date]])</f>
        <v>41</v>
      </c>
    </row>
    <row r="777" spans="1:5" ht="10" x14ac:dyDescent="0.25">
      <c r="A777" s="1">
        <v>53</v>
      </c>
      <c r="B777" s="1" t="s">
        <v>83</v>
      </c>
      <c r="C777" s="2">
        <v>41228</v>
      </c>
      <c r="D777" s="3">
        <v>3</v>
      </c>
      <c r="E777" s="1">
        <f>WEEKNUM(AdminTable[[#This Row],[Admin Date]])</f>
        <v>46</v>
      </c>
    </row>
    <row r="778" spans="1:5" ht="10" x14ac:dyDescent="0.25">
      <c r="A778" s="1">
        <v>54</v>
      </c>
      <c r="B778" s="1" t="s">
        <v>82</v>
      </c>
      <c r="C778" s="2">
        <v>41092</v>
      </c>
      <c r="D778" s="3">
        <v>4500</v>
      </c>
      <c r="E778" s="1">
        <f>WEEKNUM(AdminTable[[#This Row],[Admin Date]])</f>
        <v>27</v>
      </c>
    </row>
    <row r="779" spans="1:5" ht="10" x14ac:dyDescent="0.25">
      <c r="A779" s="1">
        <v>54</v>
      </c>
      <c r="B779" s="1" t="s">
        <v>82</v>
      </c>
      <c r="C779" s="2">
        <v>41094</v>
      </c>
      <c r="D779" s="3">
        <v>4500</v>
      </c>
      <c r="E779" s="1">
        <f>WEEKNUM(AdminTable[[#This Row],[Admin Date]])</f>
        <v>27</v>
      </c>
    </row>
    <row r="780" spans="1:5" ht="10" x14ac:dyDescent="0.25">
      <c r="A780" s="1">
        <v>54</v>
      </c>
      <c r="B780" s="1" t="s">
        <v>82</v>
      </c>
      <c r="C780" s="2">
        <v>41096</v>
      </c>
      <c r="D780" s="3">
        <v>4700</v>
      </c>
      <c r="E780" s="1">
        <f>WEEKNUM(AdminTable[[#This Row],[Admin Date]])</f>
        <v>27</v>
      </c>
    </row>
    <row r="781" spans="1:5" ht="10" x14ac:dyDescent="0.25">
      <c r="A781" s="1">
        <v>54</v>
      </c>
      <c r="B781" s="1" t="s">
        <v>82</v>
      </c>
      <c r="C781" s="2">
        <v>41099</v>
      </c>
      <c r="D781" s="3">
        <v>4700</v>
      </c>
      <c r="E781" s="1">
        <f>WEEKNUM(AdminTable[[#This Row],[Admin Date]])</f>
        <v>28</v>
      </c>
    </row>
    <row r="782" spans="1:5" ht="10" x14ac:dyDescent="0.25">
      <c r="A782" s="1">
        <v>54</v>
      </c>
      <c r="B782" s="1" t="s">
        <v>82</v>
      </c>
      <c r="C782" s="2">
        <v>41101</v>
      </c>
      <c r="D782" s="3">
        <v>4700</v>
      </c>
      <c r="E782" s="1">
        <f>WEEKNUM(AdminTable[[#This Row],[Admin Date]])</f>
        <v>28</v>
      </c>
    </row>
    <row r="783" spans="1:5" ht="10" x14ac:dyDescent="0.25">
      <c r="A783" s="1">
        <v>54</v>
      </c>
      <c r="B783" s="1" t="s">
        <v>82</v>
      </c>
      <c r="C783" s="2">
        <v>41103</v>
      </c>
      <c r="D783" s="3">
        <v>4700</v>
      </c>
      <c r="E783" s="1">
        <f>WEEKNUM(AdminTable[[#This Row],[Admin Date]])</f>
        <v>28</v>
      </c>
    </row>
    <row r="784" spans="1:5" ht="10" x14ac:dyDescent="0.25">
      <c r="A784" s="1">
        <v>54</v>
      </c>
      <c r="B784" s="1" t="s">
        <v>82</v>
      </c>
      <c r="C784" s="2">
        <v>41106</v>
      </c>
      <c r="D784" s="3">
        <v>4700</v>
      </c>
      <c r="E784" s="1">
        <f>WEEKNUM(AdminTable[[#This Row],[Admin Date]])</f>
        <v>29</v>
      </c>
    </row>
    <row r="785" spans="1:5" ht="10" x14ac:dyDescent="0.25">
      <c r="A785" s="1">
        <v>54</v>
      </c>
      <c r="B785" s="1" t="s">
        <v>82</v>
      </c>
      <c r="C785" s="2">
        <v>41108</v>
      </c>
      <c r="D785" s="3">
        <v>4700</v>
      </c>
      <c r="E785" s="1">
        <f>WEEKNUM(AdminTable[[#This Row],[Admin Date]])</f>
        <v>29</v>
      </c>
    </row>
    <row r="786" spans="1:5" ht="10" x14ac:dyDescent="0.25">
      <c r="A786" s="1">
        <v>54</v>
      </c>
      <c r="B786" s="1" t="s">
        <v>82</v>
      </c>
      <c r="C786" s="2">
        <v>41113</v>
      </c>
      <c r="D786" s="3">
        <v>5200</v>
      </c>
      <c r="E786" s="1">
        <f>WEEKNUM(AdminTable[[#This Row],[Admin Date]])</f>
        <v>30</v>
      </c>
    </row>
    <row r="787" spans="1:5" ht="10" x14ac:dyDescent="0.25">
      <c r="A787" s="1">
        <v>54</v>
      </c>
      <c r="B787" s="1" t="s">
        <v>82</v>
      </c>
      <c r="C787" s="2">
        <v>41116</v>
      </c>
      <c r="D787" s="3">
        <v>5200</v>
      </c>
      <c r="E787" s="1">
        <f>WEEKNUM(AdminTable[[#This Row],[Admin Date]])</f>
        <v>30</v>
      </c>
    </row>
    <row r="788" spans="1:5" ht="10" x14ac:dyDescent="0.25">
      <c r="A788" s="1">
        <v>54</v>
      </c>
      <c r="B788" s="1" t="s">
        <v>82</v>
      </c>
      <c r="C788" s="2">
        <v>41117</v>
      </c>
      <c r="D788" s="3">
        <v>5200</v>
      </c>
      <c r="E788" s="1">
        <f>WEEKNUM(AdminTable[[#This Row],[Admin Date]])</f>
        <v>30</v>
      </c>
    </row>
    <row r="789" spans="1:5" ht="10" x14ac:dyDescent="0.25">
      <c r="A789" s="1">
        <v>54</v>
      </c>
      <c r="B789" s="1" t="s">
        <v>82</v>
      </c>
      <c r="C789" s="2">
        <v>41120</v>
      </c>
      <c r="D789" s="3">
        <v>5200</v>
      </c>
      <c r="E789" s="1">
        <f>WEEKNUM(AdminTable[[#This Row],[Admin Date]])</f>
        <v>31</v>
      </c>
    </row>
    <row r="790" spans="1:5" ht="10" x14ac:dyDescent="0.25">
      <c r="A790" s="1">
        <v>54</v>
      </c>
      <c r="B790" s="1" t="s">
        <v>82</v>
      </c>
      <c r="C790" s="2">
        <v>41122</v>
      </c>
      <c r="D790" s="3">
        <v>5200</v>
      </c>
      <c r="E790" s="1">
        <f>WEEKNUM(AdminTable[[#This Row],[Admin Date]])</f>
        <v>31</v>
      </c>
    </row>
    <row r="791" spans="1:5" ht="10" x14ac:dyDescent="0.25">
      <c r="A791" s="1">
        <v>54</v>
      </c>
      <c r="B791" s="1" t="s">
        <v>82</v>
      </c>
      <c r="C791" s="2">
        <v>41124</v>
      </c>
      <c r="D791" s="3">
        <v>5200</v>
      </c>
      <c r="E791" s="1">
        <f>WEEKNUM(AdminTable[[#This Row],[Admin Date]])</f>
        <v>31</v>
      </c>
    </row>
    <row r="792" spans="1:5" ht="10" x14ac:dyDescent="0.25">
      <c r="A792" s="1">
        <v>54</v>
      </c>
      <c r="B792" s="1" t="s">
        <v>82</v>
      </c>
      <c r="C792" s="2">
        <v>41127</v>
      </c>
      <c r="D792" s="3">
        <v>6300</v>
      </c>
      <c r="E792" s="1">
        <f>WEEKNUM(AdminTable[[#This Row],[Admin Date]])</f>
        <v>32</v>
      </c>
    </row>
    <row r="793" spans="1:5" ht="10" x14ac:dyDescent="0.25">
      <c r="A793" s="1">
        <v>54</v>
      </c>
      <c r="B793" s="1" t="s">
        <v>82</v>
      </c>
      <c r="C793" s="2">
        <v>41129</v>
      </c>
      <c r="D793" s="3">
        <v>6300</v>
      </c>
      <c r="E793" s="1">
        <f>WEEKNUM(AdminTable[[#This Row],[Admin Date]])</f>
        <v>32</v>
      </c>
    </row>
    <row r="794" spans="1:5" ht="10" x14ac:dyDescent="0.25">
      <c r="A794" s="1">
        <v>54</v>
      </c>
      <c r="B794" s="1" t="s">
        <v>82</v>
      </c>
      <c r="C794" s="2">
        <v>41131</v>
      </c>
      <c r="D794" s="3">
        <v>6300</v>
      </c>
      <c r="E794" s="1">
        <f>WEEKNUM(AdminTable[[#This Row],[Admin Date]])</f>
        <v>32</v>
      </c>
    </row>
    <row r="795" spans="1:5" ht="10" x14ac:dyDescent="0.25">
      <c r="A795" s="1">
        <v>54</v>
      </c>
      <c r="B795" s="1" t="s">
        <v>82</v>
      </c>
      <c r="C795" s="2">
        <v>41134</v>
      </c>
      <c r="D795" s="3">
        <v>6300</v>
      </c>
      <c r="E795" s="1">
        <f>WEEKNUM(AdminTable[[#This Row],[Admin Date]])</f>
        <v>33</v>
      </c>
    </row>
    <row r="796" spans="1:5" ht="10" x14ac:dyDescent="0.25">
      <c r="A796" s="1">
        <v>54</v>
      </c>
      <c r="B796" s="1" t="s">
        <v>82</v>
      </c>
      <c r="C796" s="2">
        <v>41136</v>
      </c>
      <c r="D796" s="3">
        <v>6300</v>
      </c>
      <c r="E796" s="1">
        <f>WEEKNUM(AdminTable[[#This Row],[Admin Date]])</f>
        <v>33</v>
      </c>
    </row>
    <row r="797" spans="1:5" ht="10" x14ac:dyDescent="0.25">
      <c r="A797" s="1">
        <v>54</v>
      </c>
      <c r="B797" s="1" t="s">
        <v>82</v>
      </c>
      <c r="C797" s="2">
        <v>41138</v>
      </c>
      <c r="D797" s="3">
        <v>7000</v>
      </c>
      <c r="E797" s="1">
        <f>WEEKNUM(AdminTable[[#This Row],[Admin Date]])</f>
        <v>33</v>
      </c>
    </row>
    <row r="798" spans="1:5" ht="10" x14ac:dyDescent="0.25">
      <c r="A798" s="1">
        <v>54</v>
      </c>
      <c r="B798" s="1" t="s">
        <v>82</v>
      </c>
      <c r="C798" s="2">
        <v>41141</v>
      </c>
      <c r="D798" s="3">
        <v>7000</v>
      </c>
      <c r="E798" s="1">
        <f>WEEKNUM(AdminTable[[#This Row],[Admin Date]])</f>
        <v>34</v>
      </c>
    </row>
    <row r="799" spans="1:5" ht="10" x14ac:dyDescent="0.25">
      <c r="A799" s="1">
        <v>54</v>
      </c>
      <c r="B799" s="1" t="s">
        <v>82</v>
      </c>
      <c r="C799" s="2">
        <v>41143</v>
      </c>
      <c r="D799" s="3">
        <v>7000</v>
      </c>
      <c r="E799" s="1">
        <f>WEEKNUM(AdminTable[[#This Row],[Admin Date]])</f>
        <v>34</v>
      </c>
    </row>
    <row r="800" spans="1:5" ht="10" x14ac:dyDescent="0.25">
      <c r="A800" s="1">
        <v>54</v>
      </c>
      <c r="B800" s="1" t="s">
        <v>82</v>
      </c>
      <c r="C800" s="2">
        <v>41145</v>
      </c>
      <c r="D800" s="3">
        <v>7000</v>
      </c>
      <c r="E800" s="1">
        <f>WEEKNUM(AdminTable[[#This Row],[Admin Date]])</f>
        <v>34</v>
      </c>
    </row>
    <row r="801" spans="1:5" ht="10" x14ac:dyDescent="0.25">
      <c r="A801" s="1">
        <v>54</v>
      </c>
      <c r="B801" s="1" t="s">
        <v>82</v>
      </c>
      <c r="C801" s="2">
        <v>41148</v>
      </c>
      <c r="D801" s="3">
        <v>7000</v>
      </c>
      <c r="E801" s="1">
        <f>WEEKNUM(AdminTable[[#This Row],[Admin Date]])</f>
        <v>35</v>
      </c>
    </row>
    <row r="802" spans="1:5" ht="10" x14ac:dyDescent="0.25">
      <c r="A802" s="1">
        <v>54</v>
      </c>
      <c r="B802" s="1" t="s">
        <v>82</v>
      </c>
      <c r="C802" s="2">
        <v>41150</v>
      </c>
      <c r="D802" s="3">
        <v>7000</v>
      </c>
      <c r="E802" s="1">
        <f>WEEKNUM(AdminTable[[#This Row],[Admin Date]])</f>
        <v>35</v>
      </c>
    </row>
    <row r="803" spans="1:5" ht="10" x14ac:dyDescent="0.25">
      <c r="A803" s="1">
        <v>54</v>
      </c>
      <c r="B803" s="1" t="s">
        <v>82</v>
      </c>
      <c r="C803" s="2">
        <v>41152</v>
      </c>
      <c r="D803" s="3">
        <v>7000</v>
      </c>
      <c r="E803" s="1">
        <f>WEEKNUM(AdminTable[[#This Row],[Admin Date]])</f>
        <v>35</v>
      </c>
    </row>
    <row r="804" spans="1:5" ht="10" x14ac:dyDescent="0.25">
      <c r="A804" s="1">
        <v>54</v>
      </c>
      <c r="B804" s="1" t="s">
        <v>82</v>
      </c>
      <c r="C804" s="2">
        <v>41155</v>
      </c>
      <c r="D804" s="3">
        <v>7000</v>
      </c>
      <c r="E804" s="1">
        <f>WEEKNUM(AdminTable[[#This Row],[Admin Date]])</f>
        <v>36</v>
      </c>
    </row>
    <row r="805" spans="1:5" ht="10" x14ac:dyDescent="0.25">
      <c r="A805" s="1">
        <v>54</v>
      </c>
      <c r="B805" s="1" t="s">
        <v>83</v>
      </c>
      <c r="C805" s="2">
        <v>41164</v>
      </c>
      <c r="D805" s="3">
        <v>10</v>
      </c>
      <c r="E805" s="1">
        <f>WEEKNUM(AdminTable[[#This Row],[Admin Date]])</f>
        <v>37</v>
      </c>
    </row>
    <row r="806" spans="1:5" ht="10" x14ac:dyDescent="0.25">
      <c r="A806" s="1">
        <v>54</v>
      </c>
      <c r="B806" s="1" t="s">
        <v>83</v>
      </c>
      <c r="C806" s="2">
        <v>41192</v>
      </c>
      <c r="D806" s="3">
        <v>10</v>
      </c>
      <c r="E806" s="1">
        <f>WEEKNUM(AdminTable[[#This Row],[Admin Date]])</f>
        <v>41</v>
      </c>
    </row>
    <row r="807" spans="1:5" ht="10" x14ac:dyDescent="0.25">
      <c r="A807" s="1">
        <v>54</v>
      </c>
      <c r="B807" s="1" t="s">
        <v>83</v>
      </c>
      <c r="C807" s="2">
        <v>41227</v>
      </c>
      <c r="D807" s="3">
        <v>10</v>
      </c>
      <c r="E807" s="1">
        <f>WEEKNUM(AdminTable[[#This Row],[Admin Date]])</f>
        <v>46</v>
      </c>
    </row>
    <row r="808" spans="1:5" ht="10" x14ac:dyDescent="0.25">
      <c r="A808" s="1">
        <v>55</v>
      </c>
      <c r="B808" s="1" t="s">
        <v>82</v>
      </c>
      <c r="C808" s="2">
        <v>41094</v>
      </c>
      <c r="D808" s="3">
        <v>5700</v>
      </c>
      <c r="E808" s="1">
        <f>WEEKNUM(AdminTable[[#This Row],[Admin Date]])</f>
        <v>27</v>
      </c>
    </row>
    <row r="809" spans="1:5" ht="10" x14ac:dyDescent="0.25">
      <c r="A809" s="1">
        <v>55</v>
      </c>
      <c r="B809" s="1" t="s">
        <v>82</v>
      </c>
      <c r="C809" s="2">
        <v>41096</v>
      </c>
      <c r="D809" s="3">
        <v>6300</v>
      </c>
      <c r="E809" s="1">
        <f>WEEKNUM(AdminTable[[#This Row],[Admin Date]])</f>
        <v>27</v>
      </c>
    </row>
    <row r="810" spans="1:5" ht="10" x14ac:dyDescent="0.25">
      <c r="A810" s="1">
        <v>55</v>
      </c>
      <c r="B810" s="1" t="s">
        <v>82</v>
      </c>
      <c r="C810" s="2">
        <v>41099</v>
      </c>
      <c r="D810" s="3">
        <v>6300</v>
      </c>
      <c r="E810" s="1">
        <f>WEEKNUM(AdminTable[[#This Row],[Admin Date]])</f>
        <v>28</v>
      </c>
    </row>
    <row r="811" spans="1:5" ht="10" x14ac:dyDescent="0.25">
      <c r="A811" s="1">
        <v>55</v>
      </c>
      <c r="B811" s="1" t="s">
        <v>82</v>
      </c>
      <c r="C811" s="2">
        <v>41101</v>
      </c>
      <c r="D811" s="3">
        <v>6300</v>
      </c>
      <c r="E811" s="1">
        <f>WEEKNUM(AdminTable[[#This Row],[Admin Date]])</f>
        <v>28</v>
      </c>
    </row>
    <row r="812" spans="1:5" ht="10" x14ac:dyDescent="0.25">
      <c r="A812" s="1">
        <v>55</v>
      </c>
      <c r="B812" s="1" t="s">
        <v>82</v>
      </c>
      <c r="C812" s="2">
        <v>41103</v>
      </c>
      <c r="D812" s="3">
        <v>6300</v>
      </c>
      <c r="E812" s="1">
        <f>WEEKNUM(AdminTable[[#This Row],[Admin Date]])</f>
        <v>28</v>
      </c>
    </row>
    <row r="813" spans="1:5" ht="10" x14ac:dyDescent="0.25">
      <c r="A813" s="1">
        <v>55</v>
      </c>
      <c r="B813" s="1" t="s">
        <v>82</v>
      </c>
      <c r="C813" s="2">
        <v>41106</v>
      </c>
      <c r="D813" s="3">
        <v>6300</v>
      </c>
      <c r="E813" s="1">
        <f>WEEKNUM(AdminTable[[#This Row],[Admin Date]])</f>
        <v>29</v>
      </c>
    </row>
    <row r="814" spans="1:5" ht="10" x14ac:dyDescent="0.25">
      <c r="A814" s="1">
        <v>55</v>
      </c>
      <c r="B814" s="1" t="s">
        <v>82</v>
      </c>
      <c r="C814" s="2">
        <v>41108</v>
      </c>
      <c r="D814" s="3">
        <v>6300</v>
      </c>
      <c r="E814" s="1">
        <f>WEEKNUM(AdminTable[[#This Row],[Admin Date]])</f>
        <v>29</v>
      </c>
    </row>
    <row r="815" spans="1:5" ht="10" x14ac:dyDescent="0.25">
      <c r="A815" s="1">
        <v>55</v>
      </c>
      <c r="B815" s="1" t="s">
        <v>82</v>
      </c>
      <c r="C815" s="2">
        <v>41110</v>
      </c>
      <c r="D815" s="3">
        <v>6300</v>
      </c>
      <c r="E815" s="1">
        <f>WEEKNUM(AdminTable[[#This Row],[Admin Date]])</f>
        <v>29</v>
      </c>
    </row>
    <row r="816" spans="1:5" ht="10" x14ac:dyDescent="0.25">
      <c r="A816" s="1">
        <v>55</v>
      </c>
      <c r="B816" s="1" t="s">
        <v>82</v>
      </c>
      <c r="C816" s="2">
        <v>41113</v>
      </c>
      <c r="D816" s="3">
        <v>6300</v>
      </c>
      <c r="E816" s="1">
        <f>WEEKNUM(AdminTable[[#This Row],[Admin Date]])</f>
        <v>30</v>
      </c>
    </row>
    <row r="817" spans="1:5" ht="10" x14ac:dyDescent="0.25">
      <c r="A817" s="1">
        <v>55</v>
      </c>
      <c r="B817" s="1" t="s">
        <v>82</v>
      </c>
      <c r="C817" s="2">
        <v>41115</v>
      </c>
      <c r="D817" s="3">
        <v>6900</v>
      </c>
      <c r="E817" s="1">
        <f>WEEKNUM(AdminTable[[#This Row],[Admin Date]])</f>
        <v>30</v>
      </c>
    </row>
    <row r="818" spans="1:5" ht="10" x14ac:dyDescent="0.25">
      <c r="A818" s="1">
        <v>55</v>
      </c>
      <c r="B818" s="1" t="s">
        <v>82</v>
      </c>
      <c r="C818" s="2">
        <v>41117</v>
      </c>
      <c r="D818" s="3">
        <v>6900</v>
      </c>
      <c r="E818" s="1">
        <f>WEEKNUM(AdminTable[[#This Row],[Admin Date]])</f>
        <v>30</v>
      </c>
    </row>
    <row r="819" spans="1:5" ht="10" x14ac:dyDescent="0.25">
      <c r="A819" s="1">
        <v>55</v>
      </c>
      <c r="B819" s="1" t="s">
        <v>82</v>
      </c>
      <c r="C819" s="2">
        <v>41122</v>
      </c>
      <c r="D819" s="3">
        <v>6900</v>
      </c>
      <c r="E819" s="1">
        <f>WEEKNUM(AdminTable[[#This Row],[Admin Date]])</f>
        <v>31</v>
      </c>
    </row>
    <row r="820" spans="1:5" ht="10" x14ac:dyDescent="0.25">
      <c r="A820" s="1">
        <v>55</v>
      </c>
      <c r="B820" s="1" t="s">
        <v>82</v>
      </c>
      <c r="C820" s="2">
        <v>41131</v>
      </c>
      <c r="D820" s="3">
        <v>6900</v>
      </c>
      <c r="E820" s="1">
        <f>WEEKNUM(AdminTable[[#This Row],[Admin Date]])</f>
        <v>32</v>
      </c>
    </row>
    <row r="821" spans="1:5" ht="10" x14ac:dyDescent="0.25">
      <c r="A821" s="1">
        <v>55</v>
      </c>
      <c r="B821" s="1" t="s">
        <v>82</v>
      </c>
      <c r="C821" s="2">
        <v>41136</v>
      </c>
      <c r="D821" s="3">
        <v>6900</v>
      </c>
      <c r="E821" s="1">
        <f>WEEKNUM(AdminTable[[#This Row],[Admin Date]])</f>
        <v>33</v>
      </c>
    </row>
    <row r="822" spans="1:5" ht="10" x14ac:dyDescent="0.25">
      <c r="A822" s="1">
        <v>55</v>
      </c>
      <c r="B822" s="1" t="s">
        <v>82</v>
      </c>
      <c r="C822" s="2">
        <v>41141</v>
      </c>
      <c r="D822" s="3">
        <v>9000</v>
      </c>
      <c r="E822" s="1">
        <f>WEEKNUM(AdminTable[[#This Row],[Admin Date]])</f>
        <v>34</v>
      </c>
    </row>
    <row r="823" spans="1:5" ht="10" x14ac:dyDescent="0.25">
      <c r="A823" s="1">
        <v>56</v>
      </c>
      <c r="B823" s="1" t="s">
        <v>83</v>
      </c>
      <c r="C823" s="2">
        <v>41179</v>
      </c>
      <c r="D823" s="3">
        <v>2</v>
      </c>
      <c r="E823" s="1">
        <f>WEEKNUM(AdminTable[[#This Row],[Admin Date]])</f>
        <v>39</v>
      </c>
    </row>
    <row r="824" spans="1:5" ht="10" x14ac:dyDescent="0.25">
      <c r="A824" s="1">
        <v>56</v>
      </c>
      <c r="B824" s="1" t="s">
        <v>83</v>
      </c>
      <c r="C824" s="2">
        <v>41193</v>
      </c>
      <c r="D824" s="3">
        <v>3</v>
      </c>
      <c r="E824" s="1">
        <f>WEEKNUM(AdminTable[[#This Row],[Admin Date]])</f>
        <v>41</v>
      </c>
    </row>
    <row r="825" spans="1:5" ht="10" x14ac:dyDescent="0.25">
      <c r="A825" s="1">
        <v>56</v>
      </c>
      <c r="B825" s="1" t="s">
        <v>83</v>
      </c>
      <c r="C825" s="2">
        <v>41228</v>
      </c>
      <c r="D825" s="3">
        <v>3</v>
      </c>
      <c r="E825" s="1">
        <f>WEEKNUM(AdminTable[[#This Row],[Admin Date]])</f>
        <v>46</v>
      </c>
    </row>
    <row r="826" spans="1:5" ht="10" x14ac:dyDescent="0.25">
      <c r="A826" s="1">
        <v>57</v>
      </c>
      <c r="B826" s="1" t="s">
        <v>82</v>
      </c>
      <c r="C826" s="2">
        <v>41092</v>
      </c>
      <c r="D826" s="3">
        <v>18000</v>
      </c>
      <c r="E826" s="1">
        <f>WEEKNUM(AdminTable[[#This Row],[Admin Date]])</f>
        <v>27</v>
      </c>
    </row>
    <row r="827" spans="1:5" ht="10" x14ac:dyDescent="0.25">
      <c r="A827" s="1">
        <v>57</v>
      </c>
      <c r="B827" s="1" t="s">
        <v>82</v>
      </c>
      <c r="C827" s="2">
        <v>41096</v>
      </c>
      <c r="D827" s="3">
        <v>18000</v>
      </c>
      <c r="E827" s="1">
        <f>WEEKNUM(AdminTable[[#This Row],[Admin Date]])</f>
        <v>27</v>
      </c>
    </row>
    <row r="828" spans="1:5" ht="10" x14ac:dyDescent="0.25">
      <c r="A828" s="1">
        <v>57</v>
      </c>
      <c r="B828" s="1" t="s">
        <v>82</v>
      </c>
      <c r="C828" s="2">
        <v>41099</v>
      </c>
      <c r="D828" s="3">
        <v>18000</v>
      </c>
      <c r="E828" s="1">
        <f>WEEKNUM(AdminTable[[#This Row],[Admin Date]])</f>
        <v>28</v>
      </c>
    </row>
    <row r="829" spans="1:5" ht="10" x14ac:dyDescent="0.25">
      <c r="A829" s="1">
        <v>57</v>
      </c>
      <c r="B829" s="1" t="s">
        <v>82</v>
      </c>
      <c r="C829" s="2">
        <v>41101</v>
      </c>
      <c r="D829" s="3">
        <v>18000</v>
      </c>
      <c r="E829" s="1">
        <f>WEEKNUM(AdminTable[[#This Row],[Admin Date]])</f>
        <v>28</v>
      </c>
    </row>
    <row r="830" spans="1:5" ht="10" x14ac:dyDescent="0.25">
      <c r="A830" s="1">
        <v>57</v>
      </c>
      <c r="B830" s="1" t="s">
        <v>82</v>
      </c>
      <c r="C830" s="2">
        <v>41106</v>
      </c>
      <c r="D830" s="3">
        <v>18000</v>
      </c>
      <c r="E830" s="1">
        <f>WEEKNUM(AdminTable[[#This Row],[Admin Date]])</f>
        <v>29</v>
      </c>
    </row>
    <row r="831" spans="1:5" ht="10" x14ac:dyDescent="0.25">
      <c r="A831" s="1">
        <v>57</v>
      </c>
      <c r="B831" s="1" t="s">
        <v>82</v>
      </c>
      <c r="C831" s="2">
        <v>41108</v>
      </c>
      <c r="D831" s="3">
        <v>18000</v>
      </c>
      <c r="E831" s="1">
        <f>WEEKNUM(AdminTable[[#This Row],[Admin Date]])</f>
        <v>29</v>
      </c>
    </row>
    <row r="832" spans="1:5" ht="10" x14ac:dyDescent="0.25">
      <c r="A832" s="1">
        <v>57</v>
      </c>
      <c r="B832" s="1" t="s">
        <v>82</v>
      </c>
      <c r="C832" s="2">
        <v>41110</v>
      </c>
      <c r="D832" s="3">
        <v>18000</v>
      </c>
      <c r="E832" s="1">
        <f>WEEKNUM(AdminTable[[#This Row],[Admin Date]])</f>
        <v>29</v>
      </c>
    </row>
    <row r="833" spans="1:5" ht="10" x14ac:dyDescent="0.25">
      <c r="A833" s="1">
        <v>57</v>
      </c>
      <c r="B833" s="1" t="s">
        <v>82</v>
      </c>
      <c r="C833" s="2">
        <v>41113</v>
      </c>
      <c r="D833" s="3">
        <v>18000</v>
      </c>
      <c r="E833" s="1">
        <f>WEEKNUM(AdminTable[[#This Row],[Admin Date]])</f>
        <v>30</v>
      </c>
    </row>
    <row r="834" spans="1:5" ht="10" x14ac:dyDescent="0.25">
      <c r="A834" s="1">
        <v>57</v>
      </c>
      <c r="B834" s="1" t="s">
        <v>82</v>
      </c>
      <c r="C834" s="2">
        <v>41115</v>
      </c>
      <c r="D834" s="3">
        <v>18000</v>
      </c>
      <c r="E834" s="1">
        <f>WEEKNUM(AdminTable[[#This Row],[Admin Date]])</f>
        <v>30</v>
      </c>
    </row>
    <row r="835" spans="1:5" ht="10" x14ac:dyDescent="0.25">
      <c r="A835" s="1">
        <v>57</v>
      </c>
      <c r="B835" s="1" t="s">
        <v>82</v>
      </c>
      <c r="C835" s="2">
        <v>41117</v>
      </c>
      <c r="D835" s="3">
        <v>18000</v>
      </c>
      <c r="E835" s="1">
        <f>WEEKNUM(AdminTable[[#This Row],[Admin Date]])</f>
        <v>30</v>
      </c>
    </row>
    <row r="836" spans="1:5" ht="10" x14ac:dyDescent="0.25">
      <c r="A836" s="1">
        <v>57</v>
      </c>
      <c r="B836" s="1" t="s">
        <v>82</v>
      </c>
      <c r="C836" s="2">
        <v>41120</v>
      </c>
      <c r="D836" s="3">
        <v>18000</v>
      </c>
      <c r="E836" s="1">
        <f>WEEKNUM(AdminTable[[#This Row],[Admin Date]])</f>
        <v>31</v>
      </c>
    </row>
    <row r="837" spans="1:5" ht="10" x14ac:dyDescent="0.25">
      <c r="A837" s="1">
        <v>57</v>
      </c>
      <c r="B837" s="1" t="s">
        <v>82</v>
      </c>
      <c r="C837" s="2">
        <v>41122</v>
      </c>
      <c r="D837" s="3">
        <v>18000</v>
      </c>
      <c r="E837" s="1">
        <f>WEEKNUM(AdminTable[[#This Row],[Admin Date]])</f>
        <v>31</v>
      </c>
    </row>
    <row r="838" spans="1:5" ht="10" x14ac:dyDescent="0.25">
      <c r="A838" s="1">
        <v>57</v>
      </c>
      <c r="B838" s="1" t="s">
        <v>83</v>
      </c>
      <c r="C838" s="2">
        <v>41164</v>
      </c>
      <c r="D838" s="3">
        <v>16</v>
      </c>
      <c r="E838" s="1">
        <f>WEEKNUM(AdminTable[[#This Row],[Admin Date]])</f>
        <v>37</v>
      </c>
    </row>
    <row r="839" spans="1:5" ht="10" x14ac:dyDescent="0.25">
      <c r="A839" s="1">
        <v>57</v>
      </c>
      <c r="B839" s="1" t="s">
        <v>83</v>
      </c>
      <c r="C839" s="2">
        <v>41192</v>
      </c>
      <c r="D839" s="3">
        <v>13</v>
      </c>
      <c r="E839" s="1">
        <f>WEEKNUM(AdminTable[[#This Row],[Admin Date]])</f>
        <v>41</v>
      </c>
    </row>
    <row r="840" spans="1:5" ht="10" x14ac:dyDescent="0.25">
      <c r="A840" s="1">
        <v>57</v>
      </c>
      <c r="B840" s="1" t="s">
        <v>83</v>
      </c>
      <c r="C840" s="2">
        <v>41227</v>
      </c>
      <c r="D840" s="3">
        <v>13</v>
      </c>
      <c r="E840" s="1">
        <f>WEEKNUM(AdminTable[[#This Row],[Admin Date]])</f>
        <v>46</v>
      </c>
    </row>
    <row r="841" spans="1:5" ht="10" x14ac:dyDescent="0.25">
      <c r="A841" s="1">
        <v>58</v>
      </c>
      <c r="B841" s="1" t="s">
        <v>82</v>
      </c>
      <c r="C841" s="2">
        <v>41246</v>
      </c>
      <c r="D841" s="3">
        <v>800</v>
      </c>
      <c r="E841" s="1">
        <f>WEEKNUM(AdminTable[[#This Row],[Admin Date]])</f>
        <v>49</v>
      </c>
    </row>
    <row r="842" spans="1:5" ht="10" x14ac:dyDescent="0.25">
      <c r="A842" s="1">
        <v>59</v>
      </c>
      <c r="B842" s="1" t="s">
        <v>82</v>
      </c>
      <c r="C842" s="2">
        <v>41092</v>
      </c>
      <c r="D842" s="3">
        <v>1300</v>
      </c>
      <c r="E842" s="1">
        <f>WEEKNUM(AdminTable[[#This Row],[Admin Date]])</f>
        <v>27</v>
      </c>
    </row>
    <row r="843" spans="1:5" ht="10" x14ac:dyDescent="0.25">
      <c r="A843" s="1">
        <v>59</v>
      </c>
      <c r="B843" s="1" t="s">
        <v>82</v>
      </c>
      <c r="C843" s="2">
        <v>41094</v>
      </c>
      <c r="D843" s="3">
        <v>1300</v>
      </c>
      <c r="E843" s="1">
        <f>WEEKNUM(AdminTable[[#This Row],[Admin Date]])</f>
        <v>27</v>
      </c>
    </row>
    <row r="844" spans="1:5" ht="10" x14ac:dyDescent="0.25">
      <c r="A844" s="1">
        <v>59</v>
      </c>
      <c r="B844" s="1" t="s">
        <v>82</v>
      </c>
      <c r="C844" s="2">
        <v>41096</v>
      </c>
      <c r="D844" s="3">
        <v>1300</v>
      </c>
      <c r="E844" s="1">
        <f>WEEKNUM(AdminTable[[#This Row],[Admin Date]])</f>
        <v>27</v>
      </c>
    </row>
    <row r="845" spans="1:5" ht="10" x14ac:dyDescent="0.25">
      <c r="A845" s="1">
        <v>59</v>
      </c>
      <c r="B845" s="1" t="s">
        <v>82</v>
      </c>
      <c r="C845" s="2">
        <v>41099</v>
      </c>
      <c r="D845" s="3">
        <v>1300</v>
      </c>
      <c r="E845" s="1">
        <f>WEEKNUM(AdminTable[[#This Row],[Admin Date]])</f>
        <v>28</v>
      </c>
    </row>
    <row r="846" spans="1:5" ht="10" x14ac:dyDescent="0.25">
      <c r="A846" s="1">
        <v>59</v>
      </c>
      <c r="B846" s="1" t="s">
        <v>82</v>
      </c>
      <c r="C846" s="2">
        <v>41101</v>
      </c>
      <c r="D846" s="3">
        <v>1300</v>
      </c>
      <c r="E846" s="1">
        <f>WEEKNUM(AdminTable[[#This Row],[Admin Date]])</f>
        <v>28</v>
      </c>
    </row>
    <row r="847" spans="1:5" ht="10" x14ac:dyDescent="0.25">
      <c r="A847" s="1">
        <v>59</v>
      </c>
      <c r="B847" s="1" t="s">
        <v>82</v>
      </c>
      <c r="C847" s="2">
        <v>41103</v>
      </c>
      <c r="D847" s="3">
        <v>1300</v>
      </c>
      <c r="E847" s="1">
        <f>WEEKNUM(AdminTable[[#This Row],[Admin Date]])</f>
        <v>28</v>
      </c>
    </row>
    <row r="848" spans="1:5" ht="10" x14ac:dyDescent="0.25">
      <c r="A848" s="1">
        <v>59</v>
      </c>
      <c r="B848" s="1" t="s">
        <v>82</v>
      </c>
      <c r="C848" s="2">
        <v>41106</v>
      </c>
      <c r="D848" s="3">
        <v>1300</v>
      </c>
      <c r="E848" s="1">
        <f>WEEKNUM(AdminTable[[#This Row],[Admin Date]])</f>
        <v>29</v>
      </c>
    </row>
    <row r="849" spans="1:5" ht="10" x14ac:dyDescent="0.25">
      <c r="A849" s="1">
        <v>59</v>
      </c>
      <c r="B849" s="1" t="s">
        <v>82</v>
      </c>
      <c r="C849" s="2">
        <v>41108</v>
      </c>
      <c r="D849" s="3">
        <v>1300</v>
      </c>
      <c r="E849" s="1">
        <f>WEEKNUM(AdminTable[[#This Row],[Admin Date]])</f>
        <v>29</v>
      </c>
    </row>
    <row r="850" spans="1:5" ht="10" x14ac:dyDescent="0.25">
      <c r="A850" s="1">
        <v>59</v>
      </c>
      <c r="B850" s="1" t="s">
        <v>82</v>
      </c>
      <c r="C850" s="2">
        <v>41110</v>
      </c>
      <c r="D850" s="3">
        <v>1300</v>
      </c>
      <c r="E850" s="1">
        <f>WEEKNUM(AdminTable[[#This Row],[Admin Date]])</f>
        <v>29</v>
      </c>
    </row>
    <row r="851" spans="1:5" ht="10" x14ac:dyDescent="0.25">
      <c r="A851" s="1">
        <v>59</v>
      </c>
      <c r="B851" s="1" t="s">
        <v>82</v>
      </c>
      <c r="C851" s="2">
        <v>41113</v>
      </c>
      <c r="D851" s="3">
        <v>1300</v>
      </c>
      <c r="E851" s="1">
        <f>WEEKNUM(AdminTable[[#This Row],[Admin Date]])</f>
        <v>30</v>
      </c>
    </row>
    <row r="852" spans="1:5" ht="10" x14ac:dyDescent="0.25">
      <c r="A852" s="1">
        <v>59</v>
      </c>
      <c r="B852" s="1" t="s">
        <v>82</v>
      </c>
      <c r="C852" s="2">
        <v>41115</v>
      </c>
      <c r="D852" s="3">
        <v>1300</v>
      </c>
      <c r="E852" s="1">
        <f>WEEKNUM(AdminTable[[#This Row],[Admin Date]])</f>
        <v>30</v>
      </c>
    </row>
    <row r="853" spans="1:5" ht="10" x14ac:dyDescent="0.25">
      <c r="A853" s="1">
        <v>59</v>
      </c>
      <c r="B853" s="1" t="s">
        <v>82</v>
      </c>
      <c r="C853" s="2">
        <v>41117</v>
      </c>
      <c r="D853" s="3">
        <v>1300</v>
      </c>
      <c r="E853" s="1">
        <f>WEEKNUM(AdminTable[[#This Row],[Admin Date]])</f>
        <v>30</v>
      </c>
    </row>
    <row r="854" spans="1:5" ht="10" x14ac:dyDescent="0.25">
      <c r="A854" s="1">
        <v>59</v>
      </c>
      <c r="B854" s="1" t="s">
        <v>82</v>
      </c>
      <c r="C854" s="2">
        <v>41120</v>
      </c>
      <c r="D854" s="3">
        <v>1300</v>
      </c>
      <c r="E854" s="1">
        <f>WEEKNUM(AdminTable[[#This Row],[Admin Date]])</f>
        <v>31</v>
      </c>
    </row>
    <row r="855" spans="1:5" ht="10" x14ac:dyDescent="0.25">
      <c r="A855" s="1">
        <v>59</v>
      </c>
      <c r="B855" s="1" t="s">
        <v>82</v>
      </c>
      <c r="C855" s="2">
        <v>41122</v>
      </c>
      <c r="D855" s="3">
        <v>1300</v>
      </c>
      <c r="E855" s="1">
        <f>WEEKNUM(AdminTable[[#This Row],[Admin Date]])</f>
        <v>31</v>
      </c>
    </row>
    <row r="856" spans="1:5" ht="10" x14ac:dyDescent="0.25">
      <c r="A856" s="1">
        <v>60</v>
      </c>
      <c r="B856" s="1" t="s">
        <v>82</v>
      </c>
      <c r="C856" s="2">
        <v>41092</v>
      </c>
      <c r="D856" s="3">
        <v>2500</v>
      </c>
      <c r="E856" s="1">
        <f>WEEKNUM(AdminTable[[#This Row],[Admin Date]])</f>
        <v>27</v>
      </c>
    </row>
    <row r="857" spans="1:5" ht="10" x14ac:dyDescent="0.25">
      <c r="A857" s="1">
        <v>60</v>
      </c>
      <c r="B857" s="1" t="s">
        <v>82</v>
      </c>
      <c r="C857" s="2">
        <v>41094</v>
      </c>
      <c r="D857" s="3">
        <v>2500</v>
      </c>
      <c r="E857" s="1">
        <f>WEEKNUM(AdminTable[[#This Row],[Admin Date]])</f>
        <v>27</v>
      </c>
    </row>
    <row r="858" spans="1:5" ht="10" x14ac:dyDescent="0.25">
      <c r="A858" s="1">
        <v>60</v>
      </c>
      <c r="B858" s="1" t="s">
        <v>82</v>
      </c>
      <c r="C858" s="2">
        <v>41096</v>
      </c>
      <c r="D858" s="3">
        <v>2500</v>
      </c>
      <c r="E858" s="1">
        <f>WEEKNUM(AdminTable[[#This Row],[Admin Date]])</f>
        <v>27</v>
      </c>
    </row>
    <row r="859" spans="1:5" ht="10" x14ac:dyDescent="0.25">
      <c r="A859" s="1">
        <v>60</v>
      </c>
      <c r="B859" s="1" t="s">
        <v>82</v>
      </c>
      <c r="C859" s="2">
        <v>41099</v>
      </c>
      <c r="D859" s="3">
        <v>2500</v>
      </c>
      <c r="E859" s="1">
        <f>WEEKNUM(AdminTable[[#This Row],[Admin Date]])</f>
        <v>28</v>
      </c>
    </row>
    <row r="860" spans="1:5" ht="10" x14ac:dyDescent="0.25">
      <c r="A860" s="1">
        <v>60</v>
      </c>
      <c r="B860" s="1" t="s">
        <v>82</v>
      </c>
      <c r="C860" s="2">
        <v>41101</v>
      </c>
      <c r="D860" s="3">
        <v>2500</v>
      </c>
      <c r="E860" s="1">
        <f>WEEKNUM(AdminTable[[#This Row],[Admin Date]])</f>
        <v>28</v>
      </c>
    </row>
    <row r="861" spans="1:5" ht="10" x14ac:dyDescent="0.25">
      <c r="A861" s="1">
        <v>60</v>
      </c>
      <c r="B861" s="1" t="s">
        <v>82</v>
      </c>
      <c r="C861" s="2">
        <v>41103</v>
      </c>
      <c r="D861" s="3">
        <v>2500</v>
      </c>
      <c r="E861" s="1">
        <f>WEEKNUM(AdminTable[[#This Row],[Admin Date]])</f>
        <v>28</v>
      </c>
    </row>
    <row r="862" spans="1:5" ht="10" x14ac:dyDescent="0.25">
      <c r="A862" s="1">
        <v>60</v>
      </c>
      <c r="B862" s="1" t="s">
        <v>82</v>
      </c>
      <c r="C862" s="2">
        <v>41106</v>
      </c>
      <c r="D862" s="3">
        <v>2500</v>
      </c>
      <c r="E862" s="1">
        <f>WEEKNUM(AdminTable[[#This Row],[Admin Date]])</f>
        <v>29</v>
      </c>
    </row>
    <row r="863" spans="1:5" ht="10" x14ac:dyDescent="0.25">
      <c r="A863" s="1">
        <v>60</v>
      </c>
      <c r="B863" s="1" t="s">
        <v>82</v>
      </c>
      <c r="C863" s="2">
        <v>41107</v>
      </c>
      <c r="D863" s="3">
        <v>2500</v>
      </c>
      <c r="E863" s="1">
        <f>WEEKNUM(AdminTable[[#This Row],[Admin Date]])</f>
        <v>29</v>
      </c>
    </row>
    <row r="864" spans="1:5" ht="10" x14ac:dyDescent="0.25">
      <c r="A864" s="1">
        <v>60</v>
      </c>
      <c r="B864" s="1" t="s">
        <v>82</v>
      </c>
      <c r="C864" s="2">
        <v>41110</v>
      </c>
      <c r="D864" s="3">
        <v>2500</v>
      </c>
      <c r="E864" s="1">
        <f>WEEKNUM(AdminTable[[#This Row],[Admin Date]])</f>
        <v>29</v>
      </c>
    </row>
    <row r="865" spans="1:5" ht="10" x14ac:dyDescent="0.25">
      <c r="A865" s="1">
        <v>60</v>
      </c>
      <c r="B865" s="1" t="s">
        <v>82</v>
      </c>
      <c r="C865" s="2">
        <v>41113</v>
      </c>
      <c r="D865" s="3">
        <v>2500</v>
      </c>
      <c r="E865" s="1">
        <f>WEEKNUM(AdminTable[[#This Row],[Admin Date]])</f>
        <v>30</v>
      </c>
    </row>
    <row r="866" spans="1:5" ht="10" x14ac:dyDescent="0.25">
      <c r="A866" s="1">
        <v>60</v>
      </c>
      <c r="B866" s="1" t="s">
        <v>82</v>
      </c>
      <c r="C866" s="2">
        <v>41115</v>
      </c>
      <c r="D866" s="3">
        <v>2500</v>
      </c>
      <c r="E866" s="1">
        <f>WEEKNUM(AdminTable[[#This Row],[Admin Date]])</f>
        <v>30</v>
      </c>
    </row>
    <row r="867" spans="1:5" ht="10" x14ac:dyDescent="0.25">
      <c r="A867" s="1">
        <v>60</v>
      </c>
      <c r="B867" s="1" t="s">
        <v>82</v>
      </c>
      <c r="C867" s="2">
        <v>41117</v>
      </c>
      <c r="D867" s="3">
        <v>2500</v>
      </c>
      <c r="E867" s="1">
        <f>WEEKNUM(AdminTable[[#This Row],[Admin Date]])</f>
        <v>30</v>
      </c>
    </row>
    <row r="868" spans="1:5" ht="10" x14ac:dyDescent="0.25">
      <c r="A868" s="1">
        <v>60</v>
      </c>
      <c r="B868" s="1" t="s">
        <v>82</v>
      </c>
      <c r="C868" s="2">
        <v>41120</v>
      </c>
      <c r="D868" s="3">
        <v>2500</v>
      </c>
      <c r="E868" s="1">
        <f>WEEKNUM(AdminTable[[#This Row],[Admin Date]])</f>
        <v>31</v>
      </c>
    </row>
    <row r="869" spans="1:5" ht="10" x14ac:dyDescent="0.25">
      <c r="A869" s="1">
        <v>60</v>
      </c>
      <c r="B869" s="1" t="s">
        <v>82</v>
      </c>
      <c r="C869" s="2">
        <v>41122</v>
      </c>
      <c r="D869" s="3">
        <v>2500</v>
      </c>
      <c r="E869" s="1">
        <f>WEEKNUM(AdminTable[[#This Row],[Admin Date]])</f>
        <v>31</v>
      </c>
    </row>
    <row r="870" spans="1:5" ht="10" x14ac:dyDescent="0.25">
      <c r="A870" s="1">
        <v>60</v>
      </c>
      <c r="B870" s="1" t="s">
        <v>82</v>
      </c>
      <c r="C870" s="2">
        <v>41124</v>
      </c>
      <c r="D870" s="3">
        <v>2500</v>
      </c>
      <c r="E870" s="1">
        <f>WEEKNUM(AdminTable[[#This Row],[Admin Date]])</f>
        <v>31</v>
      </c>
    </row>
    <row r="871" spans="1:5" ht="10" x14ac:dyDescent="0.25">
      <c r="A871" s="1">
        <v>60</v>
      </c>
      <c r="B871" s="1" t="s">
        <v>82</v>
      </c>
      <c r="C871" s="2">
        <v>41127</v>
      </c>
      <c r="D871" s="3">
        <v>2500</v>
      </c>
      <c r="E871" s="1">
        <f>WEEKNUM(AdminTable[[#This Row],[Admin Date]])</f>
        <v>32</v>
      </c>
    </row>
    <row r="872" spans="1:5" ht="10" x14ac:dyDescent="0.25">
      <c r="A872" s="1">
        <v>60</v>
      </c>
      <c r="B872" s="1" t="s">
        <v>82</v>
      </c>
      <c r="C872" s="2">
        <v>41129</v>
      </c>
      <c r="D872" s="3">
        <v>2500</v>
      </c>
      <c r="E872" s="1">
        <f>WEEKNUM(AdminTable[[#This Row],[Admin Date]])</f>
        <v>32</v>
      </c>
    </row>
    <row r="873" spans="1:5" ht="10" x14ac:dyDescent="0.25">
      <c r="A873" s="1">
        <v>60</v>
      </c>
      <c r="B873" s="1" t="s">
        <v>82</v>
      </c>
      <c r="C873" s="2">
        <v>41131</v>
      </c>
      <c r="D873" s="3">
        <v>2500</v>
      </c>
      <c r="E873" s="1">
        <f>WEEKNUM(AdminTable[[#This Row],[Admin Date]])</f>
        <v>32</v>
      </c>
    </row>
    <row r="874" spans="1:5" ht="10" x14ac:dyDescent="0.25">
      <c r="A874" s="1">
        <v>60</v>
      </c>
      <c r="B874" s="1" t="s">
        <v>82</v>
      </c>
      <c r="C874" s="2">
        <v>41134</v>
      </c>
      <c r="D874" s="3">
        <v>2500</v>
      </c>
      <c r="E874" s="1">
        <f>WEEKNUM(AdminTable[[#This Row],[Admin Date]])</f>
        <v>33</v>
      </c>
    </row>
    <row r="875" spans="1:5" ht="10" x14ac:dyDescent="0.25">
      <c r="A875" s="1">
        <v>60</v>
      </c>
      <c r="B875" s="1" t="s">
        <v>82</v>
      </c>
      <c r="C875" s="2">
        <v>41136</v>
      </c>
      <c r="D875" s="3">
        <v>2500</v>
      </c>
      <c r="E875" s="1">
        <f>WEEKNUM(AdminTable[[#This Row],[Admin Date]])</f>
        <v>33</v>
      </c>
    </row>
    <row r="876" spans="1:5" ht="10" x14ac:dyDescent="0.25">
      <c r="A876" s="1">
        <v>60</v>
      </c>
      <c r="B876" s="1" t="s">
        <v>82</v>
      </c>
      <c r="C876" s="2">
        <v>41138</v>
      </c>
      <c r="D876" s="3">
        <v>2500</v>
      </c>
      <c r="E876" s="1">
        <f>WEEKNUM(AdminTable[[#This Row],[Admin Date]])</f>
        <v>33</v>
      </c>
    </row>
    <row r="877" spans="1:5" ht="10" x14ac:dyDescent="0.25">
      <c r="A877" s="1">
        <v>60</v>
      </c>
      <c r="B877" s="1" t="s">
        <v>82</v>
      </c>
      <c r="C877" s="2">
        <v>41141</v>
      </c>
      <c r="D877" s="3">
        <v>2500</v>
      </c>
      <c r="E877" s="1">
        <f>WEEKNUM(AdminTable[[#This Row],[Admin Date]])</f>
        <v>34</v>
      </c>
    </row>
    <row r="878" spans="1:5" ht="10" x14ac:dyDescent="0.25">
      <c r="A878" s="1">
        <v>60</v>
      </c>
      <c r="B878" s="1" t="s">
        <v>82</v>
      </c>
      <c r="C878" s="2">
        <v>41143</v>
      </c>
      <c r="D878" s="3">
        <v>2500</v>
      </c>
      <c r="E878" s="1">
        <f>WEEKNUM(AdminTable[[#This Row],[Admin Date]])</f>
        <v>34</v>
      </c>
    </row>
    <row r="879" spans="1:5" ht="10" x14ac:dyDescent="0.25">
      <c r="A879" s="1">
        <v>60</v>
      </c>
      <c r="B879" s="1" t="s">
        <v>82</v>
      </c>
      <c r="C879" s="2">
        <v>41145</v>
      </c>
      <c r="D879" s="3">
        <v>2500</v>
      </c>
      <c r="E879" s="1">
        <f>WEEKNUM(AdminTable[[#This Row],[Admin Date]])</f>
        <v>34</v>
      </c>
    </row>
    <row r="880" spans="1:5" ht="10" x14ac:dyDescent="0.25">
      <c r="A880" s="1">
        <v>60</v>
      </c>
      <c r="B880" s="1" t="s">
        <v>82</v>
      </c>
      <c r="C880" s="2">
        <v>41148</v>
      </c>
      <c r="D880" s="3">
        <v>2500</v>
      </c>
      <c r="E880" s="1">
        <f>WEEKNUM(AdminTable[[#This Row],[Admin Date]])</f>
        <v>35</v>
      </c>
    </row>
    <row r="881" spans="1:5" ht="10" x14ac:dyDescent="0.25">
      <c r="A881" s="1">
        <v>60</v>
      </c>
      <c r="B881" s="1" t="s">
        <v>82</v>
      </c>
      <c r="C881" s="2">
        <v>41150</v>
      </c>
      <c r="D881" s="3">
        <v>2500</v>
      </c>
      <c r="E881" s="1">
        <f>WEEKNUM(AdminTable[[#This Row],[Admin Date]])</f>
        <v>35</v>
      </c>
    </row>
    <row r="882" spans="1:5" ht="10" x14ac:dyDescent="0.25">
      <c r="A882" s="1">
        <v>60</v>
      </c>
      <c r="B882" s="1" t="s">
        <v>82</v>
      </c>
      <c r="C882" s="2">
        <v>41152</v>
      </c>
      <c r="D882" s="3">
        <v>2500</v>
      </c>
      <c r="E882" s="1">
        <f>WEEKNUM(AdminTable[[#This Row],[Admin Date]])</f>
        <v>35</v>
      </c>
    </row>
    <row r="883" spans="1:5" ht="10" x14ac:dyDescent="0.25">
      <c r="A883" s="1">
        <v>60</v>
      </c>
      <c r="B883" s="1" t="s">
        <v>82</v>
      </c>
      <c r="C883" s="2">
        <v>41155</v>
      </c>
      <c r="D883" s="3">
        <v>2500</v>
      </c>
      <c r="E883" s="1">
        <f>WEEKNUM(AdminTable[[#This Row],[Admin Date]])</f>
        <v>36</v>
      </c>
    </row>
    <row r="884" spans="1:5" ht="10" x14ac:dyDescent="0.25">
      <c r="A884" s="1">
        <v>60</v>
      </c>
      <c r="B884" s="1" t="s">
        <v>82</v>
      </c>
      <c r="C884" s="2">
        <v>41157</v>
      </c>
      <c r="D884" s="3">
        <v>2500</v>
      </c>
      <c r="E884" s="1">
        <f>WEEKNUM(AdminTable[[#This Row],[Admin Date]])</f>
        <v>36</v>
      </c>
    </row>
    <row r="885" spans="1:5" ht="10" x14ac:dyDescent="0.25">
      <c r="A885" s="1">
        <v>60</v>
      </c>
      <c r="B885" s="1" t="s">
        <v>83</v>
      </c>
      <c r="C885" s="2">
        <v>41165</v>
      </c>
      <c r="D885" s="3">
        <v>5</v>
      </c>
      <c r="E885" s="1">
        <f>WEEKNUM(AdminTable[[#This Row],[Admin Date]])</f>
        <v>37</v>
      </c>
    </row>
    <row r="886" spans="1:5" ht="10" x14ac:dyDescent="0.25">
      <c r="A886" s="1">
        <v>60</v>
      </c>
      <c r="B886" s="1" t="s">
        <v>83</v>
      </c>
      <c r="C886" s="2">
        <v>41192</v>
      </c>
      <c r="D886" s="3">
        <v>5</v>
      </c>
      <c r="E886" s="1">
        <f>WEEKNUM(AdminTable[[#This Row],[Admin Date]])</f>
        <v>41</v>
      </c>
    </row>
    <row r="887" spans="1:5" ht="10" x14ac:dyDescent="0.25">
      <c r="A887" s="1">
        <v>60</v>
      </c>
      <c r="B887" s="1" t="s">
        <v>83</v>
      </c>
      <c r="C887" s="2">
        <v>41227</v>
      </c>
      <c r="D887" s="3">
        <v>6</v>
      </c>
      <c r="E887" s="1">
        <f>WEEKNUM(AdminTable[[#This Row],[Admin Date]])</f>
        <v>46</v>
      </c>
    </row>
    <row r="888" spans="1:5" ht="10" x14ac:dyDescent="0.25">
      <c r="A888" s="1">
        <v>61</v>
      </c>
      <c r="B888" s="1" t="s">
        <v>82</v>
      </c>
      <c r="C888" s="2">
        <v>41093</v>
      </c>
      <c r="D888" s="3">
        <v>1000</v>
      </c>
      <c r="E888" s="1">
        <f>WEEKNUM(AdminTable[[#This Row],[Admin Date]])</f>
        <v>27</v>
      </c>
    </row>
    <row r="889" spans="1:5" ht="10" x14ac:dyDescent="0.25">
      <c r="A889" s="1">
        <v>61</v>
      </c>
      <c r="B889" s="1" t="s">
        <v>82</v>
      </c>
      <c r="C889" s="2">
        <v>41095</v>
      </c>
      <c r="D889" s="3">
        <v>1000</v>
      </c>
      <c r="E889" s="1">
        <f>WEEKNUM(AdminTable[[#This Row],[Admin Date]])</f>
        <v>27</v>
      </c>
    </row>
    <row r="890" spans="1:5" ht="10" x14ac:dyDescent="0.25">
      <c r="A890" s="1">
        <v>61</v>
      </c>
      <c r="B890" s="1" t="s">
        <v>82</v>
      </c>
      <c r="C890" s="2">
        <v>41125</v>
      </c>
      <c r="D890" s="3">
        <v>800</v>
      </c>
      <c r="E890" s="1">
        <f>WEEKNUM(AdminTable[[#This Row],[Admin Date]])</f>
        <v>31</v>
      </c>
    </row>
    <row r="891" spans="1:5" ht="10" x14ac:dyDescent="0.25">
      <c r="A891" s="1">
        <v>61</v>
      </c>
      <c r="B891" s="1" t="s">
        <v>82</v>
      </c>
      <c r="C891" s="2">
        <v>41130</v>
      </c>
      <c r="D891" s="3">
        <v>800</v>
      </c>
      <c r="E891" s="1">
        <f>WEEKNUM(AdminTable[[#This Row],[Admin Date]])</f>
        <v>32</v>
      </c>
    </row>
    <row r="892" spans="1:5" ht="10" x14ac:dyDescent="0.25">
      <c r="A892" s="1">
        <v>61</v>
      </c>
      <c r="B892" s="1" t="s">
        <v>82</v>
      </c>
      <c r="C892" s="2">
        <v>41135</v>
      </c>
      <c r="D892" s="3">
        <v>800</v>
      </c>
      <c r="E892" s="1">
        <f>WEEKNUM(AdminTable[[#This Row],[Admin Date]])</f>
        <v>33</v>
      </c>
    </row>
    <row r="893" spans="1:5" ht="10" x14ac:dyDescent="0.25">
      <c r="A893" s="1">
        <v>61</v>
      </c>
      <c r="B893" s="1" t="s">
        <v>82</v>
      </c>
      <c r="C893" s="2">
        <v>41137</v>
      </c>
      <c r="D893" s="3">
        <v>800</v>
      </c>
      <c r="E893" s="1">
        <f>WEEKNUM(AdminTable[[#This Row],[Admin Date]])</f>
        <v>33</v>
      </c>
    </row>
    <row r="894" spans="1:5" ht="10" x14ac:dyDescent="0.25">
      <c r="A894" s="1">
        <v>61</v>
      </c>
      <c r="B894" s="1" t="s">
        <v>82</v>
      </c>
      <c r="C894" s="2">
        <v>41139</v>
      </c>
      <c r="D894" s="3">
        <v>800</v>
      </c>
      <c r="E894" s="1">
        <f>WEEKNUM(AdminTable[[#This Row],[Admin Date]])</f>
        <v>33</v>
      </c>
    </row>
    <row r="895" spans="1:5" ht="10" x14ac:dyDescent="0.25">
      <c r="A895" s="1">
        <v>61</v>
      </c>
      <c r="B895" s="1" t="s">
        <v>82</v>
      </c>
      <c r="C895" s="2">
        <v>41144</v>
      </c>
      <c r="D895" s="3">
        <v>800</v>
      </c>
      <c r="E895" s="1">
        <f>WEEKNUM(AdminTable[[#This Row],[Admin Date]])</f>
        <v>34</v>
      </c>
    </row>
    <row r="896" spans="1:5" ht="10" x14ac:dyDescent="0.25">
      <c r="A896" s="1">
        <v>61</v>
      </c>
      <c r="B896" s="1" t="s">
        <v>82</v>
      </c>
      <c r="C896" s="2">
        <v>41146</v>
      </c>
      <c r="D896" s="3">
        <v>800</v>
      </c>
      <c r="E896" s="1">
        <f>WEEKNUM(AdminTable[[#This Row],[Admin Date]])</f>
        <v>34</v>
      </c>
    </row>
    <row r="897" spans="1:5" ht="10" x14ac:dyDescent="0.25">
      <c r="A897" s="1">
        <v>61</v>
      </c>
      <c r="B897" s="1" t="s">
        <v>82</v>
      </c>
      <c r="C897" s="2">
        <v>41149</v>
      </c>
      <c r="D897" s="3">
        <v>800</v>
      </c>
      <c r="E897" s="1">
        <f>WEEKNUM(AdminTable[[#This Row],[Admin Date]])</f>
        <v>35</v>
      </c>
    </row>
    <row r="898" spans="1:5" ht="10" x14ac:dyDescent="0.25">
      <c r="A898" s="1">
        <v>62</v>
      </c>
      <c r="B898" s="1" t="s">
        <v>82</v>
      </c>
      <c r="C898" s="2">
        <v>41155</v>
      </c>
      <c r="D898" s="3">
        <v>1400</v>
      </c>
      <c r="E898" s="1">
        <f>WEEKNUM(AdminTable[[#This Row],[Admin Date]])</f>
        <v>36</v>
      </c>
    </row>
    <row r="899" spans="1:5" ht="10" x14ac:dyDescent="0.25">
      <c r="A899" s="1">
        <v>63</v>
      </c>
      <c r="B899" s="1" t="s">
        <v>82</v>
      </c>
      <c r="C899" s="2">
        <v>41092</v>
      </c>
      <c r="D899" s="3">
        <v>4000</v>
      </c>
      <c r="E899" s="1">
        <f>WEEKNUM(AdminTable[[#This Row],[Admin Date]])</f>
        <v>27</v>
      </c>
    </row>
    <row r="900" spans="1:5" ht="10" x14ac:dyDescent="0.25">
      <c r="A900" s="1">
        <v>63</v>
      </c>
      <c r="B900" s="1" t="s">
        <v>82</v>
      </c>
      <c r="C900" s="2">
        <v>41094</v>
      </c>
      <c r="D900" s="3">
        <v>4000</v>
      </c>
      <c r="E900" s="1">
        <f>WEEKNUM(AdminTable[[#This Row],[Admin Date]])</f>
        <v>27</v>
      </c>
    </row>
    <row r="901" spans="1:5" ht="10" x14ac:dyDescent="0.25">
      <c r="A901" s="1">
        <v>63</v>
      </c>
      <c r="B901" s="1" t="s">
        <v>82</v>
      </c>
      <c r="C901" s="2">
        <v>41096</v>
      </c>
      <c r="D901" s="3">
        <v>4000</v>
      </c>
      <c r="E901" s="1">
        <f>WEEKNUM(AdminTable[[#This Row],[Admin Date]])</f>
        <v>27</v>
      </c>
    </row>
    <row r="902" spans="1:5" ht="10" x14ac:dyDescent="0.25">
      <c r="A902" s="1">
        <v>63</v>
      </c>
      <c r="B902" s="1" t="s">
        <v>82</v>
      </c>
      <c r="C902" s="2">
        <v>41099</v>
      </c>
      <c r="D902" s="3">
        <v>4000</v>
      </c>
      <c r="E902" s="1">
        <f>WEEKNUM(AdminTable[[#This Row],[Admin Date]])</f>
        <v>28</v>
      </c>
    </row>
    <row r="903" spans="1:5" ht="10" x14ac:dyDescent="0.25">
      <c r="A903" s="1">
        <v>63</v>
      </c>
      <c r="B903" s="1" t="s">
        <v>82</v>
      </c>
      <c r="C903" s="2">
        <v>41101</v>
      </c>
      <c r="D903" s="3">
        <v>4000</v>
      </c>
      <c r="E903" s="1">
        <f>WEEKNUM(AdminTable[[#This Row],[Admin Date]])</f>
        <v>28</v>
      </c>
    </row>
    <row r="904" spans="1:5" ht="10" x14ac:dyDescent="0.25">
      <c r="A904" s="1">
        <v>63</v>
      </c>
      <c r="B904" s="1" t="s">
        <v>82</v>
      </c>
      <c r="C904" s="2">
        <v>41103</v>
      </c>
      <c r="D904" s="3">
        <v>4000</v>
      </c>
      <c r="E904" s="1">
        <f>WEEKNUM(AdminTable[[#This Row],[Admin Date]])</f>
        <v>28</v>
      </c>
    </row>
    <row r="905" spans="1:5" ht="10" x14ac:dyDescent="0.25">
      <c r="A905" s="1">
        <v>63</v>
      </c>
      <c r="B905" s="1" t="s">
        <v>82</v>
      </c>
      <c r="C905" s="2">
        <v>41106</v>
      </c>
      <c r="D905" s="3">
        <v>4000</v>
      </c>
      <c r="E905" s="1">
        <f>WEEKNUM(AdminTable[[#This Row],[Admin Date]])</f>
        <v>29</v>
      </c>
    </row>
    <row r="906" spans="1:5" ht="10" x14ac:dyDescent="0.25">
      <c r="A906" s="1">
        <v>63</v>
      </c>
      <c r="B906" s="1" t="s">
        <v>82</v>
      </c>
      <c r="C906" s="2">
        <v>41108</v>
      </c>
      <c r="D906" s="3">
        <v>4000</v>
      </c>
      <c r="E906" s="1">
        <f>WEEKNUM(AdminTable[[#This Row],[Admin Date]])</f>
        <v>29</v>
      </c>
    </row>
    <row r="907" spans="1:5" ht="10" x14ac:dyDescent="0.25">
      <c r="A907" s="1">
        <v>63</v>
      </c>
      <c r="B907" s="1" t="s">
        <v>82</v>
      </c>
      <c r="C907" s="2">
        <v>41110</v>
      </c>
      <c r="D907" s="3">
        <v>4000</v>
      </c>
      <c r="E907" s="1">
        <f>WEEKNUM(AdminTable[[#This Row],[Admin Date]])</f>
        <v>29</v>
      </c>
    </row>
    <row r="908" spans="1:5" ht="10" x14ac:dyDescent="0.25">
      <c r="A908" s="1">
        <v>63</v>
      </c>
      <c r="B908" s="1" t="s">
        <v>82</v>
      </c>
      <c r="C908" s="2">
        <v>41113</v>
      </c>
      <c r="D908" s="3">
        <v>4000</v>
      </c>
      <c r="E908" s="1">
        <f>WEEKNUM(AdminTable[[#This Row],[Admin Date]])</f>
        <v>30</v>
      </c>
    </row>
    <row r="909" spans="1:5" ht="10" x14ac:dyDescent="0.25">
      <c r="A909" s="1">
        <v>63</v>
      </c>
      <c r="B909" s="1" t="s">
        <v>82</v>
      </c>
      <c r="C909" s="2">
        <v>41115</v>
      </c>
      <c r="D909" s="3">
        <v>4000</v>
      </c>
      <c r="E909" s="1">
        <f>WEEKNUM(AdminTable[[#This Row],[Admin Date]])</f>
        <v>30</v>
      </c>
    </row>
    <row r="910" spans="1:5" ht="10" x14ac:dyDescent="0.25">
      <c r="A910" s="1">
        <v>63</v>
      </c>
      <c r="B910" s="1" t="s">
        <v>82</v>
      </c>
      <c r="C910" s="2">
        <v>41117</v>
      </c>
      <c r="D910" s="3">
        <v>4000</v>
      </c>
      <c r="E910" s="1">
        <f>WEEKNUM(AdminTable[[#This Row],[Admin Date]])</f>
        <v>30</v>
      </c>
    </row>
    <row r="911" spans="1:5" ht="10" x14ac:dyDescent="0.25">
      <c r="A911" s="1">
        <v>63</v>
      </c>
      <c r="B911" s="1" t="s">
        <v>82</v>
      </c>
      <c r="C911" s="2">
        <v>41120</v>
      </c>
      <c r="D911" s="3">
        <v>4000</v>
      </c>
      <c r="E911" s="1">
        <f>WEEKNUM(AdminTable[[#This Row],[Admin Date]])</f>
        <v>31</v>
      </c>
    </row>
    <row r="912" spans="1:5" ht="10" x14ac:dyDescent="0.25">
      <c r="A912" s="1">
        <v>63</v>
      </c>
      <c r="B912" s="1" t="s">
        <v>82</v>
      </c>
      <c r="C912" s="2">
        <v>41122</v>
      </c>
      <c r="D912" s="3">
        <v>4000</v>
      </c>
      <c r="E912" s="1">
        <f>WEEKNUM(AdminTable[[#This Row],[Admin Date]])</f>
        <v>31</v>
      </c>
    </row>
    <row r="913" spans="1:5" ht="10" x14ac:dyDescent="0.25">
      <c r="A913" s="1">
        <v>63</v>
      </c>
      <c r="B913" s="1" t="s">
        <v>82</v>
      </c>
      <c r="C913" s="2">
        <v>41124</v>
      </c>
      <c r="D913" s="3">
        <v>4000</v>
      </c>
      <c r="E913" s="1">
        <f>WEEKNUM(AdminTable[[#This Row],[Admin Date]])</f>
        <v>31</v>
      </c>
    </row>
    <row r="914" spans="1:5" ht="10" x14ac:dyDescent="0.25">
      <c r="A914" s="1">
        <v>63</v>
      </c>
      <c r="B914" s="1" t="s">
        <v>82</v>
      </c>
      <c r="C914" s="2">
        <v>41127</v>
      </c>
      <c r="D914" s="3">
        <v>4000</v>
      </c>
      <c r="E914" s="1">
        <f>WEEKNUM(AdminTable[[#This Row],[Admin Date]])</f>
        <v>32</v>
      </c>
    </row>
    <row r="915" spans="1:5" ht="10" x14ac:dyDescent="0.25">
      <c r="A915" s="1">
        <v>63</v>
      </c>
      <c r="B915" s="1" t="s">
        <v>82</v>
      </c>
      <c r="C915" s="2">
        <v>41129</v>
      </c>
      <c r="D915" s="3">
        <v>4000</v>
      </c>
      <c r="E915" s="1">
        <f>WEEKNUM(AdminTable[[#This Row],[Admin Date]])</f>
        <v>32</v>
      </c>
    </row>
    <row r="916" spans="1:5" ht="10" x14ac:dyDescent="0.25">
      <c r="A916" s="1">
        <v>63</v>
      </c>
      <c r="B916" s="1" t="s">
        <v>82</v>
      </c>
      <c r="C916" s="2">
        <v>41131</v>
      </c>
      <c r="D916" s="3">
        <v>4000</v>
      </c>
      <c r="E916" s="1">
        <f>WEEKNUM(AdminTable[[#This Row],[Admin Date]])</f>
        <v>32</v>
      </c>
    </row>
    <row r="917" spans="1:5" ht="10" x14ac:dyDescent="0.25">
      <c r="A917" s="1">
        <v>63</v>
      </c>
      <c r="B917" s="1" t="s">
        <v>82</v>
      </c>
      <c r="C917" s="2">
        <v>41134</v>
      </c>
      <c r="D917" s="3">
        <v>4000</v>
      </c>
      <c r="E917" s="1">
        <f>WEEKNUM(AdminTable[[#This Row],[Admin Date]])</f>
        <v>33</v>
      </c>
    </row>
    <row r="918" spans="1:5" ht="10" x14ac:dyDescent="0.25">
      <c r="A918" s="1">
        <v>63</v>
      </c>
      <c r="B918" s="1" t="s">
        <v>82</v>
      </c>
      <c r="C918" s="2">
        <v>41136</v>
      </c>
      <c r="D918" s="3">
        <v>4000</v>
      </c>
      <c r="E918" s="1">
        <f>WEEKNUM(AdminTable[[#This Row],[Admin Date]])</f>
        <v>33</v>
      </c>
    </row>
    <row r="919" spans="1:5" ht="10" x14ac:dyDescent="0.25">
      <c r="A919" s="1">
        <v>63</v>
      </c>
      <c r="B919" s="1" t="s">
        <v>82</v>
      </c>
      <c r="C919" s="2">
        <v>41138</v>
      </c>
      <c r="D919" s="3">
        <v>4000</v>
      </c>
      <c r="E919" s="1">
        <f>WEEKNUM(AdminTable[[#This Row],[Admin Date]])</f>
        <v>33</v>
      </c>
    </row>
    <row r="920" spans="1:5" ht="10" x14ac:dyDescent="0.25">
      <c r="A920" s="1">
        <v>63</v>
      </c>
      <c r="B920" s="1" t="s">
        <v>83</v>
      </c>
      <c r="C920" s="2">
        <v>41164</v>
      </c>
      <c r="D920" s="3">
        <v>6</v>
      </c>
      <c r="E920" s="1">
        <f>WEEKNUM(AdminTable[[#This Row],[Admin Date]])</f>
        <v>37</v>
      </c>
    </row>
    <row r="921" spans="1:5" ht="10" x14ac:dyDescent="0.25">
      <c r="A921" s="1">
        <v>63</v>
      </c>
      <c r="B921" s="1" t="s">
        <v>83</v>
      </c>
      <c r="C921" s="2">
        <v>41192</v>
      </c>
      <c r="D921" s="3">
        <v>5</v>
      </c>
      <c r="E921" s="1">
        <f>WEEKNUM(AdminTable[[#This Row],[Admin Date]])</f>
        <v>41</v>
      </c>
    </row>
    <row r="922" spans="1:5" ht="10" x14ac:dyDescent="0.25">
      <c r="A922" s="1">
        <v>64</v>
      </c>
      <c r="B922" s="1" t="s">
        <v>82</v>
      </c>
      <c r="C922" s="2">
        <v>41127</v>
      </c>
      <c r="D922" s="3">
        <v>5700</v>
      </c>
      <c r="E922" s="1">
        <f>WEEKNUM(AdminTable[[#This Row],[Admin Date]])</f>
        <v>32</v>
      </c>
    </row>
    <row r="923" spans="1:5" ht="10" x14ac:dyDescent="0.25">
      <c r="A923" s="1">
        <v>64</v>
      </c>
      <c r="B923" s="1" t="s">
        <v>82</v>
      </c>
      <c r="C923" s="2">
        <v>41129</v>
      </c>
      <c r="D923" s="3">
        <v>5700</v>
      </c>
      <c r="E923" s="1">
        <f>WEEKNUM(AdminTable[[#This Row],[Admin Date]])</f>
        <v>32</v>
      </c>
    </row>
    <row r="924" spans="1:5" ht="10" x14ac:dyDescent="0.25">
      <c r="A924" s="1">
        <v>64</v>
      </c>
      <c r="B924" s="1" t="s">
        <v>82</v>
      </c>
      <c r="C924" s="2">
        <v>41131</v>
      </c>
      <c r="D924" s="3">
        <v>5700</v>
      </c>
      <c r="E924" s="1">
        <f>WEEKNUM(AdminTable[[#This Row],[Admin Date]])</f>
        <v>32</v>
      </c>
    </row>
    <row r="925" spans="1:5" ht="10" x14ac:dyDescent="0.25">
      <c r="A925" s="1">
        <v>64</v>
      </c>
      <c r="B925" s="1" t="s">
        <v>82</v>
      </c>
      <c r="C925" s="2">
        <v>41134</v>
      </c>
      <c r="D925" s="3">
        <v>5700</v>
      </c>
      <c r="E925" s="1">
        <f>WEEKNUM(AdminTable[[#This Row],[Admin Date]])</f>
        <v>33</v>
      </c>
    </row>
    <row r="926" spans="1:5" ht="10" x14ac:dyDescent="0.25">
      <c r="A926" s="1">
        <v>64</v>
      </c>
      <c r="B926" s="1" t="s">
        <v>82</v>
      </c>
      <c r="C926" s="2">
        <v>41136</v>
      </c>
      <c r="D926" s="3">
        <v>5700</v>
      </c>
      <c r="E926" s="1">
        <f>WEEKNUM(AdminTable[[#This Row],[Admin Date]])</f>
        <v>33</v>
      </c>
    </row>
    <row r="927" spans="1:5" ht="10" x14ac:dyDescent="0.25">
      <c r="A927" s="1">
        <v>64</v>
      </c>
      <c r="B927" s="1" t="s">
        <v>82</v>
      </c>
      <c r="C927" s="2">
        <v>41138</v>
      </c>
      <c r="D927" s="3">
        <v>5700</v>
      </c>
      <c r="E927" s="1">
        <f>WEEKNUM(AdminTable[[#This Row],[Admin Date]])</f>
        <v>33</v>
      </c>
    </row>
    <row r="928" spans="1:5" ht="10" x14ac:dyDescent="0.25">
      <c r="A928" s="1">
        <v>64</v>
      </c>
      <c r="B928" s="1" t="s">
        <v>82</v>
      </c>
      <c r="C928" s="2">
        <v>41141</v>
      </c>
      <c r="D928" s="3">
        <v>5700</v>
      </c>
      <c r="E928" s="1">
        <f>WEEKNUM(AdminTable[[#This Row],[Admin Date]])</f>
        <v>34</v>
      </c>
    </row>
    <row r="929" spans="1:5" ht="10" x14ac:dyDescent="0.25">
      <c r="A929" s="1">
        <v>64</v>
      </c>
      <c r="B929" s="1" t="s">
        <v>82</v>
      </c>
      <c r="C929" s="2">
        <v>41143</v>
      </c>
      <c r="D929" s="3">
        <v>5700</v>
      </c>
      <c r="E929" s="1">
        <f>WEEKNUM(AdminTable[[#This Row],[Admin Date]])</f>
        <v>34</v>
      </c>
    </row>
    <row r="930" spans="1:5" ht="10" x14ac:dyDescent="0.25">
      <c r="A930" s="1">
        <v>64</v>
      </c>
      <c r="B930" s="1" t="s">
        <v>82</v>
      </c>
      <c r="C930" s="2">
        <v>41145</v>
      </c>
      <c r="D930" s="3">
        <v>5700</v>
      </c>
      <c r="E930" s="1">
        <f>WEEKNUM(AdminTable[[#This Row],[Admin Date]])</f>
        <v>34</v>
      </c>
    </row>
    <row r="931" spans="1:5" ht="10" x14ac:dyDescent="0.25">
      <c r="A931" s="1">
        <v>64</v>
      </c>
      <c r="B931" s="1" t="s">
        <v>82</v>
      </c>
      <c r="C931" s="2">
        <v>41149</v>
      </c>
      <c r="D931" s="3">
        <v>5700</v>
      </c>
      <c r="E931" s="1">
        <f>WEEKNUM(AdminTable[[#This Row],[Admin Date]])</f>
        <v>35</v>
      </c>
    </row>
    <row r="932" spans="1:5" ht="10" x14ac:dyDescent="0.25">
      <c r="A932" s="1">
        <v>64</v>
      </c>
      <c r="B932" s="1" t="s">
        <v>82</v>
      </c>
      <c r="C932" s="2">
        <v>41150</v>
      </c>
      <c r="D932" s="3">
        <v>5700</v>
      </c>
      <c r="E932" s="1">
        <f>WEEKNUM(AdminTable[[#This Row],[Admin Date]])</f>
        <v>35</v>
      </c>
    </row>
    <row r="933" spans="1:5" ht="10" x14ac:dyDescent="0.25">
      <c r="A933" s="1">
        <v>64</v>
      </c>
      <c r="B933" s="1" t="s">
        <v>82</v>
      </c>
      <c r="C933" s="2">
        <v>41152</v>
      </c>
      <c r="D933" s="3">
        <v>5700</v>
      </c>
      <c r="E933" s="1">
        <f>WEEKNUM(AdminTable[[#This Row],[Admin Date]])</f>
        <v>35</v>
      </c>
    </row>
    <row r="934" spans="1:5" ht="10" x14ac:dyDescent="0.25">
      <c r="A934" s="1">
        <v>64</v>
      </c>
      <c r="B934" s="1" t="s">
        <v>82</v>
      </c>
      <c r="C934" s="2">
        <v>41156</v>
      </c>
      <c r="D934" s="3">
        <v>5700</v>
      </c>
      <c r="E934" s="1">
        <f>WEEKNUM(AdminTable[[#This Row],[Admin Date]])</f>
        <v>36</v>
      </c>
    </row>
    <row r="935" spans="1:5" ht="10" x14ac:dyDescent="0.25">
      <c r="A935" s="1">
        <v>64</v>
      </c>
      <c r="B935" s="1" t="s">
        <v>82</v>
      </c>
      <c r="C935" s="2">
        <v>41157</v>
      </c>
      <c r="D935" s="3">
        <v>5700</v>
      </c>
      <c r="E935" s="1">
        <f>WEEKNUM(AdminTable[[#This Row],[Admin Date]])</f>
        <v>36</v>
      </c>
    </row>
    <row r="936" spans="1:5" ht="10" x14ac:dyDescent="0.25">
      <c r="A936" s="1">
        <v>65</v>
      </c>
      <c r="B936" s="1" t="s">
        <v>82</v>
      </c>
      <c r="C936" s="2">
        <v>41093</v>
      </c>
      <c r="D936" s="3">
        <v>14500</v>
      </c>
      <c r="E936" s="1">
        <f>WEEKNUM(AdminTable[[#This Row],[Admin Date]])</f>
        <v>27</v>
      </c>
    </row>
    <row r="937" spans="1:5" ht="10" x14ac:dyDescent="0.25">
      <c r="A937" s="1">
        <v>65</v>
      </c>
      <c r="B937" s="1" t="s">
        <v>82</v>
      </c>
      <c r="C937" s="2">
        <v>41095</v>
      </c>
      <c r="D937" s="3">
        <v>14500</v>
      </c>
      <c r="E937" s="1">
        <f>WEEKNUM(AdminTable[[#This Row],[Admin Date]])</f>
        <v>27</v>
      </c>
    </row>
    <row r="938" spans="1:5" ht="10" x14ac:dyDescent="0.25">
      <c r="A938" s="1">
        <v>65</v>
      </c>
      <c r="B938" s="1" t="s">
        <v>82</v>
      </c>
      <c r="C938" s="2">
        <v>41097</v>
      </c>
      <c r="D938" s="3">
        <v>16000</v>
      </c>
      <c r="E938" s="1">
        <f>WEEKNUM(AdminTable[[#This Row],[Admin Date]])</f>
        <v>27</v>
      </c>
    </row>
    <row r="939" spans="1:5" ht="10" x14ac:dyDescent="0.25">
      <c r="A939" s="1">
        <v>65</v>
      </c>
      <c r="B939" s="1" t="s">
        <v>82</v>
      </c>
      <c r="C939" s="2">
        <v>41100</v>
      </c>
      <c r="D939" s="3">
        <v>16000</v>
      </c>
      <c r="E939" s="1">
        <f>WEEKNUM(AdminTable[[#This Row],[Admin Date]])</f>
        <v>28</v>
      </c>
    </row>
    <row r="940" spans="1:5" ht="10" x14ac:dyDescent="0.25">
      <c r="A940" s="1">
        <v>65</v>
      </c>
      <c r="B940" s="1" t="s">
        <v>82</v>
      </c>
      <c r="C940" s="2">
        <v>41102</v>
      </c>
      <c r="D940" s="3">
        <v>16000</v>
      </c>
      <c r="E940" s="1">
        <f>WEEKNUM(AdminTable[[#This Row],[Admin Date]])</f>
        <v>28</v>
      </c>
    </row>
    <row r="941" spans="1:5" ht="10" x14ac:dyDescent="0.25">
      <c r="A941" s="1">
        <v>65</v>
      </c>
      <c r="B941" s="1" t="s">
        <v>82</v>
      </c>
      <c r="C941" s="2">
        <v>41104</v>
      </c>
      <c r="D941" s="3">
        <v>16000</v>
      </c>
      <c r="E941" s="1">
        <f>WEEKNUM(AdminTable[[#This Row],[Admin Date]])</f>
        <v>28</v>
      </c>
    </row>
    <row r="942" spans="1:5" ht="10" x14ac:dyDescent="0.25">
      <c r="A942" s="1">
        <v>65</v>
      </c>
      <c r="B942" s="1" t="s">
        <v>82</v>
      </c>
      <c r="C942" s="2">
        <v>41107</v>
      </c>
      <c r="D942" s="3">
        <v>16000</v>
      </c>
      <c r="E942" s="1">
        <f>WEEKNUM(AdminTable[[#This Row],[Admin Date]])</f>
        <v>29</v>
      </c>
    </row>
    <row r="943" spans="1:5" ht="10" x14ac:dyDescent="0.25">
      <c r="A943" s="1">
        <v>65</v>
      </c>
      <c r="B943" s="1" t="s">
        <v>82</v>
      </c>
      <c r="C943" s="2">
        <v>41109</v>
      </c>
      <c r="D943" s="3">
        <v>16000</v>
      </c>
      <c r="E943" s="1">
        <f>WEEKNUM(AdminTable[[#This Row],[Admin Date]])</f>
        <v>29</v>
      </c>
    </row>
    <row r="944" spans="1:5" ht="10" x14ac:dyDescent="0.25">
      <c r="A944" s="1">
        <v>65</v>
      </c>
      <c r="B944" s="1" t="s">
        <v>82</v>
      </c>
      <c r="C944" s="2">
        <v>41111</v>
      </c>
      <c r="D944" s="3">
        <v>19200</v>
      </c>
      <c r="E944" s="1">
        <f>WEEKNUM(AdminTable[[#This Row],[Admin Date]])</f>
        <v>29</v>
      </c>
    </row>
    <row r="945" spans="1:5" ht="10" x14ac:dyDescent="0.25">
      <c r="A945" s="1">
        <v>65</v>
      </c>
      <c r="B945" s="1" t="s">
        <v>82</v>
      </c>
      <c r="C945" s="2">
        <v>41114</v>
      </c>
      <c r="D945" s="3">
        <v>19200</v>
      </c>
      <c r="E945" s="1">
        <f>WEEKNUM(AdminTable[[#This Row],[Admin Date]])</f>
        <v>30</v>
      </c>
    </row>
    <row r="946" spans="1:5" ht="10" x14ac:dyDescent="0.25">
      <c r="A946" s="1">
        <v>65</v>
      </c>
      <c r="B946" s="1" t="s">
        <v>82</v>
      </c>
      <c r="C946" s="2">
        <v>41116</v>
      </c>
      <c r="D946" s="3">
        <v>19200</v>
      </c>
      <c r="E946" s="1">
        <f>WEEKNUM(AdminTable[[#This Row],[Admin Date]])</f>
        <v>30</v>
      </c>
    </row>
    <row r="947" spans="1:5" ht="10" x14ac:dyDescent="0.25">
      <c r="A947" s="1">
        <v>65</v>
      </c>
      <c r="B947" s="1" t="s">
        <v>82</v>
      </c>
      <c r="C947" s="2">
        <v>41118</v>
      </c>
      <c r="D947" s="3">
        <v>19200</v>
      </c>
      <c r="E947" s="1">
        <f>WEEKNUM(AdminTable[[#This Row],[Admin Date]])</f>
        <v>30</v>
      </c>
    </row>
    <row r="948" spans="1:5" ht="10" x14ac:dyDescent="0.25">
      <c r="A948" s="1">
        <v>65</v>
      </c>
      <c r="B948" s="1" t="s">
        <v>82</v>
      </c>
      <c r="C948" s="2">
        <v>41121</v>
      </c>
      <c r="D948" s="3">
        <v>19200</v>
      </c>
      <c r="E948" s="1">
        <f>WEEKNUM(AdminTable[[#This Row],[Admin Date]])</f>
        <v>31</v>
      </c>
    </row>
    <row r="949" spans="1:5" ht="10" x14ac:dyDescent="0.25">
      <c r="A949" s="1">
        <v>65</v>
      </c>
      <c r="B949" s="1" t="s">
        <v>82</v>
      </c>
      <c r="C949" s="2">
        <v>41123</v>
      </c>
      <c r="D949" s="3">
        <v>19200</v>
      </c>
      <c r="E949" s="1">
        <f>WEEKNUM(AdminTable[[#This Row],[Admin Date]])</f>
        <v>31</v>
      </c>
    </row>
    <row r="950" spans="1:5" ht="10" x14ac:dyDescent="0.25">
      <c r="A950" s="1">
        <v>65</v>
      </c>
      <c r="B950" s="1" t="s">
        <v>82</v>
      </c>
      <c r="C950" s="2">
        <v>41125</v>
      </c>
      <c r="D950" s="3">
        <v>20000</v>
      </c>
      <c r="E950" s="1">
        <f>WEEKNUM(AdminTable[[#This Row],[Admin Date]])</f>
        <v>31</v>
      </c>
    </row>
    <row r="951" spans="1:5" ht="10" x14ac:dyDescent="0.25">
      <c r="A951" s="1">
        <v>65</v>
      </c>
      <c r="B951" s="1" t="s">
        <v>82</v>
      </c>
      <c r="C951" s="2">
        <v>41128</v>
      </c>
      <c r="D951" s="3">
        <v>20000</v>
      </c>
      <c r="E951" s="1">
        <f>WEEKNUM(AdminTable[[#This Row],[Admin Date]])</f>
        <v>32</v>
      </c>
    </row>
    <row r="952" spans="1:5" ht="10" x14ac:dyDescent="0.25">
      <c r="A952" s="1">
        <v>65</v>
      </c>
      <c r="B952" s="1" t="s">
        <v>82</v>
      </c>
      <c r="C952" s="2">
        <v>41130</v>
      </c>
      <c r="D952" s="3">
        <v>20000</v>
      </c>
      <c r="E952" s="1">
        <f>WEEKNUM(AdminTable[[#This Row],[Admin Date]])</f>
        <v>32</v>
      </c>
    </row>
    <row r="953" spans="1:5" ht="10" x14ac:dyDescent="0.25">
      <c r="A953" s="1">
        <v>65</v>
      </c>
      <c r="B953" s="1" t="s">
        <v>82</v>
      </c>
      <c r="C953" s="2">
        <v>41132</v>
      </c>
      <c r="D953" s="3">
        <v>20000</v>
      </c>
      <c r="E953" s="1">
        <f>WEEKNUM(AdminTable[[#This Row],[Admin Date]])</f>
        <v>32</v>
      </c>
    </row>
    <row r="954" spans="1:5" ht="10" x14ac:dyDescent="0.25">
      <c r="A954" s="1">
        <v>65</v>
      </c>
      <c r="B954" s="1" t="s">
        <v>82</v>
      </c>
      <c r="C954" s="2">
        <v>41135</v>
      </c>
      <c r="D954" s="3">
        <v>20000</v>
      </c>
      <c r="E954" s="1">
        <f>WEEKNUM(AdminTable[[#This Row],[Admin Date]])</f>
        <v>33</v>
      </c>
    </row>
    <row r="955" spans="1:5" ht="10" x14ac:dyDescent="0.25">
      <c r="A955" s="1">
        <v>65</v>
      </c>
      <c r="B955" s="1" t="s">
        <v>82</v>
      </c>
      <c r="C955" s="2">
        <v>41137</v>
      </c>
      <c r="D955" s="3">
        <v>20000</v>
      </c>
      <c r="E955" s="1">
        <f>WEEKNUM(AdminTable[[#This Row],[Admin Date]])</f>
        <v>33</v>
      </c>
    </row>
    <row r="956" spans="1:5" ht="10" x14ac:dyDescent="0.25">
      <c r="A956" s="1">
        <v>65</v>
      </c>
      <c r="B956" s="1" t="s">
        <v>82</v>
      </c>
      <c r="C956" s="2">
        <v>41139</v>
      </c>
      <c r="D956" s="3">
        <v>20000</v>
      </c>
      <c r="E956" s="1">
        <f>WEEKNUM(AdminTable[[#This Row],[Admin Date]])</f>
        <v>33</v>
      </c>
    </row>
    <row r="957" spans="1:5" ht="10" x14ac:dyDescent="0.25">
      <c r="A957" s="1">
        <v>65</v>
      </c>
      <c r="B957" s="1" t="s">
        <v>82</v>
      </c>
      <c r="C957" s="2">
        <v>41142</v>
      </c>
      <c r="D957" s="3">
        <v>20000</v>
      </c>
      <c r="E957" s="1">
        <f>WEEKNUM(AdminTable[[#This Row],[Admin Date]])</f>
        <v>34</v>
      </c>
    </row>
    <row r="958" spans="1:5" ht="10" x14ac:dyDescent="0.25">
      <c r="A958" s="1">
        <v>65</v>
      </c>
      <c r="B958" s="1" t="s">
        <v>82</v>
      </c>
      <c r="C958" s="2">
        <v>41144</v>
      </c>
      <c r="D958" s="3">
        <v>20000</v>
      </c>
      <c r="E958" s="1">
        <f>WEEKNUM(AdminTable[[#This Row],[Admin Date]])</f>
        <v>34</v>
      </c>
    </row>
    <row r="959" spans="1:5" ht="10" x14ac:dyDescent="0.25">
      <c r="A959" s="1">
        <v>65</v>
      </c>
      <c r="B959" s="1" t="s">
        <v>82</v>
      </c>
      <c r="C959" s="2">
        <v>41146</v>
      </c>
      <c r="D959" s="3">
        <v>20000</v>
      </c>
      <c r="E959" s="1">
        <f>WEEKNUM(AdminTable[[#This Row],[Admin Date]])</f>
        <v>34</v>
      </c>
    </row>
    <row r="960" spans="1:5" ht="10" x14ac:dyDescent="0.25">
      <c r="A960" s="1">
        <v>65</v>
      </c>
      <c r="B960" s="1" t="s">
        <v>82</v>
      </c>
      <c r="C960" s="2">
        <v>41149</v>
      </c>
      <c r="D960" s="3">
        <v>20000</v>
      </c>
      <c r="E960" s="1">
        <f>WEEKNUM(AdminTable[[#This Row],[Admin Date]])</f>
        <v>35</v>
      </c>
    </row>
    <row r="961" spans="1:5" ht="10" x14ac:dyDescent="0.25">
      <c r="A961" s="1">
        <v>65</v>
      </c>
      <c r="B961" s="1" t="s">
        <v>82</v>
      </c>
      <c r="C961" s="2">
        <v>41151</v>
      </c>
      <c r="D961" s="3">
        <v>20000</v>
      </c>
      <c r="E961" s="1">
        <f>WEEKNUM(AdminTable[[#This Row],[Admin Date]])</f>
        <v>35</v>
      </c>
    </row>
    <row r="962" spans="1:5" ht="10" x14ac:dyDescent="0.25">
      <c r="A962" s="1">
        <v>65</v>
      </c>
      <c r="B962" s="1" t="s">
        <v>82</v>
      </c>
      <c r="C962" s="2">
        <v>41153</v>
      </c>
      <c r="D962" s="3">
        <v>20000</v>
      </c>
      <c r="E962" s="1">
        <f>WEEKNUM(AdminTable[[#This Row],[Admin Date]])</f>
        <v>35</v>
      </c>
    </row>
    <row r="963" spans="1:5" ht="10" x14ac:dyDescent="0.25">
      <c r="A963" s="1">
        <v>65</v>
      </c>
      <c r="B963" s="1" t="s">
        <v>82</v>
      </c>
      <c r="C963" s="2">
        <v>41156</v>
      </c>
      <c r="D963" s="3">
        <v>20000</v>
      </c>
      <c r="E963" s="1">
        <f>WEEKNUM(AdminTable[[#This Row],[Admin Date]])</f>
        <v>36</v>
      </c>
    </row>
    <row r="964" spans="1:5" ht="10" x14ac:dyDescent="0.25">
      <c r="A964" s="1">
        <v>65</v>
      </c>
      <c r="B964" s="1" t="s">
        <v>82</v>
      </c>
      <c r="C964" s="2">
        <v>41158</v>
      </c>
      <c r="D964" s="3">
        <v>20000</v>
      </c>
      <c r="E964" s="1">
        <f>WEEKNUM(AdminTable[[#This Row],[Admin Date]])</f>
        <v>36</v>
      </c>
    </row>
    <row r="965" spans="1:5" ht="10" x14ac:dyDescent="0.25">
      <c r="A965" s="1">
        <v>65</v>
      </c>
      <c r="B965" s="1" t="s">
        <v>83</v>
      </c>
      <c r="C965" s="2">
        <v>41165</v>
      </c>
      <c r="D965" s="3">
        <v>16</v>
      </c>
      <c r="E965" s="1">
        <f>WEEKNUM(AdminTable[[#This Row],[Admin Date]])</f>
        <v>37</v>
      </c>
    </row>
    <row r="966" spans="1:5" ht="10" x14ac:dyDescent="0.25">
      <c r="A966" s="1">
        <v>65</v>
      </c>
      <c r="B966" s="1" t="s">
        <v>83</v>
      </c>
      <c r="C966" s="2">
        <v>41193</v>
      </c>
      <c r="D966" s="3">
        <v>16</v>
      </c>
      <c r="E966" s="1">
        <f>WEEKNUM(AdminTable[[#This Row],[Admin Date]])</f>
        <v>41</v>
      </c>
    </row>
    <row r="967" spans="1:5" ht="10" x14ac:dyDescent="0.25">
      <c r="A967" s="1">
        <v>66</v>
      </c>
      <c r="B967" s="1" t="s">
        <v>82</v>
      </c>
      <c r="C967" s="2">
        <v>41092</v>
      </c>
      <c r="D967" s="3">
        <v>3000</v>
      </c>
      <c r="E967" s="1">
        <f>WEEKNUM(AdminTable[[#This Row],[Admin Date]])</f>
        <v>27</v>
      </c>
    </row>
    <row r="968" spans="1:5" ht="10" x14ac:dyDescent="0.25">
      <c r="A968" s="1">
        <v>66</v>
      </c>
      <c r="B968" s="1" t="s">
        <v>82</v>
      </c>
      <c r="C968" s="2">
        <v>41094</v>
      </c>
      <c r="D968" s="3">
        <v>3000</v>
      </c>
      <c r="E968" s="1">
        <f>WEEKNUM(AdminTable[[#This Row],[Admin Date]])</f>
        <v>27</v>
      </c>
    </row>
    <row r="969" spans="1:5" ht="10" x14ac:dyDescent="0.25">
      <c r="A969" s="1">
        <v>66</v>
      </c>
      <c r="B969" s="1" t="s">
        <v>82</v>
      </c>
      <c r="C969" s="2">
        <v>41096</v>
      </c>
      <c r="D969" s="3">
        <v>3000</v>
      </c>
      <c r="E969" s="1">
        <f>WEEKNUM(AdminTable[[#This Row],[Admin Date]])</f>
        <v>27</v>
      </c>
    </row>
    <row r="970" spans="1:5" ht="10" x14ac:dyDescent="0.25">
      <c r="A970" s="1">
        <v>66</v>
      </c>
      <c r="B970" s="1" t="s">
        <v>82</v>
      </c>
      <c r="C970" s="2">
        <v>41099</v>
      </c>
      <c r="D970" s="3">
        <v>3000</v>
      </c>
      <c r="E970" s="1">
        <f>WEEKNUM(AdminTable[[#This Row],[Admin Date]])</f>
        <v>28</v>
      </c>
    </row>
    <row r="971" spans="1:5" ht="10" x14ac:dyDescent="0.25">
      <c r="A971" s="1">
        <v>66</v>
      </c>
      <c r="B971" s="1" t="s">
        <v>82</v>
      </c>
      <c r="C971" s="2">
        <v>41101</v>
      </c>
      <c r="D971" s="3">
        <v>3000</v>
      </c>
      <c r="E971" s="1">
        <f>WEEKNUM(AdminTable[[#This Row],[Admin Date]])</f>
        <v>28</v>
      </c>
    </row>
    <row r="972" spans="1:5" ht="10" x14ac:dyDescent="0.25">
      <c r="A972" s="1">
        <v>66</v>
      </c>
      <c r="B972" s="1" t="s">
        <v>82</v>
      </c>
      <c r="C972" s="2">
        <v>41103</v>
      </c>
      <c r="D972" s="3">
        <v>3000</v>
      </c>
      <c r="E972" s="1">
        <f>WEEKNUM(AdminTable[[#This Row],[Admin Date]])</f>
        <v>28</v>
      </c>
    </row>
    <row r="973" spans="1:5" ht="10" x14ac:dyDescent="0.25">
      <c r="A973" s="1">
        <v>66</v>
      </c>
      <c r="B973" s="1" t="s">
        <v>82</v>
      </c>
      <c r="C973" s="2">
        <v>41106</v>
      </c>
      <c r="D973" s="3">
        <v>3000</v>
      </c>
      <c r="E973" s="1">
        <f>WEEKNUM(AdminTable[[#This Row],[Admin Date]])</f>
        <v>29</v>
      </c>
    </row>
    <row r="974" spans="1:5" ht="10" x14ac:dyDescent="0.25">
      <c r="A974" s="1">
        <v>66</v>
      </c>
      <c r="B974" s="1" t="s">
        <v>82</v>
      </c>
      <c r="C974" s="2">
        <v>41108</v>
      </c>
      <c r="D974" s="3">
        <v>3000</v>
      </c>
      <c r="E974" s="1">
        <f>WEEKNUM(AdminTable[[#This Row],[Admin Date]])</f>
        <v>29</v>
      </c>
    </row>
    <row r="975" spans="1:5" ht="10" x14ac:dyDescent="0.25">
      <c r="A975" s="1">
        <v>66</v>
      </c>
      <c r="B975" s="1" t="s">
        <v>82</v>
      </c>
      <c r="C975" s="2">
        <v>41110</v>
      </c>
      <c r="D975" s="3">
        <v>2700</v>
      </c>
      <c r="E975" s="1">
        <f>WEEKNUM(AdminTable[[#This Row],[Admin Date]])</f>
        <v>29</v>
      </c>
    </row>
    <row r="976" spans="1:5" ht="10" x14ac:dyDescent="0.25">
      <c r="A976" s="1">
        <v>66</v>
      </c>
      <c r="B976" s="1" t="s">
        <v>82</v>
      </c>
      <c r="C976" s="2">
        <v>41113</v>
      </c>
      <c r="D976" s="3">
        <v>2700</v>
      </c>
      <c r="E976" s="1">
        <f>WEEKNUM(AdminTable[[#This Row],[Admin Date]])</f>
        <v>30</v>
      </c>
    </row>
    <row r="977" spans="1:5" ht="10" x14ac:dyDescent="0.25">
      <c r="A977" s="1">
        <v>66</v>
      </c>
      <c r="B977" s="1" t="s">
        <v>82</v>
      </c>
      <c r="C977" s="2">
        <v>41115</v>
      </c>
      <c r="D977" s="3">
        <v>2700</v>
      </c>
      <c r="E977" s="1">
        <f>WEEKNUM(AdminTable[[#This Row],[Admin Date]])</f>
        <v>30</v>
      </c>
    </row>
    <row r="978" spans="1:5" ht="10" x14ac:dyDescent="0.25">
      <c r="A978" s="1">
        <v>66</v>
      </c>
      <c r="B978" s="1" t="s">
        <v>82</v>
      </c>
      <c r="C978" s="2">
        <v>41117</v>
      </c>
      <c r="D978" s="3">
        <v>2700</v>
      </c>
      <c r="E978" s="1">
        <f>WEEKNUM(AdminTable[[#This Row],[Admin Date]])</f>
        <v>30</v>
      </c>
    </row>
    <row r="979" spans="1:5" ht="10" x14ac:dyDescent="0.25">
      <c r="A979" s="1">
        <v>66</v>
      </c>
      <c r="B979" s="1" t="s">
        <v>82</v>
      </c>
      <c r="C979" s="2">
        <v>41120</v>
      </c>
      <c r="D979" s="3">
        <v>2700</v>
      </c>
      <c r="E979" s="1">
        <f>WEEKNUM(AdminTable[[#This Row],[Admin Date]])</f>
        <v>31</v>
      </c>
    </row>
    <row r="980" spans="1:5" ht="10" x14ac:dyDescent="0.25">
      <c r="A980" s="1">
        <v>66</v>
      </c>
      <c r="B980" s="1" t="s">
        <v>82</v>
      </c>
      <c r="C980" s="2">
        <v>41122</v>
      </c>
      <c r="D980" s="3">
        <v>2700</v>
      </c>
      <c r="E980" s="1">
        <f>WEEKNUM(AdminTable[[#This Row],[Admin Date]])</f>
        <v>31</v>
      </c>
    </row>
    <row r="981" spans="1:5" ht="10" x14ac:dyDescent="0.25">
      <c r="A981" s="1">
        <v>66</v>
      </c>
      <c r="B981" s="1" t="s">
        <v>82</v>
      </c>
      <c r="C981" s="2">
        <v>41124</v>
      </c>
      <c r="D981" s="3">
        <v>2700</v>
      </c>
      <c r="E981" s="1">
        <f>WEEKNUM(AdminTable[[#This Row],[Admin Date]])</f>
        <v>31</v>
      </c>
    </row>
    <row r="982" spans="1:5" ht="10" x14ac:dyDescent="0.25">
      <c r="A982" s="1">
        <v>66</v>
      </c>
      <c r="B982" s="1" t="s">
        <v>82</v>
      </c>
      <c r="C982" s="2">
        <v>41127</v>
      </c>
      <c r="D982" s="3">
        <v>2700</v>
      </c>
      <c r="E982" s="1">
        <f>WEEKNUM(AdminTable[[#This Row],[Admin Date]])</f>
        <v>32</v>
      </c>
    </row>
    <row r="983" spans="1:5" ht="10" x14ac:dyDescent="0.25">
      <c r="A983" s="1">
        <v>66</v>
      </c>
      <c r="B983" s="1" t="s">
        <v>82</v>
      </c>
      <c r="C983" s="2">
        <v>41129</v>
      </c>
      <c r="D983" s="3">
        <v>2700</v>
      </c>
      <c r="E983" s="1">
        <f>WEEKNUM(AdminTable[[#This Row],[Admin Date]])</f>
        <v>32</v>
      </c>
    </row>
    <row r="984" spans="1:5" ht="10" x14ac:dyDescent="0.25">
      <c r="A984" s="1">
        <v>66</v>
      </c>
      <c r="B984" s="1" t="s">
        <v>82</v>
      </c>
      <c r="C984" s="2">
        <v>41131</v>
      </c>
      <c r="D984" s="3">
        <v>2700</v>
      </c>
      <c r="E984" s="1">
        <f>WEEKNUM(AdminTable[[#This Row],[Admin Date]])</f>
        <v>32</v>
      </c>
    </row>
    <row r="985" spans="1:5" ht="10" x14ac:dyDescent="0.25">
      <c r="A985" s="1">
        <v>66</v>
      </c>
      <c r="B985" s="1" t="s">
        <v>82</v>
      </c>
      <c r="C985" s="2">
        <v>41134</v>
      </c>
      <c r="D985" s="3">
        <v>2700</v>
      </c>
      <c r="E985" s="1">
        <f>WEEKNUM(AdminTable[[#This Row],[Admin Date]])</f>
        <v>33</v>
      </c>
    </row>
    <row r="986" spans="1:5" ht="10" x14ac:dyDescent="0.25">
      <c r="A986" s="1">
        <v>66</v>
      </c>
      <c r="B986" s="1" t="s">
        <v>82</v>
      </c>
      <c r="C986" s="2">
        <v>41136</v>
      </c>
      <c r="D986" s="3">
        <v>2700</v>
      </c>
      <c r="E986" s="1">
        <f>WEEKNUM(AdminTable[[#This Row],[Admin Date]])</f>
        <v>33</v>
      </c>
    </row>
    <row r="987" spans="1:5" ht="10" x14ac:dyDescent="0.25">
      <c r="A987" s="1">
        <v>66</v>
      </c>
      <c r="B987" s="1" t="s">
        <v>82</v>
      </c>
      <c r="C987" s="2">
        <v>41138</v>
      </c>
      <c r="D987" s="3">
        <v>2700</v>
      </c>
      <c r="E987" s="1">
        <f>WEEKNUM(AdminTable[[#This Row],[Admin Date]])</f>
        <v>33</v>
      </c>
    </row>
    <row r="988" spans="1:5" ht="10" x14ac:dyDescent="0.25">
      <c r="A988" s="1">
        <v>66</v>
      </c>
      <c r="B988" s="1" t="s">
        <v>82</v>
      </c>
      <c r="C988" s="2">
        <v>41141</v>
      </c>
      <c r="D988" s="3">
        <v>2700</v>
      </c>
      <c r="E988" s="1">
        <f>WEEKNUM(AdminTable[[#This Row],[Admin Date]])</f>
        <v>34</v>
      </c>
    </row>
    <row r="989" spans="1:5" ht="10" x14ac:dyDescent="0.25">
      <c r="A989" s="1">
        <v>66</v>
      </c>
      <c r="B989" s="1" t="s">
        <v>82</v>
      </c>
      <c r="C989" s="2">
        <v>41143</v>
      </c>
      <c r="D989" s="3">
        <v>2700</v>
      </c>
      <c r="E989" s="1">
        <f>WEEKNUM(AdminTable[[#This Row],[Admin Date]])</f>
        <v>34</v>
      </c>
    </row>
    <row r="990" spans="1:5" ht="10" x14ac:dyDescent="0.25">
      <c r="A990" s="1">
        <v>66</v>
      </c>
      <c r="B990" s="1" t="s">
        <v>82</v>
      </c>
      <c r="C990" s="2">
        <v>41145</v>
      </c>
      <c r="D990" s="3">
        <v>2700</v>
      </c>
      <c r="E990" s="1">
        <f>WEEKNUM(AdminTable[[#This Row],[Admin Date]])</f>
        <v>34</v>
      </c>
    </row>
    <row r="991" spans="1:5" ht="10" x14ac:dyDescent="0.25">
      <c r="A991" s="1">
        <v>66</v>
      </c>
      <c r="B991" s="1" t="s">
        <v>82</v>
      </c>
      <c r="C991" s="2">
        <v>41148</v>
      </c>
      <c r="D991" s="3">
        <v>2700</v>
      </c>
      <c r="E991" s="1">
        <f>WEEKNUM(AdminTable[[#This Row],[Admin Date]])</f>
        <v>35</v>
      </c>
    </row>
    <row r="992" spans="1:5" ht="10" x14ac:dyDescent="0.25">
      <c r="A992" s="1">
        <v>66</v>
      </c>
      <c r="B992" s="1" t="s">
        <v>82</v>
      </c>
      <c r="C992" s="2">
        <v>41150</v>
      </c>
      <c r="D992" s="3">
        <v>2700</v>
      </c>
      <c r="E992" s="1">
        <f>WEEKNUM(AdminTable[[#This Row],[Admin Date]])</f>
        <v>35</v>
      </c>
    </row>
    <row r="993" spans="1:5" ht="10" x14ac:dyDescent="0.25">
      <c r="A993" s="1">
        <v>66</v>
      </c>
      <c r="B993" s="1" t="s">
        <v>82</v>
      </c>
      <c r="C993" s="2">
        <v>41152</v>
      </c>
      <c r="D993" s="3">
        <v>2700</v>
      </c>
      <c r="E993" s="1">
        <f>WEEKNUM(AdminTable[[#This Row],[Admin Date]])</f>
        <v>35</v>
      </c>
    </row>
    <row r="994" spans="1:5" ht="10" x14ac:dyDescent="0.25">
      <c r="A994" s="1">
        <v>66</v>
      </c>
      <c r="B994" s="1" t="s">
        <v>82</v>
      </c>
      <c r="C994" s="2">
        <v>41155</v>
      </c>
      <c r="D994" s="3">
        <v>2700</v>
      </c>
      <c r="E994" s="1">
        <f>WEEKNUM(AdminTable[[#This Row],[Admin Date]])</f>
        <v>36</v>
      </c>
    </row>
    <row r="995" spans="1:5" ht="10" x14ac:dyDescent="0.25">
      <c r="A995" s="1">
        <v>66</v>
      </c>
      <c r="B995" s="1" t="s">
        <v>82</v>
      </c>
      <c r="C995" s="2">
        <v>41157</v>
      </c>
      <c r="D995" s="3">
        <v>2700</v>
      </c>
      <c r="E995" s="1">
        <f>WEEKNUM(AdminTable[[#This Row],[Admin Date]])</f>
        <v>36</v>
      </c>
    </row>
    <row r="996" spans="1:5" ht="10" x14ac:dyDescent="0.25">
      <c r="A996" s="1">
        <v>66</v>
      </c>
      <c r="B996" s="1" t="s">
        <v>83</v>
      </c>
      <c r="C996" s="2">
        <v>41208</v>
      </c>
      <c r="D996" s="3">
        <v>6</v>
      </c>
      <c r="E996" s="1">
        <f>WEEKNUM(AdminTable[[#This Row],[Admin Date]])</f>
        <v>43</v>
      </c>
    </row>
    <row r="997" spans="1:5" ht="10" x14ac:dyDescent="0.25">
      <c r="A997" s="1">
        <v>66</v>
      </c>
      <c r="B997" s="1" t="s">
        <v>83</v>
      </c>
      <c r="C997" s="2">
        <v>41213</v>
      </c>
      <c r="D997" s="3">
        <v>2</v>
      </c>
      <c r="E997" s="1">
        <f>WEEKNUM(AdminTable[[#This Row],[Admin Date]])</f>
        <v>44</v>
      </c>
    </row>
    <row r="998" spans="1:5" ht="10" x14ac:dyDescent="0.25">
      <c r="A998" s="1">
        <v>66</v>
      </c>
      <c r="B998" s="1" t="s">
        <v>83</v>
      </c>
      <c r="C998" s="2">
        <v>41227</v>
      </c>
      <c r="D998" s="3">
        <v>1</v>
      </c>
      <c r="E998" s="1">
        <f>WEEKNUM(AdminTable[[#This Row],[Admin Date]])</f>
        <v>46</v>
      </c>
    </row>
    <row r="999" spans="1:5" ht="10" x14ac:dyDescent="0.25">
      <c r="A999" s="1">
        <v>67</v>
      </c>
      <c r="B999" s="1" t="s">
        <v>82</v>
      </c>
      <c r="C999" s="2">
        <v>41093</v>
      </c>
      <c r="D999" s="3">
        <v>10000</v>
      </c>
      <c r="E999" s="1">
        <f>WEEKNUM(AdminTable[[#This Row],[Admin Date]])</f>
        <v>27</v>
      </c>
    </row>
    <row r="1000" spans="1:5" ht="10" x14ac:dyDescent="0.25">
      <c r="A1000" s="1">
        <v>67</v>
      </c>
      <c r="B1000" s="1" t="s">
        <v>82</v>
      </c>
      <c r="C1000" s="2">
        <v>41095</v>
      </c>
      <c r="D1000" s="3">
        <v>10000</v>
      </c>
      <c r="E1000" s="1">
        <f>WEEKNUM(AdminTable[[#This Row],[Admin Date]])</f>
        <v>27</v>
      </c>
    </row>
    <row r="1001" spans="1:5" ht="10" x14ac:dyDescent="0.25">
      <c r="A1001" s="1">
        <v>67</v>
      </c>
      <c r="B1001" s="1" t="s">
        <v>82</v>
      </c>
      <c r="C1001" s="2">
        <v>41097</v>
      </c>
      <c r="D1001" s="3">
        <v>10000</v>
      </c>
      <c r="E1001" s="1">
        <f>WEEKNUM(AdminTable[[#This Row],[Admin Date]])</f>
        <v>27</v>
      </c>
    </row>
    <row r="1002" spans="1:5" ht="10" x14ac:dyDescent="0.25">
      <c r="A1002" s="1">
        <v>67</v>
      </c>
      <c r="B1002" s="1" t="s">
        <v>82</v>
      </c>
      <c r="C1002" s="2">
        <v>41100</v>
      </c>
      <c r="D1002" s="3">
        <v>10000</v>
      </c>
      <c r="E1002" s="1">
        <f>WEEKNUM(AdminTable[[#This Row],[Admin Date]])</f>
        <v>28</v>
      </c>
    </row>
    <row r="1003" spans="1:5" ht="10" x14ac:dyDescent="0.25">
      <c r="A1003" s="1">
        <v>67</v>
      </c>
      <c r="B1003" s="1" t="s">
        <v>82</v>
      </c>
      <c r="C1003" s="2">
        <v>41104</v>
      </c>
      <c r="D1003" s="3">
        <v>10000</v>
      </c>
      <c r="E1003" s="1">
        <f>WEEKNUM(AdminTable[[#This Row],[Admin Date]])</f>
        <v>28</v>
      </c>
    </row>
    <row r="1004" spans="1:5" ht="10" x14ac:dyDescent="0.25">
      <c r="A1004" s="1">
        <v>67</v>
      </c>
      <c r="B1004" s="1" t="s">
        <v>82</v>
      </c>
      <c r="C1004" s="2">
        <v>41107</v>
      </c>
      <c r="D1004" s="3">
        <v>10000</v>
      </c>
      <c r="E1004" s="1">
        <f>WEEKNUM(AdminTable[[#This Row],[Admin Date]])</f>
        <v>29</v>
      </c>
    </row>
    <row r="1005" spans="1:5" ht="10" x14ac:dyDescent="0.25">
      <c r="A1005" s="1">
        <v>67</v>
      </c>
      <c r="B1005" s="1" t="s">
        <v>82</v>
      </c>
      <c r="C1005" s="2">
        <v>41109</v>
      </c>
      <c r="D1005" s="3">
        <v>10000</v>
      </c>
      <c r="E1005" s="1">
        <f>WEEKNUM(AdminTable[[#This Row],[Admin Date]])</f>
        <v>29</v>
      </c>
    </row>
    <row r="1006" spans="1:5" ht="10" x14ac:dyDescent="0.25">
      <c r="A1006" s="1">
        <v>67</v>
      </c>
      <c r="B1006" s="1" t="s">
        <v>82</v>
      </c>
      <c r="C1006" s="2">
        <v>41111</v>
      </c>
      <c r="D1006" s="3">
        <v>8000</v>
      </c>
      <c r="E1006" s="1">
        <f>WEEKNUM(AdminTable[[#This Row],[Admin Date]])</f>
        <v>29</v>
      </c>
    </row>
    <row r="1007" spans="1:5" ht="10" x14ac:dyDescent="0.25">
      <c r="A1007" s="1">
        <v>67</v>
      </c>
      <c r="B1007" s="1" t="s">
        <v>82</v>
      </c>
      <c r="C1007" s="2">
        <v>41114</v>
      </c>
      <c r="D1007" s="3">
        <v>8000</v>
      </c>
      <c r="E1007" s="1">
        <f>WEEKNUM(AdminTable[[#This Row],[Admin Date]])</f>
        <v>30</v>
      </c>
    </row>
    <row r="1008" spans="1:5" ht="10" x14ac:dyDescent="0.25">
      <c r="A1008" s="1">
        <v>67</v>
      </c>
      <c r="B1008" s="1" t="s">
        <v>82</v>
      </c>
      <c r="C1008" s="2">
        <v>41116</v>
      </c>
      <c r="D1008" s="3">
        <v>8000</v>
      </c>
      <c r="E1008" s="1">
        <f>WEEKNUM(AdminTable[[#This Row],[Admin Date]])</f>
        <v>30</v>
      </c>
    </row>
    <row r="1009" spans="1:5" ht="10" x14ac:dyDescent="0.25">
      <c r="A1009" s="1">
        <v>67</v>
      </c>
      <c r="B1009" s="1" t="s">
        <v>82</v>
      </c>
      <c r="C1009" s="2">
        <v>41118</v>
      </c>
      <c r="D1009" s="3">
        <v>8000</v>
      </c>
      <c r="E1009" s="1">
        <f>WEEKNUM(AdminTable[[#This Row],[Admin Date]])</f>
        <v>30</v>
      </c>
    </row>
    <row r="1010" spans="1:5" ht="10" x14ac:dyDescent="0.25">
      <c r="A1010" s="1">
        <v>67</v>
      </c>
      <c r="B1010" s="1" t="s">
        <v>82</v>
      </c>
      <c r="C1010" s="2">
        <v>41121</v>
      </c>
      <c r="D1010" s="3">
        <v>8000</v>
      </c>
      <c r="E1010" s="1">
        <f>WEEKNUM(AdminTable[[#This Row],[Admin Date]])</f>
        <v>31</v>
      </c>
    </row>
    <row r="1011" spans="1:5" ht="10" x14ac:dyDescent="0.25">
      <c r="A1011" s="1">
        <v>67</v>
      </c>
      <c r="B1011" s="1" t="s">
        <v>82</v>
      </c>
      <c r="C1011" s="2">
        <v>41123</v>
      </c>
      <c r="D1011" s="3">
        <v>8000</v>
      </c>
      <c r="E1011" s="1">
        <f>WEEKNUM(AdminTable[[#This Row],[Admin Date]])</f>
        <v>31</v>
      </c>
    </row>
    <row r="1012" spans="1:5" ht="10" x14ac:dyDescent="0.25">
      <c r="A1012" s="1">
        <v>67</v>
      </c>
      <c r="B1012" s="1" t="s">
        <v>82</v>
      </c>
      <c r="C1012" s="2">
        <v>41125</v>
      </c>
      <c r="D1012" s="3">
        <v>8000</v>
      </c>
      <c r="E1012" s="1">
        <f>WEEKNUM(AdminTable[[#This Row],[Admin Date]])</f>
        <v>31</v>
      </c>
    </row>
    <row r="1013" spans="1:5" ht="10" x14ac:dyDescent="0.25">
      <c r="A1013" s="1">
        <v>67</v>
      </c>
      <c r="B1013" s="1" t="s">
        <v>82</v>
      </c>
      <c r="C1013" s="2">
        <v>41128</v>
      </c>
      <c r="D1013" s="3">
        <v>8000</v>
      </c>
      <c r="E1013" s="1">
        <f>WEEKNUM(AdminTable[[#This Row],[Admin Date]])</f>
        <v>32</v>
      </c>
    </row>
    <row r="1014" spans="1:5" ht="10" x14ac:dyDescent="0.25">
      <c r="A1014" s="1">
        <v>67</v>
      </c>
      <c r="B1014" s="1" t="s">
        <v>82</v>
      </c>
      <c r="C1014" s="2">
        <v>41130</v>
      </c>
      <c r="D1014" s="3">
        <v>8000</v>
      </c>
      <c r="E1014" s="1">
        <f>WEEKNUM(AdminTable[[#This Row],[Admin Date]])</f>
        <v>32</v>
      </c>
    </row>
    <row r="1015" spans="1:5" ht="10" x14ac:dyDescent="0.25">
      <c r="A1015" s="1">
        <v>67</v>
      </c>
      <c r="B1015" s="1" t="s">
        <v>82</v>
      </c>
      <c r="C1015" s="2">
        <v>41132</v>
      </c>
      <c r="D1015" s="3">
        <v>8000</v>
      </c>
      <c r="E1015" s="1">
        <f>WEEKNUM(AdminTable[[#This Row],[Admin Date]])</f>
        <v>32</v>
      </c>
    </row>
    <row r="1016" spans="1:5" ht="10" x14ac:dyDescent="0.25">
      <c r="A1016" s="1">
        <v>67</v>
      </c>
      <c r="B1016" s="1" t="s">
        <v>82</v>
      </c>
      <c r="C1016" s="2">
        <v>41135</v>
      </c>
      <c r="D1016" s="3">
        <v>8000</v>
      </c>
      <c r="E1016" s="1">
        <f>WEEKNUM(AdminTable[[#This Row],[Admin Date]])</f>
        <v>33</v>
      </c>
    </row>
    <row r="1017" spans="1:5" ht="10" x14ac:dyDescent="0.25">
      <c r="A1017" s="1">
        <v>67</v>
      </c>
      <c r="B1017" s="1" t="s">
        <v>82</v>
      </c>
      <c r="C1017" s="2">
        <v>41137</v>
      </c>
      <c r="D1017" s="3">
        <v>8000</v>
      </c>
      <c r="E1017" s="1">
        <f>WEEKNUM(AdminTable[[#This Row],[Admin Date]])</f>
        <v>33</v>
      </c>
    </row>
    <row r="1018" spans="1:5" ht="10" x14ac:dyDescent="0.25">
      <c r="A1018" s="1">
        <v>67</v>
      </c>
      <c r="B1018" s="1" t="s">
        <v>83</v>
      </c>
      <c r="C1018" s="2">
        <v>41193</v>
      </c>
      <c r="D1018" s="3">
        <v>1</v>
      </c>
      <c r="E1018" s="1">
        <f>WEEKNUM(AdminTable[[#This Row],[Admin Date]])</f>
        <v>41</v>
      </c>
    </row>
    <row r="1019" spans="1:5" ht="10" x14ac:dyDescent="0.25">
      <c r="A1019" s="1">
        <v>67</v>
      </c>
      <c r="B1019" s="1" t="s">
        <v>83</v>
      </c>
      <c r="C1019" s="2">
        <v>41228</v>
      </c>
      <c r="D1019" s="3">
        <v>2</v>
      </c>
      <c r="E1019" s="1">
        <f>WEEKNUM(AdminTable[[#This Row],[Admin Date]])</f>
        <v>46</v>
      </c>
    </row>
    <row r="1020" spans="1:5" ht="10" x14ac:dyDescent="0.25">
      <c r="A1020" s="1">
        <v>68</v>
      </c>
      <c r="B1020" s="1" t="s">
        <v>83</v>
      </c>
      <c r="C1020" s="2">
        <v>41242</v>
      </c>
      <c r="D1020" s="3">
        <v>4</v>
      </c>
      <c r="E1020" s="1">
        <f>WEEKNUM(AdminTable[[#This Row],[Admin Date]])</f>
        <v>48</v>
      </c>
    </row>
    <row r="1021" spans="1:5" ht="10" x14ac:dyDescent="0.25">
      <c r="A1021" s="1">
        <v>69</v>
      </c>
      <c r="B1021" s="1" t="s">
        <v>82</v>
      </c>
      <c r="C1021" s="2">
        <v>41093</v>
      </c>
      <c r="D1021" s="3">
        <v>1400</v>
      </c>
      <c r="E1021" s="1">
        <f>WEEKNUM(AdminTable[[#This Row],[Admin Date]])</f>
        <v>27</v>
      </c>
    </row>
    <row r="1022" spans="1:5" ht="10" x14ac:dyDescent="0.25">
      <c r="A1022" s="1">
        <v>69</v>
      </c>
      <c r="B1022" s="1" t="s">
        <v>82</v>
      </c>
      <c r="C1022" s="2">
        <v>41095</v>
      </c>
      <c r="D1022" s="3">
        <v>1400</v>
      </c>
      <c r="E1022" s="1">
        <f>WEEKNUM(AdminTable[[#This Row],[Admin Date]])</f>
        <v>27</v>
      </c>
    </row>
    <row r="1023" spans="1:5" ht="10" x14ac:dyDescent="0.25">
      <c r="A1023" s="1">
        <v>69</v>
      </c>
      <c r="B1023" s="1" t="s">
        <v>82</v>
      </c>
      <c r="C1023" s="2">
        <v>41097</v>
      </c>
      <c r="D1023" s="3">
        <v>1400</v>
      </c>
      <c r="E1023" s="1">
        <f>WEEKNUM(AdminTable[[#This Row],[Admin Date]])</f>
        <v>27</v>
      </c>
    </row>
    <row r="1024" spans="1:5" ht="10" x14ac:dyDescent="0.25">
      <c r="A1024" s="1">
        <v>69</v>
      </c>
      <c r="B1024" s="1" t="s">
        <v>82</v>
      </c>
      <c r="C1024" s="2">
        <v>41100</v>
      </c>
      <c r="D1024" s="3">
        <v>1400</v>
      </c>
      <c r="E1024" s="1">
        <f>WEEKNUM(AdminTable[[#This Row],[Admin Date]])</f>
        <v>28</v>
      </c>
    </row>
    <row r="1025" spans="1:5" ht="10" x14ac:dyDescent="0.25">
      <c r="A1025" s="1">
        <v>69</v>
      </c>
      <c r="B1025" s="1" t="s">
        <v>82</v>
      </c>
      <c r="C1025" s="2">
        <v>41102</v>
      </c>
      <c r="D1025" s="3">
        <v>1400</v>
      </c>
      <c r="E1025" s="1">
        <f>WEEKNUM(AdminTable[[#This Row],[Admin Date]])</f>
        <v>28</v>
      </c>
    </row>
    <row r="1026" spans="1:5" ht="10" x14ac:dyDescent="0.25">
      <c r="A1026" s="1">
        <v>69</v>
      </c>
      <c r="B1026" s="1" t="s">
        <v>82</v>
      </c>
      <c r="C1026" s="2">
        <v>41104</v>
      </c>
      <c r="D1026" s="3">
        <v>1400</v>
      </c>
      <c r="E1026" s="1">
        <f>WEEKNUM(AdminTable[[#This Row],[Admin Date]])</f>
        <v>28</v>
      </c>
    </row>
    <row r="1027" spans="1:5" ht="10" x14ac:dyDescent="0.25">
      <c r="A1027" s="1">
        <v>69</v>
      </c>
      <c r="B1027" s="1" t="s">
        <v>82</v>
      </c>
      <c r="C1027" s="2">
        <v>41107</v>
      </c>
      <c r="D1027" s="3">
        <v>1400</v>
      </c>
      <c r="E1027" s="1">
        <f>WEEKNUM(AdminTable[[#This Row],[Admin Date]])</f>
        <v>29</v>
      </c>
    </row>
    <row r="1028" spans="1:5" ht="10" x14ac:dyDescent="0.25">
      <c r="A1028" s="1">
        <v>69</v>
      </c>
      <c r="B1028" s="1" t="s">
        <v>82</v>
      </c>
      <c r="C1028" s="2">
        <v>41109</v>
      </c>
      <c r="D1028" s="3">
        <v>1400</v>
      </c>
      <c r="E1028" s="1">
        <f>WEEKNUM(AdminTable[[#This Row],[Admin Date]])</f>
        <v>29</v>
      </c>
    </row>
    <row r="1029" spans="1:5" ht="10" x14ac:dyDescent="0.25">
      <c r="A1029" s="1">
        <v>69</v>
      </c>
      <c r="B1029" s="1" t="s">
        <v>82</v>
      </c>
      <c r="C1029" s="2">
        <v>41111</v>
      </c>
      <c r="D1029" s="3">
        <v>1600</v>
      </c>
      <c r="E1029" s="1">
        <f>WEEKNUM(AdminTable[[#This Row],[Admin Date]])</f>
        <v>29</v>
      </c>
    </row>
    <row r="1030" spans="1:5" ht="10" x14ac:dyDescent="0.25">
      <c r="A1030" s="1">
        <v>69</v>
      </c>
      <c r="B1030" s="1" t="s">
        <v>82</v>
      </c>
      <c r="C1030" s="2">
        <v>41114</v>
      </c>
      <c r="D1030" s="3">
        <v>1600</v>
      </c>
      <c r="E1030" s="1">
        <f>WEEKNUM(AdminTable[[#This Row],[Admin Date]])</f>
        <v>30</v>
      </c>
    </row>
    <row r="1031" spans="1:5" ht="10" x14ac:dyDescent="0.25">
      <c r="A1031" s="1">
        <v>69</v>
      </c>
      <c r="B1031" s="1" t="s">
        <v>82</v>
      </c>
      <c r="C1031" s="2">
        <v>41116</v>
      </c>
      <c r="D1031" s="3">
        <v>1600</v>
      </c>
      <c r="E1031" s="1">
        <f>WEEKNUM(AdminTable[[#This Row],[Admin Date]])</f>
        <v>30</v>
      </c>
    </row>
    <row r="1032" spans="1:5" ht="10" x14ac:dyDescent="0.25">
      <c r="A1032" s="1">
        <v>69</v>
      </c>
      <c r="B1032" s="1" t="s">
        <v>82</v>
      </c>
      <c r="C1032" s="2">
        <v>41118</v>
      </c>
      <c r="D1032" s="3">
        <v>1600</v>
      </c>
      <c r="E1032" s="1">
        <f>WEEKNUM(AdminTable[[#This Row],[Admin Date]])</f>
        <v>30</v>
      </c>
    </row>
    <row r="1033" spans="1:5" ht="10" x14ac:dyDescent="0.25">
      <c r="A1033" s="1">
        <v>69</v>
      </c>
      <c r="B1033" s="1" t="s">
        <v>82</v>
      </c>
      <c r="C1033" s="2">
        <v>41121</v>
      </c>
      <c r="D1033" s="3">
        <v>1600</v>
      </c>
      <c r="E1033" s="1">
        <f>WEEKNUM(AdminTable[[#This Row],[Admin Date]])</f>
        <v>31</v>
      </c>
    </row>
    <row r="1034" spans="1:5" ht="10" x14ac:dyDescent="0.25">
      <c r="A1034" s="1">
        <v>69</v>
      </c>
      <c r="B1034" s="1" t="s">
        <v>82</v>
      </c>
      <c r="C1034" s="2">
        <v>41123</v>
      </c>
      <c r="D1034" s="3">
        <v>1600</v>
      </c>
      <c r="E1034" s="1">
        <f>WEEKNUM(AdminTable[[#This Row],[Admin Date]])</f>
        <v>31</v>
      </c>
    </row>
    <row r="1035" spans="1:5" ht="10" x14ac:dyDescent="0.25">
      <c r="A1035" s="1">
        <v>69</v>
      </c>
      <c r="B1035" s="1" t="s">
        <v>82</v>
      </c>
      <c r="C1035" s="2">
        <v>41125</v>
      </c>
      <c r="D1035" s="3">
        <v>2000</v>
      </c>
      <c r="E1035" s="1">
        <f>WEEKNUM(AdminTable[[#This Row],[Admin Date]])</f>
        <v>31</v>
      </c>
    </row>
    <row r="1036" spans="1:5" ht="10" x14ac:dyDescent="0.25">
      <c r="A1036" s="1">
        <v>69</v>
      </c>
      <c r="B1036" s="1" t="s">
        <v>82</v>
      </c>
      <c r="C1036" s="2">
        <v>41128</v>
      </c>
      <c r="D1036" s="3">
        <v>2000</v>
      </c>
      <c r="E1036" s="1">
        <f>WEEKNUM(AdminTable[[#This Row],[Admin Date]])</f>
        <v>32</v>
      </c>
    </row>
    <row r="1037" spans="1:5" ht="10" x14ac:dyDescent="0.25">
      <c r="A1037" s="1">
        <v>69</v>
      </c>
      <c r="B1037" s="1" t="s">
        <v>82</v>
      </c>
      <c r="C1037" s="2">
        <v>41130</v>
      </c>
      <c r="D1037" s="3">
        <v>2000</v>
      </c>
      <c r="E1037" s="1">
        <f>WEEKNUM(AdminTable[[#This Row],[Admin Date]])</f>
        <v>32</v>
      </c>
    </row>
    <row r="1038" spans="1:5" ht="10" x14ac:dyDescent="0.25">
      <c r="A1038" s="1">
        <v>69</v>
      </c>
      <c r="B1038" s="1" t="s">
        <v>82</v>
      </c>
      <c r="C1038" s="2">
        <v>41132</v>
      </c>
      <c r="D1038" s="3">
        <v>2000</v>
      </c>
      <c r="E1038" s="1">
        <f>WEEKNUM(AdminTable[[#This Row],[Admin Date]])</f>
        <v>32</v>
      </c>
    </row>
    <row r="1039" spans="1:5" ht="10" x14ac:dyDescent="0.25">
      <c r="A1039" s="1">
        <v>69</v>
      </c>
      <c r="B1039" s="1" t="s">
        <v>82</v>
      </c>
      <c r="C1039" s="2">
        <v>41135</v>
      </c>
      <c r="D1039" s="3">
        <v>2000</v>
      </c>
      <c r="E1039" s="1">
        <f>WEEKNUM(AdminTable[[#This Row],[Admin Date]])</f>
        <v>33</v>
      </c>
    </row>
    <row r="1040" spans="1:5" ht="10" x14ac:dyDescent="0.25">
      <c r="A1040" s="1">
        <v>69</v>
      </c>
      <c r="B1040" s="1" t="s">
        <v>82</v>
      </c>
      <c r="C1040" s="2">
        <v>41137</v>
      </c>
      <c r="D1040" s="3">
        <v>2000</v>
      </c>
      <c r="E1040" s="1">
        <f>WEEKNUM(AdminTable[[#This Row],[Admin Date]])</f>
        <v>33</v>
      </c>
    </row>
    <row r="1041" spans="1:5" ht="10" x14ac:dyDescent="0.25">
      <c r="A1041" s="1">
        <v>69</v>
      </c>
      <c r="B1041" s="1" t="s">
        <v>82</v>
      </c>
      <c r="C1041" s="2">
        <v>41139</v>
      </c>
      <c r="D1041" s="3">
        <v>2400</v>
      </c>
      <c r="E1041" s="1">
        <f>WEEKNUM(AdminTable[[#This Row],[Admin Date]])</f>
        <v>33</v>
      </c>
    </row>
    <row r="1042" spans="1:5" ht="10" x14ac:dyDescent="0.25">
      <c r="A1042" s="1">
        <v>69</v>
      </c>
      <c r="B1042" s="1" t="s">
        <v>82</v>
      </c>
      <c r="C1042" s="2">
        <v>41142</v>
      </c>
      <c r="D1042" s="3">
        <v>2400</v>
      </c>
      <c r="E1042" s="1">
        <f>WEEKNUM(AdminTable[[#This Row],[Admin Date]])</f>
        <v>34</v>
      </c>
    </row>
    <row r="1043" spans="1:5" ht="10" x14ac:dyDescent="0.25">
      <c r="A1043" s="1">
        <v>69</v>
      </c>
      <c r="B1043" s="1" t="s">
        <v>82</v>
      </c>
      <c r="C1043" s="2">
        <v>41144</v>
      </c>
      <c r="D1043" s="3">
        <v>2400</v>
      </c>
      <c r="E1043" s="1">
        <f>WEEKNUM(AdminTable[[#This Row],[Admin Date]])</f>
        <v>34</v>
      </c>
    </row>
    <row r="1044" spans="1:5" ht="10" x14ac:dyDescent="0.25">
      <c r="A1044" s="1">
        <v>69</v>
      </c>
      <c r="B1044" s="1" t="s">
        <v>82</v>
      </c>
      <c r="C1044" s="2">
        <v>41146</v>
      </c>
      <c r="D1044" s="3">
        <v>2400</v>
      </c>
      <c r="E1044" s="1">
        <f>WEEKNUM(AdminTable[[#This Row],[Admin Date]])</f>
        <v>34</v>
      </c>
    </row>
    <row r="1045" spans="1:5" ht="10" x14ac:dyDescent="0.25">
      <c r="A1045" s="1">
        <v>69</v>
      </c>
      <c r="B1045" s="1" t="s">
        <v>82</v>
      </c>
      <c r="C1045" s="2">
        <v>41149</v>
      </c>
      <c r="D1045" s="3">
        <v>2400</v>
      </c>
      <c r="E1045" s="1">
        <f>WEEKNUM(AdminTable[[#This Row],[Admin Date]])</f>
        <v>35</v>
      </c>
    </row>
    <row r="1046" spans="1:5" ht="10" x14ac:dyDescent="0.25">
      <c r="A1046" s="1">
        <v>69</v>
      </c>
      <c r="B1046" s="1" t="s">
        <v>82</v>
      </c>
      <c r="C1046" s="2">
        <v>41151</v>
      </c>
      <c r="D1046" s="3">
        <v>2400</v>
      </c>
      <c r="E1046" s="1">
        <f>WEEKNUM(AdminTable[[#This Row],[Admin Date]])</f>
        <v>35</v>
      </c>
    </row>
    <row r="1047" spans="1:5" ht="10" x14ac:dyDescent="0.25">
      <c r="A1047" s="1">
        <v>69</v>
      </c>
      <c r="B1047" s="1" t="s">
        <v>82</v>
      </c>
      <c r="C1047" s="2">
        <v>41153</v>
      </c>
      <c r="D1047" s="3">
        <v>2400</v>
      </c>
      <c r="E1047" s="1">
        <f>WEEKNUM(AdminTable[[#This Row],[Admin Date]])</f>
        <v>35</v>
      </c>
    </row>
    <row r="1048" spans="1:5" ht="10" x14ac:dyDescent="0.25">
      <c r="A1048" s="1">
        <v>69</v>
      </c>
      <c r="B1048" s="1" t="s">
        <v>82</v>
      </c>
      <c r="C1048" s="2">
        <v>41156</v>
      </c>
      <c r="D1048" s="3">
        <v>2400</v>
      </c>
      <c r="E1048" s="1">
        <f>WEEKNUM(AdminTable[[#This Row],[Admin Date]])</f>
        <v>36</v>
      </c>
    </row>
    <row r="1049" spans="1:5" ht="10" x14ac:dyDescent="0.25">
      <c r="A1049" s="1">
        <v>69</v>
      </c>
      <c r="B1049" s="1" t="s">
        <v>82</v>
      </c>
      <c r="C1049" s="2">
        <v>41158</v>
      </c>
      <c r="D1049" s="3">
        <v>2400</v>
      </c>
      <c r="E1049" s="1">
        <f>WEEKNUM(AdminTable[[#This Row],[Admin Date]])</f>
        <v>36</v>
      </c>
    </row>
    <row r="1050" spans="1:5" ht="10" x14ac:dyDescent="0.25">
      <c r="A1050" s="1">
        <v>69</v>
      </c>
      <c r="B1050" s="1" t="s">
        <v>83</v>
      </c>
      <c r="C1050" s="2">
        <v>41165</v>
      </c>
      <c r="D1050" s="3">
        <v>5</v>
      </c>
      <c r="E1050" s="1">
        <f>WEEKNUM(AdminTable[[#This Row],[Admin Date]])</f>
        <v>37</v>
      </c>
    </row>
    <row r="1051" spans="1:5" ht="10" x14ac:dyDescent="0.25">
      <c r="A1051" s="1">
        <v>69</v>
      </c>
      <c r="B1051" s="1" t="s">
        <v>83</v>
      </c>
      <c r="C1051" s="2">
        <v>41193</v>
      </c>
      <c r="D1051" s="3">
        <v>5</v>
      </c>
      <c r="E1051" s="1">
        <f>WEEKNUM(AdminTable[[#This Row],[Admin Date]])</f>
        <v>41</v>
      </c>
    </row>
    <row r="1052" spans="1:5" ht="10" x14ac:dyDescent="0.25">
      <c r="A1052" s="1">
        <v>69</v>
      </c>
      <c r="B1052" s="1" t="s">
        <v>83</v>
      </c>
      <c r="C1052" s="2">
        <v>41228</v>
      </c>
      <c r="D1052" s="3">
        <v>5</v>
      </c>
      <c r="E1052" s="1">
        <f>WEEKNUM(AdminTable[[#This Row],[Admin Date]])</f>
        <v>46</v>
      </c>
    </row>
    <row r="1053" spans="1:5" ht="10" x14ac:dyDescent="0.25">
      <c r="A1053" s="1">
        <v>70</v>
      </c>
      <c r="B1053" s="1" t="s">
        <v>82</v>
      </c>
      <c r="C1053" s="2">
        <v>41092</v>
      </c>
      <c r="D1053" s="3">
        <v>9500</v>
      </c>
      <c r="E1053" s="1">
        <f>WEEKNUM(AdminTable[[#This Row],[Admin Date]])</f>
        <v>27</v>
      </c>
    </row>
    <row r="1054" spans="1:5" ht="10" x14ac:dyDescent="0.25">
      <c r="A1054" s="1">
        <v>70</v>
      </c>
      <c r="B1054" s="1" t="s">
        <v>82</v>
      </c>
      <c r="C1054" s="2">
        <v>41094</v>
      </c>
      <c r="D1054" s="3">
        <v>9500</v>
      </c>
      <c r="E1054" s="1">
        <f>WEEKNUM(AdminTable[[#This Row],[Admin Date]])</f>
        <v>27</v>
      </c>
    </row>
    <row r="1055" spans="1:5" ht="10" x14ac:dyDescent="0.25">
      <c r="A1055" s="1">
        <v>70</v>
      </c>
      <c r="B1055" s="1" t="s">
        <v>82</v>
      </c>
      <c r="C1055" s="2">
        <v>41096</v>
      </c>
      <c r="D1055" s="3">
        <v>9500</v>
      </c>
      <c r="E1055" s="1">
        <f>WEEKNUM(AdminTable[[#This Row],[Admin Date]])</f>
        <v>27</v>
      </c>
    </row>
    <row r="1056" spans="1:5" ht="10" x14ac:dyDescent="0.25">
      <c r="A1056" s="1">
        <v>70</v>
      </c>
      <c r="B1056" s="1" t="s">
        <v>82</v>
      </c>
      <c r="C1056" s="2">
        <v>41099</v>
      </c>
      <c r="D1056" s="3">
        <v>9500</v>
      </c>
      <c r="E1056" s="1">
        <f>WEEKNUM(AdminTable[[#This Row],[Admin Date]])</f>
        <v>28</v>
      </c>
    </row>
    <row r="1057" spans="1:5" ht="10" x14ac:dyDescent="0.25">
      <c r="A1057" s="1">
        <v>70</v>
      </c>
      <c r="B1057" s="1" t="s">
        <v>82</v>
      </c>
      <c r="C1057" s="2">
        <v>41101</v>
      </c>
      <c r="D1057" s="3">
        <v>9500</v>
      </c>
      <c r="E1057" s="1">
        <f>WEEKNUM(AdminTable[[#This Row],[Admin Date]])</f>
        <v>28</v>
      </c>
    </row>
    <row r="1058" spans="1:5" ht="10" x14ac:dyDescent="0.25">
      <c r="A1058" s="1">
        <v>70</v>
      </c>
      <c r="B1058" s="1" t="s">
        <v>82</v>
      </c>
      <c r="C1058" s="2">
        <v>41103</v>
      </c>
      <c r="D1058" s="3">
        <v>9500</v>
      </c>
      <c r="E1058" s="1">
        <f>WEEKNUM(AdminTable[[#This Row],[Admin Date]])</f>
        <v>28</v>
      </c>
    </row>
    <row r="1059" spans="1:5" ht="10" x14ac:dyDescent="0.25">
      <c r="A1059" s="1">
        <v>70</v>
      </c>
      <c r="B1059" s="1" t="s">
        <v>82</v>
      </c>
      <c r="C1059" s="2">
        <v>41117</v>
      </c>
      <c r="D1059" s="3">
        <v>9500</v>
      </c>
      <c r="E1059" s="1">
        <f>WEEKNUM(AdminTable[[#This Row],[Admin Date]])</f>
        <v>30</v>
      </c>
    </row>
    <row r="1060" spans="1:5" ht="10" x14ac:dyDescent="0.25">
      <c r="A1060" s="1">
        <v>70</v>
      </c>
      <c r="B1060" s="1" t="s">
        <v>82</v>
      </c>
      <c r="C1060" s="2">
        <v>41120</v>
      </c>
      <c r="D1060" s="3">
        <v>9500</v>
      </c>
      <c r="E1060" s="1">
        <f>WEEKNUM(AdminTable[[#This Row],[Admin Date]])</f>
        <v>31</v>
      </c>
    </row>
    <row r="1061" spans="1:5" ht="10" x14ac:dyDescent="0.25">
      <c r="A1061" s="1">
        <v>70</v>
      </c>
      <c r="B1061" s="1" t="s">
        <v>82</v>
      </c>
      <c r="C1061" s="2">
        <v>41122</v>
      </c>
      <c r="D1061" s="3">
        <v>9500</v>
      </c>
      <c r="E1061" s="1">
        <f>WEEKNUM(AdminTable[[#This Row],[Admin Date]])</f>
        <v>31</v>
      </c>
    </row>
    <row r="1062" spans="1:5" ht="10" x14ac:dyDescent="0.25">
      <c r="A1062" s="1">
        <v>70</v>
      </c>
      <c r="B1062" s="1" t="s">
        <v>82</v>
      </c>
      <c r="C1062" s="2">
        <v>41124</v>
      </c>
      <c r="D1062" s="3">
        <v>9500</v>
      </c>
      <c r="E1062" s="1">
        <f>WEEKNUM(AdminTable[[#This Row],[Admin Date]])</f>
        <v>31</v>
      </c>
    </row>
    <row r="1063" spans="1:5" ht="10" x14ac:dyDescent="0.25">
      <c r="A1063" s="1">
        <v>71</v>
      </c>
      <c r="B1063" s="1" t="s">
        <v>82</v>
      </c>
      <c r="C1063" s="2">
        <v>41092</v>
      </c>
      <c r="D1063" s="3">
        <v>4100</v>
      </c>
      <c r="E1063" s="1">
        <f>WEEKNUM(AdminTable[[#This Row],[Admin Date]])</f>
        <v>27</v>
      </c>
    </row>
    <row r="1064" spans="1:5" ht="10" x14ac:dyDescent="0.25">
      <c r="A1064" s="1">
        <v>71</v>
      </c>
      <c r="B1064" s="1" t="s">
        <v>82</v>
      </c>
      <c r="C1064" s="2">
        <v>41094</v>
      </c>
      <c r="D1064" s="3">
        <v>4100</v>
      </c>
      <c r="E1064" s="1">
        <f>WEEKNUM(AdminTable[[#This Row],[Admin Date]])</f>
        <v>27</v>
      </c>
    </row>
    <row r="1065" spans="1:5" ht="10" x14ac:dyDescent="0.25">
      <c r="A1065" s="1">
        <v>72</v>
      </c>
      <c r="B1065" s="1" t="s">
        <v>83</v>
      </c>
      <c r="C1065" s="2">
        <v>41228</v>
      </c>
      <c r="D1065" s="3">
        <v>2</v>
      </c>
      <c r="E1065" s="1">
        <f>WEEKNUM(AdminTable[[#This Row],[Admin Date]])</f>
        <v>46</v>
      </c>
    </row>
    <row r="1066" spans="1:5" ht="10" x14ac:dyDescent="0.25">
      <c r="A1066" s="1">
        <v>73</v>
      </c>
      <c r="B1066" s="1" t="s">
        <v>82</v>
      </c>
      <c r="C1066" s="2">
        <v>41152</v>
      </c>
      <c r="D1066" s="3">
        <v>10000</v>
      </c>
      <c r="E1066" s="1">
        <f>WEEKNUM(AdminTable[[#This Row],[Admin Date]])</f>
        <v>35</v>
      </c>
    </row>
    <row r="1067" spans="1:5" ht="10" x14ac:dyDescent="0.25">
      <c r="A1067" s="1">
        <v>73</v>
      </c>
      <c r="B1067" s="1" t="s">
        <v>82</v>
      </c>
      <c r="C1067" s="2">
        <v>41155</v>
      </c>
      <c r="D1067" s="3">
        <v>10000</v>
      </c>
      <c r="E1067" s="1">
        <f>WEEKNUM(AdminTable[[#This Row],[Admin Date]])</f>
        <v>36</v>
      </c>
    </row>
    <row r="1068" spans="1:5" ht="10" x14ac:dyDescent="0.25">
      <c r="A1068" s="1">
        <v>73</v>
      </c>
      <c r="B1068" s="1" t="s">
        <v>82</v>
      </c>
      <c r="C1068" s="2">
        <v>41157</v>
      </c>
      <c r="D1068" s="3">
        <v>10000</v>
      </c>
      <c r="E1068" s="1">
        <f>WEEKNUM(AdminTable[[#This Row],[Admin Date]])</f>
        <v>36</v>
      </c>
    </row>
    <row r="1069" spans="1:5" ht="10" x14ac:dyDescent="0.25">
      <c r="A1069" s="1">
        <v>73</v>
      </c>
      <c r="B1069" s="1" t="s">
        <v>83</v>
      </c>
      <c r="C1069" s="2">
        <v>41166</v>
      </c>
      <c r="D1069" s="3">
        <v>13</v>
      </c>
      <c r="E1069" s="1">
        <f>WEEKNUM(AdminTable[[#This Row],[Admin Date]])</f>
        <v>37</v>
      </c>
    </row>
    <row r="1070" spans="1:5" ht="10" x14ac:dyDescent="0.25">
      <c r="A1070" s="1">
        <v>73</v>
      </c>
      <c r="B1070" s="1" t="s">
        <v>83</v>
      </c>
      <c r="C1070" s="2">
        <v>41192</v>
      </c>
      <c r="D1070" s="3">
        <v>13</v>
      </c>
      <c r="E1070" s="1">
        <f>WEEKNUM(AdminTable[[#This Row],[Admin Date]])</f>
        <v>41</v>
      </c>
    </row>
    <row r="1071" spans="1:5" ht="10" x14ac:dyDescent="0.25">
      <c r="A1071" s="1">
        <v>73</v>
      </c>
      <c r="B1071" s="1" t="s">
        <v>83</v>
      </c>
      <c r="C1071" s="2">
        <v>41227</v>
      </c>
      <c r="D1071" s="3">
        <v>10</v>
      </c>
      <c r="E1071" s="1">
        <f>WEEKNUM(AdminTable[[#This Row],[Admin Date]])</f>
        <v>46</v>
      </c>
    </row>
    <row r="1072" spans="1:5" ht="10" x14ac:dyDescent="0.25">
      <c r="A1072" s="1">
        <v>74</v>
      </c>
      <c r="B1072" s="1" t="s">
        <v>82</v>
      </c>
      <c r="C1072" s="2">
        <v>41092</v>
      </c>
      <c r="D1072" s="3">
        <v>200</v>
      </c>
      <c r="E1072" s="1">
        <f>WEEKNUM(AdminTable[[#This Row],[Admin Date]])</f>
        <v>27</v>
      </c>
    </row>
    <row r="1073" spans="1:5" ht="10" x14ac:dyDescent="0.25">
      <c r="A1073" s="1">
        <v>74</v>
      </c>
      <c r="B1073" s="1" t="s">
        <v>82</v>
      </c>
      <c r="C1073" s="2">
        <v>41099</v>
      </c>
      <c r="D1073" s="3">
        <v>200</v>
      </c>
      <c r="E1073" s="1">
        <f>WEEKNUM(AdminTable[[#This Row],[Admin Date]])</f>
        <v>28</v>
      </c>
    </row>
    <row r="1074" spans="1:5" ht="10" x14ac:dyDescent="0.25">
      <c r="A1074" s="1">
        <v>74</v>
      </c>
      <c r="B1074" s="1" t="s">
        <v>82</v>
      </c>
      <c r="C1074" s="2">
        <v>41110</v>
      </c>
      <c r="D1074" s="3">
        <v>200</v>
      </c>
      <c r="E1074" s="1">
        <f>WEEKNUM(AdminTable[[#This Row],[Admin Date]])</f>
        <v>29</v>
      </c>
    </row>
    <row r="1075" spans="1:5" ht="10" x14ac:dyDescent="0.25">
      <c r="A1075" s="1">
        <v>74</v>
      </c>
      <c r="B1075" s="1" t="s">
        <v>82</v>
      </c>
      <c r="C1075" s="2">
        <v>41113</v>
      </c>
      <c r="D1075" s="3">
        <v>200</v>
      </c>
      <c r="E1075" s="1">
        <f>WEEKNUM(AdminTable[[#This Row],[Admin Date]])</f>
        <v>30</v>
      </c>
    </row>
    <row r="1076" spans="1:5" ht="10" x14ac:dyDescent="0.25">
      <c r="A1076" s="1">
        <v>74</v>
      </c>
      <c r="B1076" s="1" t="s">
        <v>82</v>
      </c>
      <c r="C1076" s="2">
        <v>41115</v>
      </c>
      <c r="D1076" s="3">
        <v>200</v>
      </c>
      <c r="E1076" s="1">
        <f>WEEKNUM(AdminTable[[#This Row],[Admin Date]])</f>
        <v>30</v>
      </c>
    </row>
    <row r="1077" spans="1:5" ht="10" x14ac:dyDescent="0.25">
      <c r="A1077" s="1">
        <v>74</v>
      </c>
      <c r="B1077" s="1" t="s">
        <v>82</v>
      </c>
      <c r="C1077" s="2">
        <v>41117</v>
      </c>
      <c r="D1077" s="3">
        <v>3000</v>
      </c>
      <c r="E1077" s="1">
        <f>WEEKNUM(AdminTable[[#This Row],[Admin Date]])</f>
        <v>30</v>
      </c>
    </row>
    <row r="1078" spans="1:5" ht="10" x14ac:dyDescent="0.25">
      <c r="A1078" s="1">
        <v>74</v>
      </c>
      <c r="B1078" s="1" t="s">
        <v>82</v>
      </c>
      <c r="C1078" s="2">
        <v>41120</v>
      </c>
      <c r="D1078" s="3">
        <v>3000</v>
      </c>
      <c r="E1078" s="1">
        <f>WEEKNUM(AdminTable[[#This Row],[Admin Date]])</f>
        <v>31</v>
      </c>
    </row>
    <row r="1079" spans="1:5" ht="10" x14ac:dyDescent="0.25">
      <c r="A1079" s="1">
        <v>74</v>
      </c>
      <c r="B1079" s="1" t="s">
        <v>82</v>
      </c>
      <c r="C1079" s="2">
        <v>41122</v>
      </c>
      <c r="D1079" s="3">
        <v>3000</v>
      </c>
      <c r="E1079" s="1">
        <f>WEEKNUM(AdminTable[[#This Row],[Admin Date]])</f>
        <v>31</v>
      </c>
    </row>
    <row r="1080" spans="1:5" ht="10" x14ac:dyDescent="0.25">
      <c r="A1080" s="1">
        <v>74</v>
      </c>
      <c r="B1080" s="1" t="s">
        <v>82</v>
      </c>
      <c r="C1080" s="2">
        <v>41124</v>
      </c>
      <c r="D1080" s="3">
        <v>3000</v>
      </c>
      <c r="E1080" s="1">
        <f>WEEKNUM(AdminTable[[#This Row],[Admin Date]])</f>
        <v>31</v>
      </c>
    </row>
    <row r="1081" spans="1:5" ht="10" x14ac:dyDescent="0.25">
      <c r="A1081" s="1">
        <v>74</v>
      </c>
      <c r="B1081" s="1" t="s">
        <v>82</v>
      </c>
      <c r="C1081" s="2">
        <v>41127</v>
      </c>
      <c r="D1081" s="3">
        <v>3000</v>
      </c>
      <c r="E1081" s="1">
        <f>WEEKNUM(AdminTable[[#This Row],[Admin Date]])</f>
        <v>32</v>
      </c>
    </row>
    <row r="1082" spans="1:5" ht="10" x14ac:dyDescent="0.25">
      <c r="A1082" s="1">
        <v>74</v>
      </c>
      <c r="B1082" s="1" t="s">
        <v>82</v>
      </c>
      <c r="C1082" s="2">
        <v>41129</v>
      </c>
      <c r="D1082" s="3">
        <v>3000</v>
      </c>
      <c r="E1082" s="1">
        <f>WEEKNUM(AdminTable[[#This Row],[Admin Date]])</f>
        <v>32</v>
      </c>
    </row>
    <row r="1083" spans="1:5" ht="10" x14ac:dyDescent="0.25">
      <c r="A1083" s="1">
        <v>74</v>
      </c>
      <c r="B1083" s="1" t="s">
        <v>82</v>
      </c>
      <c r="C1083" s="2">
        <v>41131</v>
      </c>
      <c r="D1083" s="3">
        <v>3000</v>
      </c>
      <c r="E1083" s="1">
        <f>WEEKNUM(AdminTable[[#This Row],[Admin Date]])</f>
        <v>32</v>
      </c>
    </row>
    <row r="1084" spans="1:5" ht="10" x14ac:dyDescent="0.25">
      <c r="A1084" s="1">
        <v>74</v>
      </c>
      <c r="B1084" s="1" t="s">
        <v>82</v>
      </c>
      <c r="C1084" s="2">
        <v>41134</v>
      </c>
      <c r="D1084" s="3">
        <v>3000</v>
      </c>
      <c r="E1084" s="1">
        <f>WEEKNUM(AdminTable[[#This Row],[Admin Date]])</f>
        <v>33</v>
      </c>
    </row>
    <row r="1085" spans="1:5" ht="10" x14ac:dyDescent="0.25">
      <c r="A1085" s="1">
        <v>74</v>
      </c>
      <c r="B1085" s="1" t="s">
        <v>82</v>
      </c>
      <c r="C1085" s="2">
        <v>41136</v>
      </c>
      <c r="D1085" s="3">
        <v>3000</v>
      </c>
      <c r="E1085" s="1">
        <f>WEEKNUM(AdminTable[[#This Row],[Admin Date]])</f>
        <v>33</v>
      </c>
    </row>
    <row r="1086" spans="1:5" ht="10" x14ac:dyDescent="0.25">
      <c r="A1086" s="1">
        <v>74</v>
      </c>
      <c r="B1086" s="1" t="s">
        <v>82</v>
      </c>
      <c r="C1086" s="2">
        <v>41138</v>
      </c>
      <c r="D1086" s="3">
        <v>3000</v>
      </c>
      <c r="E1086" s="1">
        <f>WEEKNUM(AdminTable[[#This Row],[Admin Date]])</f>
        <v>33</v>
      </c>
    </row>
    <row r="1087" spans="1:5" ht="10" x14ac:dyDescent="0.25">
      <c r="A1087" s="1">
        <v>74</v>
      </c>
      <c r="B1087" s="1" t="s">
        <v>82</v>
      </c>
      <c r="C1087" s="2">
        <v>41141</v>
      </c>
      <c r="D1087" s="3">
        <v>3600</v>
      </c>
      <c r="E1087" s="1">
        <f>WEEKNUM(AdminTable[[#This Row],[Admin Date]])</f>
        <v>34</v>
      </c>
    </row>
    <row r="1088" spans="1:5" ht="10" x14ac:dyDescent="0.25">
      <c r="A1088" s="1">
        <v>74</v>
      </c>
      <c r="B1088" s="1" t="s">
        <v>82</v>
      </c>
      <c r="C1088" s="2">
        <v>41143</v>
      </c>
      <c r="D1088" s="3">
        <v>3600</v>
      </c>
      <c r="E1088" s="1">
        <f>WEEKNUM(AdminTable[[#This Row],[Admin Date]])</f>
        <v>34</v>
      </c>
    </row>
    <row r="1089" spans="1:5" ht="10" x14ac:dyDescent="0.25">
      <c r="A1089" s="1">
        <v>74</v>
      </c>
      <c r="B1089" s="1" t="s">
        <v>82</v>
      </c>
      <c r="C1089" s="2">
        <v>41145</v>
      </c>
      <c r="D1089" s="3">
        <v>3600</v>
      </c>
      <c r="E1089" s="1">
        <f>WEEKNUM(AdminTable[[#This Row],[Admin Date]])</f>
        <v>34</v>
      </c>
    </row>
    <row r="1090" spans="1:5" ht="10" x14ac:dyDescent="0.25">
      <c r="A1090" s="1">
        <v>74</v>
      </c>
      <c r="B1090" s="1" t="s">
        <v>82</v>
      </c>
      <c r="C1090" s="2">
        <v>41148</v>
      </c>
      <c r="D1090" s="3">
        <v>3600</v>
      </c>
      <c r="E1090" s="1">
        <f>WEEKNUM(AdminTable[[#This Row],[Admin Date]])</f>
        <v>35</v>
      </c>
    </row>
    <row r="1091" spans="1:5" ht="10" x14ac:dyDescent="0.25">
      <c r="A1091" s="1">
        <v>74</v>
      </c>
      <c r="B1091" s="1" t="s">
        <v>82</v>
      </c>
      <c r="C1091" s="2">
        <v>41150</v>
      </c>
      <c r="D1091" s="3">
        <v>3600</v>
      </c>
      <c r="E1091" s="1">
        <f>WEEKNUM(AdminTable[[#This Row],[Admin Date]])</f>
        <v>35</v>
      </c>
    </row>
    <row r="1092" spans="1:5" ht="10" x14ac:dyDescent="0.25">
      <c r="A1092" s="1">
        <v>74</v>
      </c>
      <c r="B1092" s="1" t="s">
        <v>82</v>
      </c>
      <c r="C1092" s="2">
        <v>41152</v>
      </c>
      <c r="D1092" s="3">
        <v>3600</v>
      </c>
      <c r="E1092" s="1">
        <f>WEEKNUM(AdminTable[[#This Row],[Admin Date]])</f>
        <v>35</v>
      </c>
    </row>
    <row r="1093" spans="1:5" ht="10" x14ac:dyDescent="0.25">
      <c r="A1093" s="1">
        <v>74</v>
      </c>
      <c r="B1093" s="1" t="s">
        <v>82</v>
      </c>
      <c r="C1093" s="2">
        <v>41155</v>
      </c>
      <c r="D1093" s="3">
        <v>3600</v>
      </c>
      <c r="E1093" s="1">
        <f>WEEKNUM(AdminTable[[#This Row],[Admin Date]])</f>
        <v>36</v>
      </c>
    </row>
    <row r="1094" spans="1:5" ht="10" x14ac:dyDescent="0.25">
      <c r="A1094" s="1">
        <v>74</v>
      </c>
      <c r="B1094" s="1" t="s">
        <v>82</v>
      </c>
      <c r="C1094" s="2">
        <v>41157</v>
      </c>
      <c r="D1094" s="3">
        <v>3600</v>
      </c>
      <c r="E1094" s="1">
        <f>WEEKNUM(AdminTable[[#This Row],[Admin Date]])</f>
        <v>36</v>
      </c>
    </row>
    <row r="1095" spans="1:5" ht="10" x14ac:dyDescent="0.25">
      <c r="A1095" s="1">
        <v>74</v>
      </c>
      <c r="B1095" s="1" t="s">
        <v>83</v>
      </c>
      <c r="C1095" s="2">
        <v>41192</v>
      </c>
      <c r="D1095" s="3">
        <v>4</v>
      </c>
      <c r="E1095" s="1">
        <f>WEEKNUM(AdminTable[[#This Row],[Admin Date]])</f>
        <v>41</v>
      </c>
    </row>
    <row r="1096" spans="1:5" ht="10" x14ac:dyDescent="0.25">
      <c r="A1096" s="1">
        <v>74</v>
      </c>
      <c r="B1096" s="1" t="s">
        <v>83</v>
      </c>
      <c r="C1096" s="2">
        <v>41227</v>
      </c>
      <c r="D1096" s="3">
        <v>4</v>
      </c>
      <c r="E1096" s="1">
        <f>WEEKNUM(AdminTable[[#This Row],[Admin Date]])</f>
        <v>46</v>
      </c>
    </row>
    <row r="1097" spans="1:5" ht="10" x14ac:dyDescent="0.25">
      <c r="A1097" s="1">
        <v>75</v>
      </c>
      <c r="B1097" s="1" t="s">
        <v>82</v>
      </c>
      <c r="C1097" s="2">
        <v>41102</v>
      </c>
      <c r="D1097" s="3">
        <v>10000</v>
      </c>
      <c r="E1097" s="1">
        <f>WEEKNUM(AdminTable[[#This Row],[Admin Date]])</f>
        <v>28</v>
      </c>
    </row>
    <row r="1098" spans="1:5" ht="10" x14ac:dyDescent="0.25">
      <c r="A1098" s="1">
        <v>75</v>
      </c>
      <c r="B1098" s="1" t="s">
        <v>82</v>
      </c>
      <c r="C1098" s="2">
        <v>41104</v>
      </c>
      <c r="D1098" s="3">
        <v>10000</v>
      </c>
      <c r="E1098" s="1">
        <f>WEEKNUM(AdminTable[[#This Row],[Admin Date]])</f>
        <v>28</v>
      </c>
    </row>
    <row r="1099" spans="1:5" ht="10" x14ac:dyDescent="0.25">
      <c r="A1099" s="1">
        <v>75</v>
      </c>
      <c r="B1099" s="1" t="s">
        <v>82</v>
      </c>
      <c r="C1099" s="2">
        <v>41107</v>
      </c>
      <c r="D1099" s="3">
        <v>10000</v>
      </c>
      <c r="E1099" s="1">
        <f>WEEKNUM(AdminTable[[#This Row],[Admin Date]])</f>
        <v>29</v>
      </c>
    </row>
    <row r="1100" spans="1:5" ht="10" x14ac:dyDescent="0.25">
      <c r="A1100" s="1">
        <v>75</v>
      </c>
      <c r="B1100" s="1" t="s">
        <v>82</v>
      </c>
      <c r="C1100" s="2">
        <v>41109</v>
      </c>
      <c r="D1100" s="3">
        <v>10000</v>
      </c>
      <c r="E1100" s="1">
        <f>WEEKNUM(AdminTable[[#This Row],[Admin Date]])</f>
        <v>29</v>
      </c>
    </row>
    <row r="1101" spans="1:5" ht="10" x14ac:dyDescent="0.25">
      <c r="A1101" s="1">
        <v>75</v>
      </c>
      <c r="B1101" s="1" t="s">
        <v>82</v>
      </c>
      <c r="C1101" s="2">
        <v>41111</v>
      </c>
      <c r="D1101" s="3">
        <v>12000</v>
      </c>
      <c r="E1101" s="1">
        <f>WEEKNUM(AdminTable[[#This Row],[Admin Date]])</f>
        <v>29</v>
      </c>
    </row>
    <row r="1102" spans="1:5" ht="10" x14ac:dyDescent="0.25">
      <c r="A1102" s="1">
        <v>75</v>
      </c>
      <c r="B1102" s="1" t="s">
        <v>82</v>
      </c>
      <c r="C1102" s="2">
        <v>41114</v>
      </c>
      <c r="D1102" s="3">
        <v>12000</v>
      </c>
      <c r="E1102" s="1">
        <f>WEEKNUM(AdminTable[[#This Row],[Admin Date]])</f>
        <v>30</v>
      </c>
    </row>
    <row r="1103" spans="1:5" ht="10" x14ac:dyDescent="0.25">
      <c r="A1103" s="1">
        <v>75</v>
      </c>
      <c r="B1103" s="1" t="s">
        <v>82</v>
      </c>
      <c r="C1103" s="2">
        <v>41116</v>
      </c>
      <c r="D1103" s="3">
        <v>12000</v>
      </c>
      <c r="E1103" s="1">
        <f>WEEKNUM(AdminTable[[#This Row],[Admin Date]])</f>
        <v>30</v>
      </c>
    </row>
    <row r="1104" spans="1:5" ht="10" x14ac:dyDescent="0.25">
      <c r="A1104" s="1">
        <v>75</v>
      </c>
      <c r="B1104" s="1" t="s">
        <v>82</v>
      </c>
      <c r="C1104" s="2">
        <v>41118</v>
      </c>
      <c r="D1104" s="3">
        <v>12000</v>
      </c>
      <c r="E1104" s="1">
        <f>WEEKNUM(AdminTable[[#This Row],[Admin Date]])</f>
        <v>30</v>
      </c>
    </row>
    <row r="1105" spans="1:5" ht="10" x14ac:dyDescent="0.25">
      <c r="A1105" s="1">
        <v>75</v>
      </c>
      <c r="B1105" s="1" t="s">
        <v>82</v>
      </c>
      <c r="C1105" s="2">
        <v>41122</v>
      </c>
      <c r="D1105" s="3">
        <v>12000</v>
      </c>
      <c r="E1105" s="1">
        <f>WEEKNUM(AdminTable[[#This Row],[Admin Date]])</f>
        <v>31</v>
      </c>
    </row>
    <row r="1106" spans="1:5" ht="10" x14ac:dyDescent="0.25">
      <c r="A1106" s="1">
        <v>75</v>
      </c>
      <c r="B1106" s="1" t="s">
        <v>82</v>
      </c>
      <c r="C1106" s="2">
        <v>41123</v>
      </c>
      <c r="D1106" s="3">
        <v>12000</v>
      </c>
      <c r="E1106" s="1">
        <f>WEEKNUM(AdminTable[[#This Row],[Admin Date]])</f>
        <v>31</v>
      </c>
    </row>
    <row r="1107" spans="1:5" ht="10" x14ac:dyDescent="0.25">
      <c r="A1107" s="1">
        <v>75</v>
      </c>
      <c r="B1107" s="1" t="s">
        <v>82</v>
      </c>
      <c r="C1107" s="2">
        <v>41125</v>
      </c>
      <c r="D1107" s="3">
        <v>13200</v>
      </c>
      <c r="E1107" s="1">
        <f>WEEKNUM(AdminTable[[#This Row],[Admin Date]])</f>
        <v>31</v>
      </c>
    </row>
    <row r="1108" spans="1:5" ht="10" x14ac:dyDescent="0.25">
      <c r="A1108" s="1">
        <v>75</v>
      </c>
      <c r="B1108" s="1" t="s">
        <v>82</v>
      </c>
      <c r="C1108" s="2">
        <v>41128</v>
      </c>
      <c r="D1108" s="3">
        <v>13200</v>
      </c>
      <c r="E1108" s="1">
        <f>WEEKNUM(AdminTable[[#This Row],[Admin Date]])</f>
        <v>32</v>
      </c>
    </row>
    <row r="1109" spans="1:5" ht="10" x14ac:dyDescent="0.25">
      <c r="A1109" s="1">
        <v>75</v>
      </c>
      <c r="B1109" s="1" t="s">
        <v>82</v>
      </c>
      <c r="C1109" s="2">
        <v>41130</v>
      </c>
      <c r="D1109" s="3">
        <v>13200</v>
      </c>
      <c r="E1109" s="1">
        <f>WEEKNUM(AdminTable[[#This Row],[Admin Date]])</f>
        <v>32</v>
      </c>
    </row>
    <row r="1110" spans="1:5" ht="10" x14ac:dyDescent="0.25">
      <c r="A1110" s="1">
        <v>75</v>
      </c>
      <c r="B1110" s="1" t="s">
        <v>82</v>
      </c>
      <c r="C1110" s="2">
        <v>41132</v>
      </c>
      <c r="D1110" s="3">
        <v>13200</v>
      </c>
      <c r="E1110" s="1">
        <f>WEEKNUM(AdminTable[[#This Row],[Admin Date]])</f>
        <v>32</v>
      </c>
    </row>
    <row r="1111" spans="1:5" ht="10" x14ac:dyDescent="0.25">
      <c r="A1111" s="1">
        <v>75</v>
      </c>
      <c r="B1111" s="1" t="s">
        <v>82</v>
      </c>
      <c r="C1111" s="2">
        <v>41135</v>
      </c>
      <c r="D1111" s="3">
        <v>13200</v>
      </c>
      <c r="E1111" s="1">
        <f>WEEKNUM(AdminTable[[#This Row],[Admin Date]])</f>
        <v>33</v>
      </c>
    </row>
    <row r="1112" spans="1:5" ht="10" x14ac:dyDescent="0.25">
      <c r="A1112" s="1">
        <v>75</v>
      </c>
      <c r="B1112" s="1" t="s">
        <v>82</v>
      </c>
      <c r="C1112" s="2">
        <v>41137</v>
      </c>
      <c r="D1112" s="3">
        <v>13200</v>
      </c>
      <c r="E1112" s="1">
        <f>WEEKNUM(AdminTable[[#This Row],[Admin Date]])</f>
        <v>33</v>
      </c>
    </row>
    <row r="1113" spans="1:5" ht="10" x14ac:dyDescent="0.25">
      <c r="A1113" s="1">
        <v>75</v>
      </c>
      <c r="B1113" s="1" t="s">
        <v>82</v>
      </c>
      <c r="C1113" s="2">
        <v>41139</v>
      </c>
      <c r="D1113" s="3">
        <v>13200</v>
      </c>
      <c r="E1113" s="1">
        <f>WEEKNUM(AdminTable[[#This Row],[Admin Date]])</f>
        <v>33</v>
      </c>
    </row>
    <row r="1114" spans="1:5" ht="10" x14ac:dyDescent="0.25">
      <c r="A1114" s="1">
        <v>75</v>
      </c>
      <c r="B1114" s="1" t="s">
        <v>82</v>
      </c>
      <c r="C1114" s="2">
        <v>41142</v>
      </c>
      <c r="D1114" s="3">
        <v>13200</v>
      </c>
      <c r="E1114" s="1">
        <f>WEEKNUM(AdminTable[[#This Row],[Admin Date]])</f>
        <v>34</v>
      </c>
    </row>
    <row r="1115" spans="1:5" ht="10" x14ac:dyDescent="0.25">
      <c r="A1115" s="1">
        <v>75</v>
      </c>
      <c r="B1115" s="1" t="s">
        <v>82</v>
      </c>
      <c r="C1115" s="2">
        <v>41144</v>
      </c>
      <c r="D1115" s="3">
        <v>13200</v>
      </c>
      <c r="E1115" s="1">
        <f>WEEKNUM(AdminTable[[#This Row],[Admin Date]])</f>
        <v>34</v>
      </c>
    </row>
    <row r="1116" spans="1:5" ht="10" x14ac:dyDescent="0.25">
      <c r="A1116" s="1">
        <v>75</v>
      </c>
      <c r="B1116" s="1" t="s">
        <v>82</v>
      </c>
      <c r="C1116" s="2">
        <v>41146</v>
      </c>
      <c r="D1116" s="3">
        <v>13200</v>
      </c>
      <c r="E1116" s="1">
        <f>WEEKNUM(AdminTable[[#This Row],[Admin Date]])</f>
        <v>34</v>
      </c>
    </row>
    <row r="1117" spans="1:5" ht="10" x14ac:dyDescent="0.25">
      <c r="A1117" s="1">
        <v>75</v>
      </c>
      <c r="B1117" s="1" t="s">
        <v>82</v>
      </c>
      <c r="C1117" s="2">
        <v>41149</v>
      </c>
      <c r="D1117" s="3">
        <v>13200</v>
      </c>
      <c r="E1117" s="1">
        <f>WEEKNUM(AdminTable[[#This Row],[Admin Date]])</f>
        <v>35</v>
      </c>
    </row>
    <row r="1118" spans="1:5" ht="10" x14ac:dyDescent="0.25">
      <c r="A1118" s="1">
        <v>75</v>
      </c>
      <c r="B1118" s="1" t="s">
        <v>82</v>
      </c>
      <c r="C1118" s="2">
        <v>41151</v>
      </c>
      <c r="D1118" s="3">
        <v>13200</v>
      </c>
      <c r="E1118" s="1">
        <f>WEEKNUM(AdminTable[[#This Row],[Admin Date]])</f>
        <v>35</v>
      </c>
    </row>
    <row r="1119" spans="1:5" ht="10" x14ac:dyDescent="0.25">
      <c r="A1119" s="1">
        <v>75</v>
      </c>
      <c r="B1119" s="1" t="s">
        <v>82</v>
      </c>
      <c r="C1119" s="2">
        <v>41153</v>
      </c>
      <c r="D1119" s="3">
        <v>13200</v>
      </c>
      <c r="E1119" s="1">
        <f>WEEKNUM(AdminTable[[#This Row],[Admin Date]])</f>
        <v>35</v>
      </c>
    </row>
    <row r="1120" spans="1:5" ht="10" x14ac:dyDescent="0.25">
      <c r="A1120" s="1">
        <v>75</v>
      </c>
      <c r="B1120" s="1" t="s">
        <v>82</v>
      </c>
      <c r="C1120" s="2">
        <v>41157</v>
      </c>
      <c r="D1120" s="3">
        <v>13200</v>
      </c>
      <c r="E1120" s="1">
        <f>WEEKNUM(AdminTable[[#This Row],[Admin Date]])</f>
        <v>36</v>
      </c>
    </row>
    <row r="1121" spans="1:5" ht="10" x14ac:dyDescent="0.25">
      <c r="A1121" s="1">
        <v>75</v>
      </c>
      <c r="B1121" s="1" t="s">
        <v>82</v>
      </c>
      <c r="C1121" s="2">
        <v>41158</v>
      </c>
      <c r="D1121" s="3">
        <v>13200</v>
      </c>
      <c r="E1121" s="1">
        <f>WEEKNUM(AdminTable[[#This Row],[Admin Date]])</f>
        <v>36</v>
      </c>
    </row>
    <row r="1122" spans="1:5" ht="10" x14ac:dyDescent="0.25">
      <c r="A1122" s="1">
        <v>75</v>
      </c>
      <c r="B1122" s="1" t="s">
        <v>83</v>
      </c>
      <c r="C1122" s="2">
        <v>41172</v>
      </c>
      <c r="D1122" s="3">
        <v>16</v>
      </c>
      <c r="E1122" s="1">
        <f>WEEKNUM(AdminTable[[#This Row],[Admin Date]])</f>
        <v>38</v>
      </c>
    </row>
    <row r="1123" spans="1:5" ht="10" x14ac:dyDescent="0.25">
      <c r="A1123" s="1">
        <v>75</v>
      </c>
      <c r="B1123" s="1" t="s">
        <v>83</v>
      </c>
      <c r="C1123" s="2">
        <v>41198</v>
      </c>
      <c r="D1123" s="3">
        <v>16</v>
      </c>
      <c r="E1123" s="1">
        <f>WEEKNUM(AdminTable[[#This Row],[Admin Date]])</f>
        <v>42</v>
      </c>
    </row>
    <row r="1124" spans="1:5" ht="10" x14ac:dyDescent="0.25">
      <c r="A1124" s="1">
        <v>76</v>
      </c>
      <c r="B1124" s="1" t="s">
        <v>83</v>
      </c>
      <c r="C1124" s="2">
        <v>41214</v>
      </c>
      <c r="D1124" s="3">
        <v>10</v>
      </c>
      <c r="E1124" s="1">
        <f>WEEKNUM(AdminTable[[#This Row],[Admin Date]])</f>
        <v>44</v>
      </c>
    </row>
    <row r="1125" spans="1:5" ht="10" x14ac:dyDescent="0.25">
      <c r="A1125" s="1">
        <v>77</v>
      </c>
      <c r="B1125" s="1" t="s">
        <v>82</v>
      </c>
      <c r="C1125" s="2">
        <v>41111</v>
      </c>
      <c r="D1125" s="3">
        <v>7400</v>
      </c>
      <c r="E1125" s="1">
        <f>WEEKNUM(AdminTable[[#This Row],[Admin Date]])</f>
        <v>29</v>
      </c>
    </row>
    <row r="1126" spans="1:5" ht="10" x14ac:dyDescent="0.25">
      <c r="A1126" s="1">
        <v>77</v>
      </c>
      <c r="B1126" s="1" t="s">
        <v>82</v>
      </c>
      <c r="C1126" s="2">
        <v>41114</v>
      </c>
      <c r="D1126" s="3">
        <v>7400</v>
      </c>
      <c r="E1126" s="1">
        <f>WEEKNUM(AdminTable[[#This Row],[Admin Date]])</f>
        <v>30</v>
      </c>
    </row>
    <row r="1127" spans="1:5" ht="10" x14ac:dyDescent="0.25">
      <c r="A1127" s="1">
        <v>77</v>
      </c>
      <c r="B1127" s="1" t="s">
        <v>82</v>
      </c>
      <c r="C1127" s="2">
        <v>41118</v>
      </c>
      <c r="D1127" s="3">
        <v>7400</v>
      </c>
      <c r="E1127" s="1">
        <f>WEEKNUM(AdminTable[[#This Row],[Admin Date]])</f>
        <v>30</v>
      </c>
    </row>
    <row r="1128" spans="1:5" ht="10" x14ac:dyDescent="0.25">
      <c r="A1128" s="1">
        <v>77</v>
      </c>
      <c r="B1128" s="1" t="s">
        <v>82</v>
      </c>
      <c r="C1128" s="2">
        <v>41121</v>
      </c>
      <c r="D1128" s="3">
        <v>7400</v>
      </c>
      <c r="E1128" s="1">
        <f>WEEKNUM(AdminTable[[#This Row],[Admin Date]])</f>
        <v>31</v>
      </c>
    </row>
    <row r="1129" spans="1:5" ht="10" x14ac:dyDescent="0.25">
      <c r="A1129" s="1">
        <v>77</v>
      </c>
      <c r="B1129" s="1" t="s">
        <v>82</v>
      </c>
      <c r="C1129" s="2">
        <v>41125</v>
      </c>
      <c r="D1129" s="3">
        <v>7400</v>
      </c>
      <c r="E1129" s="1">
        <f>WEEKNUM(AdminTable[[#This Row],[Admin Date]])</f>
        <v>31</v>
      </c>
    </row>
    <row r="1130" spans="1:5" ht="10" x14ac:dyDescent="0.25">
      <c r="A1130" s="1">
        <v>77</v>
      </c>
      <c r="B1130" s="1" t="s">
        <v>82</v>
      </c>
      <c r="C1130" s="2">
        <v>41128</v>
      </c>
      <c r="D1130" s="3">
        <v>7400</v>
      </c>
      <c r="E1130" s="1">
        <f>WEEKNUM(AdminTable[[#This Row],[Admin Date]])</f>
        <v>32</v>
      </c>
    </row>
    <row r="1131" spans="1:5" ht="10" x14ac:dyDescent="0.25">
      <c r="A1131" s="1">
        <v>77</v>
      </c>
      <c r="B1131" s="1" t="s">
        <v>82</v>
      </c>
      <c r="C1131" s="2">
        <v>41132</v>
      </c>
      <c r="D1131" s="3">
        <v>7400</v>
      </c>
      <c r="E1131" s="1">
        <f>WEEKNUM(AdminTable[[#This Row],[Admin Date]])</f>
        <v>32</v>
      </c>
    </row>
    <row r="1132" spans="1:5" ht="10" x14ac:dyDescent="0.25">
      <c r="A1132" s="1">
        <v>77</v>
      </c>
      <c r="B1132" s="1" t="s">
        <v>82</v>
      </c>
      <c r="C1132" s="2">
        <v>41135</v>
      </c>
      <c r="D1132" s="3">
        <v>7400</v>
      </c>
      <c r="E1132" s="1">
        <f>WEEKNUM(AdminTable[[#This Row],[Admin Date]])</f>
        <v>33</v>
      </c>
    </row>
    <row r="1133" spans="1:5" ht="10" x14ac:dyDescent="0.25">
      <c r="A1133" s="1">
        <v>77</v>
      </c>
      <c r="B1133" s="1" t="s">
        <v>83</v>
      </c>
      <c r="C1133" s="2">
        <v>41166</v>
      </c>
      <c r="D1133" s="3">
        <v>8</v>
      </c>
      <c r="E1133" s="1">
        <f>WEEKNUM(AdminTable[[#This Row],[Admin Date]])</f>
        <v>37</v>
      </c>
    </row>
    <row r="1134" spans="1:5" ht="10" x14ac:dyDescent="0.25">
      <c r="A1134" s="1">
        <v>77</v>
      </c>
      <c r="B1134" s="1" t="s">
        <v>83</v>
      </c>
      <c r="C1134" s="2">
        <v>41243</v>
      </c>
      <c r="D1134" s="3">
        <v>10</v>
      </c>
      <c r="E1134" s="1">
        <f>WEEKNUM(AdminTable[[#This Row],[Admin Date]])</f>
        <v>48</v>
      </c>
    </row>
    <row r="1135" spans="1:5" ht="10" x14ac:dyDescent="0.25">
      <c r="A1135" s="1">
        <v>78</v>
      </c>
      <c r="B1135" s="1" t="s">
        <v>82</v>
      </c>
      <c r="C1135" s="2">
        <v>41096</v>
      </c>
      <c r="D1135" s="3">
        <v>300</v>
      </c>
      <c r="E1135" s="1">
        <f>WEEKNUM(AdminTable[[#This Row],[Admin Date]])</f>
        <v>27</v>
      </c>
    </row>
    <row r="1136" spans="1:5" ht="10" x14ac:dyDescent="0.25">
      <c r="A1136" s="1">
        <v>78</v>
      </c>
      <c r="B1136" s="1" t="s">
        <v>82</v>
      </c>
      <c r="C1136" s="2">
        <v>41103</v>
      </c>
      <c r="D1136" s="3">
        <v>300</v>
      </c>
      <c r="E1136" s="1">
        <f>WEEKNUM(AdminTable[[#This Row],[Admin Date]])</f>
        <v>28</v>
      </c>
    </row>
    <row r="1137" spans="1:5" ht="10" x14ac:dyDescent="0.25">
      <c r="A1137" s="1">
        <v>78</v>
      </c>
      <c r="B1137" s="1" t="s">
        <v>82</v>
      </c>
      <c r="C1137" s="2">
        <v>41110</v>
      </c>
      <c r="D1137" s="3">
        <v>300</v>
      </c>
      <c r="E1137" s="1">
        <f>WEEKNUM(AdminTable[[#This Row],[Admin Date]])</f>
        <v>29</v>
      </c>
    </row>
    <row r="1138" spans="1:5" ht="10" x14ac:dyDescent="0.25">
      <c r="A1138" s="1">
        <v>78</v>
      </c>
      <c r="B1138" s="1" t="s">
        <v>82</v>
      </c>
      <c r="C1138" s="2">
        <v>41117</v>
      </c>
      <c r="D1138" s="3">
        <v>300</v>
      </c>
      <c r="E1138" s="1">
        <f>WEEKNUM(AdminTable[[#This Row],[Admin Date]])</f>
        <v>30</v>
      </c>
    </row>
    <row r="1139" spans="1:5" ht="10" x14ac:dyDescent="0.25">
      <c r="A1139" s="1">
        <v>78</v>
      </c>
      <c r="B1139" s="1" t="s">
        <v>82</v>
      </c>
      <c r="C1139" s="2">
        <v>41124</v>
      </c>
      <c r="D1139" s="3">
        <v>300</v>
      </c>
      <c r="E1139" s="1">
        <f>WEEKNUM(AdminTable[[#This Row],[Admin Date]])</f>
        <v>31</v>
      </c>
    </row>
    <row r="1140" spans="1:5" ht="10" x14ac:dyDescent="0.25">
      <c r="A1140" s="1">
        <v>78</v>
      </c>
      <c r="B1140" s="1" t="s">
        <v>82</v>
      </c>
      <c r="C1140" s="2">
        <v>41131</v>
      </c>
      <c r="D1140" s="3">
        <v>300</v>
      </c>
      <c r="E1140" s="1">
        <f>WEEKNUM(AdminTable[[#This Row],[Admin Date]])</f>
        <v>32</v>
      </c>
    </row>
    <row r="1141" spans="1:5" ht="10" x14ac:dyDescent="0.25">
      <c r="A1141" s="1">
        <v>78</v>
      </c>
      <c r="B1141" s="1" t="s">
        <v>82</v>
      </c>
      <c r="C1141" s="2">
        <v>41138</v>
      </c>
      <c r="D1141" s="3">
        <v>300</v>
      </c>
      <c r="E1141" s="1">
        <f>WEEKNUM(AdminTable[[#This Row],[Admin Date]])</f>
        <v>33</v>
      </c>
    </row>
    <row r="1142" spans="1:5" ht="10" x14ac:dyDescent="0.25">
      <c r="A1142" s="1">
        <v>79</v>
      </c>
      <c r="B1142" s="1" t="s">
        <v>82</v>
      </c>
      <c r="C1142" s="2">
        <v>41247</v>
      </c>
      <c r="D1142" s="3">
        <v>5600</v>
      </c>
      <c r="E1142" s="1">
        <f>WEEKNUM(AdminTable[[#This Row],[Admin Date]])</f>
        <v>49</v>
      </c>
    </row>
    <row r="1143" spans="1:5" ht="10" x14ac:dyDescent="0.25">
      <c r="A1143" s="1">
        <v>80</v>
      </c>
      <c r="B1143" s="1" t="s">
        <v>82</v>
      </c>
      <c r="C1143" s="2">
        <v>41092</v>
      </c>
      <c r="D1143" s="3">
        <v>9600</v>
      </c>
      <c r="E1143" s="1">
        <f>WEEKNUM(AdminTable[[#This Row],[Admin Date]])</f>
        <v>27</v>
      </c>
    </row>
    <row r="1144" spans="1:5" ht="10" x14ac:dyDescent="0.25">
      <c r="A1144" s="1">
        <v>80</v>
      </c>
      <c r="B1144" s="1" t="s">
        <v>82</v>
      </c>
      <c r="C1144" s="2">
        <v>41094</v>
      </c>
      <c r="D1144" s="3">
        <v>9600</v>
      </c>
      <c r="E1144" s="1">
        <f>WEEKNUM(AdminTable[[#This Row],[Admin Date]])</f>
        <v>27</v>
      </c>
    </row>
    <row r="1145" spans="1:5" ht="10" x14ac:dyDescent="0.25">
      <c r="A1145" s="1">
        <v>80</v>
      </c>
      <c r="B1145" s="1" t="s">
        <v>82</v>
      </c>
      <c r="C1145" s="2">
        <v>41096</v>
      </c>
      <c r="D1145" s="3">
        <v>9600</v>
      </c>
      <c r="E1145" s="1">
        <f>WEEKNUM(AdminTable[[#This Row],[Admin Date]])</f>
        <v>27</v>
      </c>
    </row>
    <row r="1146" spans="1:5" ht="10" x14ac:dyDescent="0.25">
      <c r="A1146" s="1">
        <v>80</v>
      </c>
      <c r="B1146" s="1" t="s">
        <v>82</v>
      </c>
      <c r="C1146" s="2">
        <v>41099</v>
      </c>
      <c r="D1146" s="3">
        <v>9600</v>
      </c>
      <c r="E1146" s="1">
        <f>WEEKNUM(AdminTable[[#This Row],[Admin Date]])</f>
        <v>28</v>
      </c>
    </row>
    <row r="1147" spans="1:5" ht="10" x14ac:dyDescent="0.25">
      <c r="A1147" s="1">
        <v>80</v>
      </c>
      <c r="B1147" s="1" t="s">
        <v>82</v>
      </c>
      <c r="C1147" s="2">
        <v>41101</v>
      </c>
      <c r="D1147" s="3">
        <v>9600</v>
      </c>
      <c r="E1147" s="1">
        <f>WEEKNUM(AdminTable[[#This Row],[Admin Date]])</f>
        <v>28</v>
      </c>
    </row>
    <row r="1148" spans="1:5" ht="10" x14ac:dyDescent="0.25">
      <c r="A1148" s="1">
        <v>80</v>
      </c>
      <c r="B1148" s="1" t="s">
        <v>82</v>
      </c>
      <c r="C1148" s="2">
        <v>41103</v>
      </c>
      <c r="D1148" s="3">
        <v>9600</v>
      </c>
      <c r="E1148" s="1">
        <f>WEEKNUM(AdminTable[[#This Row],[Admin Date]])</f>
        <v>28</v>
      </c>
    </row>
    <row r="1149" spans="1:5" ht="10" x14ac:dyDescent="0.25">
      <c r="A1149" s="1">
        <v>80</v>
      </c>
      <c r="B1149" s="1" t="s">
        <v>82</v>
      </c>
      <c r="C1149" s="2">
        <v>41106</v>
      </c>
      <c r="D1149" s="3">
        <v>9600</v>
      </c>
      <c r="E1149" s="1">
        <f>WEEKNUM(AdminTable[[#This Row],[Admin Date]])</f>
        <v>29</v>
      </c>
    </row>
    <row r="1150" spans="1:5" ht="10" x14ac:dyDescent="0.25">
      <c r="A1150" s="1">
        <v>80</v>
      </c>
      <c r="B1150" s="1" t="s">
        <v>82</v>
      </c>
      <c r="C1150" s="2">
        <v>41108</v>
      </c>
      <c r="D1150" s="3">
        <v>9600</v>
      </c>
      <c r="E1150" s="1">
        <f>WEEKNUM(AdminTable[[#This Row],[Admin Date]])</f>
        <v>29</v>
      </c>
    </row>
    <row r="1151" spans="1:5" ht="10" x14ac:dyDescent="0.25">
      <c r="A1151" s="1">
        <v>80</v>
      </c>
      <c r="B1151" s="1" t="s">
        <v>82</v>
      </c>
      <c r="C1151" s="2">
        <v>41110</v>
      </c>
      <c r="D1151" s="3">
        <v>9600</v>
      </c>
      <c r="E1151" s="1">
        <f>WEEKNUM(AdminTable[[#This Row],[Admin Date]])</f>
        <v>29</v>
      </c>
    </row>
    <row r="1152" spans="1:5" ht="10" x14ac:dyDescent="0.25">
      <c r="A1152" s="1">
        <v>80</v>
      </c>
      <c r="B1152" s="1" t="s">
        <v>82</v>
      </c>
      <c r="C1152" s="2">
        <v>41113</v>
      </c>
      <c r="D1152" s="3">
        <v>9600</v>
      </c>
      <c r="E1152" s="1">
        <f>WEEKNUM(AdminTable[[#This Row],[Admin Date]])</f>
        <v>30</v>
      </c>
    </row>
    <row r="1153" spans="1:5" ht="10" x14ac:dyDescent="0.25">
      <c r="A1153" s="1">
        <v>80</v>
      </c>
      <c r="B1153" s="1" t="s">
        <v>82</v>
      </c>
      <c r="C1153" s="2">
        <v>41115</v>
      </c>
      <c r="D1153" s="3">
        <v>9600</v>
      </c>
      <c r="E1153" s="1">
        <f>WEEKNUM(AdminTable[[#This Row],[Admin Date]])</f>
        <v>30</v>
      </c>
    </row>
    <row r="1154" spans="1:5" ht="10" x14ac:dyDescent="0.25">
      <c r="A1154" s="1">
        <v>80</v>
      </c>
      <c r="B1154" s="1" t="s">
        <v>82</v>
      </c>
      <c r="C1154" s="2">
        <v>41117</v>
      </c>
      <c r="D1154" s="3">
        <v>9600</v>
      </c>
      <c r="E1154" s="1">
        <f>WEEKNUM(AdminTable[[#This Row],[Admin Date]])</f>
        <v>30</v>
      </c>
    </row>
    <row r="1155" spans="1:5" ht="10" x14ac:dyDescent="0.25">
      <c r="A1155" s="1">
        <v>80</v>
      </c>
      <c r="B1155" s="1" t="s">
        <v>82</v>
      </c>
      <c r="C1155" s="2">
        <v>41120</v>
      </c>
      <c r="D1155" s="3">
        <v>9600</v>
      </c>
      <c r="E1155" s="1">
        <f>WEEKNUM(AdminTable[[#This Row],[Admin Date]])</f>
        <v>31</v>
      </c>
    </row>
    <row r="1156" spans="1:5" ht="10" x14ac:dyDescent="0.25">
      <c r="A1156" s="1">
        <v>80</v>
      </c>
      <c r="B1156" s="1" t="s">
        <v>82</v>
      </c>
      <c r="C1156" s="2">
        <v>41122</v>
      </c>
      <c r="D1156" s="3">
        <v>9600</v>
      </c>
      <c r="E1156" s="1">
        <f>WEEKNUM(AdminTable[[#This Row],[Admin Date]])</f>
        <v>31</v>
      </c>
    </row>
    <row r="1157" spans="1:5" ht="10" x14ac:dyDescent="0.25">
      <c r="A1157" s="1">
        <v>80</v>
      </c>
      <c r="B1157" s="1" t="s">
        <v>82</v>
      </c>
      <c r="C1157" s="2">
        <v>41124</v>
      </c>
      <c r="D1157" s="3">
        <v>9600</v>
      </c>
      <c r="E1157" s="1">
        <f>WEEKNUM(AdminTable[[#This Row],[Admin Date]])</f>
        <v>31</v>
      </c>
    </row>
    <row r="1158" spans="1:5" ht="10" x14ac:dyDescent="0.25">
      <c r="A1158" s="1">
        <v>80</v>
      </c>
      <c r="B1158" s="1" t="s">
        <v>82</v>
      </c>
      <c r="C1158" s="2">
        <v>41127</v>
      </c>
      <c r="D1158" s="3">
        <v>9600</v>
      </c>
      <c r="E1158" s="1">
        <f>WEEKNUM(AdminTable[[#This Row],[Admin Date]])</f>
        <v>32</v>
      </c>
    </row>
    <row r="1159" spans="1:5" ht="10" x14ac:dyDescent="0.25">
      <c r="A1159" s="1">
        <v>80</v>
      </c>
      <c r="B1159" s="1" t="s">
        <v>82</v>
      </c>
      <c r="C1159" s="2">
        <v>41129</v>
      </c>
      <c r="D1159" s="3">
        <v>9600</v>
      </c>
      <c r="E1159" s="1">
        <f>WEEKNUM(AdminTable[[#This Row],[Admin Date]])</f>
        <v>32</v>
      </c>
    </row>
    <row r="1160" spans="1:5" ht="10" x14ac:dyDescent="0.25">
      <c r="A1160" s="1">
        <v>80</v>
      </c>
      <c r="B1160" s="1" t="s">
        <v>82</v>
      </c>
      <c r="C1160" s="2">
        <v>41131</v>
      </c>
      <c r="D1160" s="3">
        <v>9600</v>
      </c>
      <c r="E1160" s="1">
        <f>WEEKNUM(AdminTable[[#This Row],[Admin Date]])</f>
        <v>32</v>
      </c>
    </row>
    <row r="1161" spans="1:5" ht="10" x14ac:dyDescent="0.25">
      <c r="A1161" s="1">
        <v>80</v>
      </c>
      <c r="B1161" s="1" t="s">
        <v>82</v>
      </c>
      <c r="C1161" s="2">
        <v>41134</v>
      </c>
      <c r="D1161" s="3">
        <v>9600</v>
      </c>
      <c r="E1161" s="1">
        <f>WEEKNUM(AdminTable[[#This Row],[Admin Date]])</f>
        <v>33</v>
      </c>
    </row>
    <row r="1162" spans="1:5" ht="10" x14ac:dyDescent="0.25">
      <c r="A1162" s="1">
        <v>80</v>
      </c>
      <c r="B1162" s="1" t="s">
        <v>82</v>
      </c>
      <c r="C1162" s="2">
        <v>41136</v>
      </c>
      <c r="D1162" s="3">
        <v>9600</v>
      </c>
      <c r="E1162" s="1">
        <f>WEEKNUM(AdminTable[[#This Row],[Admin Date]])</f>
        <v>33</v>
      </c>
    </row>
    <row r="1163" spans="1:5" ht="10" x14ac:dyDescent="0.25">
      <c r="A1163" s="1">
        <v>80</v>
      </c>
      <c r="B1163" s="1" t="s">
        <v>82</v>
      </c>
      <c r="C1163" s="2">
        <v>41138</v>
      </c>
      <c r="D1163" s="3">
        <v>9600</v>
      </c>
      <c r="E1163" s="1">
        <f>WEEKNUM(AdminTable[[#This Row],[Admin Date]])</f>
        <v>33</v>
      </c>
    </row>
    <row r="1164" spans="1:5" ht="10" x14ac:dyDescent="0.25">
      <c r="A1164" s="1">
        <v>80</v>
      </c>
      <c r="B1164" s="1" t="s">
        <v>82</v>
      </c>
      <c r="C1164" s="2">
        <v>41141</v>
      </c>
      <c r="D1164" s="3">
        <v>9600</v>
      </c>
      <c r="E1164" s="1">
        <f>WEEKNUM(AdminTable[[#This Row],[Admin Date]])</f>
        <v>34</v>
      </c>
    </row>
    <row r="1165" spans="1:5" ht="10" x14ac:dyDescent="0.25">
      <c r="A1165" s="1">
        <v>80</v>
      </c>
      <c r="B1165" s="1" t="s">
        <v>82</v>
      </c>
      <c r="C1165" s="2">
        <v>41143</v>
      </c>
      <c r="D1165" s="3">
        <v>9600</v>
      </c>
      <c r="E1165" s="1">
        <f>WEEKNUM(AdminTable[[#This Row],[Admin Date]])</f>
        <v>34</v>
      </c>
    </row>
    <row r="1166" spans="1:5" ht="10" x14ac:dyDescent="0.25">
      <c r="A1166" s="1">
        <v>80</v>
      </c>
      <c r="B1166" s="1" t="s">
        <v>82</v>
      </c>
      <c r="C1166" s="2">
        <v>41145</v>
      </c>
      <c r="D1166" s="3">
        <v>9600</v>
      </c>
      <c r="E1166" s="1">
        <f>WEEKNUM(AdminTable[[#This Row],[Admin Date]])</f>
        <v>34</v>
      </c>
    </row>
    <row r="1167" spans="1:5" ht="10" x14ac:dyDescent="0.25">
      <c r="A1167" s="1">
        <v>80</v>
      </c>
      <c r="B1167" s="1" t="s">
        <v>82</v>
      </c>
      <c r="C1167" s="2">
        <v>41148</v>
      </c>
      <c r="D1167" s="3">
        <v>9600</v>
      </c>
      <c r="E1167" s="1">
        <f>WEEKNUM(AdminTable[[#This Row],[Admin Date]])</f>
        <v>35</v>
      </c>
    </row>
    <row r="1168" spans="1:5" ht="10" x14ac:dyDescent="0.25">
      <c r="A1168" s="1">
        <v>80</v>
      </c>
      <c r="B1168" s="1" t="s">
        <v>82</v>
      </c>
      <c r="C1168" s="2">
        <v>41150</v>
      </c>
      <c r="D1168" s="3">
        <v>9600</v>
      </c>
      <c r="E1168" s="1">
        <f>WEEKNUM(AdminTable[[#This Row],[Admin Date]])</f>
        <v>35</v>
      </c>
    </row>
    <row r="1169" spans="1:5" ht="10" x14ac:dyDescent="0.25">
      <c r="A1169" s="1">
        <v>80</v>
      </c>
      <c r="B1169" s="1" t="s">
        <v>82</v>
      </c>
      <c r="C1169" s="2">
        <v>41152</v>
      </c>
      <c r="D1169" s="3">
        <v>9600</v>
      </c>
      <c r="E1169" s="1">
        <f>WEEKNUM(AdminTable[[#This Row],[Admin Date]])</f>
        <v>35</v>
      </c>
    </row>
    <row r="1170" spans="1:5" ht="10" x14ac:dyDescent="0.25">
      <c r="A1170" s="1">
        <v>80</v>
      </c>
      <c r="B1170" s="1" t="s">
        <v>82</v>
      </c>
      <c r="C1170" s="2">
        <v>41155</v>
      </c>
      <c r="D1170" s="3">
        <v>9600</v>
      </c>
      <c r="E1170" s="1">
        <f>WEEKNUM(AdminTable[[#This Row],[Admin Date]])</f>
        <v>36</v>
      </c>
    </row>
    <row r="1171" spans="1:5" ht="10" x14ac:dyDescent="0.25">
      <c r="A1171" s="1">
        <v>80</v>
      </c>
      <c r="B1171" s="1" t="s">
        <v>82</v>
      </c>
      <c r="C1171" s="2">
        <v>41157</v>
      </c>
      <c r="D1171" s="3">
        <v>9600</v>
      </c>
      <c r="E1171" s="1">
        <f>WEEKNUM(AdminTable[[#This Row],[Admin Date]])</f>
        <v>36</v>
      </c>
    </row>
    <row r="1172" spans="1:5" ht="10" x14ac:dyDescent="0.25">
      <c r="A1172" s="1">
        <v>81</v>
      </c>
      <c r="B1172" s="1" t="s">
        <v>82</v>
      </c>
      <c r="C1172" s="2">
        <v>41093</v>
      </c>
      <c r="D1172" s="3">
        <v>4300</v>
      </c>
      <c r="E1172" s="1">
        <f>WEEKNUM(AdminTable[[#This Row],[Admin Date]])</f>
        <v>27</v>
      </c>
    </row>
    <row r="1173" spans="1:5" ht="10" x14ac:dyDescent="0.25">
      <c r="A1173" s="1">
        <v>81</v>
      </c>
      <c r="B1173" s="1" t="s">
        <v>82</v>
      </c>
      <c r="C1173" s="2">
        <v>41095</v>
      </c>
      <c r="D1173" s="3">
        <v>4300</v>
      </c>
      <c r="E1173" s="1">
        <f>WEEKNUM(AdminTable[[#This Row],[Admin Date]])</f>
        <v>27</v>
      </c>
    </row>
    <row r="1174" spans="1:5" ht="10" x14ac:dyDescent="0.25">
      <c r="A1174" s="1">
        <v>81</v>
      </c>
      <c r="B1174" s="1" t="s">
        <v>82</v>
      </c>
      <c r="C1174" s="2">
        <v>41097</v>
      </c>
      <c r="D1174" s="3">
        <v>4700</v>
      </c>
      <c r="E1174" s="1">
        <f>WEEKNUM(AdminTable[[#This Row],[Admin Date]])</f>
        <v>27</v>
      </c>
    </row>
    <row r="1175" spans="1:5" ht="10" x14ac:dyDescent="0.25">
      <c r="A1175" s="1">
        <v>81</v>
      </c>
      <c r="B1175" s="1" t="s">
        <v>82</v>
      </c>
      <c r="C1175" s="2">
        <v>41100</v>
      </c>
      <c r="D1175" s="3">
        <v>4700</v>
      </c>
      <c r="E1175" s="1">
        <f>WEEKNUM(AdminTable[[#This Row],[Admin Date]])</f>
        <v>28</v>
      </c>
    </row>
    <row r="1176" spans="1:5" ht="10" x14ac:dyDescent="0.25">
      <c r="A1176" s="1">
        <v>81</v>
      </c>
      <c r="B1176" s="1" t="s">
        <v>82</v>
      </c>
      <c r="C1176" s="2">
        <v>41102</v>
      </c>
      <c r="D1176" s="3">
        <v>4700</v>
      </c>
      <c r="E1176" s="1">
        <f>WEEKNUM(AdminTable[[#This Row],[Admin Date]])</f>
        <v>28</v>
      </c>
    </row>
    <row r="1177" spans="1:5" ht="10" x14ac:dyDescent="0.25">
      <c r="A1177" s="1">
        <v>81</v>
      </c>
      <c r="B1177" s="1" t="s">
        <v>82</v>
      </c>
      <c r="C1177" s="2">
        <v>41104</v>
      </c>
      <c r="D1177" s="3">
        <v>4700</v>
      </c>
      <c r="E1177" s="1">
        <f>WEEKNUM(AdminTable[[#This Row],[Admin Date]])</f>
        <v>28</v>
      </c>
    </row>
    <row r="1178" spans="1:5" ht="10" x14ac:dyDescent="0.25">
      <c r="A1178" s="1">
        <v>81</v>
      </c>
      <c r="B1178" s="1" t="s">
        <v>82</v>
      </c>
      <c r="C1178" s="2">
        <v>41107</v>
      </c>
      <c r="D1178" s="3">
        <v>4700</v>
      </c>
      <c r="E1178" s="1">
        <f>WEEKNUM(AdminTable[[#This Row],[Admin Date]])</f>
        <v>29</v>
      </c>
    </row>
    <row r="1179" spans="1:5" ht="10" x14ac:dyDescent="0.25">
      <c r="A1179" s="1">
        <v>81</v>
      </c>
      <c r="B1179" s="1" t="s">
        <v>82</v>
      </c>
      <c r="C1179" s="2">
        <v>41109</v>
      </c>
      <c r="D1179" s="3">
        <v>4700</v>
      </c>
      <c r="E1179" s="1">
        <f>WEEKNUM(AdminTable[[#This Row],[Admin Date]])</f>
        <v>29</v>
      </c>
    </row>
    <row r="1180" spans="1:5" ht="10" x14ac:dyDescent="0.25">
      <c r="A1180" s="1">
        <v>81</v>
      </c>
      <c r="B1180" s="1" t="s">
        <v>82</v>
      </c>
      <c r="C1180" s="2">
        <v>41114</v>
      </c>
      <c r="D1180" s="3">
        <v>5700</v>
      </c>
      <c r="E1180" s="1">
        <f>WEEKNUM(AdminTable[[#This Row],[Admin Date]])</f>
        <v>30</v>
      </c>
    </row>
    <row r="1181" spans="1:5" ht="10" x14ac:dyDescent="0.25">
      <c r="A1181" s="1">
        <v>81</v>
      </c>
      <c r="B1181" s="1" t="s">
        <v>82</v>
      </c>
      <c r="C1181" s="2">
        <v>41117</v>
      </c>
      <c r="D1181" s="3">
        <v>5700</v>
      </c>
      <c r="E1181" s="1">
        <f>WEEKNUM(AdminTable[[#This Row],[Admin Date]])</f>
        <v>30</v>
      </c>
    </row>
    <row r="1182" spans="1:5" ht="10" x14ac:dyDescent="0.25">
      <c r="A1182" s="1">
        <v>81</v>
      </c>
      <c r="B1182" s="1" t="s">
        <v>82</v>
      </c>
      <c r="C1182" s="2">
        <v>41118</v>
      </c>
      <c r="D1182" s="3">
        <v>5700</v>
      </c>
      <c r="E1182" s="1">
        <f>WEEKNUM(AdminTable[[#This Row],[Admin Date]])</f>
        <v>30</v>
      </c>
    </row>
    <row r="1183" spans="1:5" ht="10" x14ac:dyDescent="0.25">
      <c r="A1183" s="1">
        <v>81</v>
      </c>
      <c r="B1183" s="1" t="s">
        <v>82</v>
      </c>
      <c r="C1183" s="2">
        <v>41121</v>
      </c>
      <c r="D1183" s="3">
        <v>5700</v>
      </c>
      <c r="E1183" s="1">
        <f>WEEKNUM(AdminTable[[#This Row],[Admin Date]])</f>
        <v>31</v>
      </c>
    </row>
    <row r="1184" spans="1:5" ht="10" x14ac:dyDescent="0.25">
      <c r="A1184" s="1">
        <v>81</v>
      </c>
      <c r="B1184" s="1" t="s">
        <v>82</v>
      </c>
      <c r="C1184" s="2">
        <v>41123</v>
      </c>
      <c r="D1184" s="3">
        <v>5700</v>
      </c>
      <c r="E1184" s="1">
        <f>WEEKNUM(AdminTable[[#This Row],[Admin Date]])</f>
        <v>31</v>
      </c>
    </row>
    <row r="1185" spans="1:5" ht="10" x14ac:dyDescent="0.25">
      <c r="A1185" s="1">
        <v>81</v>
      </c>
      <c r="B1185" s="1" t="s">
        <v>82</v>
      </c>
      <c r="C1185" s="2">
        <v>41125</v>
      </c>
      <c r="D1185" s="3">
        <v>6900</v>
      </c>
      <c r="E1185" s="1">
        <f>WEEKNUM(AdminTable[[#This Row],[Admin Date]])</f>
        <v>31</v>
      </c>
    </row>
    <row r="1186" spans="1:5" ht="10" x14ac:dyDescent="0.25">
      <c r="A1186" s="1">
        <v>81</v>
      </c>
      <c r="B1186" s="1" t="s">
        <v>82</v>
      </c>
      <c r="C1186" s="2">
        <v>41128</v>
      </c>
      <c r="D1186" s="3">
        <v>6900</v>
      </c>
      <c r="E1186" s="1">
        <f>WEEKNUM(AdminTable[[#This Row],[Admin Date]])</f>
        <v>32</v>
      </c>
    </row>
    <row r="1187" spans="1:5" ht="10" x14ac:dyDescent="0.25">
      <c r="A1187" s="1">
        <v>81</v>
      </c>
      <c r="B1187" s="1" t="s">
        <v>82</v>
      </c>
      <c r="C1187" s="2">
        <v>41130</v>
      </c>
      <c r="D1187" s="3">
        <v>6900</v>
      </c>
      <c r="E1187" s="1">
        <f>WEEKNUM(AdminTable[[#This Row],[Admin Date]])</f>
        <v>32</v>
      </c>
    </row>
    <row r="1188" spans="1:5" ht="10" x14ac:dyDescent="0.25">
      <c r="A1188" s="1">
        <v>81</v>
      </c>
      <c r="B1188" s="1" t="s">
        <v>82</v>
      </c>
      <c r="C1188" s="2">
        <v>41132</v>
      </c>
      <c r="D1188" s="3">
        <v>6900</v>
      </c>
      <c r="E1188" s="1">
        <f>WEEKNUM(AdminTable[[#This Row],[Admin Date]])</f>
        <v>32</v>
      </c>
    </row>
    <row r="1189" spans="1:5" ht="10" x14ac:dyDescent="0.25">
      <c r="A1189" s="1">
        <v>81</v>
      </c>
      <c r="B1189" s="1" t="s">
        <v>82</v>
      </c>
      <c r="C1189" s="2">
        <v>41135</v>
      </c>
      <c r="D1189" s="3">
        <v>6900</v>
      </c>
      <c r="E1189" s="1">
        <f>WEEKNUM(AdminTable[[#This Row],[Admin Date]])</f>
        <v>33</v>
      </c>
    </row>
    <row r="1190" spans="1:5" ht="10" x14ac:dyDescent="0.25">
      <c r="A1190" s="1">
        <v>81</v>
      </c>
      <c r="B1190" s="1" t="s">
        <v>82</v>
      </c>
      <c r="C1190" s="2">
        <v>41137</v>
      </c>
      <c r="D1190" s="3">
        <v>6900</v>
      </c>
      <c r="E1190" s="1">
        <f>WEEKNUM(AdminTable[[#This Row],[Admin Date]])</f>
        <v>33</v>
      </c>
    </row>
    <row r="1191" spans="1:5" ht="10" x14ac:dyDescent="0.25">
      <c r="A1191" s="1">
        <v>81</v>
      </c>
      <c r="B1191" s="1" t="s">
        <v>82</v>
      </c>
      <c r="C1191" s="2">
        <v>41139</v>
      </c>
      <c r="D1191" s="3">
        <v>7600</v>
      </c>
      <c r="E1191" s="1">
        <f>WEEKNUM(AdminTable[[#This Row],[Admin Date]])</f>
        <v>33</v>
      </c>
    </row>
    <row r="1192" spans="1:5" ht="10" x14ac:dyDescent="0.25">
      <c r="A1192" s="1">
        <v>81</v>
      </c>
      <c r="B1192" s="1" t="s">
        <v>82</v>
      </c>
      <c r="C1192" s="2">
        <v>41142</v>
      </c>
      <c r="D1192" s="3">
        <v>7600</v>
      </c>
      <c r="E1192" s="1">
        <f>WEEKNUM(AdminTable[[#This Row],[Admin Date]])</f>
        <v>34</v>
      </c>
    </row>
    <row r="1193" spans="1:5" ht="10" x14ac:dyDescent="0.25">
      <c r="A1193" s="1">
        <v>81</v>
      </c>
      <c r="B1193" s="1" t="s">
        <v>82</v>
      </c>
      <c r="C1193" s="2">
        <v>41144</v>
      </c>
      <c r="D1193" s="3">
        <v>7600</v>
      </c>
      <c r="E1193" s="1">
        <f>WEEKNUM(AdminTable[[#This Row],[Admin Date]])</f>
        <v>34</v>
      </c>
    </row>
    <row r="1194" spans="1:5" ht="10" x14ac:dyDescent="0.25">
      <c r="A1194" s="1">
        <v>81</v>
      </c>
      <c r="B1194" s="1" t="s">
        <v>82</v>
      </c>
      <c r="C1194" s="2">
        <v>41146</v>
      </c>
      <c r="D1194" s="3">
        <v>7600</v>
      </c>
      <c r="E1194" s="1">
        <f>WEEKNUM(AdminTable[[#This Row],[Admin Date]])</f>
        <v>34</v>
      </c>
    </row>
    <row r="1195" spans="1:5" ht="10" x14ac:dyDescent="0.25">
      <c r="A1195" s="1">
        <v>81</v>
      </c>
      <c r="B1195" s="1" t="s">
        <v>82</v>
      </c>
      <c r="C1195" s="2">
        <v>41149</v>
      </c>
      <c r="D1195" s="3">
        <v>7600</v>
      </c>
      <c r="E1195" s="1">
        <f>WEEKNUM(AdminTable[[#This Row],[Admin Date]])</f>
        <v>35</v>
      </c>
    </row>
    <row r="1196" spans="1:5" ht="10" x14ac:dyDescent="0.25">
      <c r="A1196" s="1">
        <v>81</v>
      </c>
      <c r="B1196" s="1" t="s">
        <v>82</v>
      </c>
      <c r="C1196" s="2">
        <v>41151</v>
      </c>
      <c r="D1196" s="3">
        <v>7600</v>
      </c>
      <c r="E1196" s="1">
        <f>WEEKNUM(AdminTable[[#This Row],[Admin Date]])</f>
        <v>35</v>
      </c>
    </row>
    <row r="1197" spans="1:5" ht="10" x14ac:dyDescent="0.25">
      <c r="A1197" s="1">
        <v>81</v>
      </c>
      <c r="B1197" s="1" t="s">
        <v>82</v>
      </c>
      <c r="C1197" s="2">
        <v>41153</v>
      </c>
      <c r="D1197" s="3">
        <v>7600</v>
      </c>
      <c r="E1197" s="1">
        <f>WEEKNUM(AdminTable[[#This Row],[Admin Date]])</f>
        <v>35</v>
      </c>
    </row>
    <row r="1198" spans="1:5" ht="10" x14ac:dyDescent="0.25">
      <c r="A1198" s="1">
        <v>81</v>
      </c>
      <c r="B1198" s="1" t="s">
        <v>82</v>
      </c>
      <c r="C1198" s="2">
        <v>41156</v>
      </c>
      <c r="D1198" s="3">
        <v>7600</v>
      </c>
      <c r="E1198" s="1">
        <f>WEEKNUM(AdminTable[[#This Row],[Admin Date]])</f>
        <v>36</v>
      </c>
    </row>
    <row r="1199" spans="1:5" ht="10" x14ac:dyDescent="0.25">
      <c r="A1199" s="1">
        <v>81</v>
      </c>
      <c r="B1199" s="1" t="s">
        <v>82</v>
      </c>
      <c r="C1199" s="2">
        <v>41158</v>
      </c>
      <c r="D1199" s="3">
        <v>8400</v>
      </c>
      <c r="E1199" s="1">
        <f>WEEKNUM(AdminTable[[#This Row],[Admin Date]])</f>
        <v>36</v>
      </c>
    </row>
    <row r="1200" spans="1:5" ht="10" x14ac:dyDescent="0.25">
      <c r="A1200" s="1">
        <v>81</v>
      </c>
      <c r="B1200" s="1" t="s">
        <v>83</v>
      </c>
      <c r="C1200" s="2">
        <v>41165</v>
      </c>
      <c r="D1200" s="3">
        <v>10</v>
      </c>
      <c r="E1200" s="1">
        <f>WEEKNUM(AdminTable[[#This Row],[Admin Date]])</f>
        <v>37</v>
      </c>
    </row>
    <row r="1201" spans="1:5" ht="10" x14ac:dyDescent="0.25">
      <c r="A1201" s="1">
        <v>81</v>
      </c>
      <c r="B1201" s="1" t="s">
        <v>83</v>
      </c>
      <c r="C1201" s="2">
        <v>41193</v>
      </c>
      <c r="D1201" s="3">
        <v>10</v>
      </c>
      <c r="E1201" s="1">
        <f>WEEKNUM(AdminTable[[#This Row],[Admin Date]])</f>
        <v>41</v>
      </c>
    </row>
    <row r="1202" spans="1:5" ht="10" x14ac:dyDescent="0.25">
      <c r="A1202" s="1">
        <v>81</v>
      </c>
      <c r="B1202" s="1" t="s">
        <v>83</v>
      </c>
      <c r="C1202" s="2">
        <v>41228</v>
      </c>
      <c r="D1202" s="3">
        <v>13</v>
      </c>
      <c r="E1202" s="1">
        <f>WEEKNUM(AdminTable[[#This Row],[Admin Date]])</f>
        <v>46</v>
      </c>
    </row>
    <row r="1203" spans="1:5" ht="10" x14ac:dyDescent="0.25">
      <c r="A1203" s="1">
        <v>82</v>
      </c>
      <c r="B1203" s="1" t="s">
        <v>82</v>
      </c>
      <c r="C1203" s="2">
        <v>41096</v>
      </c>
      <c r="D1203" s="3">
        <v>1000</v>
      </c>
      <c r="E1203" s="1">
        <f>WEEKNUM(AdminTable[[#This Row],[Admin Date]])</f>
        <v>27</v>
      </c>
    </row>
    <row r="1204" spans="1:5" ht="10" x14ac:dyDescent="0.25">
      <c r="A1204" s="1">
        <v>82</v>
      </c>
      <c r="B1204" s="1" t="s">
        <v>82</v>
      </c>
      <c r="C1204" s="2">
        <v>41099</v>
      </c>
      <c r="D1204" s="3">
        <v>1000</v>
      </c>
      <c r="E1204" s="1">
        <f>WEEKNUM(AdminTable[[#This Row],[Admin Date]])</f>
        <v>28</v>
      </c>
    </row>
    <row r="1205" spans="1:5" ht="10" x14ac:dyDescent="0.25">
      <c r="A1205" s="1">
        <v>82</v>
      </c>
      <c r="B1205" s="1" t="s">
        <v>82</v>
      </c>
      <c r="C1205" s="2">
        <v>41101</v>
      </c>
      <c r="D1205" s="3">
        <v>1000</v>
      </c>
      <c r="E1205" s="1">
        <f>WEEKNUM(AdminTable[[#This Row],[Admin Date]])</f>
        <v>28</v>
      </c>
    </row>
    <row r="1206" spans="1:5" ht="10" x14ac:dyDescent="0.25">
      <c r="A1206" s="1">
        <v>82</v>
      </c>
      <c r="B1206" s="1" t="s">
        <v>82</v>
      </c>
      <c r="C1206" s="2">
        <v>41103</v>
      </c>
      <c r="D1206" s="3">
        <v>1000</v>
      </c>
      <c r="E1206" s="1">
        <f>WEEKNUM(AdminTable[[#This Row],[Admin Date]])</f>
        <v>28</v>
      </c>
    </row>
    <row r="1207" spans="1:5" ht="10" x14ac:dyDescent="0.25">
      <c r="A1207" s="1">
        <v>82</v>
      </c>
      <c r="B1207" s="1" t="s">
        <v>82</v>
      </c>
      <c r="C1207" s="2">
        <v>41106</v>
      </c>
      <c r="D1207" s="3">
        <v>1000</v>
      </c>
      <c r="E1207" s="1">
        <f>WEEKNUM(AdminTable[[#This Row],[Admin Date]])</f>
        <v>29</v>
      </c>
    </row>
    <row r="1208" spans="1:5" ht="10" x14ac:dyDescent="0.25">
      <c r="A1208" s="1">
        <v>82</v>
      </c>
      <c r="B1208" s="1" t="s">
        <v>82</v>
      </c>
      <c r="C1208" s="2">
        <v>41108</v>
      </c>
      <c r="D1208" s="3">
        <v>1000</v>
      </c>
      <c r="E1208" s="1">
        <f>WEEKNUM(AdminTable[[#This Row],[Admin Date]])</f>
        <v>29</v>
      </c>
    </row>
    <row r="1209" spans="1:5" ht="10" x14ac:dyDescent="0.25">
      <c r="A1209" s="1">
        <v>82</v>
      </c>
      <c r="B1209" s="1" t="s">
        <v>82</v>
      </c>
      <c r="C1209" s="2">
        <v>41110</v>
      </c>
      <c r="D1209" s="3">
        <v>1000</v>
      </c>
      <c r="E1209" s="1">
        <f>WEEKNUM(AdminTable[[#This Row],[Admin Date]])</f>
        <v>29</v>
      </c>
    </row>
    <row r="1210" spans="1:5" ht="10" x14ac:dyDescent="0.25">
      <c r="A1210" s="1">
        <v>82</v>
      </c>
      <c r="B1210" s="1" t="s">
        <v>82</v>
      </c>
      <c r="C1210" s="2">
        <v>41113</v>
      </c>
      <c r="D1210" s="3">
        <v>1000</v>
      </c>
      <c r="E1210" s="1">
        <f>WEEKNUM(AdminTable[[#This Row],[Admin Date]])</f>
        <v>30</v>
      </c>
    </row>
    <row r="1211" spans="1:5" ht="10" x14ac:dyDescent="0.25">
      <c r="A1211" s="1">
        <v>82</v>
      </c>
      <c r="B1211" s="1" t="s">
        <v>82</v>
      </c>
      <c r="C1211" s="2">
        <v>41115</v>
      </c>
      <c r="D1211" s="3">
        <v>1000</v>
      </c>
      <c r="E1211" s="1">
        <f>WEEKNUM(AdminTable[[#This Row],[Admin Date]])</f>
        <v>30</v>
      </c>
    </row>
    <row r="1212" spans="1:5" ht="10" x14ac:dyDescent="0.25">
      <c r="A1212" s="1">
        <v>82</v>
      </c>
      <c r="B1212" s="1" t="s">
        <v>82</v>
      </c>
      <c r="C1212" s="2">
        <v>41117</v>
      </c>
      <c r="D1212" s="3">
        <v>1000</v>
      </c>
      <c r="E1212" s="1">
        <f>WEEKNUM(AdminTable[[#This Row],[Admin Date]])</f>
        <v>30</v>
      </c>
    </row>
    <row r="1213" spans="1:5" ht="10" x14ac:dyDescent="0.25">
      <c r="A1213" s="1">
        <v>82</v>
      </c>
      <c r="B1213" s="1" t="s">
        <v>82</v>
      </c>
      <c r="C1213" s="2">
        <v>41120</v>
      </c>
      <c r="D1213" s="3">
        <v>1000</v>
      </c>
      <c r="E1213" s="1">
        <f>WEEKNUM(AdminTable[[#This Row],[Admin Date]])</f>
        <v>31</v>
      </c>
    </row>
    <row r="1214" spans="1:5" ht="10" x14ac:dyDescent="0.25">
      <c r="A1214" s="1">
        <v>82</v>
      </c>
      <c r="B1214" s="1" t="s">
        <v>82</v>
      </c>
      <c r="C1214" s="2">
        <v>41122</v>
      </c>
      <c r="D1214" s="3">
        <v>1000</v>
      </c>
      <c r="E1214" s="1">
        <f>WEEKNUM(AdminTable[[#This Row],[Admin Date]])</f>
        <v>31</v>
      </c>
    </row>
    <row r="1215" spans="1:5" ht="10" x14ac:dyDescent="0.25">
      <c r="A1215" s="1">
        <v>82</v>
      </c>
      <c r="B1215" s="1" t="s">
        <v>82</v>
      </c>
      <c r="C1215" s="2">
        <v>41134</v>
      </c>
      <c r="D1215" s="3">
        <v>800</v>
      </c>
      <c r="E1215" s="1">
        <f>WEEKNUM(AdminTable[[#This Row],[Admin Date]])</f>
        <v>33</v>
      </c>
    </row>
    <row r="1216" spans="1:5" ht="10" x14ac:dyDescent="0.25">
      <c r="A1216" s="1">
        <v>82</v>
      </c>
      <c r="B1216" s="1" t="s">
        <v>82</v>
      </c>
      <c r="C1216" s="2">
        <v>41136</v>
      </c>
      <c r="D1216" s="3">
        <v>800</v>
      </c>
      <c r="E1216" s="1">
        <f>WEEKNUM(AdminTable[[#This Row],[Admin Date]])</f>
        <v>33</v>
      </c>
    </row>
    <row r="1217" spans="1:5" ht="10" x14ac:dyDescent="0.25">
      <c r="A1217" s="1">
        <v>82</v>
      </c>
      <c r="B1217" s="1" t="s">
        <v>82</v>
      </c>
      <c r="C1217" s="2">
        <v>41138</v>
      </c>
      <c r="D1217" s="3">
        <v>800</v>
      </c>
      <c r="E1217" s="1">
        <f>WEEKNUM(AdminTable[[#This Row],[Admin Date]])</f>
        <v>33</v>
      </c>
    </row>
    <row r="1218" spans="1:5" ht="10" x14ac:dyDescent="0.25">
      <c r="A1218" s="1">
        <v>82</v>
      </c>
      <c r="B1218" s="1" t="s">
        <v>82</v>
      </c>
      <c r="C1218" s="2">
        <v>41141</v>
      </c>
      <c r="D1218" s="3">
        <v>800</v>
      </c>
      <c r="E1218" s="1">
        <f>WEEKNUM(AdminTable[[#This Row],[Admin Date]])</f>
        <v>34</v>
      </c>
    </row>
    <row r="1219" spans="1:5" ht="10" x14ac:dyDescent="0.25">
      <c r="A1219" s="1">
        <v>82</v>
      </c>
      <c r="B1219" s="1" t="s">
        <v>82</v>
      </c>
      <c r="C1219" s="2">
        <v>41143</v>
      </c>
      <c r="D1219" s="3">
        <v>800</v>
      </c>
      <c r="E1219" s="1">
        <f>WEEKNUM(AdminTable[[#This Row],[Admin Date]])</f>
        <v>34</v>
      </c>
    </row>
    <row r="1220" spans="1:5" ht="10" x14ac:dyDescent="0.25">
      <c r="A1220" s="1">
        <v>82</v>
      </c>
      <c r="B1220" s="1" t="s">
        <v>82</v>
      </c>
      <c r="C1220" s="2">
        <v>41145</v>
      </c>
      <c r="D1220" s="3">
        <v>800</v>
      </c>
      <c r="E1220" s="1">
        <f>WEEKNUM(AdminTable[[#This Row],[Admin Date]])</f>
        <v>34</v>
      </c>
    </row>
    <row r="1221" spans="1:5" ht="10" x14ac:dyDescent="0.25">
      <c r="A1221" s="1">
        <v>82</v>
      </c>
      <c r="B1221" s="1" t="s">
        <v>82</v>
      </c>
      <c r="C1221" s="2">
        <v>41148</v>
      </c>
      <c r="D1221" s="3">
        <v>800</v>
      </c>
      <c r="E1221" s="1">
        <f>WEEKNUM(AdminTable[[#This Row],[Admin Date]])</f>
        <v>35</v>
      </c>
    </row>
    <row r="1222" spans="1:5" ht="10" x14ac:dyDescent="0.25">
      <c r="A1222" s="1">
        <v>82</v>
      </c>
      <c r="B1222" s="1" t="s">
        <v>82</v>
      </c>
      <c r="C1222" s="2">
        <v>41150</v>
      </c>
      <c r="D1222" s="3">
        <v>800</v>
      </c>
      <c r="E1222" s="1">
        <f>WEEKNUM(AdminTable[[#This Row],[Admin Date]])</f>
        <v>35</v>
      </c>
    </row>
    <row r="1223" spans="1:5" ht="10" x14ac:dyDescent="0.25">
      <c r="A1223" s="1">
        <v>82</v>
      </c>
      <c r="B1223" s="1" t="s">
        <v>82</v>
      </c>
      <c r="C1223" s="2">
        <v>41152</v>
      </c>
      <c r="D1223" s="3">
        <v>800</v>
      </c>
      <c r="E1223" s="1">
        <f>WEEKNUM(AdminTable[[#This Row],[Admin Date]])</f>
        <v>35</v>
      </c>
    </row>
    <row r="1224" spans="1:5" ht="10" x14ac:dyDescent="0.25">
      <c r="A1224" s="1">
        <v>82</v>
      </c>
      <c r="B1224" s="1" t="s">
        <v>82</v>
      </c>
      <c r="C1224" s="2">
        <v>41155</v>
      </c>
      <c r="D1224" s="3">
        <v>800</v>
      </c>
      <c r="E1224" s="1">
        <f>WEEKNUM(AdminTable[[#This Row],[Admin Date]])</f>
        <v>36</v>
      </c>
    </row>
    <row r="1225" spans="1:5" ht="10" x14ac:dyDescent="0.25">
      <c r="A1225" s="1">
        <v>82</v>
      </c>
      <c r="B1225" s="1" t="s">
        <v>82</v>
      </c>
      <c r="C1225" s="2">
        <v>41157</v>
      </c>
      <c r="D1225" s="3">
        <v>800</v>
      </c>
      <c r="E1225" s="1">
        <f>WEEKNUM(AdminTable[[#This Row],[Admin Date]])</f>
        <v>36</v>
      </c>
    </row>
    <row r="1226" spans="1:5" ht="10" x14ac:dyDescent="0.25">
      <c r="A1226" s="1">
        <v>82</v>
      </c>
      <c r="B1226" s="1" t="s">
        <v>83</v>
      </c>
      <c r="C1226" s="2">
        <v>41164</v>
      </c>
      <c r="D1226" s="3">
        <v>2</v>
      </c>
      <c r="E1226" s="1">
        <f>WEEKNUM(AdminTable[[#This Row],[Admin Date]])</f>
        <v>37</v>
      </c>
    </row>
    <row r="1227" spans="1:5" ht="10" x14ac:dyDescent="0.25">
      <c r="A1227" s="1">
        <v>82</v>
      </c>
      <c r="B1227" s="1" t="s">
        <v>83</v>
      </c>
      <c r="C1227" s="2">
        <v>41192</v>
      </c>
      <c r="D1227" s="3">
        <v>1</v>
      </c>
      <c r="E1227" s="1">
        <f>WEEKNUM(AdminTable[[#This Row],[Admin Date]])</f>
        <v>41</v>
      </c>
    </row>
    <row r="1228" spans="1:5" ht="10" x14ac:dyDescent="0.25">
      <c r="A1228" s="1">
        <v>82</v>
      </c>
      <c r="B1228" s="1" t="s">
        <v>83</v>
      </c>
      <c r="C1228" s="2">
        <v>41192</v>
      </c>
      <c r="D1228" s="3">
        <v>2</v>
      </c>
      <c r="E1228" s="1">
        <f>WEEKNUM(AdminTable[[#This Row],[Admin Date]])</f>
        <v>41</v>
      </c>
    </row>
    <row r="1229" spans="1:5" ht="10" x14ac:dyDescent="0.25">
      <c r="A1229" s="1">
        <v>82</v>
      </c>
      <c r="B1229" s="1" t="s">
        <v>83</v>
      </c>
      <c r="C1229" s="2">
        <v>41227</v>
      </c>
      <c r="D1229" s="3">
        <v>3</v>
      </c>
      <c r="E1229" s="1">
        <f>WEEKNUM(AdminTable[[#This Row],[Admin Date]])</f>
        <v>46</v>
      </c>
    </row>
    <row r="1230" spans="1:5" ht="10" x14ac:dyDescent="0.25">
      <c r="A1230" s="1">
        <v>83</v>
      </c>
      <c r="B1230" s="1" t="s">
        <v>82</v>
      </c>
      <c r="C1230" s="2">
        <v>41127</v>
      </c>
      <c r="D1230" s="3">
        <v>4400</v>
      </c>
      <c r="E1230" s="1">
        <f>WEEKNUM(AdminTable[[#This Row],[Admin Date]])</f>
        <v>32</v>
      </c>
    </row>
    <row r="1231" spans="1:5" ht="10" x14ac:dyDescent="0.25">
      <c r="A1231" s="1">
        <v>83</v>
      </c>
      <c r="B1231" s="1" t="s">
        <v>82</v>
      </c>
      <c r="C1231" s="2">
        <v>41129</v>
      </c>
      <c r="D1231" s="3">
        <v>4400</v>
      </c>
      <c r="E1231" s="1">
        <f>WEEKNUM(AdminTable[[#This Row],[Admin Date]])</f>
        <v>32</v>
      </c>
    </row>
    <row r="1232" spans="1:5" ht="10" x14ac:dyDescent="0.25">
      <c r="A1232" s="1">
        <v>83</v>
      </c>
      <c r="B1232" s="1" t="s">
        <v>82</v>
      </c>
      <c r="C1232" s="2">
        <v>41131</v>
      </c>
      <c r="D1232" s="3">
        <v>4400</v>
      </c>
      <c r="E1232" s="1">
        <f>WEEKNUM(AdminTable[[#This Row],[Admin Date]])</f>
        <v>32</v>
      </c>
    </row>
    <row r="1233" spans="1:5" ht="10" x14ac:dyDescent="0.25">
      <c r="A1233" s="1">
        <v>83</v>
      </c>
      <c r="B1233" s="1" t="s">
        <v>82</v>
      </c>
      <c r="C1233" s="2">
        <v>41134</v>
      </c>
      <c r="D1233" s="3">
        <v>4400</v>
      </c>
      <c r="E1233" s="1">
        <f>WEEKNUM(AdminTable[[#This Row],[Admin Date]])</f>
        <v>33</v>
      </c>
    </row>
    <row r="1234" spans="1:5" ht="10" x14ac:dyDescent="0.25">
      <c r="A1234" s="1">
        <v>83</v>
      </c>
      <c r="B1234" s="1" t="s">
        <v>82</v>
      </c>
      <c r="C1234" s="2">
        <v>41136</v>
      </c>
      <c r="D1234" s="3">
        <v>4400</v>
      </c>
      <c r="E1234" s="1">
        <f>WEEKNUM(AdminTable[[#This Row],[Admin Date]])</f>
        <v>33</v>
      </c>
    </row>
    <row r="1235" spans="1:5" ht="10" x14ac:dyDescent="0.25">
      <c r="A1235" s="1">
        <v>83</v>
      </c>
      <c r="B1235" s="1" t="s">
        <v>82</v>
      </c>
      <c r="C1235" s="2">
        <v>41138</v>
      </c>
      <c r="D1235" s="3">
        <v>4400</v>
      </c>
      <c r="E1235" s="1">
        <f>WEEKNUM(AdminTable[[#This Row],[Admin Date]])</f>
        <v>33</v>
      </c>
    </row>
    <row r="1236" spans="1:5" ht="10" x14ac:dyDescent="0.25">
      <c r="A1236" s="1">
        <v>83</v>
      </c>
      <c r="B1236" s="1" t="s">
        <v>82</v>
      </c>
      <c r="C1236" s="2">
        <v>41141</v>
      </c>
      <c r="D1236" s="3">
        <v>5300</v>
      </c>
      <c r="E1236" s="1">
        <f>WEEKNUM(AdminTable[[#This Row],[Admin Date]])</f>
        <v>34</v>
      </c>
    </row>
    <row r="1237" spans="1:5" ht="10" x14ac:dyDescent="0.25">
      <c r="A1237" s="1">
        <v>83</v>
      </c>
      <c r="B1237" s="1" t="s">
        <v>82</v>
      </c>
      <c r="C1237" s="2">
        <v>41143</v>
      </c>
      <c r="D1237" s="3">
        <v>5300</v>
      </c>
      <c r="E1237" s="1">
        <f>WEEKNUM(AdminTable[[#This Row],[Admin Date]])</f>
        <v>34</v>
      </c>
    </row>
    <row r="1238" spans="1:5" ht="10" x14ac:dyDescent="0.25">
      <c r="A1238" s="1">
        <v>83</v>
      </c>
      <c r="B1238" s="1" t="s">
        <v>82</v>
      </c>
      <c r="C1238" s="2">
        <v>41145</v>
      </c>
      <c r="D1238" s="3">
        <v>5300</v>
      </c>
      <c r="E1238" s="1">
        <f>WEEKNUM(AdminTable[[#This Row],[Admin Date]])</f>
        <v>34</v>
      </c>
    </row>
    <row r="1239" spans="1:5" ht="10" x14ac:dyDescent="0.25">
      <c r="A1239" s="1">
        <v>83</v>
      </c>
      <c r="B1239" s="1" t="s">
        <v>82</v>
      </c>
      <c r="C1239" s="2">
        <v>41148</v>
      </c>
      <c r="D1239" s="3">
        <v>5300</v>
      </c>
      <c r="E1239" s="1">
        <f>WEEKNUM(AdminTable[[#This Row],[Admin Date]])</f>
        <v>35</v>
      </c>
    </row>
    <row r="1240" spans="1:5" ht="10" x14ac:dyDescent="0.25">
      <c r="A1240" s="1">
        <v>83</v>
      </c>
      <c r="B1240" s="1" t="s">
        <v>82</v>
      </c>
      <c r="C1240" s="2">
        <v>41150</v>
      </c>
      <c r="D1240" s="3">
        <v>5300</v>
      </c>
      <c r="E1240" s="1">
        <f>WEEKNUM(AdminTable[[#This Row],[Admin Date]])</f>
        <v>35</v>
      </c>
    </row>
    <row r="1241" spans="1:5" ht="10" x14ac:dyDescent="0.25">
      <c r="A1241" s="1">
        <v>83</v>
      </c>
      <c r="B1241" s="1" t="s">
        <v>82</v>
      </c>
      <c r="C1241" s="2">
        <v>41152</v>
      </c>
      <c r="D1241" s="3">
        <v>5300</v>
      </c>
      <c r="E1241" s="1">
        <f>WEEKNUM(AdminTable[[#This Row],[Admin Date]])</f>
        <v>35</v>
      </c>
    </row>
    <row r="1242" spans="1:5" ht="10" x14ac:dyDescent="0.25">
      <c r="A1242" s="1">
        <v>83</v>
      </c>
      <c r="B1242" s="1" t="s">
        <v>82</v>
      </c>
      <c r="C1242" s="2">
        <v>41155</v>
      </c>
      <c r="D1242" s="3">
        <v>5300</v>
      </c>
      <c r="E1242" s="1">
        <f>WEEKNUM(AdminTable[[#This Row],[Admin Date]])</f>
        <v>36</v>
      </c>
    </row>
    <row r="1243" spans="1:5" ht="10" x14ac:dyDescent="0.25">
      <c r="A1243" s="1">
        <v>83</v>
      </c>
      <c r="B1243" s="1" t="s">
        <v>82</v>
      </c>
      <c r="C1243" s="2">
        <v>41157</v>
      </c>
      <c r="D1243" s="3">
        <v>5300</v>
      </c>
      <c r="E1243" s="1">
        <f>WEEKNUM(AdminTable[[#This Row],[Admin Date]])</f>
        <v>36</v>
      </c>
    </row>
    <row r="1244" spans="1:5" ht="10" x14ac:dyDescent="0.25">
      <c r="A1244" s="1">
        <v>83</v>
      </c>
      <c r="B1244" s="1" t="s">
        <v>83</v>
      </c>
      <c r="C1244" s="2">
        <v>41164</v>
      </c>
      <c r="D1244" s="3">
        <v>8</v>
      </c>
      <c r="E1244" s="1">
        <f>WEEKNUM(AdminTable[[#This Row],[Admin Date]])</f>
        <v>37</v>
      </c>
    </row>
    <row r="1245" spans="1:5" ht="10" x14ac:dyDescent="0.25">
      <c r="A1245" s="1">
        <v>83</v>
      </c>
      <c r="B1245" s="1" t="s">
        <v>83</v>
      </c>
      <c r="C1245" s="2">
        <v>41227</v>
      </c>
      <c r="D1245" s="3">
        <v>2</v>
      </c>
      <c r="E1245" s="1">
        <f>WEEKNUM(AdminTable[[#This Row],[Admin Date]])</f>
        <v>46</v>
      </c>
    </row>
    <row r="1246" spans="1:5" ht="10" x14ac:dyDescent="0.25">
      <c r="A1246" s="1">
        <v>84</v>
      </c>
      <c r="B1246" s="1" t="s">
        <v>83</v>
      </c>
      <c r="C1246" s="2">
        <v>41194</v>
      </c>
      <c r="D1246" s="3">
        <v>3</v>
      </c>
      <c r="E1246" s="1">
        <f>WEEKNUM(AdminTable[[#This Row],[Admin Date]])</f>
        <v>41</v>
      </c>
    </row>
    <row r="1247" spans="1:5" ht="10" x14ac:dyDescent="0.25">
      <c r="A1247" s="1">
        <v>85</v>
      </c>
      <c r="B1247" s="1" t="s">
        <v>82</v>
      </c>
      <c r="C1247" s="2">
        <v>41097</v>
      </c>
      <c r="D1247" s="3">
        <v>14400</v>
      </c>
      <c r="E1247" s="1">
        <f>WEEKNUM(AdminTable[[#This Row],[Admin Date]])</f>
        <v>27</v>
      </c>
    </row>
    <row r="1248" spans="1:5" ht="10" x14ac:dyDescent="0.25">
      <c r="A1248" s="1">
        <v>85</v>
      </c>
      <c r="B1248" s="1" t="s">
        <v>82</v>
      </c>
      <c r="C1248" s="2">
        <v>41100</v>
      </c>
      <c r="D1248" s="3">
        <v>14400</v>
      </c>
      <c r="E1248" s="1">
        <f>WEEKNUM(AdminTable[[#This Row],[Admin Date]])</f>
        <v>28</v>
      </c>
    </row>
    <row r="1249" spans="1:5" ht="10" x14ac:dyDescent="0.25">
      <c r="A1249" s="1">
        <v>85</v>
      </c>
      <c r="B1249" s="1" t="s">
        <v>82</v>
      </c>
      <c r="C1249" s="2">
        <v>41102</v>
      </c>
      <c r="D1249" s="3">
        <v>14400</v>
      </c>
      <c r="E1249" s="1">
        <f>WEEKNUM(AdminTable[[#This Row],[Admin Date]])</f>
        <v>28</v>
      </c>
    </row>
    <row r="1250" spans="1:5" ht="10" x14ac:dyDescent="0.25">
      <c r="A1250" s="1">
        <v>85</v>
      </c>
      <c r="B1250" s="1" t="s">
        <v>82</v>
      </c>
      <c r="C1250" s="2">
        <v>41104</v>
      </c>
      <c r="D1250" s="3">
        <v>14400</v>
      </c>
      <c r="E1250" s="1">
        <f>WEEKNUM(AdminTable[[#This Row],[Admin Date]])</f>
        <v>28</v>
      </c>
    </row>
    <row r="1251" spans="1:5" ht="10" x14ac:dyDescent="0.25">
      <c r="A1251" s="1">
        <v>85</v>
      </c>
      <c r="B1251" s="1" t="s">
        <v>82</v>
      </c>
      <c r="C1251" s="2">
        <v>41107</v>
      </c>
      <c r="D1251" s="3">
        <v>14400</v>
      </c>
      <c r="E1251" s="1">
        <f>WEEKNUM(AdminTable[[#This Row],[Admin Date]])</f>
        <v>29</v>
      </c>
    </row>
    <row r="1252" spans="1:5" ht="10" x14ac:dyDescent="0.25">
      <c r="A1252" s="1">
        <v>85</v>
      </c>
      <c r="B1252" s="1" t="s">
        <v>82</v>
      </c>
      <c r="C1252" s="2">
        <v>41109</v>
      </c>
      <c r="D1252" s="3">
        <v>14400</v>
      </c>
      <c r="E1252" s="1">
        <f>WEEKNUM(AdminTable[[#This Row],[Admin Date]])</f>
        <v>29</v>
      </c>
    </row>
    <row r="1253" spans="1:5" ht="10" x14ac:dyDescent="0.25">
      <c r="A1253" s="1">
        <v>85</v>
      </c>
      <c r="B1253" s="1" t="s">
        <v>82</v>
      </c>
      <c r="C1253" s="2">
        <v>41111</v>
      </c>
      <c r="D1253" s="3">
        <v>14400</v>
      </c>
      <c r="E1253" s="1">
        <f>WEEKNUM(AdminTable[[#This Row],[Admin Date]])</f>
        <v>29</v>
      </c>
    </row>
    <row r="1254" spans="1:5" ht="10" x14ac:dyDescent="0.25">
      <c r="A1254" s="1">
        <v>85</v>
      </c>
      <c r="B1254" s="1" t="s">
        <v>82</v>
      </c>
      <c r="C1254" s="2">
        <v>41114</v>
      </c>
      <c r="D1254" s="3">
        <v>14400</v>
      </c>
      <c r="E1254" s="1">
        <f>WEEKNUM(AdminTable[[#This Row],[Admin Date]])</f>
        <v>30</v>
      </c>
    </row>
    <row r="1255" spans="1:5" ht="10" x14ac:dyDescent="0.25">
      <c r="A1255" s="1">
        <v>85</v>
      </c>
      <c r="B1255" s="1" t="s">
        <v>82</v>
      </c>
      <c r="C1255" s="2">
        <v>41116</v>
      </c>
      <c r="D1255" s="3">
        <v>14400</v>
      </c>
      <c r="E1255" s="1">
        <f>WEEKNUM(AdminTable[[#This Row],[Admin Date]])</f>
        <v>30</v>
      </c>
    </row>
    <row r="1256" spans="1:5" ht="10" x14ac:dyDescent="0.25">
      <c r="A1256" s="1">
        <v>85</v>
      </c>
      <c r="B1256" s="1" t="s">
        <v>82</v>
      </c>
      <c r="C1256" s="2">
        <v>41118</v>
      </c>
      <c r="D1256" s="3">
        <v>14400</v>
      </c>
      <c r="E1256" s="1">
        <f>WEEKNUM(AdminTable[[#This Row],[Admin Date]])</f>
        <v>30</v>
      </c>
    </row>
    <row r="1257" spans="1:5" ht="10" x14ac:dyDescent="0.25">
      <c r="A1257" s="1">
        <v>85</v>
      </c>
      <c r="B1257" s="1" t="s">
        <v>82</v>
      </c>
      <c r="C1257" s="2">
        <v>41121</v>
      </c>
      <c r="D1257" s="3">
        <v>14400</v>
      </c>
      <c r="E1257" s="1">
        <f>WEEKNUM(AdminTable[[#This Row],[Admin Date]])</f>
        <v>31</v>
      </c>
    </row>
    <row r="1258" spans="1:5" ht="10" x14ac:dyDescent="0.25">
      <c r="A1258" s="1">
        <v>85</v>
      </c>
      <c r="B1258" s="1" t="s">
        <v>82</v>
      </c>
      <c r="C1258" s="2">
        <v>41123</v>
      </c>
      <c r="D1258" s="3">
        <v>14400</v>
      </c>
      <c r="E1258" s="1">
        <f>WEEKNUM(AdminTable[[#This Row],[Admin Date]])</f>
        <v>31</v>
      </c>
    </row>
    <row r="1259" spans="1:5" ht="10" x14ac:dyDescent="0.25">
      <c r="A1259" s="1">
        <v>85</v>
      </c>
      <c r="B1259" s="1" t="s">
        <v>82</v>
      </c>
      <c r="C1259" s="2">
        <v>41139</v>
      </c>
      <c r="D1259" s="3">
        <v>13000</v>
      </c>
      <c r="E1259" s="1">
        <f>WEEKNUM(AdminTable[[#This Row],[Admin Date]])</f>
        <v>33</v>
      </c>
    </row>
    <row r="1260" spans="1:5" ht="10" x14ac:dyDescent="0.25">
      <c r="A1260" s="1">
        <v>85</v>
      </c>
      <c r="B1260" s="1" t="s">
        <v>82</v>
      </c>
      <c r="C1260" s="2">
        <v>41142</v>
      </c>
      <c r="D1260" s="3">
        <v>13000</v>
      </c>
      <c r="E1260" s="1">
        <f>WEEKNUM(AdminTable[[#This Row],[Admin Date]])</f>
        <v>34</v>
      </c>
    </row>
    <row r="1261" spans="1:5" ht="10" x14ac:dyDescent="0.25">
      <c r="A1261" s="1">
        <v>85</v>
      </c>
      <c r="B1261" s="1" t="s">
        <v>82</v>
      </c>
      <c r="C1261" s="2">
        <v>41144</v>
      </c>
      <c r="D1261" s="3">
        <v>13000</v>
      </c>
      <c r="E1261" s="1">
        <f>WEEKNUM(AdminTable[[#This Row],[Admin Date]])</f>
        <v>34</v>
      </c>
    </row>
    <row r="1262" spans="1:5" ht="10" x14ac:dyDescent="0.25">
      <c r="A1262" s="1">
        <v>85</v>
      </c>
      <c r="B1262" s="1" t="s">
        <v>82</v>
      </c>
      <c r="C1262" s="2">
        <v>41146</v>
      </c>
      <c r="D1262" s="3">
        <v>13000</v>
      </c>
      <c r="E1262" s="1">
        <f>WEEKNUM(AdminTable[[#This Row],[Admin Date]])</f>
        <v>34</v>
      </c>
    </row>
    <row r="1263" spans="1:5" ht="10" x14ac:dyDescent="0.25">
      <c r="A1263" s="1">
        <v>85</v>
      </c>
      <c r="B1263" s="1" t="s">
        <v>82</v>
      </c>
      <c r="C1263" s="2">
        <v>41149</v>
      </c>
      <c r="D1263" s="3">
        <v>13000</v>
      </c>
      <c r="E1263" s="1">
        <f>WEEKNUM(AdminTable[[#This Row],[Admin Date]])</f>
        <v>35</v>
      </c>
    </row>
    <row r="1264" spans="1:5" ht="10" x14ac:dyDescent="0.25">
      <c r="A1264" s="1">
        <v>85</v>
      </c>
      <c r="B1264" s="1" t="s">
        <v>82</v>
      </c>
      <c r="C1264" s="2">
        <v>41151</v>
      </c>
      <c r="D1264" s="3">
        <v>13000</v>
      </c>
      <c r="E1264" s="1">
        <f>WEEKNUM(AdminTable[[#This Row],[Admin Date]])</f>
        <v>35</v>
      </c>
    </row>
    <row r="1265" spans="1:5" ht="10" x14ac:dyDescent="0.25">
      <c r="A1265" s="1">
        <v>85</v>
      </c>
      <c r="B1265" s="1" t="s">
        <v>82</v>
      </c>
      <c r="C1265" s="2">
        <v>41153</v>
      </c>
      <c r="D1265" s="3">
        <v>13000</v>
      </c>
      <c r="E1265" s="1">
        <f>WEEKNUM(AdminTable[[#This Row],[Admin Date]])</f>
        <v>35</v>
      </c>
    </row>
    <row r="1266" spans="1:5" ht="10" x14ac:dyDescent="0.25">
      <c r="A1266" s="1">
        <v>85</v>
      </c>
      <c r="B1266" s="1" t="s">
        <v>82</v>
      </c>
      <c r="C1266" s="2">
        <v>41156</v>
      </c>
      <c r="D1266" s="3">
        <v>13000</v>
      </c>
      <c r="E1266" s="1">
        <f>WEEKNUM(AdminTable[[#This Row],[Admin Date]])</f>
        <v>36</v>
      </c>
    </row>
    <row r="1267" spans="1:5" ht="10" x14ac:dyDescent="0.25">
      <c r="A1267" s="1">
        <v>85</v>
      </c>
      <c r="B1267" s="1" t="s">
        <v>82</v>
      </c>
      <c r="C1267" s="2">
        <v>41158</v>
      </c>
      <c r="D1267" s="3">
        <v>13000</v>
      </c>
      <c r="E1267" s="1">
        <f>WEEKNUM(AdminTable[[#This Row],[Admin Date]])</f>
        <v>36</v>
      </c>
    </row>
    <row r="1268" spans="1:5" ht="10" x14ac:dyDescent="0.25">
      <c r="A1268" s="1">
        <v>85</v>
      </c>
      <c r="B1268" s="1" t="s">
        <v>83</v>
      </c>
      <c r="C1268" s="2">
        <v>41165</v>
      </c>
      <c r="D1268" s="3">
        <v>16</v>
      </c>
      <c r="E1268" s="1">
        <f>WEEKNUM(AdminTable[[#This Row],[Admin Date]])</f>
        <v>37</v>
      </c>
    </row>
    <row r="1269" spans="1:5" ht="10" x14ac:dyDescent="0.25">
      <c r="A1269" s="1">
        <v>86</v>
      </c>
      <c r="B1269" s="1" t="s">
        <v>82</v>
      </c>
      <c r="C1269" s="2">
        <v>41139</v>
      </c>
      <c r="D1269" s="3">
        <v>500</v>
      </c>
      <c r="E1269" s="1">
        <f>WEEKNUM(AdminTable[[#This Row],[Admin Date]])</f>
        <v>33</v>
      </c>
    </row>
    <row r="1270" spans="1:5" ht="10" x14ac:dyDescent="0.25">
      <c r="A1270" s="1">
        <v>86</v>
      </c>
      <c r="B1270" s="1" t="s">
        <v>82</v>
      </c>
      <c r="C1270" s="2">
        <v>41142</v>
      </c>
      <c r="D1270" s="3">
        <v>500</v>
      </c>
      <c r="E1270" s="1">
        <f>WEEKNUM(AdminTable[[#This Row],[Admin Date]])</f>
        <v>34</v>
      </c>
    </row>
    <row r="1271" spans="1:5" ht="10" x14ac:dyDescent="0.25">
      <c r="A1271" s="1">
        <v>86</v>
      </c>
      <c r="B1271" s="1" t="s">
        <v>82</v>
      </c>
      <c r="C1271" s="2">
        <v>41144</v>
      </c>
      <c r="D1271" s="3">
        <v>500</v>
      </c>
      <c r="E1271" s="1">
        <f>WEEKNUM(AdminTable[[#This Row],[Admin Date]])</f>
        <v>34</v>
      </c>
    </row>
    <row r="1272" spans="1:5" ht="10" x14ac:dyDescent="0.25">
      <c r="A1272" s="1">
        <v>86</v>
      </c>
      <c r="B1272" s="1" t="s">
        <v>82</v>
      </c>
      <c r="C1272" s="2">
        <v>41146</v>
      </c>
      <c r="D1272" s="3">
        <v>500</v>
      </c>
      <c r="E1272" s="1">
        <f>WEEKNUM(AdminTable[[#This Row],[Admin Date]])</f>
        <v>34</v>
      </c>
    </row>
    <row r="1273" spans="1:5" ht="10" x14ac:dyDescent="0.25">
      <c r="A1273" s="1">
        <v>86</v>
      </c>
      <c r="B1273" s="1" t="s">
        <v>82</v>
      </c>
      <c r="C1273" s="2">
        <v>41149</v>
      </c>
      <c r="D1273" s="3">
        <v>500</v>
      </c>
      <c r="E1273" s="1">
        <f>WEEKNUM(AdminTable[[#This Row],[Admin Date]])</f>
        <v>35</v>
      </c>
    </row>
    <row r="1274" spans="1:5" ht="10" x14ac:dyDescent="0.25">
      <c r="A1274" s="1">
        <v>86</v>
      </c>
      <c r="B1274" s="1" t="s">
        <v>82</v>
      </c>
      <c r="C1274" s="2">
        <v>41151</v>
      </c>
      <c r="D1274" s="3">
        <v>500</v>
      </c>
      <c r="E1274" s="1">
        <f>WEEKNUM(AdminTable[[#This Row],[Admin Date]])</f>
        <v>35</v>
      </c>
    </row>
    <row r="1275" spans="1:5" ht="10" x14ac:dyDescent="0.25">
      <c r="A1275" s="1">
        <v>86</v>
      </c>
      <c r="B1275" s="1" t="s">
        <v>82</v>
      </c>
      <c r="C1275" s="2">
        <v>41153</v>
      </c>
      <c r="D1275" s="3">
        <v>500</v>
      </c>
      <c r="E1275" s="1">
        <f>WEEKNUM(AdminTable[[#This Row],[Admin Date]])</f>
        <v>35</v>
      </c>
    </row>
    <row r="1276" spans="1:5" ht="10" x14ac:dyDescent="0.25">
      <c r="A1276" s="1">
        <v>86</v>
      </c>
      <c r="B1276" s="1" t="s">
        <v>82</v>
      </c>
      <c r="C1276" s="2">
        <v>41156</v>
      </c>
      <c r="D1276" s="3">
        <v>500</v>
      </c>
      <c r="E1276" s="1">
        <f>WEEKNUM(AdminTable[[#This Row],[Admin Date]])</f>
        <v>36</v>
      </c>
    </row>
    <row r="1277" spans="1:5" ht="10" x14ac:dyDescent="0.25">
      <c r="A1277" s="1">
        <v>86</v>
      </c>
      <c r="B1277" s="1" t="s">
        <v>83</v>
      </c>
      <c r="C1277" s="2">
        <v>41177</v>
      </c>
      <c r="D1277" s="3">
        <v>1</v>
      </c>
      <c r="E1277" s="1">
        <f>WEEKNUM(AdminTable[[#This Row],[Admin Date]])</f>
        <v>39</v>
      </c>
    </row>
    <row r="1278" spans="1:5" ht="10" x14ac:dyDescent="0.25">
      <c r="A1278" s="1">
        <v>86</v>
      </c>
      <c r="B1278" s="1" t="s">
        <v>83</v>
      </c>
      <c r="C1278" s="2">
        <v>41193</v>
      </c>
      <c r="D1278" s="3">
        <v>1</v>
      </c>
      <c r="E1278" s="1">
        <f>WEEKNUM(AdminTable[[#This Row],[Admin Date]])</f>
        <v>41</v>
      </c>
    </row>
    <row r="1279" spans="1:5" ht="10" x14ac:dyDescent="0.25">
      <c r="A1279" s="1">
        <v>87</v>
      </c>
      <c r="B1279" s="1" t="s">
        <v>82</v>
      </c>
      <c r="C1279" s="2">
        <v>41092</v>
      </c>
      <c r="D1279" s="3">
        <v>4400</v>
      </c>
      <c r="E1279" s="1">
        <f>WEEKNUM(AdminTable[[#This Row],[Admin Date]])</f>
        <v>27</v>
      </c>
    </row>
    <row r="1280" spans="1:5" ht="10" x14ac:dyDescent="0.25">
      <c r="A1280" s="1">
        <v>87</v>
      </c>
      <c r="B1280" s="1" t="s">
        <v>82</v>
      </c>
      <c r="C1280" s="2">
        <v>41094</v>
      </c>
      <c r="D1280" s="3">
        <v>4400</v>
      </c>
      <c r="E1280" s="1">
        <f>WEEKNUM(AdminTable[[#This Row],[Admin Date]])</f>
        <v>27</v>
      </c>
    </row>
    <row r="1281" spans="1:5" ht="10" x14ac:dyDescent="0.25">
      <c r="A1281" s="1">
        <v>87</v>
      </c>
      <c r="B1281" s="1" t="s">
        <v>82</v>
      </c>
      <c r="C1281" s="2">
        <v>41096</v>
      </c>
      <c r="D1281" s="3">
        <v>4400</v>
      </c>
      <c r="E1281" s="1">
        <f>WEEKNUM(AdminTable[[#This Row],[Admin Date]])</f>
        <v>27</v>
      </c>
    </row>
    <row r="1282" spans="1:5" ht="10" x14ac:dyDescent="0.25">
      <c r="A1282" s="1">
        <v>87</v>
      </c>
      <c r="B1282" s="1" t="s">
        <v>82</v>
      </c>
      <c r="C1282" s="2">
        <v>41099</v>
      </c>
      <c r="D1282" s="3">
        <v>4400</v>
      </c>
      <c r="E1282" s="1">
        <f>WEEKNUM(AdminTable[[#This Row],[Admin Date]])</f>
        <v>28</v>
      </c>
    </row>
    <row r="1283" spans="1:5" ht="10" x14ac:dyDescent="0.25">
      <c r="A1283" s="1">
        <v>87</v>
      </c>
      <c r="B1283" s="1" t="s">
        <v>82</v>
      </c>
      <c r="C1283" s="2">
        <v>41101</v>
      </c>
      <c r="D1283" s="3">
        <v>4400</v>
      </c>
      <c r="E1283" s="1">
        <f>WEEKNUM(AdminTable[[#This Row],[Admin Date]])</f>
        <v>28</v>
      </c>
    </row>
    <row r="1284" spans="1:5" ht="10" x14ac:dyDescent="0.25">
      <c r="A1284" s="1">
        <v>87</v>
      </c>
      <c r="B1284" s="1" t="s">
        <v>82</v>
      </c>
      <c r="C1284" s="2">
        <v>41103</v>
      </c>
      <c r="D1284" s="3">
        <v>4400</v>
      </c>
      <c r="E1284" s="1">
        <f>WEEKNUM(AdminTable[[#This Row],[Admin Date]])</f>
        <v>28</v>
      </c>
    </row>
    <row r="1285" spans="1:5" ht="10" x14ac:dyDescent="0.25">
      <c r="A1285" s="1">
        <v>87</v>
      </c>
      <c r="B1285" s="1" t="s">
        <v>82</v>
      </c>
      <c r="C1285" s="2">
        <v>41106</v>
      </c>
      <c r="D1285" s="3">
        <v>4400</v>
      </c>
      <c r="E1285" s="1">
        <f>WEEKNUM(AdminTable[[#This Row],[Admin Date]])</f>
        <v>29</v>
      </c>
    </row>
    <row r="1286" spans="1:5" ht="10" x14ac:dyDescent="0.25">
      <c r="A1286" s="1">
        <v>87</v>
      </c>
      <c r="B1286" s="1" t="s">
        <v>82</v>
      </c>
      <c r="C1286" s="2">
        <v>41108</v>
      </c>
      <c r="D1286" s="3">
        <v>4400</v>
      </c>
      <c r="E1286" s="1">
        <f>WEEKNUM(AdminTable[[#This Row],[Admin Date]])</f>
        <v>29</v>
      </c>
    </row>
    <row r="1287" spans="1:5" ht="10" x14ac:dyDescent="0.25">
      <c r="A1287" s="1">
        <v>87</v>
      </c>
      <c r="B1287" s="1" t="s">
        <v>82</v>
      </c>
      <c r="C1287" s="2">
        <v>41113</v>
      </c>
      <c r="D1287" s="3">
        <v>4400</v>
      </c>
      <c r="E1287" s="1">
        <f>WEEKNUM(AdminTable[[#This Row],[Admin Date]])</f>
        <v>30</v>
      </c>
    </row>
    <row r="1288" spans="1:5" ht="10" x14ac:dyDescent="0.25">
      <c r="A1288" s="1">
        <v>87</v>
      </c>
      <c r="B1288" s="1" t="s">
        <v>82</v>
      </c>
      <c r="C1288" s="2">
        <v>41117</v>
      </c>
      <c r="D1288" s="3">
        <v>4400</v>
      </c>
      <c r="E1288" s="1">
        <f>WEEKNUM(AdminTable[[#This Row],[Admin Date]])</f>
        <v>30</v>
      </c>
    </row>
    <row r="1289" spans="1:5" ht="10" x14ac:dyDescent="0.25">
      <c r="A1289" s="1">
        <v>87</v>
      </c>
      <c r="B1289" s="1" t="s">
        <v>82</v>
      </c>
      <c r="C1289" s="2">
        <v>41120</v>
      </c>
      <c r="D1289" s="3">
        <v>4400</v>
      </c>
      <c r="E1289" s="1">
        <f>WEEKNUM(AdminTable[[#This Row],[Admin Date]])</f>
        <v>31</v>
      </c>
    </row>
    <row r="1290" spans="1:5" ht="10" x14ac:dyDescent="0.25">
      <c r="A1290" s="1">
        <v>87</v>
      </c>
      <c r="B1290" s="1" t="s">
        <v>82</v>
      </c>
      <c r="C1290" s="2">
        <v>41122</v>
      </c>
      <c r="D1290" s="3">
        <v>4400</v>
      </c>
      <c r="E1290" s="1">
        <f>WEEKNUM(AdminTable[[#This Row],[Admin Date]])</f>
        <v>31</v>
      </c>
    </row>
    <row r="1291" spans="1:5" ht="10" x14ac:dyDescent="0.25">
      <c r="A1291" s="1">
        <v>87</v>
      </c>
      <c r="B1291" s="1" t="s">
        <v>82</v>
      </c>
      <c r="C1291" s="2">
        <v>41141</v>
      </c>
      <c r="D1291" s="3">
        <v>3100</v>
      </c>
      <c r="E1291" s="1">
        <f>WEEKNUM(AdminTable[[#This Row],[Admin Date]])</f>
        <v>34</v>
      </c>
    </row>
    <row r="1292" spans="1:5" ht="10" x14ac:dyDescent="0.25">
      <c r="A1292" s="1">
        <v>87</v>
      </c>
      <c r="B1292" s="1" t="s">
        <v>82</v>
      </c>
      <c r="C1292" s="2">
        <v>41143</v>
      </c>
      <c r="D1292" s="3">
        <v>3100</v>
      </c>
      <c r="E1292" s="1">
        <f>WEEKNUM(AdminTable[[#This Row],[Admin Date]])</f>
        <v>34</v>
      </c>
    </row>
    <row r="1293" spans="1:5" ht="10" x14ac:dyDescent="0.25">
      <c r="A1293" s="1">
        <v>87</v>
      </c>
      <c r="B1293" s="1" t="s">
        <v>82</v>
      </c>
      <c r="C1293" s="2">
        <v>41145</v>
      </c>
      <c r="D1293" s="3">
        <v>3100</v>
      </c>
      <c r="E1293" s="1">
        <f>WEEKNUM(AdminTable[[#This Row],[Admin Date]])</f>
        <v>34</v>
      </c>
    </row>
    <row r="1294" spans="1:5" ht="10" x14ac:dyDescent="0.25">
      <c r="A1294" s="1">
        <v>87</v>
      </c>
      <c r="B1294" s="1" t="s">
        <v>82</v>
      </c>
      <c r="C1294" s="2">
        <v>41148</v>
      </c>
      <c r="D1294" s="3">
        <v>3100</v>
      </c>
      <c r="E1294" s="1">
        <f>WEEKNUM(AdminTable[[#This Row],[Admin Date]])</f>
        <v>35</v>
      </c>
    </row>
    <row r="1295" spans="1:5" ht="10" x14ac:dyDescent="0.25">
      <c r="A1295" s="1">
        <v>87</v>
      </c>
      <c r="B1295" s="1" t="s">
        <v>82</v>
      </c>
      <c r="C1295" s="2">
        <v>41150</v>
      </c>
      <c r="D1295" s="3">
        <v>3100</v>
      </c>
      <c r="E1295" s="1">
        <f>WEEKNUM(AdminTable[[#This Row],[Admin Date]])</f>
        <v>35</v>
      </c>
    </row>
    <row r="1296" spans="1:5" ht="10" x14ac:dyDescent="0.25">
      <c r="A1296" s="1">
        <v>87</v>
      </c>
      <c r="B1296" s="1" t="s">
        <v>82</v>
      </c>
      <c r="C1296" s="2">
        <v>41152</v>
      </c>
      <c r="D1296" s="3">
        <v>3100</v>
      </c>
      <c r="E1296" s="1">
        <f>WEEKNUM(AdminTable[[#This Row],[Admin Date]])</f>
        <v>35</v>
      </c>
    </row>
    <row r="1297" spans="1:5" ht="10" x14ac:dyDescent="0.25">
      <c r="A1297" s="1">
        <v>87</v>
      </c>
      <c r="B1297" s="1" t="s">
        <v>82</v>
      </c>
      <c r="C1297" s="2">
        <v>41155</v>
      </c>
      <c r="D1297" s="3">
        <v>3100</v>
      </c>
      <c r="E1297" s="1">
        <f>WEEKNUM(AdminTable[[#This Row],[Admin Date]])</f>
        <v>36</v>
      </c>
    </row>
    <row r="1298" spans="1:5" ht="10" x14ac:dyDescent="0.25">
      <c r="A1298" s="1">
        <v>87</v>
      </c>
      <c r="B1298" s="1" t="s">
        <v>82</v>
      </c>
      <c r="C1298" s="2">
        <v>41157</v>
      </c>
      <c r="D1298" s="3">
        <v>3100</v>
      </c>
      <c r="E1298" s="1">
        <f>WEEKNUM(AdminTable[[#This Row],[Admin Date]])</f>
        <v>36</v>
      </c>
    </row>
    <row r="1299" spans="1:5" ht="10" x14ac:dyDescent="0.25">
      <c r="A1299" s="1">
        <v>87</v>
      </c>
      <c r="B1299" s="1" t="s">
        <v>83</v>
      </c>
      <c r="C1299" s="2">
        <v>41164</v>
      </c>
      <c r="D1299" s="3">
        <v>6</v>
      </c>
      <c r="E1299" s="1">
        <f>WEEKNUM(AdminTable[[#This Row],[Admin Date]])</f>
        <v>37</v>
      </c>
    </row>
    <row r="1300" spans="1:5" ht="10" x14ac:dyDescent="0.25">
      <c r="A1300" s="1">
        <v>87</v>
      </c>
      <c r="B1300" s="1" t="s">
        <v>83</v>
      </c>
      <c r="C1300" s="2">
        <v>41192</v>
      </c>
      <c r="D1300" s="3">
        <v>6</v>
      </c>
      <c r="E1300" s="1">
        <f>WEEKNUM(AdminTable[[#This Row],[Admin Date]])</f>
        <v>41</v>
      </c>
    </row>
    <row r="1301" spans="1:5" ht="10" x14ac:dyDescent="0.25">
      <c r="A1301" s="1">
        <v>87</v>
      </c>
      <c r="B1301" s="1" t="s">
        <v>83</v>
      </c>
      <c r="C1301" s="2">
        <v>41227</v>
      </c>
      <c r="D1301" s="3">
        <v>8</v>
      </c>
      <c r="E1301" s="1">
        <f>WEEKNUM(AdminTable[[#This Row],[Admin Date]])</f>
        <v>46</v>
      </c>
    </row>
    <row r="1302" spans="1:5" ht="10" x14ac:dyDescent="0.25">
      <c r="A1302" s="1">
        <v>88</v>
      </c>
      <c r="B1302" s="1" t="s">
        <v>83</v>
      </c>
      <c r="C1302" s="2">
        <v>41167</v>
      </c>
      <c r="D1302" s="3">
        <v>5</v>
      </c>
      <c r="E1302" s="1">
        <f>WEEKNUM(AdminTable[[#This Row],[Admin Date]])</f>
        <v>37</v>
      </c>
    </row>
    <row r="1303" spans="1:5" ht="10" x14ac:dyDescent="0.25">
      <c r="A1303" s="1">
        <v>88</v>
      </c>
      <c r="B1303" s="1" t="s">
        <v>83</v>
      </c>
      <c r="C1303" s="2">
        <v>41193</v>
      </c>
      <c r="D1303" s="3">
        <v>5</v>
      </c>
      <c r="E1303" s="1">
        <f>WEEKNUM(AdminTable[[#This Row],[Admin Date]])</f>
        <v>41</v>
      </c>
    </row>
    <row r="1304" spans="1:5" ht="10" x14ac:dyDescent="0.25">
      <c r="A1304" s="1">
        <v>89</v>
      </c>
      <c r="B1304" s="1" t="s">
        <v>82</v>
      </c>
      <c r="C1304" s="2">
        <v>41141</v>
      </c>
      <c r="D1304" s="3">
        <v>2200</v>
      </c>
      <c r="E1304" s="1">
        <f>WEEKNUM(AdminTable[[#This Row],[Admin Date]])</f>
        <v>34</v>
      </c>
    </row>
    <row r="1305" spans="1:5" ht="10" x14ac:dyDescent="0.25">
      <c r="A1305" s="1">
        <v>89</v>
      </c>
      <c r="B1305" s="1" t="s">
        <v>82</v>
      </c>
      <c r="C1305" s="2">
        <v>41143</v>
      </c>
      <c r="D1305" s="3">
        <v>2200</v>
      </c>
      <c r="E1305" s="1">
        <f>WEEKNUM(AdminTable[[#This Row],[Admin Date]])</f>
        <v>34</v>
      </c>
    </row>
    <row r="1306" spans="1:5" ht="10" x14ac:dyDescent="0.25">
      <c r="A1306" s="1">
        <v>89</v>
      </c>
      <c r="B1306" s="1" t="s">
        <v>82</v>
      </c>
      <c r="C1306" s="2">
        <v>41145</v>
      </c>
      <c r="D1306" s="3">
        <v>2200</v>
      </c>
      <c r="E1306" s="1">
        <f>WEEKNUM(AdminTable[[#This Row],[Admin Date]])</f>
        <v>34</v>
      </c>
    </row>
    <row r="1307" spans="1:5" ht="10" x14ac:dyDescent="0.25">
      <c r="A1307" s="1">
        <v>89</v>
      </c>
      <c r="B1307" s="1" t="s">
        <v>82</v>
      </c>
      <c r="C1307" s="2">
        <v>41148</v>
      </c>
      <c r="D1307" s="3">
        <v>2200</v>
      </c>
      <c r="E1307" s="1">
        <f>WEEKNUM(AdminTable[[#This Row],[Admin Date]])</f>
        <v>35</v>
      </c>
    </row>
    <row r="1308" spans="1:5" ht="10" x14ac:dyDescent="0.25">
      <c r="A1308" s="1">
        <v>89</v>
      </c>
      <c r="B1308" s="1" t="s">
        <v>82</v>
      </c>
      <c r="C1308" s="2">
        <v>41150</v>
      </c>
      <c r="D1308" s="3">
        <v>2200</v>
      </c>
      <c r="E1308" s="1">
        <f>WEEKNUM(AdminTable[[#This Row],[Admin Date]])</f>
        <v>35</v>
      </c>
    </row>
    <row r="1309" spans="1:5" ht="10" x14ac:dyDescent="0.25">
      <c r="A1309" s="1">
        <v>89</v>
      </c>
      <c r="B1309" s="1" t="s">
        <v>82</v>
      </c>
      <c r="C1309" s="2">
        <v>41152</v>
      </c>
      <c r="D1309" s="3">
        <v>2200</v>
      </c>
      <c r="E1309" s="1">
        <f>WEEKNUM(AdminTable[[#This Row],[Admin Date]])</f>
        <v>35</v>
      </c>
    </row>
    <row r="1310" spans="1:5" ht="10" x14ac:dyDescent="0.25">
      <c r="A1310" s="1">
        <v>89</v>
      </c>
      <c r="B1310" s="1" t="s">
        <v>82</v>
      </c>
      <c r="C1310" s="2">
        <v>41155</v>
      </c>
      <c r="D1310" s="3">
        <v>2200</v>
      </c>
      <c r="E1310" s="1">
        <f>WEEKNUM(AdminTable[[#This Row],[Admin Date]])</f>
        <v>36</v>
      </c>
    </row>
    <row r="1311" spans="1:5" ht="10" x14ac:dyDescent="0.25">
      <c r="A1311" s="1">
        <v>89</v>
      </c>
      <c r="B1311" s="1" t="s">
        <v>82</v>
      </c>
      <c r="C1311" s="2">
        <v>41157</v>
      </c>
      <c r="D1311" s="3">
        <v>2200</v>
      </c>
      <c r="E1311" s="1">
        <f>WEEKNUM(AdminTable[[#This Row],[Admin Date]])</f>
        <v>36</v>
      </c>
    </row>
    <row r="1312" spans="1:5" ht="10" x14ac:dyDescent="0.25">
      <c r="A1312" s="1">
        <v>90</v>
      </c>
      <c r="B1312" s="1" t="s">
        <v>82</v>
      </c>
      <c r="C1312" s="2">
        <v>41093</v>
      </c>
      <c r="D1312" s="3">
        <v>1000</v>
      </c>
      <c r="E1312" s="1">
        <f>WEEKNUM(AdminTable[[#This Row],[Admin Date]])</f>
        <v>27</v>
      </c>
    </row>
    <row r="1313" spans="1:5" ht="10" x14ac:dyDescent="0.25">
      <c r="A1313" s="1">
        <v>90</v>
      </c>
      <c r="B1313" s="1" t="s">
        <v>82</v>
      </c>
      <c r="C1313" s="2">
        <v>41095</v>
      </c>
      <c r="D1313" s="3">
        <v>1000</v>
      </c>
      <c r="E1313" s="1">
        <f>WEEKNUM(AdminTable[[#This Row],[Admin Date]])</f>
        <v>27</v>
      </c>
    </row>
    <row r="1314" spans="1:5" ht="10" x14ac:dyDescent="0.25">
      <c r="A1314" s="1">
        <v>90</v>
      </c>
      <c r="B1314" s="1" t="s">
        <v>82</v>
      </c>
      <c r="C1314" s="2">
        <v>41104</v>
      </c>
      <c r="D1314" s="3">
        <v>1000</v>
      </c>
      <c r="E1314" s="1">
        <f>WEEKNUM(AdminTable[[#This Row],[Admin Date]])</f>
        <v>28</v>
      </c>
    </row>
    <row r="1315" spans="1:5" ht="10" x14ac:dyDescent="0.25">
      <c r="A1315" s="1">
        <v>90</v>
      </c>
      <c r="B1315" s="1" t="s">
        <v>82</v>
      </c>
      <c r="C1315" s="2">
        <v>41107</v>
      </c>
      <c r="D1315" s="3">
        <v>1000</v>
      </c>
      <c r="E1315" s="1">
        <f>WEEKNUM(AdminTable[[#This Row],[Admin Date]])</f>
        <v>29</v>
      </c>
    </row>
    <row r="1316" spans="1:5" ht="10" x14ac:dyDescent="0.25">
      <c r="A1316" s="1">
        <v>90</v>
      </c>
      <c r="B1316" s="1" t="s">
        <v>82</v>
      </c>
      <c r="C1316" s="2">
        <v>41109</v>
      </c>
      <c r="D1316" s="3">
        <v>1000</v>
      </c>
      <c r="E1316" s="1">
        <f>WEEKNUM(AdminTable[[#This Row],[Admin Date]])</f>
        <v>29</v>
      </c>
    </row>
    <row r="1317" spans="1:5" ht="10" x14ac:dyDescent="0.25">
      <c r="A1317" s="1">
        <v>90</v>
      </c>
      <c r="B1317" s="1" t="s">
        <v>82</v>
      </c>
      <c r="C1317" s="2">
        <v>41111</v>
      </c>
      <c r="D1317" s="3">
        <v>1000</v>
      </c>
      <c r="E1317" s="1">
        <f>WEEKNUM(AdminTable[[#This Row],[Admin Date]])</f>
        <v>29</v>
      </c>
    </row>
    <row r="1318" spans="1:5" ht="10" x14ac:dyDescent="0.25">
      <c r="A1318" s="1">
        <v>90</v>
      </c>
      <c r="B1318" s="1" t="s">
        <v>82</v>
      </c>
      <c r="C1318" s="2">
        <v>41114</v>
      </c>
      <c r="D1318" s="3">
        <v>1000</v>
      </c>
      <c r="E1318" s="1">
        <f>WEEKNUM(AdminTable[[#This Row],[Admin Date]])</f>
        <v>30</v>
      </c>
    </row>
    <row r="1319" spans="1:5" ht="10" x14ac:dyDescent="0.25">
      <c r="A1319" s="1">
        <v>90</v>
      </c>
      <c r="B1319" s="1" t="s">
        <v>82</v>
      </c>
      <c r="C1319" s="2">
        <v>41116</v>
      </c>
      <c r="D1319" s="3">
        <v>1000</v>
      </c>
      <c r="E1319" s="1">
        <f>WEEKNUM(AdminTable[[#This Row],[Admin Date]])</f>
        <v>30</v>
      </c>
    </row>
    <row r="1320" spans="1:5" ht="10" x14ac:dyDescent="0.25">
      <c r="A1320" s="1">
        <v>90</v>
      </c>
      <c r="B1320" s="1" t="s">
        <v>82</v>
      </c>
      <c r="C1320" s="2">
        <v>41118</v>
      </c>
      <c r="D1320" s="3">
        <v>1000</v>
      </c>
      <c r="E1320" s="1">
        <f>WEEKNUM(AdminTable[[#This Row],[Admin Date]])</f>
        <v>30</v>
      </c>
    </row>
    <row r="1321" spans="1:5" ht="10" x14ac:dyDescent="0.25">
      <c r="A1321" s="1">
        <v>90</v>
      </c>
      <c r="B1321" s="1" t="s">
        <v>82</v>
      </c>
      <c r="C1321" s="2">
        <v>41121</v>
      </c>
      <c r="D1321" s="3">
        <v>1000</v>
      </c>
      <c r="E1321" s="1">
        <f>WEEKNUM(AdminTable[[#This Row],[Admin Date]])</f>
        <v>31</v>
      </c>
    </row>
    <row r="1322" spans="1:5" ht="10" x14ac:dyDescent="0.25">
      <c r="A1322" s="1">
        <v>90</v>
      </c>
      <c r="B1322" s="1" t="s">
        <v>82</v>
      </c>
      <c r="C1322" s="2">
        <v>41123</v>
      </c>
      <c r="D1322" s="3">
        <v>1000</v>
      </c>
      <c r="E1322" s="1">
        <f>WEEKNUM(AdminTable[[#This Row],[Admin Date]])</f>
        <v>31</v>
      </c>
    </row>
    <row r="1323" spans="1:5" ht="10" x14ac:dyDescent="0.25">
      <c r="A1323" s="1">
        <v>90</v>
      </c>
      <c r="B1323" s="1" t="s">
        <v>82</v>
      </c>
      <c r="C1323" s="2">
        <v>41139</v>
      </c>
      <c r="D1323" s="3">
        <v>1000</v>
      </c>
      <c r="E1323" s="1">
        <f>WEEKNUM(AdminTable[[#This Row],[Admin Date]])</f>
        <v>33</v>
      </c>
    </row>
    <row r="1324" spans="1:5" ht="10" x14ac:dyDescent="0.25">
      <c r="A1324" s="1">
        <v>90</v>
      </c>
      <c r="B1324" s="1" t="s">
        <v>82</v>
      </c>
      <c r="C1324" s="2">
        <v>41142</v>
      </c>
      <c r="D1324" s="3">
        <v>1000</v>
      </c>
      <c r="E1324" s="1">
        <f>WEEKNUM(AdminTable[[#This Row],[Admin Date]])</f>
        <v>34</v>
      </c>
    </row>
    <row r="1325" spans="1:5" ht="10" x14ac:dyDescent="0.25">
      <c r="A1325" s="1">
        <v>90</v>
      </c>
      <c r="B1325" s="1" t="s">
        <v>82</v>
      </c>
      <c r="C1325" s="2">
        <v>41144</v>
      </c>
      <c r="D1325" s="3">
        <v>1000</v>
      </c>
      <c r="E1325" s="1">
        <f>WEEKNUM(AdminTable[[#This Row],[Admin Date]])</f>
        <v>34</v>
      </c>
    </row>
    <row r="1326" spans="1:5" ht="10" x14ac:dyDescent="0.25">
      <c r="A1326" s="1">
        <v>90</v>
      </c>
      <c r="B1326" s="1" t="s">
        <v>82</v>
      </c>
      <c r="C1326" s="2">
        <v>41146</v>
      </c>
      <c r="D1326" s="3">
        <v>1000</v>
      </c>
      <c r="E1326" s="1">
        <f>WEEKNUM(AdminTable[[#This Row],[Admin Date]])</f>
        <v>34</v>
      </c>
    </row>
    <row r="1327" spans="1:5" ht="10" x14ac:dyDescent="0.25">
      <c r="A1327" s="1">
        <v>90</v>
      </c>
      <c r="B1327" s="1" t="s">
        <v>82</v>
      </c>
      <c r="C1327" s="2">
        <v>41149</v>
      </c>
      <c r="D1327" s="3">
        <v>1000</v>
      </c>
      <c r="E1327" s="1">
        <f>WEEKNUM(AdminTable[[#This Row],[Admin Date]])</f>
        <v>35</v>
      </c>
    </row>
    <row r="1328" spans="1:5" ht="10" x14ac:dyDescent="0.25">
      <c r="A1328" s="1">
        <v>90</v>
      </c>
      <c r="B1328" s="1" t="s">
        <v>82</v>
      </c>
      <c r="C1328" s="2">
        <v>41151</v>
      </c>
      <c r="D1328" s="3">
        <v>1000</v>
      </c>
      <c r="E1328" s="1">
        <f>WEEKNUM(AdminTable[[#This Row],[Admin Date]])</f>
        <v>35</v>
      </c>
    </row>
    <row r="1329" spans="1:5" ht="10" x14ac:dyDescent="0.25">
      <c r="A1329" s="1">
        <v>90</v>
      </c>
      <c r="B1329" s="1" t="s">
        <v>82</v>
      </c>
      <c r="C1329" s="2">
        <v>41153</v>
      </c>
      <c r="D1329" s="3">
        <v>1000</v>
      </c>
      <c r="E1329" s="1">
        <f>WEEKNUM(AdminTable[[#This Row],[Admin Date]])</f>
        <v>35</v>
      </c>
    </row>
    <row r="1330" spans="1:5" ht="10" x14ac:dyDescent="0.25">
      <c r="A1330" s="1">
        <v>90</v>
      </c>
      <c r="B1330" s="1" t="s">
        <v>82</v>
      </c>
      <c r="C1330" s="2">
        <v>41156</v>
      </c>
      <c r="D1330" s="3">
        <v>1000</v>
      </c>
      <c r="E1330" s="1">
        <f>WEEKNUM(AdminTable[[#This Row],[Admin Date]])</f>
        <v>36</v>
      </c>
    </row>
    <row r="1331" spans="1:5" ht="10" x14ac:dyDescent="0.25">
      <c r="A1331" s="1">
        <v>90</v>
      </c>
      <c r="B1331" s="1" t="s">
        <v>82</v>
      </c>
      <c r="C1331" s="2">
        <v>41158</v>
      </c>
      <c r="D1331" s="3">
        <v>1000</v>
      </c>
      <c r="E1331" s="1">
        <f>WEEKNUM(AdminTable[[#This Row],[Admin Date]])</f>
        <v>36</v>
      </c>
    </row>
    <row r="1332" spans="1:5" ht="10" x14ac:dyDescent="0.25">
      <c r="A1332" s="1">
        <v>90</v>
      </c>
      <c r="B1332" s="1" t="s">
        <v>83</v>
      </c>
      <c r="C1332" s="2">
        <v>41165</v>
      </c>
      <c r="D1332" s="3">
        <v>3</v>
      </c>
      <c r="E1332" s="1">
        <f>WEEKNUM(AdminTable[[#This Row],[Admin Date]])</f>
        <v>37</v>
      </c>
    </row>
    <row r="1333" spans="1:5" ht="10" x14ac:dyDescent="0.25">
      <c r="A1333" s="1">
        <v>90</v>
      </c>
      <c r="B1333" s="1" t="s">
        <v>83</v>
      </c>
      <c r="C1333" s="2">
        <v>41228</v>
      </c>
      <c r="D1333" s="3">
        <v>4</v>
      </c>
      <c r="E1333" s="1">
        <f>WEEKNUM(AdminTable[[#This Row],[Admin Date]])</f>
        <v>46</v>
      </c>
    </row>
    <row r="1334" spans="1:5" ht="10" x14ac:dyDescent="0.25">
      <c r="A1334" s="1">
        <v>91</v>
      </c>
      <c r="B1334" s="1" t="s">
        <v>82</v>
      </c>
      <c r="C1334" s="2">
        <v>41093</v>
      </c>
      <c r="D1334" s="3">
        <v>100</v>
      </c>
      <c r="E1334" s="1">
        <f>WEEKNUM(AdminTable[[#This Row],[Admin Date]])</f>
        <v>27</v>
      </c>
    </row>
    <row r="1335" spans="1:5" ht="10" x14ac:dyDescent="0.25">
      <c r="A1335" s="1">
        <v>91</v>
      </c>
      <c r="B1335" s="1" t="s">
        <v>82</v>
      </c>
      <c r="C1335" s="2">
        <v>41100</v>
      </c>
      <c r="D1335" s="3">
        <v>100</v>
      </c>
      <c r="E1335" s="1">
        <f>WEEKNUM(AdminTable[[#This Row],[Admin Date]])</f>
        <v>28</v>
      </c>
    </row>
    <row r="1336" spans="1:5" ht="10" x14ac:dyDescent="0.25">
      <c r="A1336" s="1">
        <v>91</v>
      </c>
      <c r="B1336" s="1" t="s">
        <v>82</v>
      </c>
      <c r="C1336" s="2">
        <v>41107</v>
      </c>
      <c r="D1336" s="3">
        <v>100</v>
      </c>
      <c r="E1336" s="1">
        <f>WEEKNUM(AdminTable[[#This Row],[Admin Date]])</f>
        <v>29</v>
      </c>
    </row>
    <row r="1337" spans="1:5" ht="10" x14ac:dyDescent="0.25">
      <c r="A1337" s="1">
        <v>91</v>
      </c>
      <c r="B1337" s="1" t="s">
        <v>82</v>
      </c>
      <c r="C1337" s="2">
        <v>41118</v>
      </c>
      <c r="D1337" s="3">
        <v>100</v>
      </c>
      <c r="E1337" s="1">
        <f>WEEKNUM(AdminTable[[#This Row],[Admin Date]])</f>
        <v>30</v>
      </c>
    </row>
    <row r="1338" spans="1:5" ht="10" x14ac:dyDescent="0.25">
      <c r="A1338" s="1">
        <v>91</v>
      </c>
      <c r="B1338" s="1" t="s">
        <v>82</v>
      </c>
      <c r="C1338" s="2">
        <v>41121</v>
      </c>
      <c r="D1338" s="3">
        <v>100</v>
      </c>
      <c r="E1338" s="1">
        <f>WEEKNUM(AdminTable[[#This Row],[Admin Date]])</f>
        <v>31</v>
      </c>
    </row>
    <row r="1339" spans="1:5" ht="10" x14ac:dyDescent="0.25">
      <c r="A1339" s="1">
        <v>91</v>
      </c>
      <c r="B1339" s="1" t="s">
        <v>82</v>
      </c>
      <c r="C1339" s="2">
        <v>41142</v>
      </c>
      <c r="D1339" s="3">
        <v>100</v>
      </c>
      <c r="E1339" s="1">
        <f>WEEKNUM(AdminTable[[#This Row],[Admin Date]])</f>
        <v>34</v>
      </c>
    </row>
    <row r="1340" spans="1:5" ht="10" x14ac:dyDescent="0.25">
      <c r="A1340" s="1">
        <v>91</v>
      </c>
      <c r="B1340" s="1" t="s">
        <v>82</v>
      </c>
      <c r="C1340" s="2">
        <v>41149</v>
      </c>
      <c r="D1340" s="3">
        <v>100</v>
      </c>
      <c r="E1340" s="1">
        <f>WEEKNUM(AdminTable[[#This Row],[Admin Date]])</f>
        <v>35</v>
      </c>
    </row>
    <row r="1341" spans="1:5" ht="10" x14ac:dyDescent="0.25">
      <c r="A1341" s="1">
        <v>91</v>
      </c>
      <c r="B1341" s="1" t="s">
        <v>82</v>
      </c>
      <c r="C1341" s="2">
        <v>41156</v>
      </c>
      <c r="D1341" s="3">
        <v>100</v>
      </c>
      <c r="E1341" s="1">
        <f>WEEKNUM(AdminTable[[#This Row],[Admin Date]])</f>
        <v>36</v>
      </c>
    </row>
    <row r="1342" spans="1:5" ht="10" x14ac:dyDescent="0.25">
      <c r="A1342" s="1">
        <v>91</v>
      </c>
      <c r="B1342" s="1" t="s">
        <v>83</v>
      </c>
      <c r="C1342" s="2">
        <v>41165</v>
      </c>
      <c r="D1342" s="3">
        <v>1</v>
      </c>
      <c r="E1342" s="1">
        <f>WEEKNUM(AdminTable[[#This Row],[Admin Date]])</f>
        <v>37</v>
      </c>
    </row>
    <row r="1343" spans="1:5" ht="10" x14ac:dyDescent="0.25">
      <c r="A1343" s="1">
        <v>91</v>
      </c>
      <c r="B1343" s="1" t="s">
        <v>83</v>
      </c>
      <c r="C1343" s="2">
        <v>41208</v>
      </c>
      <c r="D1343" s="3">
        <v>1</v>
      </c>
      <c r="E1343" s="1">
        <f>WEEKNUM(AdminTable[[#This Row],[Admin Date]])</f>
        <v>43</v>
      </c>
    </row>
    <row r="1344" spans="1:5" ht="10" x14ac:dyDescent="0.25">
      <c r="A1344" s="1">
        <v>92</v>
      </c>
      <c r="B1344" s="1" t="s">
        <v>82</v>
      </c>
      <c r="C1344" s="2">
        <v>41092</v>
      </c>
      <c r="D1344" s="3">
        <v>600</v>
      </c>
      <c r="E1344" s="1">
        <f>WEEKNUM(AdminTable[[#This Row],[Admin Date]])</f>
        <v>27</v>
      </c>
    </row>
    <row r="1345" spans="1:5" ht="10" x14ac:dyDescent="0.25">
      <c r="A1345" s="1">
        <v>92</v>
      </c>
      <c r="B1345" s="1" t="s">
        <v>82</v>
      </c>
      <c r="C1345" s="2">
        <v>41094</v>
      </c>
      <c r="D1345" s="3">
        <v>600</v>
      </c>
      <c r="E1345" s="1">
        <f>WEEKNUM(AdminTable[[#This Row],[Admin Date]])</f>
        <v>27</v>
      </c>
    </row>
    <row r="1346" spans="1:5" ht="10" x14ac:dyDescent="0.25">
      <c r="A1346" s="1">
        <v>92</v>
      </c>
      <c r="B1346" s="1" t="s">
        <v>82</v>
      </c>
      <c r="C1346" s="2">
        <v>41096</v>
      </c>
      <c r="D1346" s="3">
        <v>700</v>
      </c>
      <c r="E1346" s="1">
        <f>WEEKNUM(AdminTable[[#This Row],[Admin Date]])</f>
        <v>27</v>
      </c>
    </row>
    <row r="1347" spans="1:5" ht="10" x14ac:dyDescent="0.25">
      <c r="A1347" s="1">
        <v>92</v>
      </c>
      <c r="B1347" s="1" t="s">
        <v>82</v>
      </c>
      <c r="C1347" s="2">
        <v>41099</v>
      </c>
      <c r="D1347" s="3">
        <v>700</v>
      </c>
      <c r="E1347" s="1">
        <f>WEEKNUM(AdminTable[[#This Row],[Admin Date]])</f>
        <v>28</v>
      </c>
    </row>
    <row r="1348" spans="1:5" ht="10" x14ac:dyDescent="0.25">
      <c r="A1348" s="1">
        <v>92</v>
      </c>
      <c r="B1348" s="1" t="s">
        <v>82</v>
      </c>
      <c r="C1348" s="2">
        <v>41101</v>
      </c>
      <c r="D1348" s="3">
        <v>700</v>
      </c>
      <c r="E1348" s="1">
        <f>WEEKNUM(AdminTable[[#This Row],[Admin Date]])</f>
        <v>28</v>
      </c>
    </row>
    <row r="1349" spans="1:5" ht="10" x14ac:dyDescent="0.25">
      <c r="A1349" s="1">
        <v>92</v>
      </c>
      <c r="B1349" s="1" t="s">
        <v>82</v>
      </c>
      <c r="C1349" s="2">
        <v>41103</v>
      </c>
      <c r="D1349" s="3">
        <v>700</v>
      </c>
      <c r="E1349" s="1">
        <f>WEEKNUM(AdminTable[[#This Row],[Admin Date]])</f>
        <v>28</v>
      </c>
    </row>
    <row r="1350" spans="1:5" ht="10" x14ac:dyDescent="0.25">
      <c r="A1350" s="1">
        <v>92</v>
      </c>
      <c r="B1350" s="1" t="s">
        <v>82</v>
      </c>
      <c r="C1350" s="2">
        <v>41106</v>
      </c>
      <c r="D1350" s="3">
        <v>700</v>
      </c>
      <c r="E1350" s="1">
        <f>WEEKNUM(AdminTable[[#This Row],[Admin Date]])</f>
        <v>29</v>
      </c>
    </row>
    <row r="1351" spans="1:5" ht="10" x14ac:dyDescent="0.25">
      <c r="A1351" s="1">
        <v>92</v>
      </c>
      <c r="B1351" s="1" t="s">
        <v>82</v>
      </c>
      <c r="C1351" s="2">
        <v>41108</v>
      </c>
      <c r="D1351" s="3">
        <v>700</v>
      </c>
      <c r="E1351" s="1">
        <f>WEEKNUM(AdminTable[[#This Row],[Admin Date]])</f>
        <v>29</v>
      </c>
    </row>
    <row r="1352" spans="1:5" ht="10" x14ac:dyDescent="0.25">
      <c r="A1352" s="1">
        <v>92</v>
      </c>
      <c r="B1352" s="1" t="s">
        <v>82</v>
      </c>
      <c r="C1352" s="2">
        <v>41110</v>
      </c>
      <c r="D1352" s="3">
        <v>700</v>
      </c>
      <c r="E1352" s="1">
        <f>WEEKNUM(AdminTable[[#This Row],[Admin Date]])</f>
        <v>29</v>
      </c>
    </row>
    <row r="1353" spans="1:5" ht="10" x14ac:dyDescent="0.25">
      <c r="A1353" s="1">
        <v>92</v>
      </c>
      <c r="B1353" s="1" t="s">
        <v>82</v>
      </c>
      <c r="C1353" s="2">
        <v>41113</v>
      </c>
      <c r="D1353" s="3">
        <v>700</v>
      </c>
      <c r="E1353" s="1">
        <f>WEEKNUM(AdminTable[[#This Row],[Admin Date]])</f>
        <v>30</v>
      </c>
    </row>
    <row r="1354" spans="1:5" ht="10" x14ac:dyDescent="0.25">
      <c r="A1354" s="1">
        <v>92</v>
      </c>
      <c r="B1354" s="1" t="s">
        <v>82</v>
      </c>
      <c r="C1354" s="2">
        <v>41115</v>
      </c>
      <c r="D1354" s="3">
        <v>700</v>
      </c>
      <c r="E1354" s="1">
        <f>WEEKNUM(AdminTable[[#This Row],[Admin Date]])</f>
        <v>30</v>
      </c>
    </row>
    <row r="1355" spans="1:5" ht="10" x14ac:dyDescent="0.25">
      <c r="A1355" s="1">
        <v>92</v>
      </c>
      <c r="B1355" s="1" t="s">
        <v>82</v>
      </c>
      <c r="C1355" s="2">
        <v>41116</v>
      </c>
      <c r="D1355" s="3">
        <v>700</v>
      </c>
      <c r="E1355" s="1">
        <f>WEEKNUM(AdminTable[[#This Row],[Admin Date]])</f>
        <v>30</v>
      </c>
    </row>
    <row r="1356" spans="1:5" ht="10" x14ac:dyDescent="0.25">
      <c r="A1356" s="1">
        <v>92</v>
      </c>
      <c r="B1356" s="1" t="s">
        <v>82</v>
      </c>
      <c r="C1356" s="2">
        <v>41120</v>
      </c>
      <c r="D1356" s="3">
        <v>700</v>
      </c>
      <c r="E1356" s="1">
        <f>WEEKNUM(AdminTable[[#This Row],[Admin Date]])</f>
        <v>31</v>
      </c>
    </row>
    <row r="1357" spans="1:5" ht="10" x14ac:dyDescent="0.25">
      <c r="A1357" s="1">
        <v>92</v>
      </c>
      <c r="B1357" s="1" t="s">
        <v>82</v>
      </c>
      <c r="C1357" s="2">
        <v>41122</v>
      </c>
      <c r="D1357" s="3">
        <v>700</v>
      </c>
      <c r="E1357" s="1">
        <f>WEEKNUM(AdminTable[[#This Row],[Admin Date]])</f>
        <v>31</v>
      </c>
    </row>
    <row r="1358" spans="1:5" ht="10" x14ac:dyDescent="0.25">
      <c r="A1358" s="1">
        <v>92</v>
      </c>
      <c r="B1358" s="1" t="s">
        <v>82</v>
      </c>
      <c r="C1358" s="2">
        <v>41124</v>
      </c>
      <c r="D1358" s="3">
        <v>700</v>
      </c>
      <c r="E1358" s="1">
        <f>WEEKNUM(AdminTable[[#This Row],[Admin Date]])</f>
        <v>31</v>
      </c>
    </row>
    <row r="1359" spans="1:5" ht="10" x14ac:dyDescent="0.25">
      <c r="A1359" s="1">
        <v>92</v>
      </c>
      <c r="B1359" s="1" t="s">
        <v>82</v>
      </c>
      <c r="C1359" s="2">
        <v>41127</v>
      </c>
      <c r="D1359" s="3">
        <v>700</v>
      </c>
      <c r="E1359" s="1">
        <f>WEEKNUM(AdminTable[[#This Row],[Admin Date]])</f>
        <v>32</v>
      </c>
    </row>
    <row r="1360" spans="1:5" ht="10" x14ac:dyDescent="0.25">
      <c r="A1360" s="1">
        <v>92</v>
      </c>
      <c r="B1360" s="1" t="s">
        <v>82</v>
      </c>
      <c r="C1360" s="2">
        <v>41129</v>
      </c>
      <c r="D1360" s="3">
        <v>700</v>
      </c>
      <c r="E1360" s="1">
        <f>WEEKNUM(AdminTable[[#This Row],[Admin Date]])</f>
        <v>32</v>
      </c>
    </row>
    <row r="1361" spans="1:5" ht="10" x14ac:dyDescent="0.25">
      <c r="A1361" s="1">
        <v>92</v>
      </c>
      <c r="B1361" s="1" t="s">
        <v>82</v>
      </c>
      <c r="C1361" s="2">
        <v>41131</v>
      </c>
      <c r="D1361" s="3">
        <v>700</v>
      </c>
      <c r="E1361" s="1">
        <f>WEEKNUM(AdminTable[[#This Row],[Admin Date]])</f>
        <v>32</v>
      </c>
    </row>
    <row r="1362" spans="1:5" ht="10" x14ac:dyDescent="0.25">
      <c r="A1362" s="1">
        <v>92</v>
      </c>
      <c r="B1362" s="1" t="s">
        <v>82</v>
      </c>
      <c r="C1362" s="2">
        <v>41134</v>
      </c>
      <c r="D1362" s="3">
        <v>700</v>
      </c>
      <c r="E1362" s="1">
        <f>WEEKNUM(AdminTable[[#This Row],[Admin Date]])</f>
        <v>33</v>
      </c>
    </row>
    <row r="1363" spans="1:5" ht="10" x14ac:dyDescent="0.25">
      <c r="A1363" s="1">
        <v>92</v>
      </c>
      <c r="B1363" s="1" t="s">
        <v>82</v>
      </c>
      <c r="C1363" s="2">
        <v>41136</v>
      </c>
      <c r="D1363" s="3">
        <v>700</v>
      </c>
      <c r="E1363" s="1">
        <f>WEEKNUM(AdminTable[[#This Row],[Admin Date]])</f>
        <v>33</v>
      </c>
    </row>
    <row r="1364" spans="1:5" ht="10" x14ac:dyDescent="0.25">
      <c r="A1364" s="1">
        <v>92</v>
      </c>
      <c r="B1364" s="1" t="s">
        <v>82</v>
      </c>
      <c r="C1364" s="2">
        <v>41137</v>
      </c>
      <c r="D1364" s="3">
        <v>700</v>
      </c>
      <c r="E1364" s="1">
        <f>WEEKNUM(AdminTable[[#This Row],[Admin Date]])</f>
        <v>33</v>
      </c>
    </row>
    <row r="1365" spans="1:5" ht="10" x14ac:dyDescent="0.25">
      <c r="A1365" s="1">
        <v>92</v>
      </c>
      <c r="B1365" s="1" t="s">
        <v>82</v>
      </c>
      <c r="C1365" s="2">
        <v>41141</v>
      </c>
      <c r="D1365" s="3">
        <v>700</v>
      </c>
      <c r="E1365" s="1">
        <f>WEEKNUM(AdminTable[[#This Row],[Admin Date]])</f>
        <v>34</v>
      </c>
    </row>
    <row r="1366" spans="1:5" ht="10" x14ac:dyDescent="0.25">
      <c r="A1366" s="1">
        <v>92</v>
      </c>
      <c r="B1366" s="1" t="s">
        <v>82</v>
      </c>
      <c r="C1366" s="2">
        <v>41143</v>
      </c>
      <c r="D1366" s="3">
        <v>700</v>
      </c>
      <c r="E1366" s="1">
        <f>WEEKNUM(AdminTable[[#This Row],[Admin Date]])</f>
        <v>34</v>
      </c>
    </row>
    <row r="1367" spans="1:5" ht="10" x14ac:dyDescent="0.25">
      <c r="A1367" s="1">
        <v>92</v>
      </c>
      <c r="B1367" s="1" t="s">
        <v>82</v>
      </c>
      <c r="C1367" s="2">
        <v>41145</v>
      </c>
      <c r="D1367" s="3">
        <v>700</v>
      </c>
      <c r="E1367" s="1">
        <f>WEEKNUM(AdminTable[[#This Row],[Admin Date]])</f>
        <v>34</v>
      </c>
    </row>
    <row r="1368" spans="1:5" ht="10" x14ac:dyDescent="0.25">
      <c r="A1368" s="1">
        <v>92</v>
      </c>
      <c r="B1368" s="1" t="s">
        <v>82</v>
      </c>
      <c r="C1368" s="2">
        <v>41148</v>
      </c>
      <c r="D1368" s="3">
        <v>700</v>
      </c>
      <c r="E1368" s="1">
        <f>WEEKNUM(AdminTable[[#This Row],[Admin Date]])</f>
        <v>35</v>
      </c>
    </row>
    <row r="1369" spans="1:5" ht="10" x14ac:dyDescent="0.25">
      <c r="A1369" s="1">
        <v>92</v>
      </c>
      <c r="B1369" s="1" t="s">
        <v>82</v>
      </c>
      <c r="C1369" s="2">
        <v>41150</v>
      </c>
      <c r="D1369" s="3">
        <v>700</v>
      </c>
      <c r="E1369" s="1">
        <f>WEEKNUM(AdminTable[[#This Row],[Admin Date]])</f>
        <v>35</v>
      </c>
    </row>
    <row r="1370" spans="1:5" ht="10" x14ac:dyDescent="0.25">
      <c r="A1370" s="1">
        <v>92</v>
      </c>
      <c r="B1370" s="1" t="s">
        <v>82</v>
      </c>
      <c r="C1370" s="2">
        <v>41152</v>
      </c>
      <c r="D1370" s="3">
        <v>700</v>
      </c>
      <c r="E1370" s="1">
        <f>WEEKNUM(AdminTable[[#This Row],[Admin Date]])</f>
        <v>35</v>
      </c>
    </row>
    <row r="1371" spans="1:5" ht="10" x14ac:dyDescent="0.25">
      <c r="A1371" s="1">
        <v>92</v>
      </c>
      <c r="B1371" s="1" t="s">
        <v>82</v>
      </c>
      <c r="C1371" s="2">
        <v>41155</v>
      </c>
      <c r="D1371" s="3">
        <v>700</v>
      </c>
      <c r="E1371" s="1">
        <f>WEEKNUM(AdminTable[[#This Row],[Admin Date]])</f>
        <v>36</v>
      </c>
    </row>
    <row r="1372" spans="1:5" ht="10" x14ac:dyDescent="0.25">
      <c r="A1372" s="1">
        <v>92</v>
      </c>
      <c r="B1372" s="1" t="s">
        <v>82</v>
      </c>
      <c r="C1372" s="2">
        <v>41157</v>
      </c>
      <c r="D1372" s="3">
        <v>700</v>
      </c>
      <c r="E1372" s="1">
        <f>WEEKNUM(AdminTable[[#This Row],[Admin Date]])</f>
        <v>36</v>
      </c>
    </row>
    <row r="1373" spans="1:5" ht="10" x14ac:dyDescent="0.25">
      <c r="A1373" s="1">
        <v>92</v>
      </c>
      <c r="B1373" s="1" t="s">
        <v>83</v>
      </c>
      <c r="C1373" s="2">
        <v>41164</v>
      </c>
      <c r="D1373" s="3">
        <v>2</v>
      </c>
      <c r="E1373" s="1">
        <f>WEEKNUM(AdminTable[[#This Row],[Admin Date]])</f>
        <v>37</v>
      </c>
    </row>
    <row r="1374" spans="1:5" ht="10" x14ac:dyDescent="0.25">
      <c r="A1374" s="1">
        <v>92</v>
      </c>
      <c r="B1374" s="1" t="s">
        <v>83</v>
      </c>
      <c r="C1374" s="2">
        <v>41192</v>
      </c>
      <c r="D1374" s="3">
        <v>3</v>
      </c>
      <c r="E1374" s="1">
        <f>WEEKNUM(AdminTable[[#This Row],[Admin Date]])</f>
        <v>41</v>
      </c>
    </row>
    <row r="1375" spans="1:5" ht="10" x14ac:dyDescent="0.25">
      <c r="A1375" s="1">
        <v>92</v>
      </c>
      <c r="B1375" s="1" t="s">
        <v>83</v>
      </c>
      <c r="C1375" s="2">
        <v>41227</v>
      </c>
      <c r="D1375" s="3">
        <v>3</v>
      </c>
      <c r="E1375" s="1">
        <f>WEEKNUM(AdminTable[[#This Row],[Admin Date]])</f>
        <v>46</v>
      </c>
    </row>
    <row r="1376" spans="1:5" ht="10" x14ac:dyDescent="0.25">
      <c r="A1376" s="1">
        <v>93</v>
      </c>
      <c r="B1376" s="1" t="s">
        <v>82</v>
      </c>
      <c r="C1376" s="2">
        <v>41092</v>
      </c>
      <c r="D1376" s="3">
        <v>20000</v>
      </c>
      <c r="E1376" s="1">
        <f>WEEKNUM(AdminTable[[#This Row],[Admin Date]])</f>
        <v>27</v>
      </c>
    </row>
    <row r="1377" spans="1:5" ht="10" x14ac:dyDescent="0.25">
      <c r="A1377" s="1">
        <v>93</v>
      </c>
      <c r="B1377" s="1" t="s">
        <v>82</v>
      </c>
      <c r="C1377" s="2">
        <v>41110</v>
      </c>
      <c r="D1377" s="3">
        <v>20000</v>
      </c>
      <c r="E1377" s="1">
        <f>WEEKNUM(AdminTable[[#This Row],[Admin Date]])</f>
        <v>29</v>
      </c>
    </row>
    <row r="1378" spans="1:5" ht="10" x14ac:dyDescent="0.25">
      <c r="A1378" s="1">
        <v>93</v>
      </c>
      <c r="B1378" s="1" t="s">
        <v>82</v>
      </c>
      <c r="C1378" s="2">
        <v>41136</v>
      </c>
      <c r="D1378" s="3">
        <v>20000</v>
      </c>
      <c r="E1378" s="1">
        <f>WEEKNUM(AdminTable[[#This Row],[Admin Date]])</f>
        <v>33</v>
      </c>
    </row>
    <row r="1379" spans="1:5" ht="10" x14ac:dyDescent="0.25">
      <c r="A1379" s="1">
        <v>93</v>
      </c>
      <c r="B1379" s="1" t="s">
        <v>82</v>
      </c>
      <c r="C1379" s="2">
        <v>41138</v>
      </c>
      <c r="D1379" s="3">
        <v>20000</v>
      </c>
      <c r="E1379" s="1">
        <f>WEEKNUM(AdminTable[[#This Row],[Admin Date]])</f>
        <v>33</v>
      </c>
    </row>
    <row r="1380" spans="1:5" ht="10" x14ac:dyDescent="0.25">
      <c r="A1380" s="1">
        <v>93</v>
      </c>
      <c r="B1380" s="1" t="s">
        <v>82</v>
      </c>
      <c r="C1380" s="2">
        <v>41143</v>
      </c>
      <c r="D1380" s="3">
        <v>20000</v>
      </c>
      <c r="E1380" s="1">
        <f>WEEKNUM(AdminTable[[#This Row],[Admin Date]])</f>
        <v>34</v>
      </c>
    </row>
    <row r="1381" spans="1:5" ht="10" x14ac:dyDescent="0.25">
      <c r="A1381" s="1">
        <v>93</v>
      </c>
      <c r="B1381" s="1" t="s">
        <v>82</v>
      </c>
      <c r="C1381" s="2">
        <v>41150</v>
      </c>
      <c r="D1381" s="3">
        <v>20000</v>
      </c>
      <c r="E1381" s="1">
        <f>WEEKNUM(AdminTable[[#This Row],[Admin Date]])</f>
        <v>35</v>
      </c>
    </row>
    <row r="1382" spans="1:5" ht="10" x14ac:dyDescent="0.25">
      <c r="A1382" s="1">
        <v>94</v>
      </c>
      <c r="B1382" s="1" t="s">
        <v>82</v>
      </c>
      <c r="C1382" s="2">
        <v>41092</v>
      </c>
      <c r="D1382" s="3">
        <v>4200</v>
      </c>
      <c r="E1382" s="1">
        <f>WEEKNUM(AdminTable[[#This Row],[Admin Date]])</f>
        <v>27</v>
      </c>
    </row>
    <row r="1383" spans="1:5" ht="10" x14ac:dyDescent="0.25">
      <c r="A1383" s="1">
        <v>94</v>
      </c>
      <c r="B1383" s="1" t="s">
        <v>82</v>
      </c>
      <c r="C1383" s="2">
        <v>41096</v>
      </c>
      <c r="D1383" s="3">
        <v>4200</v>
      </c>
      <c r="E1383" s="1">
        <f>WEEKNUM(AdminTable[[#This Row],[Admin Date]])</f>
        <v>27</v>
      </c>
    </row>
    <row r="1384" spans="1:5" ht="10" x14ac:dyDescent="0.25">
      <c r="A1384" s="1">
        <v>94</v>
      </c>
      <c r="B1384" s="1" t="s">
        <v>82</v>
      </c>
      <c r="C1384" s="2">
        <v>41101</v>
      </c>
      <c r="D1384" s="3">
        <v>4800</v>
      </c>
      <c r="E1384" s="1">
        <f>WEEKNUM(AdminTable[[#This Row],[Admin Date]])</f>
        <v>28</v>
      </c>
    </row>
    <row r="1385" spans="1:5" ht="10" x14ac:dyDescent="0.25">
      <c r="A1385" s="1">
        <v>94</v>
      </c>
      <c r="B1385" s="1" t="s">
        <v>82</v>
      </c>
      <c r="C1385" s="2">
        <v>41103</v>
      </c>
      <c r="D1385" s="3">
        <v>4800</v>
      </c>
      <c r="E1385" s="1">
        <f>WEEKNUM(AdminTable[[#This Row],[Admin Date]])</f>
        <v>28</v>
      </c>
    </row>
    <row r="1386" spans="1:5" ht="10" x14ac:dyDescent="0.25">
      <c r="A1386" s="1">
        <v>94</v>
      </c>
      <c r="B1386" s="1" t="s">
        <v>82</v>
      </c>
      <c r="C1386" s="2">
        <v>41106</v>
      </c>
      <c r="D1386" s="3">
        <v>4800</v>
      </c>
      <c r="E1386" s="1">
        <f>WEEKNUM(AdminTable[[#This Row],[Admin Date]])</f>
        <v>29</v>
      </c>
    </row>
    <row r="1387" spans="1:5" ht="10" x14ac:dyDescent="0.25">
      <c r="A1387" s="1">
        <v>94</v>
      </c>
      <c r="B1387" s="1" t="s">
        <v>82</v>
      </c>
      <c r="C1387" s="2">
        <v>41108</v>
      </c>
      <c r="D1387" s="3">
        <v>4800</v>
      </c>
      <c r="E1387" s="1">
        <f>WEEKNUM(AdminTable[[#This Row],[Admin Date]])</f>
        <v>29</v>
      </c>
    </row>
    <row r="1388" spans="1:5" ht="10" x14ac:dyDescent="0.25">
      <c r="A1388" s="1">
        <v>94</v>
      </c>
      <c r="B1388" s="1" t="s">
        <v>82</v>
      </c>
      <c r="C1388" s="2">
        <v>41110</v>
      </c>
      <c r="D1388" s="3">
        <v>5800</v>
      </c>
      <c r="E1388" s="1">
        <f>WEEKNUM(AdminTable[[#This Row],[Admin Date]])</f>
        <v>29</v>
      </c>
    </row>
    <row r="1389" spans="1:5" ht="10" x14ac:dyDescent="0.25">
      <c r="A1389" s="1">
        <v>94</v>
      </c>
      <c r="B1389" s="1" t="s">
        <v>82</v>
      </c>
      <c r="C1389" s="2">
        <v>41113</v>
      </c>
      <c r="D1389" s="3">
        <v>5800</v>
      </c>
      <c r="E1389" s="1">
        <f>WEEKNUM(AdminTable[[#This Row],[Admin Date]])</f>
        <v>30</v>
      </c>
    </row>
    <row r="1390" spans="1:5" ht="10" x14ac:dyDescent="0.25">
      <c r="A1390" s="1">
        <v>94</v>
      </c>
      <c r="B1390" s="1" t="s">
        <v>82</v>
      </c>
      <c r="C1390" s="2">
        <v>41115</v>
      </c>
      <c r="D1390" s="3">
        <v>5800</v>
      </c>
      <c r="E1390" s="1">
        <f>WEEKNUM(AdminTable[[#This Row],[Admin Date]])</f>
        <v>30</v>
      </c>
    </row>
    <row r="1391" spans="1:5" ht="10" x14ac:dyDescent="0.25">
      <c r="A1391" s="1">
        <v>94</v>
      </c>
      <c r="B1391" s="1" t="s">
        <v>82</v>
      </c>
      <c r="C1391" s="2">
        <v>41117</v>
      </c>
      <c r="D1391" s="3">
        <v>5800</v>
      </c>
      <c r="E1391" s="1">
        <f>WEEKNUM(AdminTable[[#This Row],[Admin Date]])</f>
        <v>30</v>
      </c>
    </row>
    <row r="1392" spans="1:5" ht="10" x14ac:dyDescent="0.25">
      <c r="A1392" s="1">
        <v>94</v>
      </c>
      <c r="B1392" s="1" t="s">
        <v>82</v>
      </c>
      <c r="C1392" s="2">
        <v>41120</v>
      </c>
      <c r="D1392" s="3">
        <v>5800</v>
      </c>
      <c r="E1392" s="1">
        <f>WEEKNUM(AdminTable[[#This Row],[Admin Date]])</f>
        <v>31</v>
      </c>
    </row>
    <row r="1393" spans="1:5" ht="10" x14ac:dyDescent="0.25">
      <c r="A1393" s="1">
        <v>94</v>
      </c>
      <c r="B1393" s="1" t="s">
        <v>82</v>
      </c>
      <c r="C1393" s="2">
        <v>41122</v>
      </c>
      <c r="D1393" s="3">
        <v>5800</v>
      </c>
      <c r="E1393" s="1">
        <f>WEEKNUM(AdminTable[[#This Row],[Admin Date]])</f>
        <v>31</v>
      </c>
    </row>
    <row r="1394" spans="1:5" ht="10" x14ac:dyDescent="0.25">
      <c r="A1394" s="1">
        <v>94</v>
      </c>
      <c r="B1394" s="1" t="s">
        <v>82</v>
      </c>
      <c r="C1394" s="2">
        <v>41124</v>
      </c>
      <c r="D1394" s="3">
        <v>6400</v>
      </c>
      <c r="E1394" s="1">
        <f>WEEKNUM(AdminTable[[#This Row],[Admin Date]])</f>
        <v>31</v>
      </c>
    </row>
    <row r="1395" spans="1:5" ht="10" x14ac:dyDescent="0.25">
      <c r="A1395" s="1">
        <v>94</v>
      </c>
      <c r="B1395" s="1" t="s">
        <v>82</v>
      </c>
      <c r="C1395" s="2">
        <v>41127</v>
      </c>
      <c r="D1395" s="3">
        <v>6400</v>
      </c>
      <c r="E1395" s="1">
        <f>WEEKNUM(AdminTable[[#This Row],[Admin Date]])</f>
        <v>32</v>
      </c>
    </row>
    <row r="1396" spans="1:5" ht="10" x14ac:dyDescent="0.25">
      <c r="A1396" s="1">
        <v>94</v>
      </c>
      <c r="B1396" s="1" t="s">
        <v>82</v>
      </c>
      <c r="C1396" s="2">
        <v>41129</v>
      </c>
      <c r="D1396" s="3">
        <v>6400</v>
      </c>
      <c r="E1396" s="1">
        <f>WEEKNUM(AdminTable[[#This Row],[Admin Date]])</f>
        <v>32</v>
      </c>
    </row>
    <row r="1397" spans="1:5" ht="10" x14ac:dyDescent="0.25">
      <c r="A1397" s="1">
        <v>94</v>
      </c>
      <c r="B1397" s="1" t="s">
        <v>82</v>
      </c>
      <c r="C1397" s="2">
        <v>41131</v>
      </c>
      <c r="D1397" s="3">
        <v>6400</v>
      </c>
      <c r="E1397" s="1">
        <f>WEEKNUM(AdminTable[[#This Row],[Admin Date]])</f>
        <v>32</v>
      </c>
    </row>
    <row r="1398" spans="1:5" ht="10" x14ac:dyDescent="0.25">
      <c r="A1398" s="1">
        <v>94</v>
      </c>
      <c r="B1398" s="1" t="s">
        <v>82</v>
      </c>
      <c r="C1398" s="2">
        <v>41134</v>
      </c>
      <c r="D1398" s="3">
        <v>6400</v>
      </c>
      <c r="E1398" s="1">
        <f>WEEKNUM(AdminTable[[#This Row],[Admin Date]])</f>
        <v>33</v>
      </c>
    </row>
    <row r="1399" spans="1:5" ht="10" x14ac:dyDescent="0.25">
      <c r="A1399" s="1">
        <v>94</v>
      </c>
      <c r="B1399" s="1" t="s">
        <v>82</v>
      </c>
      <c r="C1399" s="2">
        <v>41136</v>
      </c>
      <c r="D1399" s="3">
        <v>6400</v>
      </c>
      <c r="E1399" s="1">
        <f>WEEKNUM(AdminTable[[#This Row],[Admin Date]])</f>
        <v>33</v>
      </c>
    </row>
    <row r="1400" spans="1:5" ht="10" x14ac:dyDescent="0.25">
      <c r="A1400" s="1">
        <v>94</v>
      </c>
      <c r="B1400" s="1" t="s">
        <v>82</v>
      </c>
      <c r="C1400" s="2">
        <v>41138</v>
      </c>
      <c r="D1400" s="3">
        <v>6400</v>
      </c>
      <c r="E1400" s="1">
        <f>WEEKNUM(AdminTable[[#This Row],[Admin Date]])</f>
        <v>33</v>
      </c>
    </row>
    <row r="1401" spans="1:5" ht="10" x14ac:dyDescent="0.25">
      <c r="A1401" s="1">
        <v>94</v>
      </c>
      <c r="B1401" s="1" t="s">
        <v>82</v>
      </c>
      <c r="C1401" s="2">
        <v>41141</v>
      </c>
      <c r="D1401" s="3">
        <v>6400</v>
      </c>
      <c r="E1401" s="1">
        <f>WEEKNUM(AdminTable[[#This Row],[Admin Date]])</f>
        <v>34</v>
      </c>
    </row>
    <row r="1402" spans="1:5" ht="10" x14ac:dyDescent="0.25">
      <c r="A1402" s="1">
        <v>94</v>
      </c>
      <c r="B1402" s="1" t="s">
        <v>82</v>
      </c>
      <c r="C1402" s="2">
        <v>41143</v>
      </c>
      <c r="D1402" s="3">
        <v>6400</v>
      </c>
      <c r="E1402" s="1">
        <f>WEEKNUM(AdminTable[[#This Row],[Admin Date]])</f>
        <v>34</v>
      </c>
    </row>
    <row r="1403" spans="1:5" ht="10" x14ac:dyDescent="0.25">
      <c r="A1403" s="1">
        <v>94</v>
      </c>
      <c r="B1403" s="1" t="s">
        <v>82</v>
      </c>
      <c r="C1403" s="2">
        <v>41145</v>
      </c>
      <c r="D1403" s="3">
        <v>6400</v>
      </c>
      <c r="E1403" s="1">
        <f>WEEKNUM(AdminTable[[#This Row],[Admin Date]])</f>
        <v>34</v>
      </c>
    </row>
    <row r="1404" spans="1:5" ht="10" x14ac:dyDescent="0.25">
      <c r="A1404" s="1">
        <v>94</v>
      </c>
      <c r="B1404" s="1" t="s">
        <v>82</v>
      </c>
      <c r="C1404" s="2">
        <v>41148</v>
      </c>
      <c r="D1404" s="3">
        <v>6400</v>
      </c>
      <c r="E1404" s="1">
        <f>WEEKNUM(AdminTable[[#This Row],[Admin Date]])</f>
        <v>35</v>
      </c>
    </row>
    <row r="1405" spans="1:5" ht="10" x14ac:dyDescent="0.25">
      <c r="A1405" s="1">
        <v>94</v>
      </c>
      <c r="B1405" s="1" t="s">
        <v>82</v>
      </c>
      <c r="C1405" s="2">
        <v>41150</v>
      </c>
      <c r="D1405" s="3">
        <v>6400</v>
      </c>
      <c r="E1405" s="1">
        <f>WEEKNUM(AdminTable[[#This Row],[Admin Date]])</f>
        <v>35</v>
      </c>
    </row>
    <row r="1406" spans="1:5" ht="10" x14ac:dyDescent="0.25">
      <c r="A1406" s="1">
        <v>94</v>
      </c>
      <c r="B1406" s="1" t="s">
        <v>82</v>
      </c>
      <c r="C1406" s="2">
        <v>41152</v>
      </c>
      <c r="D1406" s="3">
        <v>6400</v>
      </c>
      <c r="E1406" s="1">
        <f>WEEKNUM(AdminTable[[#This Row],[Admin Date]])</f>
        <v>35</v>
      </c>
    </row>
    <row r="1407" spans="1:5" ht="10" x14ac:dyDescent="0.25">
      <c r="A1407" s="1">
        <v>94</v>
      </c>
      <c r="B1407" s="1" t="s">
        <v>82</v>
      </c>
      <c r="C1407" s="2">
        <v>41155</v>
      </c>
      <c r="D1407" s="3">
        <v>6400</v>
      </c>
      <c r="E1407" s="1">
        <f>WEEKNUM(AdminTable[[#This Row],[Admin Date]])</f>
        <v>36</v>
      </c>
    </row>
    <row r="1408" spans="1:5" ht="10" x14ac:dyDescent="0.25">
      <c r="A1408" s="1">
        <v>94</v>
      </c>
      <c r="B1408" s="1" t="s">
        <v>82</v>
      </c>
      <c r="C1408" s="2">
        <v>41157</v>
      </c>
      <c r="D1408" s="3">
        <v>6400</v>
      </c>
      <c r="E1408" s="1">
        <f>WEEKNUM(AdminTable[[#This Row],[Admin Date]])</f>
        <v>36</v>
      </c>
    </row>
    <row r="1409" spans="1:5" ht="10" x14ac:dyDescent="0.25">
      <c r="A1409" s="1">
        <v>94</v>
      </c>
      <c r="B1409" s="1" t="s">
        <v>83</v>
      </c>
      <c r="C1409" s="2">
        <v>41164</v>
      </c>
      <c r="D1409" s="3">
        <v>10</v>
      </c>
      <c r="E1409" s="1">
        <f>WEEKNUM(AdminTable[[#This Row],[Admin Date]])</f>
        <v>37</v>
      </c>
    </row>
    <row r="1410" spans="1:5" ht="10" x14ac:dyDescent="0.25">
      <c r="A1410" s="1">
        <v>94</v>
      </c>
      <c r="B1410" s="1" t="s">
        <v>83</v>
      </c>
      <c r="C1410" s="2">
        <v>41227</v>
      </c>
      <c r="D1410" s="3">
        <v>1</v>
      </c>
      <c r="E1410" s="1">
        <f>WEEKNUM(AdminTable[[#This Row],[Admin Date]])</f>
        <v>46</v>
      </c>
    </row>
    <row r="1411" spans="1:5" ht="10" x14ac:dyDescent="0.25">
      <c r="A1411" s="1">
        <v>95</v>
      </c>
      <c r="B1411" s="1" t="s">
        <v>82</v>
      </c>
      <c r="C1411" s="2">
        <v>41125</v>
      </c>
      <c r="D1411" s="3">
        <v>3000</v>
      </c>
      <c r="E1411" s="1">
        <f>WEEKNUM(AdminTable[[#This Row],[Admin Date]])</f>
        <v>31</v>
      </c>
    </row>
    <row r="1412" spans="1:5" ht="10" x14ac:dyDescent="0.25">
      <c r="A1412" s="1">
        <v>95</v>
      </c>
      <c r="B1412" s="1" t="s">
        <v>82</v>
      </c>
      <c r="C1412" s="2">
        <v>41128</v>
      </c>
      <c r="D1412" s="3">
        <v>3000</v>
      </c>
      <c r="E1412" s="1">
        <f>WEEKNUM(AdminTable[[#This Row],[Admin Date]])</f>
        <v>32</v>
      </c>
    </row>
    <row r="1413" spans="1:5" ht="10" x14ac:dyDescent="0.25">
      <c r="A1413" s="1">
        <v>95</v>
      </c>
      <c r="B1413" s="1" t="s">
        <v>82</v>
      </c>
      <c r="C1413" s="2">
        <v>41130</v>
      </c>
      <c r="D1413" s="3">
        <v>3000</v>
      </c>
      <c r="E1413" s="1">
        <f>WEEKNUM(AdminTable[[#This Row],[Admin Date]])</f>
        <v>32</v>
      </c>
    </row>
    <row r="1414" spans="1:5" ht="10" x14ac:dyDescent="0.25">
      <c r="A1414" s="1">
        <v>95</v>
      </c>
      <c r="B1414" s="1" t="s">
        <v>82</v>
      </c>
      <c r="C1414" s="2">
        <v>41132</v>
      </c>
      <c r="D1414" s="3">
        <v>3000</v>
      </c>
      <c r="E1414" s="1">
        <f>WEEKNUM(AdminTable[[#This Row],[Admin Date]])</f>
        <v>32</v>
      </c>
    </row>
    <row r="1415" spans="1:5" ht="10" x14ac:dyDescent="0.25">
      <c r="A1415" s="1">
        <v>95</v>
      </c>
      <c r="B1415" s="1" t="s">
        <v>82</v>
      </c>
      <c r="C1415" s="2">
        <v>41135</v>
      </c>
      <c r="D1415" s="3">
        <v>3000</v>
      </c>
      <c r="E1415" s="1">
        <f>WEEKNUM(AdminTable[[#This Row],[Admin Date]])</f>
        <v>33</v>
      </c>
    </row>
    <row r="1416" spans="1:5" ht="10" x14ac:dyDescent="0.25">
      <c r="A1416" s="1">
        <v>95</v>
      </c>
      <c r="B1416" s="1" t="s">
        <v>82</v>
      </c>
      <c r="C1416" s="2">
        <v>41137</v>
      </c>
      <c r="D1416" s="3">
        <v>3000</v>
      </c>
      <c r="E1416" s="1">
        <f>WEEKNUM(AdminTable[[#This Row],[Admin Date]])</f>
        <v>33</v>
      </c>
    </row>
    <row r="1417" spans="1:5" ht="10" x14ac:dyDescent="0.25">
      <c r="A1417" s="1">
        <v>95</v>
      </c>
      <c r="B1417" s="1" t="s">
        <v>82</v>
      </c>
      <c r="C1417" s="2">
        <v>41139</v>
      </c>
      <c r="D1417" s="3">
        <v>3600</v>
      </c>
      <c r="E1417" s="1">
        <f>WEEKNUM(AdminTable[[#This Row],[Admin Date]])</f>
        <v>33</v>
      </c>
    </row>
    <row r="1418" spans="1:5" ht="10" x14ac:dyDescent="0.25">
      <c r="A1418" s="1">
        <v>95</v>
      </c>
      <c r="B1418" s="1" t="s">
        <v>82</v>
      </c>
      <c r="C1418" s="2">
        <v>41142</v>
      </c>
      <c r="D1418" s="3">
        <v>3600</v>
      </c>
      <c r="E1418" s="1">
        <f>WEEKNUM(AdminTable[[#This Row],[Admin Date]])</f>
        <v>34</v>
      </c>
    </row>
    <row r="1419" spans="1:5" ht="10" x14ac:dyDescent="0.25">
      <c r="A1419" s="1">
        <v>95</v>
      </c>
      <c r="B1419" s="1" t="s">
        <v>82</v>
      </c>
      <c r="C1419" s="2">
        <v>41144</v>
      </c>
      <c r="D1419" s="3">
        <v>3600</v>
      </c>
      <c r="E1419" s="1">
        <f>WEEKNUM(AdminTable[[#This Row],[Admin Date]])</f>
        <v>34</v>
      </c>
    </row>
    <row r="1420" spans="1:5" ht="10" x14ac:dyDescent="0.25">
      <c r="A1420" s="1">
        <v>96</v>
      </c>
      <c r="B1420" s="1" t="s">
        <v>82</v>
      </c>
      <c r="C1420" s="2">
        <v>41097</v>
      </c>
      <c r="D1420" s="3">
        <v>1200</v>
      </c>
      <c r="E1420" s="1">
        <f>WEEKNUM(AdminTable[[#This Row],[Admin Date]])</f>
        <v>27</v>
      </c>
    </row>
    <row r="1421" spans="1:5" ht="10" x14ac:dyDescent="0.25">
      <c r="A1421" s="1">
        <v>96</v>
      </c>
      <c r="B1421" s="1" t="s">
        <v>82</v>
      </c>
      <c r="C1421" s="2">
        <v>41100</v>
      </c>
      <c r="D1421" s="3">
        <v>1200</v>
      </c>
      <c r="E1421" s="1">
        <f>WEEKNUM(AdminTable[[#This Row],[Admin Date]])</f>
        <v>28</v>
      </c>
    </row>
    <row r="1422" spans="1:5" ht="10" x14ac:dyDescent="0.25">
      <c r="A1422" s="1">
        <v>96</v>
      </c>
      <c r="B1422" s="1" t="s">
        <v>82</v>
      </c>
      <c r="C1422" s="2">
        <v>41102</v>
      </c>
      <c r="D1422" s="3">
        <v>1200</v>
      </c>
      <c r="E1422" s="1">
        <f>WEEKNUM(AdminTable[[#This Row],[Admin Date]])</f>
        <v>28</v>
      </c>
    </row>
    <row r="1423" spans="1:5" ht="10" x14ac:dyDescent="0.25">
      <c r="A1423" s="1">
        <v>96</v>
      </c>
      <c r="B1423" s="1" t="s">
        <v>82</v>
      </c>
      <c r="C1423" s="2">
        <v>41104</v>
      </c>
      <c r="D1423" s="3">
        <v>1200</v>
      </c>
      <c r="E1423" s="1">
        <f>WEEKNUM(AdminTable[[#This Row],[Admin Date]])</f>
        <v>28</v>
      </c>
    </row>
    <row r="1424" spans="1:5" ht="10" x14ac:dyDescent="0.25">
      <c r="A1424" s="1">
        <v>96</v>
      </c>
      <c r="B1424" s="1" t="s">
        <v>82</v>
      </c>
      <c r="C1424" s="2">
        <v>41107</v>
      </c>
      <c r="D1424" s="3">
        <v>1200</v>
      </c>
      <c r="E1424" s="1">
        <f>WEEKNUM(AdminTable[[#This Row],[Admin Date]])</f>
        <v>29</v>
      </c>
    </row>
    <row r="1425" spans="1:5" ht="10" x14ac:dyDescent="0.25">
      <c r="A1425" s="1">
        <v>96</v>
      </c>
      <c r="B1425" s="1" t="s">
        <v>82</v>
      </c>
      <c r="C1425" s="2">
        <v>41109</v>
      </c>
      <c r="D1425" s="3">
        <v>1200</v>
      </c>
      <c r="E1425" s="1">
        <f>WEEKNUM(AdminTable[[#This Row],[Admin Date]])</f>
        <v>29</v>
      </c>
    </row>
    <row r="1426" spans="1:5" ht="10" x14ac:dyDescent="0.25">
      <c r="A1426" s="1">
        <v>96</v>
      </c>
      <c r="B1426" s="1" t="s">
        <v>82</v>
      </c>
      <c r="C1426" s="2">
        <v>41111</v>
      </c>
      <c r="D1426" s="3">
        <v>1200</v>
      </c>
      <c r="E1426" s="1">
        <f>WEEKNUM(AdminTable[[#This Row],[Admin Date]])</f>
        <v>29</v>
      </c>
    </row>
    <row r="1427" spans="1:5" ht="10" x14ac:dyDescent="0.25">
      <c r="A1427" s="1">
        <v>96</v>
      </c>
      <c r="B1427" s="1" t="s">
        <v>82</v>
      </c>
      <c r="C1427" s="2">
        <v>41114</v>
      </c>
      <c r="D1427" s="3">
        <v>1200</v>
      </c>
      <c r="E1427" s="1">
        <f>WEEKNUM(AdminTable[[#This Row],[Admin Date]])</f>
        <v>30</v>
      </c>
    </row>
    <row r="1428" spans="1:5" ht="10" x14ac:dyDescent="0.25">
      <c r="A1428" s="1">
        <v>96</v>
      </c>
      <c r="B1428" s="1" t="s">
        <v>82</v>
      </c>
      <c r="C1428" s="2">
        <v>41116</v>
      </c>
      <c r="D1428" s="3">
        <v>1200</v>
      </c>
      <c r="E1428" s="1">
        <f>WEEKNUM(AdminTable[[#This Row],[Admin Date]])</f>
        <v>30</v>
      </c>
    </row>
    <row r="1429" spans="1:5" ht="10" x14ac:dyDescent="0.25">
      <c r="A1429" s="1">
        <v>96</v>
      </c>
      <c r="B1429" s="1" t="s">
        <v>82</v>
      </c>
      <c r="C1429" s="2">
        <v>41118</v>
      </c>
      <c r="D1429" s="3">
        <v>1200</v>
      </c>
      <c r="E1429" s="1">
        <f>WEEKNUM(AdminTable[[#This Row],[Admin Date]])</f>
        <v>30</v>
      </c>
    </row>
    <row r="1430" spans="1:5" ht="10" x14ac:dyDescent="0.25">
      <c r="A1430" s="1">
        <v>96</v>
      </c>
      <c r="B1430" s="1" t="s">
        <v>82</v>
      </c>
      <c r="C1430" s="2">
        <v>41121</v>
      </c>
      <c r="D1430" s="3">
        <v>1200</v>
      </c>
      <c r="E1430" s="1">
        <f>WEEKNUM(AdminTable[[#This Row],[Admin Date]])</f>
        <v>31</v>
      </c>
    </row>
    <row r="1431" spans="1:5" ht="10" x14ac:dyDescent="0.25">
      <c r="A1431" s="1">
        <v>96</v>
      </c>
      <c r="B1431" s="1" t="s">
        <v>82</v>
      </c>
      <c r="C1431" s="2">
        <v>41123</v>
      </c>
      <c r="D1431" s="3">
        <v>1200</v>
      </c>
      <c r="E1431" s="1">
        <f>WEEKNUM(AdminTable[[#This Row],[Admin Date]])</f>
        <v>31</v>
      </c>
    </row>
    <row r="1432" spans="1:5" ht="10" x14ac:dyDescent="0.25">
      <c r="A1432" s="1">
        <v>96</v>
      </c>
      <c r="B1432" s="1" t="s">
        <v>82</v>
      </c>
      <c r="C1432" s="2">
        <v>41125</v>
      </c>
      <c r="D1432" s="3">
        <v>1200</v>
      </c>
      <c r="E1432" s="1">
        <f>WEEKNUM(AdminTable[[#This Row],[Admin Date]])</f>
        <v>31</v>
      </c>
    </row>
    <row r="1433" spans="1:5" ht="10" x14ac:dyDescent="0.25">
      <c r="A1433" s="1">
        <v>96</v>
      </c>
      <c r="B1433" s="1" t="s">
        <v>82</v>
      </c>
      <c r="C1433" s="2">
        <v>41128</v>
      </c>
      <c r="D1433" s="3">
        <v>1200</v>
      </c>
      <c r="E1433" s="1">
        <f>WEEKNUM(AdminTable[[#This Row],[Admin Date]])</f>
        <v>32</v>
      </c>
    </row>
    <row r="1434" spans="1:5" ht="10" x14ac:dyDescent="0.25">
      <c r="A1434" s="1">
        <v>96</v>
      </c>
      <c r="B1434" s="1" t="s">
        <v>82</v>
      </c>
      <c r="C1434" s="2">
        <v>41130</v>
      </c>
      <c r="D1434" s="3">
        <v>1200</v>
      </c>
      <c r="E1434" s="1">
        <f>WEEKNUM(AdminTable[[#This Row],[Admin Date]])</f>
        <v>32</v>
      </c>
    </row>
    <row r="1435" spans="1:5" ht="10" x14ac:dyDescent="0.25">
      <c r="A1435" s="1">
        <v>96</v>
      </c>
      <c r="B1435" s="1" t="s">
        <v>82</v>
      </c>
      <c r="C1435" s="2">
        <v>41132</v>
      </c>
      <c r="D1435" s="3">
        <v>1200</v>
      </c>
      <c r="E1435" s="1">
        <f>WEEKNUM(AdminTable[[#This Row],[Admin Date]])</f>
        <v>32</v>
      </c>
    </row>
    <row r="1436" spans="1:5" ht="10" x14ac:dyDescent="0.25">
      <c r="A1436" s="1">
        <v>96</v>
      </c>
      <c r="B1436" s="1" t="s">
        <v>82</v>
      </c>
      <c r="C1436" s="2">
        <v>41135</v>
      </c>
      <c r="D1436" s="3">
        <v>1200</v>
      </c>
      <c r="E1436" s="1">
        <f>WEEKNUM(AdminTable[[#This Row],[Admin Date]])</f>
        <v>33</v>
      </c>
    </row>
    <row r="1437" spans="1:5" ht="10" x14ac:dyDescent="0.25">
      <c r="A1437" s="1">
        <v>96</v>
      </c>
      <c r="B1437" s="1" t="s">
        <v>82</v>
      </c>
      <c r="C1437" s="2">
        <v>41137</v>
      </c>
      <c r="D1437" s="3">
        <v>1200</v>
      </c>
      <c r="E1437" s="1">
        <f>WEEKNUM(AdminTable[[#This Row],[Admin Date]])</f>
        <v>33</v>
      </c>
    </row>
    <row r="1438" spans="1:5" ht="10" x14ac:dyDescent="0.25">
      <c r="A1438" s="1">
        <v>96</v>
      </c>
      <c r="B1438" s="1" t="s">
        <v>82</v>
      </c>
      <c r="C1438" s="2">
        <v>41139</v>
      </c>
      <c r="D1438" s="3">
        <v>1700</v>
      </c>
      <c r="E1438" s="1">
        <f>WEEKNUM(AdminTable[[#This Row],[Admin Date]])</f>
        <v>33</v>
      </c>
    </row>
    <row r="1439" spans="1:5" ht="10" x14ac:dyDescent="0.25">
      <c r="A1439" s="1">
        <v>96</v>
      </c>
      <c r="B1439" s="1" t="s">
        <v>82</v>
      </c>
      <c r="C1439" s="2">
        <v>41142</v>
      </c>
      <c r="D1439" s="3">
        <v>1700</v>
      </c>
      <c r="E1439" s="1">
        <f>WEEKNUM(AdminTable[[#This Row],[Admin Date]])</f>
        <v>34</v>
      </c>
    </row>
    <row r="1440" spans="1:5" ht="10" x14ac:dyDescent="0.25">
      <c r="A1440" s="1">
        <v>96</v>
      </c>
      <c r="B1440" s="1" t="s">
        <v>82</v>
      </c>
      <c r="C1440" s="2">
        <v>41144</v>
      </c>
      <c r="D1440" s="3">
        <v>1700</v>
      </c>
      <c r="E1440" s="1">
        <f>WEEKNUM(AdminTable[[#This Row],[Admin Date]])</f>
        <v>34</v>
      </c>
    </row>
    <row r="1441" spans="1:5" ht="10" x14ac:dyDescent="0.25">
      <c r="A1441" s="1">
        <v>96</v>
      </c>
      <c r="B1441" s="1" t="s">
        <v>82</v>
      </c>
      <c r="C1441" s="2">
        <v>41146</v>
      </c>
      <c r="D1441" s="3">
        <v>1700</v>
      </c>
      <c r="E1441" s="1">
        <f>WEEKNUM(AdminTable[[#This Row],[Admin Date]])</f>
        <v>34</v>
      </c>
    </row>
    <row r="1442" spans="1:5" ht="10" x14ac:dyDescent="0.25">
      <c r="A1442" s="1">
        <v>96</v>
      </c>
      <c r="B1442" s="1" t="s">
        <v>82</v>
      </c>
      <c r="C1442" s="2">
        <v>41149</v>
      </c>
      <c r="D1442" s="3">
        <v>1700</v>
      </c>
      <c r="E1442" s="1">
        <f>WEEKNUM(AdminTable[[#This Row],[Admin Date]])</f>
        <v>35</v>
      </c>
    </row>
    <row r="1443" spans="1:5" ht="10" x14ac:dyDescent="0.25">
      <c r="A1443" s="1">
        <v>96</v>
      </c>
      <c r="B1443" s="1" t="s">
        <v>82</v>
      </c>
      <c r="C1443" s="2">
        <v>41151</v>
      </c>
      <c r="D1443" s="3">
        <v>1700</v>
      </c>
      <c r="E1443" s="1">
        <f>WEEKNUM(AdminTable[[#This Row],[Admin Date]])</f>
        <v>35</v>
      </c>
    </row>
    <row r="1444" spans="1:5" ht="10" x14ac:dyDescent="0.25">
      <c r="A1444" s="1">
        <v>96</v>
      </c>
      <c r="B1444" s="1" t="s">
        <v>82</v>
      </c>
      <c r="C1444" s="2">
        <v>41153</v>
      </c>
      <c r="D1444" s="3">
        <v>1700</v>
      </c>
      <c r="E1444" s="1">
        <f>WEEKNUM(AdminTable[[#This Row],[Admin Date]])</f>
        <v>35</v>
      </c>
    </row>
    <row r="1445" spans="1:5" ht="10" x14ac:dyDescent="0.25">
      <c r="A1445" s="1">
        <v>96</v>
      </c>
      <c r="B1445" s="1" t="s">
        <v>82</v>
      </c>
      <c r="C1445" s="2">
        <v>41156</v>
      </c>
      <c r="D1445" s="3">
        <v>1700</v>
      </c>
      <c r="E1445" s="1">
        <f>WEEKNUM(AdminTable[[#This Row],[Admin Date]])</f>
        <v>36</v>
      </c>
    </row>
    <row r="1446" spans="1:5" ht="10" x14ac:dyDescent="0.25">
      <c r="A1446" s="1">
        <v>96</v>
      </c>
      <c r="B1446" s="1" t="s">
        <v>82</v>
      </c>
      <c r="C1446" s="2">
        <v>41158</v>
      </c>
      <c r="D1446" s="3">
        <v>1700</v>
      </c>
      <c r="E1446" s="1">
        <f>WEEKNUM(AdminTable[[#This Row],[Admin Date]])</f>
        <v>36</v>
      </c>
    </row>
    <row r="1447" spans="1:5" ht="10" x14ac:dyDescent="0.25">
      <c r="A1447" s="1">
        <v>96</v>
      </c>
      <c r="B1447" s="1" t="s">
        <v>83</v>
      </c>
      <c r="C1447" s="2">
        <v>41165</v>
      </c>
      <c r="D1447" s="3">
        <v>4</v>
      </c>
      <c r="E1447" s="1">
        <f>WEEKNUM(AdminTable[[#This Row],[Admin Date]])</f>
        <v>37</v>
      </c>
    </row>
    <row r="1448" spans="1:5" ht="10" x14ac:dyDescent="0.25">
      <c r="A1448" s="1">
        <v>96</v>
      </c>
      <c r="B1448" s="1" t="s">
        <v>83</v>
      </c>
      <c r="C1448" s="2">
        <v>41223</v>
      </c>
      <c r="D1448" s="3">
        <v>1</v>
      </c>
      <c r="E1448" s="1">
        <f>WEEKNUM(AdminTable[[#This Row],[Admin Date]])</f>
        <v>45</v>
      </c>
    </row>
    <row r="1449" spans="1:5" ht="10" x14ac:dyDescent="0.25">
      <c r="A1449" s="1">
        <v>96</v>
      </c>
      <c r="B1449" s="1" t="s">
        <v>83</v>
      </c>
      <c r="C1449" s="2">
        <v>41228</v>
      </c>
      <c r="D1449" s="3">
        <v>1</v>
      </c>
      <c r="E1449" s="1">
        <f>WEEKNUM(AdminTable[[#This Row],[Admin Date]])</f>
        <v>46</v>
      </c>
    </row>
    <row r="1450" spans="1:5" ht="10" x14ac:dyDescent="0.25">
      <c r="A1450" s="1">
        <v>97</v>
      </c>
      <c r="B1450" s="1" t="s">
        <v>82</v>
      </c>
      <c r="C1450" s="2">
        <v>41124</v>
      </c>
      <c r="D1450" s="3">
        <v>1400</v>
      </c>
      <c r="E1450" s="1">
        <f>WEEKNUM(AdminTable[[#This Row],[Admin Date]])</f>
        <v>31</v>
      </c>
    </row>
    <row r="1451" spans="1:5" ht="10" x14ac:dyDescent="0.25">
      <c r="A1451" s="1">
        <v>97</v>
      </c>
      <c r="B1451" s="1" t="s">
        <v>82</v>
      </c>
      <c r="C1451" s="2">
        <v>41131</v>
      </c>
      <c r="D1451" s="3">
        <v>1400</v>
      </c>
      <c r="E1451" s="1">
        <f>WEEKNUM(AdminTable[[#This Row],[Admin Date]])</f>
        <v>32</v>
      </c>
    </row>
    <row r="1452" spans="1:5" ht="10" x14ac:dyDescent="0.25">
      <c r="A1452" s="1">
        <v>97</v>
      </c>
      <c r="B1452" s="1" t="s">
        <v>82</v>
      </c>
      <c r="C1452" s="2">
        <v>41139</v>
      </c>
      <c r="D1452" s="3">
        <v>1400</v>
      </c>
      <c r="E1452" s="1">
        <f>WEEKNUM(AdminTable[[#This Row],[Admin Date]])</f>
        <v>33</v>
      </c>
    </row>
    <row r="1453" spans="1:5" ht="10" x14ac:dyDescent="0.25">
      <c r="A1453" s="1">
        <v>97</v>
      </c>
      <c r="B1453" s="1" t="s">
        <v>82</v>
      </c>
      <c r="C1453" s="2">
        <v>41152</v>
      </c>
      <c r="D1453" s="3">
        <v>1000</v>
      </c>
      <c r="E1453" s="1">
        <f>WEEKNUM(AdminTable[[#This Row],[Admin Date]])</f>
        <v>35</v>
      </c>
    </row>
    <row r="1454" spans="1:5" ht="10" x14ac:dyDescent="0.25">
      <c r="A1454" s="1">
        <v>97</v>
      </c>
      <c r="B1454" s="1" t="s">
        <v>82</v>
      </c>
      <c r="C1454" s="2">
        <v>41155</v>
      </c>
      <c r="D1454" s="3">
        <v>1000</v>
      </c>
      <c r="E1454" s="1">
        <f>WEEKNUM(AdminTable[[#This Row],[Admin Date]])</f>
        <v>36</v>
      </c>
    </row>
    <row r="1455" spans="1:5" ht="10" x14ac:dyDescent="0.25">
      <c r="A1455" s="1">
        <v>97</v>
      </c>
      <c r="B1455" s="1" t="s">
        <v>82</v>
      </c>
      <c r="C1455" s="2">
        <v>41157</v>
      </c>
      <c r="D1455" s="3">
        <v>1000</v>
      </c>
      <c r="E1455" s="1">
        <f>WEEKNUM(AdminTable[[#This Row],[Admin Date]])</f>
        <v>36</v>
      </c>
    </row>
    <row r="1456" spans="1:5" ht="10" x14ac:dyDescent="0.25">
      <c r="A1456" s="1">
        <v>97</v>
      </c>
      <c r="B1456" s="1" t="s">
        <v>83</v>
      </c>
      <c r="C1456" s="2">
        <v>41164</v>
      </c>
      <c r="D1456" s="3">
        <v>3</v>
      </c>
      <c r="E1456" s="1">
        <f>WEEKNUM(AdminTable[[#This Row],[Admin Date]])</f>
        <v>37</v>
      </c>
    </row>
    <row r="1457" spans="1:5" ht="10" x14ac:dyDescent="0.25">
      <c r="A1457" s="1">
        <v>97</v>
      </c>
      <c r="B1457" s="1" t="s">
        <v>83</v>
      </c>
      <c r="C1457" s="2">
        <v>41192</v>
      </c>
      <c r="D1457" s="3">
        <v>3</v>
      </c>
      <c r="E1457" s="1">
        <f>WEEKNUM(AdminTable[[#This Row],[Admin Date]])</f>
        <v>41</v>
      </c>
    </row>
    <row r="1458" spans="1:5" ht="10" x14ac:dyDescent="0.25">
      <c r="A1458" s="1">
        <v>98</v>
      </c>
      <c r="B1458" s="1" t="s">
        <v>82</v>
      </c>
      <c r="C1458" s="2">
        <v>41095</v>
      </c>
      <c r="D1458" s="3">
        <v>20000</v>
      </c>
      <c r="E1458" s="1">
        <f>WEEKNUM(AdminTable[[#This Row],[Admin Date]])</f>
        <v>27</v>
      </c>
    </row>
    <row r="1459" spans="1:5" ht="10" x14ac:dyDescent="0.25">
      <c r="A1459" s="1">
        <v>98</v>
      </c>
      <c r="B1459" s="1" t="s">
        <v>82</v>
      </c>
      <c r="C1459" s="2">
        <v>41097</v>
      </c>
      <c r="D1459" s="3">
        <v>20000</v>
      </c>
      <c r="E1459" s="1">
        <f>WEEKNUM(AdminTable[[#This Row],[Admin Date]])</f>
        <v>27</v>
      </c>
    </row>
    <row r="1460" spans="1:5" ht="10" x14ac:dyDescent="0.25">
      <c r="A1460" s="1">
        <v>98</v>
      </c>
      <c r="B1460" s="1" t="s">
        <v>82</v>
      </c>
      <c r="C1460" s="2">
        <v>41100</v>
      </c>
      <c r="D1460" s="3">
        <v>20000</v>
      </c>
      <c r="E1460" s="1">
        <f>WEEKNUM(AdminTable[[#This Row],[Admin Date]])</f>
        <v>28</v>
      </c>
    </row>
    <row r="1461" spans="1:5" ht="10" x14ac:dyDescent="0.25">
      <c r="A1461" s="1">
        <v>98</v>
      </c>
      <c r="B1461" s="1" t="s">
        <v>82</v>
      </c>
      <c r="C1461" s="2">
        <v>41102</v>
      </c>
      <c r="D1461" s="3">
        <v>20000</v>
      </c>
      <c r="E1461" s="1">
        <f>WEEKNUM(AdminTable[[#This Row],[Admin Date]])</f>
        <v>28</v>
      </c>
    </row>
    <row r="1462" spans="1:5" ht="10" x14ac:dyDescent="0.25">
      <c r="A1462" s="1">
        <v>98</v>
      </c>
      <c r="B1462" s="1" t="s">
        <v>82</v>
      </c>
      <c r="C1462" s="2">
        <v>41104</v>
      </c>
      <c r="D1462" s="3">
        <v>20000</v>
      </c>
      <c r="E1462" s="1">
        <f>WEEKNUM(AdminTable[[#This Row],[Admin Date]])</f>
        <v>28</v>
      </c>
    </row>
    <row r="1463" spans="1:5" ht="10" x14ac:dyDescent="0.25">
      <c r="A1463" s="1">
        <v>98</v>
      </c>
      <c r="B1463" s="1" t="s">
        <v>82</v>
      </c>
      <c r="C1463" s="2">
        <v>41108</v>
      </c>
      <c r="D1463" s="3">
        <v>20000</v>
      </c>
      <c r="E1463" s="1">
        <f>WEEKNUM(AdminTable[[#This Row],[Admin Date]])</f>
        <v>29</v>
      </c>
    </row>
    <row r="1464" spans="1:5" ht="10" x14ac:dyDescent="0.25">
      <c r="A1464" s="1">
        <v>98</v>
      </c>
      <c r="B1464" s="1" t="s">
        <v>82</v>
      </c>
      <c r="C1464" s="2">
        <v>41109</v>
      </c>
      <c r="D1464" s="3">
        <v>20000</v>
      </c>
      <c r="E1464" s="1">
        <f>WEEKNUM(AdminTable[[#This Row],[Admin Date]])</f>
        <v>29</v>
      </c>
    </row>
    <row r="1465" spans="1:5" ht="10" x14ac:dyDescent="0.25">
      <c r="A1465" s="1">
        <v>98</v>
      </c>
      <c r="B1465" s="1" t="s">
        <v>82</v>
      </c>
      <c r="C1465" s="2">
        <v>41111</v>
      </c>
      <c r="D1465" s="3">
        <v>20000</v>
      </c>
      <c r="E1465" s="1">
        <f>WEEKNUM(AdminTable[[#This Row],[Admin Date]])</f>
        <v>29</v>
      </c>
    </row>
    <row r="1466" spans="1:5" ht="10" x14ac:dyDescent="0.25">
      <c r="A1466" s="1">
        <v>98</v>
      </c>
      <c r="B1466" s="1" t="s">
        <v>82</v>
      </c>
      <c r="C1466" s="2">
        <v>41115</v>
      </c>
      <c r="D1466" s="3">
        <v>20000</v>
      </c>
      <c r="E1466" s="1">
        <f>WEEKNUM(AdminTable[[#This Row],[Admin Date]])</f>
        <v>30</v>
      </c>
    </row>
    <row r="1467" spans="1:5" ht="10" x14ac:dyDescent="0.25">
      <c r="A1467" s="1">
        <v>98</v>
      </c>
      <c r="B1467" s="1" t="s">
        <v>82</v>
      </c>
      <c r="C1467" s="2">
        <v>41118</v>
      </c>
      <c r="D1467" s="3">
        <v>20000</v>
      </c>
      <c r="E1467" s="1">
        <f>WEEKNUM(AdminTable[[#This Row],[Admin Date]])</f>
        <v>30</v>
      </c>
    </row>
    <row r="1468" spans="1:5" ht="10" x14ac:dyDescent="0.25">
      <c r="A1468" s="1">
        <v>98</v>
      </c>
      <c r="B1468" s="1" t="s">
        <v>82</v>
      </c>
      <c r="C1468" s="2">
        <v>41123</v>
      </c>
      <c r="D1468" s="3">
        <v>20000</v>
      </c>
      <c r="E1468" s="1">
        <f>WEEKNUM(AdminTable[[#This Row],[Admin Date]])</f>
        <v>31</v>
      </c>
    </row>
    <row r="1469" spans="1:5" ht="10" x14ac:dyDescent="0.25">
      <c r="A1469" s="1">
        <v>98</v>
      </c>
      <c r="B1469" s="1" t="s">
        <v>82</v>
      </c>
      <c r="C1469" s="2">
        <v>41125</v>
      </c>
      <c r="D1469" s="3">
        <v>20000</v>
      </c>
      <c r="E1469" s="1">
        <f>WEEKNUM(AdminTable[[#This Row],[Admin Date]])</f>
        <v>31</v>
      </c>
    </row>
    <row r="1470" spans="1:5" ht="10" x14ac:dyDescent="0.25">
      <c r="A1470" s="1">
        <v>98</v>
      </c>
      <c r="B1470" s="1" t="s">
        <v>82</v>
      </c>
      <c r="C1470" s="2">
        <v>41128</v>
      </c>
      <c r="D1470" s="3">
        <v>20000</v>
      </c>
      <c r="E1470" s="1">
        <f>WEEKNUM(AdminTable[[#This Row],[Admin Date]])</f>
        <v>32</v>
      </c>
    </row>
    <row r="1471" spans="1:5" ht="10" x14ac:dyDescent="0.25">
      <c r="A1471" s="1">
        <v>98</v>
      </c>
      <c r="B1471" s="1" t="s">
        <v>82</v>
      </c>
      <c r="C1471" s="2">
        <v>41130</v>
      </c>
      <c r="D1471" s="3">
        <v>20000</v>
      </c>
      <c r="E1471" s="1">
        <f>WEEKNUM(AdminTable[[#This Row],[Admin Date]])</f>
        <v>32</v>
      </c>
    </row>
    <row r="1472" spans="1:5" ht="10" x14ac:dyDescent="0.25">
      <c r="A1472" s="1">
        <v>98</v>
      </c>
      <c r="B1472" s="1" t="s">
        <v>82</v>
      </c>
      <c r="C1472" s="2">
        <v>41132</v>
      </c>
      <c r="D1472" s="3">
        <v>20000</v>
      </c>
      <c r="E1472" s="1">
        <f>WEEKNUM(AdminTable[[#This Row],[Admin Date]])</f>
        <v>32</v>
      </c>
    </row>
    <row r="1473" spans="1:5" ht="10" x14ac:dyDescent="0.25">
      <c r="A1473" s="1">
        <v>98</v>
      </c>
      <c r="B1473" s="1" t="s">
        <v>82</v>
      </c>
      <c r="C1473" s="2">
        <v>41135</v>
      </c>
      <c r="D1473" s="3">
        <v>20000</v>
      </c>
      <c r="E1473" s="1">
        <f>WEEKNUM(AdminTable[[#This Row],[Admin Date]])</f>
        <v>33</v>
      </c>
    </row>
    <row r="1474" spans="1:5" ht="10" x14ac:dyDescent="0.25">
      <c r="A1474" s="1">
        <v>98</v>
      </c>
      <c r="B1474" s="1" t="s">
        <v>82</v>
      </c>
      <c r="C1474" s="2">
        <v>41137</v>
      </c>
      <c r="D1474" s="3">
        <v>20000</v>
      </c>
      <c r="E1474" s="1">
        <f>WEEKNUM(AdminTable[[#This Row],[Admin Date]])</f>
        <v>33</v>
      </c>
    </row>
    <row r="1475" spans="1:5" ht="10" x14ac:dyDescent="0.25">
      <c r="A1475" s="1">
        <v>98</v>
      </c>
      <c r="B1475" s="1" t="s">
        <v>82</v>
      </c>
      <c r="C1475" s="2">
        <v>41139</v>
      </c>
      <c r="D1475" s="3">
        <v>16000</v>
      </c>
      <c r="E1475" s="1">
        <f>WEEKNUM(AdminTable[[#This Row],[Admin Date]])</f>
        <v>33</v>
      </c>
    </row>
    <row r="1476" spans="1:5" ht="10" x14ac:dyDescent="0.25">
      <c r="A1476" s="1">
        <v>98</v>
      </c>
      <c r="B1476" s="1" t="s">
        <v>82</v>
      </c>
      <c r="C1476" s="2">
        <v>41142</v>
      </c>
      <c r="D1476" s="3">
        <v>16000</v>
      </c>
      <c r="E1476" s="1">
        <f>WEEKNUM(AdminTable[[#This Row],[Admin Date]])</f>
        <v>34</v>
      </c>
    </row>
    <row r="1477" spans="1:5" ht="10" x14ac:dyDescent="0.25">
      <c r="A1477" s="1">
        <v>98</v>
      </c>
      <c r="B1477" s="1" t="s">
        <v>82</v>
      </c>
      <c r="C1477" s="2">
        <v>41144</v>
      </c>
      <c r="D1477" s="3">
        <v>16000</v>
      </c>
      <c r="E1477" s="1">
        <f>WEEKNUM(AdminTable[[#This Row],[Admin Date]])</f>
        <v>34</v>
      </c>
    </row>
    <row r="1478" spans="1:5" ht="10" x14ac:dyDescent="0.25">
      <c r="A1478" s="1">
        <v>98</v>
      </c>
      <c r="B1478" s="1" t="s">
        <v>82</v>
      </c>
      <c r="C1478" s="2">
        <v>41149</v>
      </c>
      <c r="D1478" s="3">
        <v>16000</v>
      </c>
      <c r="E1478" s="1">
        <f>WEEKNUM(AdminTable[[#This Row],[Admin Date]])</f>
        <v>35</v>
      </c>
    </row>
    <row r="1479" spans="1:5" ht="10" x14ac:dyDescent="0.25">
      <c r="A1479" s="1">
        <v>98</v>
      </c>
      <c r="B1479" s="1" t="s">
        <v>82</v>
      </c>
      <c r="C1479" s="2">
        <v>41151</v>
      </c>
      <c r="D1479" s="3">
        <v>16000</v>
      </c>
      <c r="E1479" s="1">
        <f>WEEKNUM(AdminTable[[#This Row],[Admin Date]])</f>
        <v>35</v>
      </c>
    </row>
    <row r="1480" spans="1:5" ht="10" x14ac:dyDescent="0.25">
      <c r="A1480" s="1">
        <v>98</v>
      </c>
      <c r="B1480" s="1" t="s">
        <v>82</v>
      </c>
      <c r="C1480" s="2">
        <v>41153</v>
      </c>
      <c r="D1480" s="3">
        <v>16000</v>
      </c>
      <c r="E1480" s="1">
        <f>WEEKNUM(AdminTable[[#This Row],[Admin Date]])</f>
        <v>35</v>
      </c>
    </row>
    <row r="1481" spans="1:5" ht="10" x14ac:dyDescent="0.25">
      <c r="A1481" s="1">
        <v>98</v>
      </c>
      <c r="B1481" s="1" t="s">
        <v>82</v>
      </c>
      <c r="C1481" s="2">
        <v>41158</v>
      </c>
      <c r="D1481" s="3">
        <v>16000</v>
      </c>
      <c r="E1481" s="1">
        <f>WEEKNUM(AdminTable[[#This Row],[Admin Date]])</f>
        <v>36</v>
      </c>
    </row>
    <row r="1482" spans="1:5" ht="10" x14ac:dyDescent="0.25">
      <c r="A1482" s="1">
        <v>98</v>
      </c>
      <c r="B1482" s="1" t="s">
        <v>83</v>
      </c>
      <c r="C1482" s="2">
        <v>41179</v>
      </c>
      <c r="D1482" s="3">
        <v>3</v>
      </c>
      <c r="E1482" s="1">
        <f>WEEKNUM(AdminTable[[#This Row],[Admin Date]])</f>
        <v>39</v>
      </c>
    </row>
    <row r="1483" spans="1:5" ht="10" x14ac:dyDescent="0.25">
      <c r="A1483" s="1">
        <v>98</v>
      </c>
      <c r="B1483" s="1" t="s">
        <v>83</v>
      </c>
      <c r="C1483" s="2">
        <v>41193</v>
      </c>
      <c r="D1483" s="3">
        <v>3</v>
      </c>
      <c r="E1483" s="1">
        <f>WEEKNUM(AdminTable[[#This Row],[Admin Date]])</f>
        <v>41</v>
      </c>
    </row>
    <row r="1484" spans="1:5" ht="10" x14ac:dyDescent="0.25">
      <c r="A1484" s="1">
        <v>98</v>
      </c>
      <c r="B1484" s="1" t="s">
        <v>83</v>
      </c>
      <c r="C1484" s="2">
        <v>41228</v>
      </c>
      <c r="D1484" s="3">
        <v>5</v>
      </c>
      <c r="E1484" s="1">
        <f>WEEKNUM(AdminTable[[#This Row],[Admin Date]])</f>
        <v>46</v>
      </c>
    </row>
    <row r="1485" spans="1:5" ht="10" x14ac:dyDescent="0.25">
      <c r="A1485" s="1">
        <v>99</v>
      </c>
      <c r="B1485" s="1" t="s">
        <v>82</v>
      </c>
      <c r="C1485" s="2">
        <v>41092</v>
      </c>
      <c r="D1485" s="3">
        <v>2800</v>
      </c>
      <c r="E1485" s="1">
        <f>WEEKNUM(AdminTable[[#This Row],[Admin Date]])</f>
        <v>27</v>
      </c>
    </row>
    <row r="1486" spans="1:5" ht="10" x14ac:dyDescent="0.25">
      <c r="A1486" s="1">
        <v>99</v>
      </c>
      <c r="B1486" s="1" t="s">
        <v>82</v>
      </c>
      <c r="C1486" s="2">
        <v>41094</v>
      </c>
      <c r="D1486" s="3">
        <v>2800</v>
      </c>
      <c r="E1486" s="1">
        <f>WEEKNUM(AdminTable[[#This Row],[Admin Date]])</f>
        <v>27</v>
      </c>
    </row>
    <row r="1487" spans="1:5" ht="10" x14ac:dyDescent="0.25">
      <c r="A1487" s="1">
        <v>99</v>
      </c>
      <c r="B1487" s="1" t="s">
        <v>82</v>
      </c>
      <c r="C1487" s="2">
        <v>41096</v>
      </c>
      <c r="D1487" s="3">
        <v>3100</v>
      </c>
      <c r="E1487" s="1">
        <f>WEEKNUM(AdminTable[[#This Row],[Admin Date]])</f>
        <v>27</v>
      </c>
    </row>
    <row r="1488" spans="1:5" ht="10" x14ac:dyDescent="0.25">
      <c r="A1488" s="1">
        <v>99</v>
      </c>
      <c r="B1488" s="1" t="s">
        <v>82</v>
      </c>
      <c r="C1488" s="2">
        <v>41099</v>
      </c>
      <c r="D1488" s="3">
        <v>3100</v>
      </c>
      <c r="E1488" s="1">
        <f>WEEKNUM(AdminTable[[#This Row],[Admin Date]])</f>
        <v>28</v>
      </c>
    </row>
    <row r="1489" spans="1:5" ht="10" x14ac:dyDescent="0.25">
      <c r="A1489" s="1">
        <v>99</v>
      </c>
      <c r="B1489" s="1" t="s">
        <v>82</v>
      </c>
      <c r="C1489" s="2">
        <v>41101</v>
      </c>
      <c r="D1489" s="3">
        <v>3100</v>
      </c>
      <c r="E1489" s="1">
        <f>WEEKNUM(AdminTable[[#This Row],[Admin Date]])</f>
        <v>28</v>
      </c>
    </row>
    <row r="1490" spans="1:5" ht="10" x14ac:dyDescent="0.25">
      <c r="A1490" s="1">
        <v>99</v>
      </c>
      <c r="B1490" s="1" t="s">
        <v>82</v>
      </c>
      <c r="C1490" s="2">
        <v>41103</v>
      </c>
      <c r="D1490" s="3">
        <v>3100</v>
      </c>
      <c r="E1490" s="1">
        <f>WEEKNUM(AdminTable[[#This Row],[Admin Date]])</f>
        <v>28</v>
      </c>
    </row>
    <row r="1491" spans="1:5" ht="10" x14ac:dyDescent="0.25">
      <c r="A1491" s="1">
        <v>99</v>
      </c>
      <c r="B1491" s="1" t="s">
        <v>82</v>
      </c>
      <c r="C1491" s="2">
        <v>41106</v>
      </c>
      <c r="D1491" s="3">
        <v>3100</v>
      </c>
      <c r="E1491" s="1">
        <f>WEEKNUM(AdminTable[[#This Row],[Admin Date]])</f>
        <v>29</v>
      </c>
    </row>
    <row r="1492" spans="1:5" ht="10" x14ac:dyDescent="0.25">
      <c r="A1492" s="1">
        <v>99</v>
      </c>
      <c r="B1492" s="1" t="s">
        <v>82</v>
      </c>
      <c r="C1492" s="2">
        <v>41108</v>
      </c>
      <c r="D1492" s="3">
        <v>3100</v>
      </c>
      <c r="E1492" s="1">
        <f>WEEKNUM(AdminTable[[#This Row],[Admin Date]])</f>
        <v>29</v>
      </c>
    </row>
    <row r="1493" spans="1:5" ht="10" x14ac:dyDescent="0.25">
      <c r="A1493" s="1">
        <v>99</v>
      </c>
      <c r="B1493" s="1" t="s">
        <v>82</v>
      </c>
      <c r="C1493" s="2">
        <v>41110</v>
      </c>
      <c r="D1493" s="3">
        <v>3500</v>
      </c>
      <c r="E1493" s="1">
        <f>WEEKNUM(AdminTable[[#This Row],[Admin Date]])</f>
        <v>29</v>
      </c>
    </row>
    <row r="1494" spans="1:5" ht="10" x14ac:dyDescent="0.25">
      <c r="A1494" s="1">
        <v>99</v>
      </c>
      <c r="B1494" s="1" t="s">
        <v>82</v>
      </c>
      <c r="C1494" s="2">
        <v>41113</v>
      </c>
      <c r="D1494" s="3">
        <v>3500</v>
      </c>
      <c r="E1494" s="1">
        <f>WEEKNUM(AdminTable[[#This Row],[Admin Date]])</f>
        <v>30</v>
      </c>
    </row>
    <row r="1495" spans="1:5" ht="10" x14ac:dyDescent="0.25">
      <c r="A1495" s="1">
        <v>99</v>
      </c>
      <c r="B1495" s="1" t="s">
        <v>82</v>
      </c>
      <c r="C1495" s="2">
        <v>41115</v>
      </c>
      <c r="D1495" s="3">
        <v>3500</v>
      </c>
      <c r="E1495" s="1">
        <f>WEEKNUM(AdminTable[[#This Row],[Admin Date]])</f>
        <v>30</v>
      </c>
    </row>
    <row r="1496" spans="1:5" ht="10" x14ac:dyDescent="0.25">
      <c r="A1496" s="1">
        <v>99</v>
      </c>
      <c r="B1496" s="1" t="s">
        <v>82</v>
      </c>
      <c r="C1496" s="2">
        <v>41117</v>
      </c>
      <c r="D1496" s="3">
        <v>3500</v>
      </c>
      <c r="E1496" s="1">
        <f>WEEKNUM(AdminTable[[#This Row],[Admin Date]])</f>
        <v>30</v>
      </c>
    </row>
    <row r="1497" spans="1:5" ht="10" x14ac:dyDescent="0.25">
      <c r="A1497" s="1">
        <v>99</v>
      </c>
      <c r="B1497" s="1" t="s">
        <v>82</v>
      </c>
      <c r="C1497" s="2">
        <v>41120</v>
      </c>
      <c r="D1497" s="3">
        <v>3500</v>
      </c>
      <c r="E1497" s="1">
        <f>WEEKNUM(AdminTable[[#This Row],[Admin Date]])</f>
        <v>31</v>
      </c>
    </row>
    <row r="1498" spans="1:5" ht="10" x14ac:dyDescent="0.25">
      <c r="A1498" s="1">
        <v>99</v>
      </c>
      <c r="B1498" s="1" t="s">
        <v>82</v>
      </c>
      <c r="C1498" s="2">
        <v>41122</v>
      </c>
      <c r="D1498" s="3">
        <v>3500</v>
      </c>
      <c r="E1498" s="1">
        <f>WEEKNUM(AdminTable[[#This Row],[Admin Date]])</f>
        <v>31</v>
      </c>
    </row>
    <row r="1499" spans="1:5" ht="10" x14ac:dyDescent="0.25">
      <c r="A1499" s="1">
        <v>99</v>
      </c>
      <c r="B1499" s="1" t="s">
        <v>82</v>
      </c>
      <c r="C1499" s="2">
        <v>41124</v>
      </c>
      <c r="D1499" s="3">
        <v>3500</v>
      </c>
      <c r="E1499" s="1">
        <f>WEEKNUM(AdminTable[[#This Row],[Admin Date]])</f>
        <v>31</v>
      </c>
    </row>
    <row r="1500" spans="1:5" ht="10" x14ac:dyDescent="0.25">
      <c r="A1500" s="1">
        <v>99</v>
      </c>
      <c r="B1500" s="1" t="s">
        <v>82</v>
      </c>
      <c r="C1500" s="2">
        <v>41127</v>
      </c>
      <c r="D1500" s="3">
        <v>3500</v>
      </c>
      <c r="E1500" s="1">
        <f>WEEKNUM(AdminTable[[#This Row],[Admin Date]])</f>
        <v>32</v>
      </c>
    </row>
    <row r="1501" spans="1:5" ht="10" x14ac:dyDescent="0.25">
      <c r="A1501" s="1">
        <v>99</v>
      </c>
      <c r="B1501" s="1" t="s">
        <v>82</v>
      </c>
      <c r="C1501" s="2">
        <v>41129</v>
      </c>
      <c r="D1501" s="3">
        <v>3500</v>
      </c>
      <c r="E1501" s="1">
        <f>WEEKNUM(AdminTable[[#This Row],[Admin Date]])</f>
        <v>32</v>
      </c>
    </row>
    <row r="1502" spans="1:5" ht="10" x14ac:dyDescent="0.25">
      <c r="A1502" s="1">
        <v>99</v>
      </c>
      <c r="B1502" s="1" t="s">
        <v>82</v>
      </c>
      <c r="C1502" s="2">
        <v>41131</v>
      </c>
      <c r="D1502" s="3">
        <v>3500</v>
      </c>
      <c r="E1502" s="1">
        <f>WEEKNUM(AdminTable[[#This Row],[Admin Date]])</f>
        <v>32</v>
      </c>
    </row>
    <row r="1503" spans="1:5" ht="10" x14ac:dyDescent="0.25">
      <c r="A1503" s="1">
        <v>99</v>
      </c>
      <c r="B1503" s="1" t="s">
        <v>82</v>
      </c>
      <c r="C1503" s="2">
        <v>41134</v>
      </c>
      <c r="D1503" s="3">
        <v>3500</v>
      </c>
      <c r="E1503" s="1">
        <f>WEEKNUM(AdminTable[[#This Row],[Admin Date]])</f>
        <v>33</v>
      </c>
    </row>
    <row r="1504" spans="1:5" ht="10" x14ac:dyDescent="0.25">
      <c r="A1504" s="1">
        <v>99</v>
      </c>
      <c r="B1504" s="1" t="s">
        <v>82</v>
      </c>
      <c r="C1504" s="2">
        <v>41136</v>
      </c>
      <c r="D1504" s="3">
        <v>3500</v>
      </c>
      <c r="E1504" s="1">
        <f>WEEKNUM(AdminTable[[#This Row],[Admin Date]])</f>
        <v>33</v>
      </c>
    </row>
    <row r="1505" spans="1:5" ht="10" x14ac:dyDescent="0.25">
      <c r="A1505" s="1">
        <v>99</v>
      </c>
      <c r="B1505" s="1" t="s">
        <v>82</v>
      </c>
      <c r="C1505" s="2">
        <v>41138</v>
      </c>
      <c r="D1505" s="3">
        <v>3500</v>
      </c>
      <c r="E1505" s="1">
        <f>WEEKNUM(AdminTable[[#This Row],[Admin Date]])</f>
        <v>33</v>
      </c>
    </row>
    <row r="1506" spans="1:5" ht="10" x14ac:dyDescent="0.25">
      <c r="A1506" s="1">
        <v>99</v>
      </c>
      <c r="B1506" s="1" t="s">
        <v>82</v>
      </c>
      <c r="C1506" s="2">
        <v>41141</v>
      </c>
      <c r="D1506" s="3">
        <v>3500</v>
      </c>
      <c r="E1506" s="1">
        <f>WEEKNUM(AdminTable[[#This Row],[Admin Date]])</f>
        <v>34</v>
      </c>
    </row>
    <row r="1507" spans="1:5" ht="10" x14ac:dyDescent="0.25">
      <c r="A1507" s="1">
        <v>99</v>
      </c>
      <c r="B1507" s="1" t="s">
        <v>82</v>
      </c>
      <c r="C1507" s="2">
        <v>41143</v>
      </c>
      <c r="D1507" s="3">
        <v>3500</v>
      </c>
      <c r="E1507" s="1">
        <f>WEEKNUM(AdminTable[[#This Row],[Admin Date]])</f>
        <v>34</v>
      </c>
    </row>
    <row r="1508" spans="1:5" ht="10" x14ac:dyDescent="0.25">
      <c r="A1508" s="1">
        <v>99</v>
      </c>
      <c r="B1508" s="1" t="s">
        <v>82</v>
      </c>
      <c r="C1508" s="2">
        <v>41145</v>
      </c>
      <c r="D1508" s="3">
        <v>3500</v>
      </c>
      <c r="E1508" s="1">
        <f>WEEKNUM(AdminTable[[#This Row],[Admin Date]])</f>
        <v>34</v>
      </c>
    </row>
    <row r="1509" spans="1:5" ht="10" x14ac:dyDescent="0.25">
      <c r="A1509" s="1">
        <v>99</v>
      </c>
      <c r="B1509" s="1" t="s">
        <v>82</v>
      </c>
      <c r="C1509" s="2">
        <v>41148</v>
      </c>
      <c r="D1509" s="3">
        <v>3500</v>
      </c>
      <c r="E1509" s="1">
        <f>WEEKNUM(AdminTable[[#This Row],[Admin Date]])</f>
        <v>35</v>
      </c>
    </row>
    <row r="1510" spans="1:5" ht="10" x14ac:dyDescent="0.25">
      <c r="A1510" s="1">
        <v>99</v>
      </c>
      <c r="B1510" s="1" t="s">
        <v>82</v>
      </c>
      <c r="C1510" s="2">
        <v>41150</v>
      </c>
      <c r="D1510" s="3">
        <v>3500</v>
      </c>
      <c r="E1510" s="1">
        <f>WEEKNUM(AdminTable[[#This Row],[Admin Date]])</f>
        <v>35</v>
      </c>
    </row>
    <row r="1511" spans="1:5" ht="10" x14ac:dyDescent="0.25">
      <c r="A1511" s="1">
        <v>99</v>
      </c>
      <c r="B1511" s="1" t="s">
        <v>82</v>
      </c>
      <c r="C1511" s="2">
        <v>41152</v>
      </c>
      <c r="D1511" s="3">
        <v>3500</v>
      </c>
      <c r="E1511" s="1">
        <f>WEEKNUM(AdminTable[[#This Row],[Admin Date]])</f>
        <v>35</v>
      </c>
    </row>
    <row r="1512" spans="1:5" ht="10" x14ac:dyDescent="0.25">
      <c r="A1512" s="1">
        <v>99</v>
      </c>
      <c r="B1512" s="1" t="s">
        <v>82</v>
      </c>
      <c r="C1512" s="2">
        <v>41155</v>
      </c>
      <c r="D1512" s="3">
        <v>3500</v>
      </c>
      <c r="E1512" s="1">
        <f>WEEKNUM(AdminTable[[#This Row],[Admin Date]])</f>
        <v>36</v>
      </c>
    </row>
    <row r="1513" spans="1:5" ht="10" x14ac:dyDescent="0.25">
      <c r="A1513" s="1">
        <v>99</v>
      </c>
      <c r="B1513" s="1" t="s">
        <v>82</v>
      </c>
      <c r="C1513" s="2">
        <v>41157</v>
      </c>
      <c r="D1513" s="3">
        <v>3500</v>
      </c>
      <c r="E1513" s="1">
        <f>WEEKNUM(AdminTable[[#This Row],[Admin Date]])</f>
        <v>36</v>
      </c>
    </row>
    <row r="1514" spans="1:5" ht="10" x14ac:dyDescent="0.25">
      <c r="A1514" s="1">
        <v>99</v>
      </c>
      <c r="B1514" s="1" t="s">
        <v>83</v>
      </c>
      <c r="C1514" s="2">
        <v>41164</v>
      </c>
      <c r="D1514" s="3">
        <v>6</v>
      </c>
      <c r="E1514" s="1">
        <f>WEEKNUM(AdminTable[[#This Row],[Admin Date]])</f>
        <v>37</v>
      </c>
    </row>
    <row r="1515" spans="1:5" ht="10" x14ac:dyDescent="0.25">
      <c r="A1515" s="1">
        <v>99</v>
      </c>
      <c r="B1515" s="1" t="s">
        <v>83</v>
      </c>
      <c r="C1515" s="2">
        <v>41192</v>
      </c>
      <c r="D1515" s="3">
        <v>6</v>
      </c>
      <c r="E1515" s="1">
        <f>WEEKNUM(AdminTable[[#This Row],[Admin Date]])</f>
        <v>41</v>
      </c>
    </row>
    <row r="1516" spans="1:5" ht="10" x14ac:dyDescent="0.25">
      <c r="A1516" s="1">
        <v>100</v>
      </c>
      <c r="B1516" s="1" t="s">
        <v>82</v>
      </c>
      <c r="C1516" s="2">
        <v>41093</v>
      </c>
      <c r="D1516" s="3">
        <v>2500</v>
      </c>
      <c r="E1516" s="1">
        <f>WEEKNUM(AdminTable[[#This Row],[Admin Date]])</f>
        <v>27</v>
      </c>
    </row>
    <row r="1517" spans="1:5" ht="10" x14ac:dyDescent="0.25">
      <c r="A1517" s="1">
        <v>100</v>
      </c>
      <c r="B1517" s="1" t="s">
        <v>82</v>
      </c>
      <c r="C1517" s="2">
        <v>41095</v>
      </c>
      <c r="D1517" s="3">
        <v>2500</v>
      </c>
      <c r="E1517" s="1">
        <f>WEEKNUM(AdminTable[[#This Row],[Admin Date]])</f>
        <v>27</v>
      </c>
    </row>
    <row r="1518" spans="1:5" ht="10" x14ac:dyDescent="0.25">
      <c r="A1518" s="1">
        <v>100</v>
      </c>
      <c r="B1518" s="1" t="s">
        <v>82</v>
      </c>
      <c r="C1518" s="2">
        <v>41097</v>
      </c>
      <c r="D1518" s="3">
        <v>2500</v>
      </c>
      <c r="E1518" s="1">
        <f>WEEKNUM(AdminTable[[#This Row],[Admin Date]])</f>
        <v>27</v>
      </c>
    </row>
    <row r="1519" spans="1:5" ht="10" x14ac:dyDescent="0.25">
      <c r="A1519" s="1">
        <v>100</v>
      </c>
      <c r="B1519" s="1" t="s">
        <v>82</v>
      </c>
      <c r="C1519" s="2">
        <v>41100</v>
      </c>
      <c r="D1519" s="3">
        <v>2500</v>
      </c>
      <c r="E1519" s="1">
        <f>WEEKNUM(AdminTable[[#This Row],[Admin Date]])</f>
        <v>28</v>
      </c>
    </row>
    <row r="1520" spans="1:5" ht="10" x14ac:dyDescent="0.25">
      <c r="A1520" s="1">
        <v>100</v>
      </c>
      <c r="B1520" s="1" t="s">
        <v>82</v>
      </c>
      <c r="C1520" s="2">
        <v>41102</v>
      </c>
      <c r="D1520" s="3">
        <v>2500</v>
      </c>
      <c r="E1520" s="1">
        <f>WEEKNUM(AdminTable[[#This Row],[Admin Date]])</f>
        <v>28</v>
      </c>
    </row>
    <row r="1521" spans="1:5" ht="10" x14ac:dyDescent="0.25">
      <c r="A1521" s="1">
        <v>100</v>
      </c>
      <c r="B1521" s="1" t="s">
        <v>82</v>
      </c>
      <c r="C1521" s="2">
        <v>41104</v>
      </c>
      <c r="D1521" s="3">
        <v>2500</v>
      </c>
      <c r="E1521" s="1">
        <f>WEEKNUM(AdminTable[[#This Row],[Admin Date]])</f>
        <v>28</v>
      </c>
    </row>
    <row r="1522" spans="1:5" ht="10" x14ac:dyDescent="0.25">
      <c r="A1522" s="1">
        <v>100</v>
      </c>
      <c r="B1522" s="1" t="s">
        <v>82</v>
      </c>
      <c r="C1522" s="2">
        <v>41107</v>
      </c>
      <c r="D1522" s="3">
        <v>2500</v>
      </c>
      <c r="E1522" s="1">
        <f>WEEKNUM(AdminTable[[#This Row],[Admin Date]])</f>
        <v>29</v>
      </c>
    </row>
    <row r="1523" spans="1:5" ht="10" x14ac:dyDescent="0.25">
      <c r="A1523" s="1">
        <v>100</v>
      </c>
      <c r="B1523" s="1" t="s">
        <v>82</v>
      </c>
      <c r="C1523" s="2">
        <v>41109</v>
      </c>
      <c r="D1523" s="3">
        <v>2500</v>
      </c>
      <c r="E1523" s="1">
        <f>WEEKNUM(AdminTable[[#This Row],[Admin Date]])</f>
        <v>29</v>
      </c>
    </row>
    <row r="1524" spans="1:5" ht="10" x14ac:dyDescent="0.25">
      <c r="A1524" s="1">
        <v>100</v>
      </c>
      <c r="B1524" s="1" t="s">
        <v>82</v>
      </c>
      <c r="C1524" s="2">
        <v>41111</v>
      </c>
      <c r="D1524" s="3">
        <v>2500</v>
      </c>
      <c r="E1524" s="1">
        <f>WEEKNUM(AdminTable[[#This Row],[Admin Date]])</f>
        <v>29</v>
      </c>
    </row>
    <row r="1525" spans="1:5" ht="10" x14ac:dyDescent="0.25">
      <c r="A1525" s="1">
        <v>100</v>
      </c>
      <c r="B1525" s="1" t="s">
        <v>82</v>
      </c>
      <c r="C1525" s="2">
        <v>41121</v>
      </c>
      <c r="D1525" s="3">
        <v>2500</v>
      </c>
      <c r="E1525" s="1">
        <f>WEEKNUM(AdminTable[[#This Row],[Admin Date]])</f>
        <v>31</v>
      </c>
    </row>
    <row r="1526" spans="1:5" ht="10" x14ac:dyDescent="0.25">
      <c r="A1526" s="1">
        <v>100</v>
      </c>
      <c r="B1526" s="1" t="s">
        <v>82</v>
      </c>
      <c r="C1526" s="2">
        <v>41123</v>
      </c>
      <c r="D1526" s="3">
        <v>2500</v>
      </c>
      <c r="E1526" s="1">
        <f>WEEKNUM(AdminTable[[#This Row],[Admin Date]])</f>
        <v>31</v>
      </c>
    </row>
    <row r="1527" spans="1:5" ht="10" x14ac:dyDescent="0.25">
      <c r="A1527" s="1">
        <v>100</v>
      </c>
      <c r="B1527" s="1" t="s">
        <v>82</v>
      </c>
      <c r="C1527" s="2">
        <v>41128</v>
      </c>
      <c r="D1527" s="3">
        <v>2500</v>
      </c>
      <c r="E1527" s="1">
        <f>WEEKNUM(AdminTable[[#This Row],[Admin Date]])</f>
        <v>32</v>
      </c>
    </row>
    <row r="1528" spans="1:5" ht="10" x14ac:dyDescent="0.25">
      <c r="A1528" s="1">
        <v>100</v>
      </c>
      <c r="B1528" s="1" t="s">
        <v>82</v>
      </c>
      <c r="C1528" s="2">
        <v>41130</v>
      </c>
      <c r="D1528" s="3">
        <v>2500</v>
      </c>
      <c r="E1528" s="1">
        <f>WEEKNUM(AdminTable[[#This Row],[Admin Date]])</f>
        <v>32</v>
      </c>
    </row>
    <row r="1529" spans="1:5" ht="10" x14ac:dyDescent="0.25">
      <c r="A1529" s="1">
        <v>100</v>
      </c>
      <c r="B1529" s="1" t="s">
        <v>82</v>
      </c>
      <c r="C1529" s="2">
        <v>41132</v>
      </c>
      <c r="D1529" s="3">
        <v>3300</v>
      </c>
      <c r="E1529" s="1">
        <f>WEEKNUM(AdminTable[[#This Row],[Admin Date]])</f>
        <v>32</v>
      </c>
    </row>
    <row r="1530" spans="1:5" ht="10" x14ac:dyDescent="0.25">
      <c r="A1530" s="1">
        <v>100</v>
      </c>
      <c r="B1530" s="1" t="s">
        <v>82</v>
      </c>
      <c r="C1530" s="2">
        <v>41135</v>
      </c>
      <c r="D1530" s="3">
        <v>3300</v>
      </c>
      <c r="E1530" s="1">
        <f>WEEKNUM(AdminTable[[#This Row],[Admin Date]])</f>
        <v>33</v>
      </c>
    </row>
    <row r="1531" spans="1:5" ht="10" x14ac:dyDescent="0.25">
      <c r="A1531" s="1">
        <v>100</v>
      </c>
      <c r="B1531" s="1" t="s">
        <v>82</v>
      </c>
      <c r="C1531" s="2">
        <v>41137</v>
      </c>
      <c r="D1531" s="3">
        <v>3300</v>
      </c>
      <c r="E1531" s="1">
        <f>WEEKNUM(AdminTable[[#This Row],[Admin Date]])</f>
        <v>33</v>
      </c>
    </row>
    <row r="1532" spans="1:5" ht="10" x14ac:dyDescent="0.25">
      <c r="A1532" s="1">
        <v>100</v>
      </c>
      <c r="B1532" s="1" t="s">
        <v>82</v>
      </c>
      <c r="C1532" s="2">
        <v>41142</v>
      </c>
      <c r="D1532" s="3">
        <v>3300</v>
      </c>
      <c r="E1532" s="1">
        <f>WEEKNUM(AdminTable[[#This Row],[Admin Date]])</f>
        <v>34</v>
      </c>
    </row>
    <row r="1533" spans="1:5" ht="10" x14ac:dyDescent="0.25">
      <c r="A1533" s="1">
        <v>100</v>
      </c>
      <c r="B1533" s="1" t="s">
        <v>82</v>
      </c>
      <c r="C1533" s="2">
        <v>41146</v>
      </c>
      <c r="D1533" s="3">
        <v>3300</v>
      </c>
      <c r="E1533" s="1">
        <f>WEEKNUM(AdminTable[[#This Row],[Admin Date]])</f>
        <v>34</v>
      </c>
    </row>
    <row r="1534" spans="1:5" ht="10" x14ac:dyDescent="0.25">
      <c r="A1534" s="1">
        <v>100</v>
      </c>
      <c r="B1534" s="1" t="s">
        <v>82</v>
      </c>
      <c r="C1534" s="2">
        <v>41149</v>
      </c>
      <c r="D1534" s="3">
        <v>3300</v>
      </c>
      <c r="E1534" s="1">
        <f>WEEKNUM(AdminTable[[#This Row],[Admin Date]])</f>
        <v>35</v>
      </c>
    </row>
    <row r="1535" spans="1:5" ht="10" x14ac:dyDescent="0.25">
      <c r="A1535" s="1">
        <v>100</v>
      </c>
      <c r="B1535" s="1" t="s">
        <v>82</v>
      </c>
      <c r="C1535" s="2">
        <v>41153</v>
      </c>
      <c r="D1535" s="3">
        <v>3300</v>
      </c>
      <c r="E1535" s="1">
        <f>WEEKNUM(AdminTable[[#This Row],[Admin Date]])</f>
        <v>35</v>
      </c>
    </row>
    <row r="1536" spans="1:5" ht="10" x14ac:dyDescent="0.25">
      <c r="A1536" s="1">
        <v>100</v>
      </c>
      <c r="B1536" s="1" t="s">
        <v>82</v>
      </c>
      <c r="C1536" s="2">
        <v>41156</v>
      </c>
      <c r="D1536" s="3">
        <v>3300</v>
      </c>
      <c r="E1536" s="1">
        <f>WEEKNUM(AdminTable[[#This Row],[Admin Date]])</f>
        <v>36</v>
      </c>
    </row>
    <row r="1537" spans="1:5" ht="10" x14ac:dyDescent="0.25">
      <c r="A1537" s="1">
        <v>100</v>
      </c>
      <c r="B1537" s="1" t="s">
        <v>82</v>
      </c>
      <c r="C1537" s="2">
        <v>41158</v>
      </c>
      <c r="D1537" s="3">
        <v>4300</v>
      </c>
      <c r="E1537" s="1">
        <f>WEEKNUM(AdminTable[[#This Row],[Admin Date]])</f>
        <v>36</v>
      </c>
    </row>
    <row r="1538" spans="1:5" ht="10" x14ac:dyDescent="0.25">
      <c r="A1538" s="1">
        <v>100</v>
      </c>
      <c r="B1538" s="1" t="s">
        <v>83</v>
      </c>
      <c r="C1538" s="2">
        <v>41165</v>
      </c>
      <c r="D1538" s="3">
        <v>6</v>
      </c>
      <c r="E1538" s="1">
        <f>WEEKNUM(AdminTable[[#This Row],[Admin Date]])</f>
        <v>37</v>
      </c>
    </row>
    <row r="1539" spans="1:5" ht="10" x14ac:dyDescent="0.25">
      <c r="A1539" s="1">
        <v>100</v>
      </c>
      <c r="B1539" s="1" t="s">
        <v>83</v>
      </c>
      <c r="C1539" s="2">
        <v>41193</v>
      </c>
      <c r="D1539" s="3">
        <v>6</v>
      </c>
      <c r="E1539" s="1">
        <f>WEEKNUM(AdminTable[[#This Row],[Admin Date]])</f>
        <v>41</v>
      </c>
    </row>
    <row r="1540" spans="1:5" ht="10" x14ac:dyDescent="0.25">
      <c r="A1540" s="1">
        <v>100</v>
      </c>
      <c r="B1540" s="1" t="s">
        <v>83</v>
      </c>
      <c r="C1540" s="2">
        <v>41228</v>
      </c>
      <c r="D1540" s="3">
        <v>5</v>
      </c>
      <c r="E1540" s="1">
        <f>WEEKNUM(AdminTable[[#This Row],[Admin Date]])</f>
        <v>46</v>
      </c>
    </row>
    <row r="1541" spans="1:5" ht="10" x14ac:dyDescent="0.25">
      <c r="A1541" s="1">
        <v>101</v>
      </c>
      <c r="B1541" s="1" t="s">
        <v>82</v>
      </c>
      <c r="C1541" s="2">
        <v>41093</v>
      </c>
      <c r="D1541" s="3">
        <v>700</v>
      </c>
      <c r="E1541" s="1">
        <f>WEEKNUM(AdminTable[[#This Row],[Admin Date]])</f>
        <v>27</v>
      </c>
    </row>
    <row r="1542" spans="1:5" ht="10" x14ac:dyDescent="0.25">
      <c r="A1542" s="1">
        <v>101</v>
      </c>
      <c r="B1542" s="1" t="s">
        <v>82</v>
      </c>
      <c r="C1542" s="2">
        <v>41096</v>
      </c>
      <c r="D1542" s="3">
        <v>800</v>
      </c>
      <c r="E1542" s="1">
        <f>WEEKNUM(AdminTable[[#This Row],[Admin Date]])</f>
        <v>27</v>
      </c>
    </row>
    <row r="1543" spans="1:5" ht="10" x14ac:dyDescent="0.25">
      <c r="A1543" s="1">
        <v>101</v>
      </c>
      <c r="B1543" s="1" t="s">
        <v>82</v>
      </c>
      <c r="C1543" s="2">
        <v>41100</v>
      </c>
      <c r="D1543" s="3">
        <v>800</v>
      </c>
      <c r="E1543" s="1">
        <f>WEEKNUM(AdminTable[[#This Row],[Admin Date]])</f>
        <v>28</v>
      </c>
    </row>
    <row r="1544" spans="1:5" ht="10" x14ac:dyDescent="0.25">
      <c r="A1544" s="1">
        <v>101</v>
      </c>
      <c r="B1544" s="1" t="s">
        <v>82</v>
      </c>
      <c r="C1544" s="2">
        <v>41103</v>
      </c>
      <c r="D1544" s="3">
        <v>800</v>
      </c>
      <c r="E1544" s="1">
        <f>WEEKNUM(AdminTable[[#This Row],[Admin Date]])</f>
        <v>28</v>
      </c>
    </row>
    <row r="1545" spans="1:5" ht="10" x14ac:dyDescent="0.25">
      <c r="A1545" s="1">
        <v>101</v>
      </c>
      <c r="B1545" s="1" t="s">
        <v>82</v>
      </c>
      <c r="C1545" s="2">
        <v>41107</v>
      </c>
      <c r="D1545" s="3">
        <v>800</v>
      </c>
      <c r="E1545" s="1">
        <f>WEEKNUM(AdminTable[[#This Row],[Admin Date]])</f>
        <v>29</v>
      </c>
    </row>
    <row r="1546" spans="1:5" ht="10" x14ac:dyDescent="0.25">
      <c r="A1546" s="1">
        <v>101</v>
      </c>
      <c r="B1546" s="1" t="s">
        <v>82</v>
      </c>
      <c r="C1546" s="2">
        <v>41110</v>
      </c>
      <c r="D1546" s="3">
        <v>900</v>
      </c>
      <c r="E1546" s="1">
        <f>WEEKNUM(AdminTable[[#This Row],[Admin Date]])</f>
        <v>29</v>
      </c>
    </row>
    <row r="1547" spans="1:5" ht="10" x14ac:dyDescent="0.25">
      <c r="A1547" s="1">
        <v>101</v>
      </c>
      <c r="B1547" s="1" t="s">
        <v>82</v>
      </c>
      <c r="C1547" s="2">
        <v>41114</v>
      </c>
      <c r="D1547" s="3">
        <v>900</v>
      </c>
      <c r="E1547" s="1">
        <f>WEEKNUM(AdminTable[[#This Row],[Admin Date]])</f>
        <v>30</v>
      </c>
    </row>
    <row r="1548" spans="1:5" ht="10" x14ac:dyDescent="0.25">
      <c r="A1548" s="1">
        <v>101</v>
      </c>
      <c r="B1548" s="1" t="s">
        <v>82</v>
      </c>
      <c r="C1548" s="2">
        <v>41118</v>
      </c>
      <c r="D1548" s="3">
        <v>900</v>
      </c>
      <c r="E1548" s="1">
        <f>WEEKNUM(AdminTable[[#This Row],[Admin Date]])</f>
        <v>30</v>
      </c>
    </row>
    <row r="1549" spans="1:5" ht="10" x14ac:dyDescent="0.25">
      <c r="A1549" s="1">
        <v>101</v>
      </c>
      <c r="B1549" s="1" t="s">
        <v>82</v>
      </c>
      <c r="C1549" s="2">
        <v>41121</v>
      </c>
      <c r="D1549" s="3">
        <v>900</v>
      </c>
      <c r="E1549" s="1">
        <f>WEEKNUM(AdminTable[[#This Row],[Admin Date]])</f>
        <v>31</v>
      </c>
    </row>
    <row r="1550" spans="1:5" ht="10" x14ac:dyDescent="0.25">
      <c r="A1550" s="1">
        <v>101</v>
      </c>
      <c r="B1550" s="1" t="s">
        <v>82</v>
      </c>
      <c r="C1550" s="2">
        <v>41124</v>
      </c>
      <c r="D1550" s="3">
        <v>900</v>
      </c>
      <c r="E1550" s="1">
        <f>WEEKNUM(AdminTable[[#This Row],[Admin Date]])</f>
        <v>31</v>
      </c>
    </row>
    <row r="1551" spans="1:5" ht="10" x14ac:dyDescent="0.25">
      <c r="A1551" s="1">
        <v>101</v>
      </c>
      <c r="B1551" s="1" t="s">
        <v>82</v>
      </c>
      <c r="C1551" s="2">
        <v>41128</v>
      </c>
      <c r="D1551" s="3">
        <v>900</v>
      </c>
      <c r="E1551" s="1">
        <f>WEEKNUM(AdminTable[[#This Row],[Admin Date]])</f>
        <v>32</v>
      </c>
    </row>
    <row r="1552" spans="1:5" ht="10" x14ac:dyDescent="0.25">
      <c r="A1552" s="1">
        <v>101</v>
      </c>
      <c r="B1552" s="1" t="s">
        <v>82</v>
      </c>
      <c r="C1552" s="2">
        <v>41131</v>
      </c>
      <c r="D1552" s="3">
        <v>900</v>
      </c>
      <c r="E1552" s="1">
        <f>WEEKNUM(AdminTable[[#This Row],[Admin Date]])</f>
        <v>32</v>
      </c>
    </row>
    <row r="1553" spans="1:5" ht="10" x14ac:dyDescent="0.25">
      <c r="A1553" s="1">
        <v>101</v>
      </c>
      <c r="B1553" s="1" t="s">
        <v>82</v>
      </c>
      <c r="C1553" s="2">
        <v>41135</v>
      </c>
      <c r="D1553" s="3">
        <v>900</v>
      </c>
      <c r="E1553" s="1">
        <f>WEEKNUM(AdminTable[[#This Row],[Admin Date]])</f>
        <v>33</v>
      </c>
    </row>
    <row r="1554" spans="1:5" ht="10" x14ac:dyDescent="0.25">
      <c r="A1554" s="1">
        <v>101</v>
      </c>
      <c r="B1554" s="1" t="s">
        <v>82</v>
      </c>
      <c r="C1554" s="2">
        <v>41138</v>
      </c>
      <c r="D1554" s="3">
        <v>1200</v>
      </c>
      <c r="E1554" s="1">
        <f>WEEKNUM(AdminTable[[#This Row],[Admin Date]])</f>
        <v>33</v>
      </c>
    </row>
    <row r="1555" spans="1:5" ht="10" x14ac:dyDescent="0.25">
      <c r="A1555" s="1">
        <v>101</v>
      </c>
      <c r="B1555" s="1" t="s">
        <v>82</v>
      </c>
      <c r="C1555" s="2">
        <v>41142</v>
      </c>
      <c r="D1555" s="3">
        <v>1200</v>
      </c>
      <c r="E1555" s="1">
        <f>WEEKNUM(AdminTable[[#This Row],[Admin Date]])</f>
        <v>34</v>
      </c>
    </row>
    <row r="1556" spans="1:5" ht="10" x14ac:dyDescent="0.25">
      <c r="A1556" s="1">
        <v>101</v>
      </c>
      <c r="B1556" s="1" t="s">
        <v>82</v>
      </c>
      <c r="C1556" s="2">
        <v>41146</v>
      </c>
      <c r="D1556" s="3">
        <v>1200</v>
      </c>
      <c r="E1556" s="1">
        <f>WEEKNUM(AdminTable[[#This Row],[Admin Date]])</f>
        <v>34</v>
      </c>
    </row>
    <row r="1557" spans="1:5" ht="10" x14ac:dyDescent="0.25">
      <c r="A1557" s="1">
        <v>101</v>
      </c>
      <c r="B1557" s="1" t="s">
        <v>82</v>
      </c>
      <c r="C1557" s="2">
        <v>41149</v>
      </c>
      <c r="D1557" s="3">
        <v>1200</v>
      </c>
      <c r="E1557" s="1">
        <f>WEEKNUM(AdminTable[[#This Row],[Admin Date]])</f>
        <v>35</v>
      </c>
    </row>
    <row r="1558" spans="1:5" ht="10" x14ac:dyDescent="0.25">
      <c r="A1558" s="1">
        <v>101</v>
      </c>
      <c r="B1558" s="1" t="s">
        <v>82</v>
      </c>
      <c r="C1558" s="2">
        <v>41153</v>
      </c>
      <c r="D1558" s="3">
        <v>2400</v>
      </c>
      <c r="E1558" s="1">
        <f>WEEKNUM(AdminTable[[#This Row],[Admin Date]])</f>
        <v>35</v>
      </c>
    </row>
    <row r="1559" spans="1:5" ht="10" x14ac:dyDescent="0.25">
      <c r="A1559" s="1">
        <v>101</v>
      </c>
      <c r="B1559" s="1" t="s">
        <v>82</v>
      </c>
      <c r="C1559" s="2">
        <v>41156</v>
      </c>
      <c r="D1559" s="3">
        <v>2400</v>
      </c>
      <c r="E1559" s="1">
        <f>WEEKNUM(AdminTable[[#This Row],[Admin Date]])</f>
        <v>36</v>
      </c>
    </row>
    <row r="1560" spans="1:5" ht="10" x14ac:dyDescent="0.25">
      <c r="A1560" s="1">
        <v>101</v>
      </c>
      <c r="B1560" s="1" t="s">
        <v>83</v>
      </c>
      <c r="C1560" s="2">
        <v>41166</v>
      </c>
      <c r="D1560" s="3">
        <v>4</v>
      </c>
      <c r="E1560" s="1">
        <f>WEEKNUM(AdminTable[[#This Row],[Admin Date]])</f>
        <v>37</v>
      </c>
    </row>
    <row r="1561" spans="1:5" ht="10" x14ac:dyDescent="0.25">
      <c r="A1561" s="1">
        <v>101</v>
      </c>
      <c r="B1561" s="1" t="s">
        <v>83</v>
      </c>
      <c r="C1561" s="2">
        <v>41195</v>
      </c>
      <c r="D1561" s="3">
        <v>3</v>
      </c>
      <c r="E1561" s="1">
        <f>WEEKNUM(AdminTable[[#This Row],[Admin Date]])</f>
        <v>41</v>
      </c>
    </row>
    <row r="1562" spans="1:5" ht="10" x14ac:dyDescent="0.25">
      <c r="A1562" s="1">
        <v>101</v>
      </c>
      <c r="B1562" s="1" t="s">
        <v>83</v>
      </c>
      <c r="C1562" s="2">
        <v>41229</v>
      </c>
      <c r="D1562" s="3">
        <v>3</v>
      </c>
      <c r="E1562" s="1">
        <f>WEEKNUM(AdminTable[[#This Row],[Admin Date]])</f>
        <v>46</v>
      </c>
    </row>
    <row r="1563" spans="1:5" ht="10" x14ac:dyDescent="0.25">
      <c r="A1563" s="1">
        <v>102</v>
      </c>
      <c r="B1563" s="1" t="s">
        <v>82</v>
      </c>
      <c r="C1563" s="2">
        <v>41243</v>
      </c>
      <c r="D1563" s="3">
        <v>4900</v>
      </c>
      <c r="E1563" s="1">
        <f>WEEKNUM(AdminTable[[#This Row],[Admin Date]])</f>
        <v>48</v>
      </c>
    </row>
    <row r="1564" spans="1:5" ht="10" x14ac:dyDescent="0.25">
      <c r="A1564" s="1">
        <v>103</v>
      </c>
      <c r="B1564" s="1" t="s">
        <v>82</v>
      </c>
      <c r="C1564" s="2">
        <v>41092</v>
      </c>
      <c r="D1564" s="3">
        <v>400</v>
      </c>
      <c r="E1564" s="1">
        <f>WEEKNUM(AdminTable[[#This Row],[Admin Date]])</f>
        <v>27</v>
      </c>
    </row>
    <row r="1565" spans="1:5" ht="10" x14ac:dyDescent="0.25">
      <c r="A1565" s="1">
        <v>103</v>
      </c>
      <c r="B1565" s="1" t="s">
        <v>82</v>
      </c>
      <c r="C1565" s="2">
        <v>41094</v>
      </c>
      <c r="D1565" s="3">
        <v>400</v>
      </c>
      <c r="E1565" s="1">
        <f>WEEKNUM(AdminTable[[#This Row],[Admin Date]])</f>
        <v>27</v>
      </c>
    </row>
    <row r="1566" spans="1:5" ht="10" x14ac:dyDescent="0.25">
      <c r="A1566" s="1">
        <v>104</v>
      </c>
      <c r="B1566" s="1" t="s">
        <v>82</v>
      </c>
      <c r="C1566" s="2">
        <v>41093</v>
      </c>
      <c r="D1566" s="3">
        <v>1000</v>
      </c>
      <c r="E1566" s="1">
        <f>WEEKNUM(AdminTable[[#This Row],[Admin Date]])</f>
        <v>27</v>
      </c>
    </row>
    <row r="1567" spans="1:5" ht="10" x14ac:dyDescent="0.25">
      <c r="A1567" s="1">
        <v>104</v>
      </c>
      <c r="B1567" s="1" t="s">
        <v>82</v>
      </c>
      <c r="C1567" s="2">
        <v>41095</v>
      </c>
      <c r="D1567" s="3">
        <v>1000</v>
      </c>
      <c r="E1567" s="1">
        <f>WEEKNUM(AdminTable[[#This Row],[Admin Date]])</f>
        <v>27</v>
      </c>
    </row>
    <row r="1568" spans="1:5" ht="10" x14ac:dyDescent="0.25">
      <c r="A1568" s="1">
        <v>104</v>
      </c>
      <c r="B1568" s="1" t="s">
        <v>82</v>
      </c>
      <c r="C1568" s="2">
        <v>41097</v>
      </c>
      <c r="D1568" s="3">
        <v>1000</v>
      </c>
      <c r="E1568" s="1">
        <f>WEEKNUM(AdminTable[[#This Row],[Admin Date]])</f>
        <v>27</v>
      </c>
    </row>
    <row r="1569" spans="1:5" ht="10" x14ac:dyDescent="0.25">
      <c r="A1569" s="1">
        <v>104</v>
      </c>
      <c r="B1569" s="1" t="s">
        <v>82</v>
      </c>
      <c r="C1569" s="2">
        <v>41100</v>
      </c>
      <c r="D1569" s="3">
        <v>1000</v>
      </c>
      <c r="E1569" s="1">
        <f>WEEKNUM(AdminTable[[#This Row],[Admin Date]])</f>
        <v>28</v>
      </c>
    </row>
    <row r="1570" spans="1:5" ht="10" x14ac:dyDescent="0.25">
      <c r="A1570" s="1">
        <v>104</v>
      </c>
      <c r="B1570" s="1" t="s">
        <v>82</v>
      </c>
      <c r="C1570" s="2">
        <v>41102</v>
      </c>
      <c r="D1570" s="3">
        <v>1000</v>
      </c>
      <c r="E1570" s="1">
        <f>WEEKNUM(AdminTable[[#This Row],[Admin Date]])</f>
        <v>28</v>
      </c>
    </row>
    <row r="1571" spans="1:5" ht="10" x14ac:dyDescent="0.25">
      <c r="A1571" s="1">
        <v>104</v>
      </c>
      <c r="B1571" s="1" t="s">
        <v>82</v>
      </c>
      <c r="C1571" s="2">
        <v>41104</v>
      </c>
      <c r="D1571" s="3">
        <v>1000</v>
      </c>
      <c r="E1571" s="1">
        <f>WEEKNUM(AdminTable[[#This Row],[Admin Date]])</f>
        <v>28</v>
      </c>
    </row>
    <row r="1572" spans="1:5" ht="10" x14ac:dyDescent="0.25">
      <c r="A1572" s="1">
        <v>104</v>
      </c>
      <c r="B1572" s="1" t="s">
        <v>82</v>
      </c>
      <c r="C1572" s="2">
        <v>41107</v>
      </c>
      <c r="D1572" s="3">
        <v>1000</v>
      </c>
      <c r="E1572" s="1">
        <f>WEEKNUM(AdminTable[[#This Row],[Admin Date]])</f>
        <v>29</v>
      </c>
    </row>
    <row r="1573" spans="1:5" ht="10" x14ac:dyDescent="0.25">
      <c r="A1573" s="1">
        <v>104</v>
      </c>
      <c r="B1573" s="1" t="s">
        <v>82</v>
      </c>
      <c r="C1573" s="2">
        <v>41109</v>
      </c>
      <c r="D1573" s="3">
        <v>1000</v>
      </c>
      <c r="E1573" s="1">
        <f>WEEKNUM(AdminTable[[#This Row],[Admin Date]])</f>
        <v>29</v>
      </c>
    </row>
    <row r="1574" spans="1:5" ht="10" x14ac:dyDescent="0.25">
      <c r="A1574" s="1">
        <v>104</v>
      </c>
      <c r="B1574" s="1" t="s">
        <v>82</v>
      </c>
      <c r="C1574" s="2">
        <v>41111</v>
      </c>
      <c r="D1574" s="3">
        <v>1000</v>
      </c>
      <c r="E1574" s="1">
        <f>WEEKNUM(AdminTable[[#This Row],[Admin Date]])</f>
        <v>29</v>
      </c>
    </row>
    <row r="1575" spans="1:5" ht="10" x14ac:dyDescent="0.25">
      <c r="A1575" s="1">
        <v>104</v>
      </c>
      <c r="B1575" s="1" t="s">
        <v>82</v>
      </c>
      <c r="C1575" s="2">
        <v>41114</v>
      </c>
      <c r="D1575" s="3">
        <v>1000</v>
      </c>
      <c r="E1575" s="1">
        <f>WEEKNUM(AdminTable[[#This Row],[Admin Date]])</f>
        <v>30</v>
      </c>
    </row>
    <row r="1576" spans="1:5" ht="10" x14ac:dyDescent="0.25">
      <c r="A1576" s="1">
        <v>104</v>
      </c>
      <c r="B1576" s="1" t="s">
        <v>82</v>
      </c>
      <c r="C1576" s="2">
        <v>41116</v>
      </c>
      <c r="D1576" s="3">
        <v>1000</v>
      </c>
      <c r="E1576" s="1">
        <f>WEEKNUM(AdminTable[[#This Row],[Admin Date]])</f>
        <v>30</v>
      </c>
    </row>
    <row r="1577" spans="1:5" ht="10" x14ac:dyDescent="0.25">
      <c r="A1577" s="1">
        <v>104</v>
      </c>
      <c r="B1577" s="1" t="s">
        <v>82</v>
      </c>
      <c r="C1577" s="2">
        <v>41118</v>
      </c>
      <c r="D1577" s="3">
        <v>1000</v>
      </c>
      <c r="E1577" s="1">
        <f>WEEKNUM(AdminTable[[#This Row],[Admin Date]])</f>
        <v>30</v>
      </c>
    </row>
    <row r="1578" spans="1:5" ht="10" x14ac:dyDescent="0.25">
      <c r="A1578" s="1">
        <v>104</v>
      </c>
      <c r="B1578" s="1" t="s">
        <v>82</v>
      </c>
      <c r="C1578" s="2">
        <v>41121</v>
      </c>
      <c r="D1578" s="3">
        <v>1000</v>
      </c>
      <c r="E1578" s="1">
        <f>WEEKNUM(AdminTable[[#This Row],[Admin Date]])</f>
        <v>31</v>
      </c>
    </row>
    <row r="1579" spans="1:5" ht="10" x14ac:dyDescent="0.25">
      <c r="A1579" s="1">
        <v>104</v>
      </c>
      <c r="B1579" s="1" t="s">
        <v>82</v>
      </c>
      <c r="C1579" s="2">
        <v>41123</v>
      </c>
      <c r="D1579" s="3">
        <v>1000</v>
      </c>
      <c r="E1579" s="1">
        <f>WEEKNUM(AdminTable[[#This Row],[Admin Date]])</f>
        <v>31</v>
      </c>
    </row>
    <row r="1580" spans="1:5" ht="10" x14ac:dyDescent="0.25">
      <c r="A1580" s="1">
        <v>104</v>
      </c>
      <c r="B1580" s="1" t="s">
        <v>82</v>
      </c>
      <c r="C1580" s="2">
        <v>41139</v>
      </c>
      <c r="D1580" s="3">
        <v>1000</v>
      </c>
      <c r="E1580" s="1">
        <f>WEEKNUM(AdminTable[[#This Row],[Admin Date]])</f>
        <v>33</v>
      </c>
    </row>
    <row r="1581" spans="1:5" ht="10" x14ac:dyDescent="0.25">
      <c r="A1581" s="1">
        <v>104</v>
      </c>
      <c r="B1581" s="1" t="s">
        <v>82</v>
      </c>
      <c r="C1581" s="2">
        <v>41142</v>
      </c>
      <c r="D1581" s="3">
        <v>1000</v>
      </c>
      <c r="E1581" s="1">
        <f>WEEKNUM(AdminTable[[#This Row],[Admin Date]])</f>
        <v>34</v>
      </c>
    </row>
    <row r="1582" spans="1:5" ht="10" x14ac:dyDescent="0.25">
      <c r="A1582" s="1">
        <v>104</v>
      </c>
      <c r="B1582" s="1" t="s">
        <v>82</v>
      </c>
      <c r="C1582" s="2">
        <v>41144</v>
      </c>
      <c r="D1582" s="3">
        <v>1000</v>
      </c>
      <c r="E1582" s="1">
        <f>WEEKNUM(AdminTable[[#This Row],[Admin Date]])</f>
        <v>34</v>
      </c>
    </row>
    <row r="1583" spans="1:5" ht="10" x14ac:dyDescent="0.25">
      <c r="A1583" s="1">
        <v>104</v>
      </c>
      <c r="B1583" s="1" t="s">
        <v>82</v>
      </c>
      <c r="C1583" s="2">
        <v>41146</v>
      </c>
      <c r="D1583" s="3">
        <v>1000</v>
      </c>
      <c r="E1583" s="1">
        <f>WEEKNUM(AdminTable[[#This Row],[Admin Date]])</f>
        <v>34</v>
      </c>
    </row>
    <row r="1584" spans="1:5" ht="10" x14ac:dyDescent="0.25">
      <c r="A1584" s="1">
        <v>104</v>
      </c>
      <c r="B1584" s="1" t="s">
        <v>82</v>
      </c>
      <c r="C1584" s="2">
        <v>41149</v>
      </c>
      <c r="D1584" s="3">
        <v>1000</v>
      </c>
      <c r="E1584" s="1">
        <f>WEEKNUM(AdminTable[[#This Row],[Admin Date]])</f>
        <v>35</v>
      </c>
    </row>
    <row r="1585" spans="1:5" ht="10" x14ac:dyDescent="0.25">
      <c r="A1585" s="1">
        <v>104</v>
      </c>
      <c r="B1585" s="1" t="s">
        <v>82</v>
      </c>
      <c r="C1585" s="2">
        <v>41151</v>
      </c>
      <c r="D1585" s="3">
        <v>1000</v>
      </c>
      <c r="E1585" s="1">
        <f>WEEKNUM(AdminTable[[#This Row],[Admin Date]])</f>
        <v>35</v>
      </c>
    </row>
    <row r="1586" spans="1:5" ht="10" x14ac:dyDescent="0.25">
      <c r="A1586" s="1">
        <v>104</v>
      </c>
      <c r="B1586" s="1" t="s">
        <v>82</v>
      </c>
      <c r="C1586" s="2">
        <v>41153</v>
      </c>
      <c r="D1586" s="3">
        <v>1000</v>
      </c>
      <c r="E1586" s="1">
        <f>WEEKNUM(AdminTable[[#This Row],[Admin Date]])</f>
        <v>35</v>
      </c>
    </row>
    <row r="1587" spans="1:5" ht="10" x14ac:dyDescent="0.25">
      <c r="A1587" s="1">
        <v>104</v>
      </c>
      <c r="B1587" s="1" t="s">
        <v>82</v>
      </c>
      <c r="C1587" s="2">
        <v>41156</v>
      </c>
      <c r="D1587" s="3">
        <v>1000</v>
      </c>
      <c r="E1587" s="1">
        <f>WEEKNUM(AdminTable[[#This Row],[Admin Date]])</f>
        <v>36</v>
      </c>
    </row>
    <row r="1588" spans="1:5" ht="10" x14ac:dyDescent="0.25">
      <c r="A1588" s="1">
        <v>104</v>
      </c>
      <c r="B1588" s="1" t="s">
        <v>82</v>
      </c>
      <c r="C1588" s="2">
        <v>41158</v>
      </c>
      <c r="D1588" s="3">
        <v>1200</v>
      </c>
      <c r="E1588" s="1">
        <f>WEEKNUM(AdminTable[[#This Row],[Admin Date]])</f>
        <v>36</v>
      </c>
    </row>
    <row r="1589" spans="1:5" ht="10" x14ac:dyDescent="0.25">
      <c r="A1589" s="1">
        <v>104</v>
      </c>
      <c r="B1589" s="1" t="s">
        <v>83</v>
      </c>
      <c r="C1589" s="2">
        <v>41165</v>
      </c>
      <c r="D1589" s="3">
        <v>3</v>
      </c>
      <c r="E1589" s="1">
        <f>WEEKNUM(AdminTable[[#This Row],[Admin Date]])</f>
        <v>37</v>
      </c>
    </row>
    <row r="1590" spans="1:5" ht="10" x14ac:dyDescent="0.25">
      <c r="A1590" s="1">
        <v>104</v>
      </c>
      <c r="B1590" s="1" t="s">
        <v>83</v>
      </c>
      <c r="C1590" s="2">
        <v>41193</v>
      </c>
      <c r="D1590" s="3">
        <v>2</v>
      </c>
      <c r="E1590" s="1">
        <f>WEEKNUM(AdminTable[[#This Row],[Admin Date]])</f>
        <v>41</v>
      </c>
    </row>
    <row r="1591" spans="1:5" ht="10" x14ac:dyDescent="0.25">
      <c r="A1591" s="1">
        <v>105</v>
      </c>
      <c r="B1591" s="1" t="s">
        <v>82</v>
      </c>
      <c r="C1591" s="2">
        <v>41127</v>
      </c>
      <c r="D1591" s="3">
        <v>7300</v>
      </c>
      <c r="E1591" s="1">
        <f>WEEKNUM(AdminTable[[#This Row],[Admin Date]])</f>
        <v>32</v>
      </c>
    </row>
    <row r="1592" spans="1:5" ht="10" x14ac:dyDescent="0.25">
      <c r="A1592" s="1">
        <v>105</v>
      </c>
      <c r="B1592" s="1" t="s">
        <v>82</v>
      </c>
      <c r="C1592" s="2">
        <v>41129</v>
      </c>
      <c r="D1592" s="3">
        <v>7300</v>
      </c>
      <c r="E1592" s="1">
        <f>WEEKNUM(AdminTable[[#This Row],[Admin Date]])</f>
        <v>32</v>
      </c>
    </row>
    <row r="1593" spans="1:5" ht="10" x14ac:dyDescent="0.25">
      <c r="A1593" s="1">
        <v>105</v>
      </c>
      <c r="B1593" s="1" t="s">
        <v>82</v>
      </c>
      <c r="C1593" s="2">
        <v>41131</v>
      </c>
      <c r="D1593" s="3">
        <v>7300</v>
      </c>
      <c r="E1593" s="1">
        <f>WEEKNUM(AdminTable[[#This Row],[Admin Date]])</f>
        <v>32</v>
      </c>
    </row>
    <row r="1594" spans="1:5" ht="10" x14ac:dyDescent="0.25">
      <c r="A1594" s="1">
        <v>105</v>
      </c>
      <c r="B1594" s="1" t="s">
        <v>82</v>
      </c>
      <c r="C1594" s="2">
        <v>41134</v>
      </c>
      <c r="D1594" s="3">
        <v>7300</v>
      </c>
      <c r="E1594" s="1">
        <f>WEEKNUM(AdminTable[[#This Row],[Admin Date]])</f>
        <v>33</v>
      </c>
    </row>
    <row r="1595" spans="1:5" ht="10" x14ac:dyDescent="0.25">
      <c r="A1595" s="1">
        <v>105</v>
      </c>
      <c r="B1595" s="1" t="s">
        <v>82</v>
      </c>
      <c r="C1595" s="2">
        <v>41136</v>
      </c>
      <c r="D1595" s="3">
        <v>7300</v>
      </c>
      <c r="E1595" s="1">
        <f>WEEKNUM(AdminTable[[#This Row],[Admin Date]])</f>
        <v>33</v>
      </c>
    </row>
    <row r="1596" spans="1:5" ht="10" x14ac:dyDescent="0.25">
      <c r="A1596" s="1">
        <v>105</v>
      </c>
      <c r="B1596" s="1" t="s">
        <v>82</v>
      </c>
      <c r="C1596" s="2">
        <v>41150</v>
      </c>
      <c r="D1596" s="3">
        <v>7300</v>
      </c>
      <c r="E1596" s="1">
        <f>WEEKNUM(AdminTable[[#This Row],[Admin Date]])</f>
        <v>35</v>
      </c>
    </row>
    <row r="1597" spans="1:5" ht="10" x14ac:dyDescent="0.25">
      <c r="A1597" s="1">
        <v>105</v>
      </c>
      <c r="B1597" s="1" t="s">
        <v>82</v>
      </c>
      <c r="C1597" s="2">
        <v>41152</v>
      </c>
      <c r="D1597" s="3">
        <v>7300</v>
      </c>
      <c r="E1597" s="1">
        <f>WEEKNUM(AdminTable[[#This Row],[Admin Date]])</f>
        <v>35</v>
      </c>
    </row>
    <row r="1598" spans="1:5" ht="10" x14ac:dyDescent="0.25">
      <c r="A1598" s="1">
        <v>105</v>
      </c>
      <c r="B1598" s="1" t="s">
        <v>82</v>
      </c>
      <c r="C1598" s="2">
        <v>41155</v>
      </c>
      <c r="D1598" s="3">
        <v>7300</v>
      </c>
      <c r="E1598" s="1">
        <f>WEEKNUM(AdminTable[[#This Row],[Admin Date]])</f>
        <v>36</v>
      </c>
    </row>
    <row r="1599" spans="1:5" ht="10" x14ac:dyDescent="0.25">
      <c r="A1599" s="1">
        <v>105</v>
      </c>
      <c r="B1599" s="1" t="s">
        <v>82</v>
      </c>
      <c r="C1599" s="2">
        <v>41157</v>
      </c>
      <c r="D1599" s="3">
        <v>7300</v>
      </c>
      <c r="E1599" s="1">
        <f>WEEKNUM(AdminTable[[#This Row],[Admin Date]])</f>
        <v>36</v>
      </c>
    </row>
    <row r="1600" spans="1:5" ht="10" x14ac:dyDescent="0.25">
      <c r="A1600" s="1">
        <v>105</v>
      </c>
      <c r="B1600" s="1" t="s">
        <v>83</v>
      </c>
      <c r="C1600" s="2">
        <v>41164</v>
      </c>
      <c r="D1600" s="3">
        <v>10</v>
      </c>
      <c r="E1600" s="1">
        <f>WEEKNUM(AdminTable[[#This Row],[Admin Date]])</f>
        <v>37</v>
      </c>
    </row>
    <row r="1601" spans="1:5" ht="10" x14ac:dyDescent="0.25">
      <c r="A1601" s="1">
        <v>105</v>
      </c>
      <c r="B1601" s="1" t="s">
        <v>83</v>
      </c>
      <c r="C1601" s="2">
        <v>41223</v>
      </c>
      <c r="D1601" s="3">
        <v>13</v>
      </c>
      <c r="E1601" s="1">
        <f>WEEKNUM(AdminTable[[#This Row],[Admin Date]])</f>
        <v>45</v>
      </c>
    </row>
    <row r="1602" spans="1:5" ht="10" x14ac:dyDescent="0.25">
      <c r="A1602" s="1">
        <v>105</v>
      </c>
      <c r="B1602" s="1" t="s">
        <v>83</v>
      </c>
      <c r="C1602" s="2">
        <v>41228</v>
      </c>
      <c r="D1602" s="3">
        <v>13</v>
      </c>
      <c r="E1602" s="1">
        <f>WEEKNUM(AdminTable[[#This Row],[Admin Date]])</f>
        <v>46</v>
      </c>
    </row>
    <row r="1603" spans="1:5" ht="10" x14ac:dyDescent="0.25">
      <c r="A1603" s="1">
        <v>106</v>
      </c>
      <c r="B1603" s="1" t="s">
        <v>82</v>
      </c>
      <c r="C1603" s="2">
        <v>41092</v>
      </c>
      <c r="D1603" s="3">
        <v>5000</v>
      </c>
      <c r="E1603" s="1">
        <f>WEEKNUM(AdminTable[[#This Row],[Admin Date]])</f>
        <v>27</v>
      </c>
    </row>
    <row r="1604" spans="1:5" ht="10" x14ac:dyDescent="0.25">
      <c r="A1604" s="1">
        <v>106</v>
      </c>
      <c r="B1604" s="1" t="s">
        <v>82</v>
      </c>
      <c r="C1604" s="2">
        <v>41094</v>
      </c>
      <c r="D1604" s="3">
        <v>5000</v>
      </c>
      <c r="E1604" s="1">
        <f>WEEKNUM(AdminTable[[#This Row],[Admin Date]])</f>
        <v>27</v>
      </c>
    </row>
    <row r="1605" spans="1:5" ht="10" x14ac:dyDescent="0.25">
      <c r="A1605" s="1">
        <v>106</v>
      </c>
      <c r="B1605" s="1" t="s">
        <v>82</v>
      </c>
      <c r="C1605" s="2">
        <v>41096</v>
      </c>
      <c r="D1605" s="3">
        <v>5000</v>
      </c>
      <c r="E1605" s="1">
        <f>WEEKNUM(AdminTable[[#This Row],[Admin Date]])</f>
        <v>27</v>
      </c>
    </row>
    <row r="1606" spans="1:5" ht="10" x14ac:dyDescent="0.25">
      <c r="A1606" s="1">
        <v>106</v>
      </c>
      <c r="B1606" s="1" t="s">
        <v>82</v>
      </c>
      <c r="C1606" s="2">
        <v>41099</v>
      </c>
      <c r="D1606" s="3">
        <v>5000</v>
      </c>
      <c r="E1606" s="1">
        <f>WEEKNUM(AdminTable[[#This Row],[Admin Date]])</f>
        <v>28</v>
      </c>
    </row>
    <row r="1607" spans="1:5" ht="10" x14ac:dyDescent="0.25">
      <c r="A1607" s="1">
        <v>106</v>
      </c>
      <c r="B1607" s="1" t="s">
        <v>82</v>
      </c>
      <c r="C1607" s="2">
        <v>41101</v>
      </c>
      <c r="D1607" s="3">
        <v>5000</v>
      </c>
      <c r="E1607" s="1">
        <f>WEEKNUM(AdminTable[[#This Row],[Admin Date]])</f>
        <v>28</v>
      </c>
    </row>
    <row r="1608" spans="1:5" ht="10" x14ac:dyDescent="0.25">
      <c r="A1608" s="1">
        <v>106</v>
      </c>
      <c r="B1608" s="1" t="s">
        <v>82</v>
      </c>
      <c r="C1608" s="2">
        <v>41103</v>
      </c>
      <c r="D1608" s="3">
        <v>5000</v>
      </c>
      <c r="E1608" s="1">
        <f>WEEKNUM(AdminTable[[#This Row],[Admin Date]])</f>
        <v>28</v>
      </c>
    </row>
    <row r="1609" spans="1:5" ht="10" x14ac:dyDescent="0.25">
      <c r="A1609" s="1">
        <v>106</v>
      </c>
      <c r="B1609" s="1" t="s">
        <v>82</v>
      </c>
      <c r="C1609" s="2">
        <v>41106</v>
      </c>
      <c r="D1609" s="3">
        <v>5000</v>
      </c>
      <c r="E1609" s="1">
        <f>WEEKNUM(AdminTable[[#This Row],[Admin Date]])</f>
        <v>29</v>
      </c>
    </row>
    <row r="1610" spans="1:5" ht="10" x14ac:dyDescent="0.25">
      <c r="A1610" s="1">
        <v>106</v>
      </c>
      <c r="B1610" s="1" t="s">
        <v>82</v>
      </c>
      <c r="C1610" s="2">
        <v>41108</v>
      </c>
      <c r="D1610" s="3">
        <v>5000</v>
      </c>
      <c r="E1610" s="1">
        <f>WEEKNUM(AdminTable[[#This Row],[Admin Date]])</f>
        <v>29</v>
      </c>
    </row>
    <row r="1611" spans="1:5" ht="10" x14ac:dyDescent="0.25">
      <c r="A1611" s="1">
        <v>106</v>
      </c>
      <c r="B1611" s="1" t="s">
        <v>82</v>
      </c>
      <c r="C1611" s="2">
        <v>41110</v>
      </c>
      <c r="D1611" s="3">
        <v>5500</v>
      </c>
      <c r="E1611" s="1">
        <f>WEEKNUM(AdminTable[[#This Row],[Admin Date]])</f>
        <v>29</v>
      </c>
    </row>
    <row r="1612" spans="1:5" ht="10" x14ac:dyDescent="0.25">
      <c r="A1612" s="1">
        <v>106</v>
      </c>
      <c r="B1612" s="1" t="s">
        <v>82</v>
      </c>
      <c r="C1612" s="2">
        <v>41113</v>
      </c>
      <c r="D1612" s="3">
        <v>5500</v>
      </c>
      <c r="E1612" s="1">
        <f>WEEKNUM(AdminTable[[#This Row],[Admin Date]])</f>
        <v>30</v>
      </c>
    </row>
    <row r="1613" spans="1:5" ht="10" x14ac:dyDescent="0.25">
      <c r="A1613" s="1">
        <v>106</v>
      </c>
      <c r="B1613" s="1" t="s">
        <v>82</v>
      </c>
      <c r="C1613" s="2">
        <v>41115</v>
      </c>
      <c r="D1613" s="3">
        <v>5500</v>
      </c>
      <c r="E1613" s="1">
        <f>WEEKNUM(AdminTable[[#This Row],[Admin Date]])</f>
        <v>30</v>
      </c>
    </row>
    <row r="1614" spans="1:5" ht="10" x14ac:dyDescent="0.25">
      <c r="A1614" s="1">
        <v>106</v>
      </c>
      <c r="B1614" s="1" t="s">
        <v>82</v>
      </c>
      <c r="C1614" s="2">
        <v>41117</v>
      </c>
      <c r="D1614" s="3">
        <v>5500</v>
      </c>
      <c r="E1614" s="1">
        <f>WEEKNUM(AdminTable[[#This Row],[Admin Date]])</f>
        <v>30</v>
      </c>
    </row>
    <row r="1615" spans="1:5" ht="10" x14ac:dyDescent="0.25">
      <c r="A1615" s="1">
        <v>106</v>
      </c>
      <c r="B1615" s="1" t="s">
        <v>82</v>
      </c>
      <c r="C1615" s="2">
        <v>41120</v>
      </c>
      <c r="D1615" s="3">
        <v>5500</v>
      </c>
      <c r="E1615" s="1">
        <f>WEEKNUM(AdminTable[[#This Row],[Admin Date]])</f>
        <v>31</v>
      </c>
    </row>
    <row r="1616" spans="1:5" ht="10" x14ac:dyDescent="0.25">
      <c r="A1616" s="1">
        <v>106</v>
      </c>
      <c r="B1616" s="1" t="s">
        <v>82</v>
      </c>
      <c r="C1616" s="2">
        <v>41123</v>
      </c>
      <c r="D1616" s="3">
        <v>5500</v>
      </c>
      <c r="E1616" s="1">
        <f>WEEKNUM(AdminTable[[#This Row],[Admin Date]])</f>
        <v>31</v>
      </c>
    </row>
    <row r="1617" spans="1:5" ht="10" x14ac:dyDescent="0.25">
      <c r="A1617" s="1">
        <v>106</v>
      </c>
      <c r="B1617" s="1" t="s">
        <v>82</v>
      </c>
      <c r="C1617" s="2">
        <v>41125</v>
      </c>
      <c r="D1617" s="3">
        <v>7200</v>
      </c>
      <c r="E1617" s="1">
        <f>WEEKNUM(AdminTable[[#This Row],[Admin Date]])</f>
        <v>31</v>
      </c>
    </row>
    <row r="1618" spans="1:5" ht="10" x14ac:dyDescent="0.25">
      <c r="A1618" s="1">
        <v>106</v>
      </c>
      <c r="B1618" s="1" t="s">
        <v>82</v>
      </c>
      <c r="C1618" s="2">
        <v>41128</v>
      </c>
      <c r="D1618" s="3">
        <v>7200</v>
      </c>
      <c r="E1618" s="1">
        <f>WEEKNUM(AdminTable[[#This Row],[Admin Date]])</f>
        <v>32</v>
      </c>
    </row>
    <row r="1619" spans="1:5" ht="10" x14ac:dyDescent="0.25">
      <c r="A1619" s="1">
        <v>106</v>
      </c>
      <c r="B1619" s="1" t="s">
        <v>82</v>
      </c>
      <c r="C1619" s="2">
        <v>41130</v>
      </c>
      <c r="D1619" s="3">
        <v>7200</v>
      </c>
      <c r="E1619" s="1">
        <f>WEEKNUM(AdminTable[[#This Row],[Admin Date]])</f>
        <v>32</v>
      </c>
    </row>
    <row r="1620" spans="1:5" ht="10" x14ac:dyDescent="0.25">
      <c r="A1620" s="1">
        <v>106</v>
      </c>
      <c r="B1620" s="1" t="s">
        <v>82</v>
      </c>
      <c r="C1620" s="2">
        <v>41132</v>
      </c>
      <c r="D1620" s="3">
        <v>7200</v>
      </c>
      <c r="E1620" s="1">
        <f>WEEKNUM(AdminTable[[#This Row],[Admin Date]])</f>
        <v>32</v>
      </c>
    </row>
    <row r="1621" spans="1:5" ht="10" x14ac:dyDescent="0.25">
      <c r="A1621" s="1">
        <v>106</v>
      </c>
      <c r="B1621" s="1" t="s">
        <v>82</v>
      </c>
      <c r="C1621" s="2">
        <v>41135</v>
      </c>
      <c r="D1621" s="3">
        <v>7200</v>
      </c>
      <c r="E1621" s="1">
        <f>WEEKNUM(AdminTable[[#This Row],[Admin Date]])</f>
        <v>33</v>
      </c>
    </row>
    <row r="1622" spans="1:5" ht="10" x14ac:dyDescent="0.25">
      <c r="A1622" s="1">
        <v>106</v>
      </c>
      <c r="B1622" s="1" t="s">
        <v>82</v>
      </c>
      <c r="C1622" s="2">
        <v>41137</v>
      </c>
      <c r="D1622" s="3">
        <v>7200</v>
      </c>
      <c r="E1622" s="1">
        <f>WEEKNUM(AdminTable[[#This Row],[Admin Date]])</f>
        <v>33</v>
      </c>
    </row>
    <row r="1623" spans="1:5" ht="10" x14ac:dyDescent="0.25">
      <c r="A1623" s="1">
        <v>106</v>
      </c>
      <c r="B1623" s="1" t="s">
        <v>82</v>
      </c>
      <c r="C1623" s="2">
        <v>41139</v>
      </c>
      <c r="D1623" s="3">
        <v>8000</v>
      </c>
      <c r="E1623" s="1">
        <f>WEEKNUM(AdminTable[[#This Row],[Admin Date]])</f>
        <v>33</v>
      </c>
    </row>
    <row r="1624" spans="1:5" ht="10" x14ac:dyDescent="0.25">
      <c r="A1624" s="1">
        <v>106</v>
      </c>
      <c r="B1624" s="1" t="s">
        <v>82</v>
      </c>
      <c r="C1624" s="2">
        <v>41142</v>
      </c>
      <c r="D1624" s="3">
        <v>8000</v>
      </c>
      <c r="E1624" s="1">
        <f>WEEKNUM(AdminTable[[#This Row],[Admin Date]])</f>
        <v>34</v>
      </c>
    </row>
    <row r="1625" spans="1:5" ht="10" x14ac:dyDescent="0.25">
      <c r="A1625" s="1">
        <v>106</v>
      </c>
      <c r="B1625" s="1" t="s">
        <v>82</v>
      </c>
      <c r="C1625" s="2">
        <v>41144</v>
      </c>
      <c r="D1625" s="3">
        <v>8000</v>
      </c>
      <c r="E1625" s="1">
        <f>WEEKNUM(AdminTable[[#This Row],[Admin Date]])</f>
        <v>34</v>
      </c>
    </row>
    <row r="1626" spans="1:5" ht="10" x14ac:dyDescent="0.25">
      <c r="A1626" s="1">
        <v>106</v>
      </c>
      <c r="B1626" s="1" t="s">
        <v>82</v>
      </c>
      <c r="C1626" s="2">
        <v>41146</v>
      </c>
      <c r="D1626" s="3">
        <v>8000</v>
      </c>
      <c r="E1626" s="1">
        <f>WEEKNUM(AdminTable[[#This Row],[Admin Date]])</f>
        <v>34</v>
      </c>
    </row>
    <row r="1627" spans="1:5" ht="10" x14ac:dyDescent="0.25">
      <c r="A1627" s="1">
        <v>106</v>
      </c>
      <c r="B1627" s="1" t="s">
        <v>82</v>
      </c>
      <c r="C1627" s="2">
        <v>41149</v>
      </c>
      <c r="D1627" s="3">
        <v>8000</v>
      </c>
      <c r="E1627" s="1">
        <f>WEEKNUM(AdminTable[[#This Row],[Admin Date]])</f>
        <v>35</v>
      </c>
    </row>
    <row r="1628" spans="1:5" ht="10" x14ac:dyDescent="0.25">
      <c r="A1628" s="1">
        <v>106</v>
      </c>
      <c r="B1628" s="1" t="s">
        <v>82</v>
      </c>
      <c r="C1628" s="2">
        <v>41151</v>
      </c>
      <c r="D1628" s="3">
        <v>8000</v>
      </c>
      <c r="E1628" s="1">
        <f>WEEKNUM(AdminTable[[#This Row],[Admin Date]])</f>
        <v>35</v>
      </c>
    </row>
    <row r="1629" spans="1:5" ht="10" x14ac:dyDescent="0.25">
      <c r="A1629" s="1">
        <v>106</v>
      </c>
      <c r="B1629" s="1" t="s">
        <v>82</v>
      </c>
      <c r="C1629" s="2">
        <v>41153</v>
      </c>
      <c r="D1629" s="3">
        <v>8000</v>
      </c>
      <c r="E1629" s="1">
        <f>WEEKNUM(AdminTable[[#This Row],[Admin Date]])</f>
        <v>35</v>
      </c>
    </row>
    <row r="1630" spans="1:5" ht="10" x14ac:dyDescent="0.25">
      <c r="A1630" s="1">
        <v>106</v>
      </c>
      <c r="B1630" s="1" t="s">
        <v>82</v>
      </c>
      <c r="C1630" s="2">
        <v>41156</v>
      </c>
      <c r="D1630" s="3">
        <v>8000</v>
      </c>
      <c r="E1630" s="1">
        <f>WEEKNUM(AdminTable[[#This Row],[Admin Date]])</f>
        <v>36</v>
      </c>
    </row>
    <row r="1631" spans="1:5" ht="10" x14ac:dyDescent="0.25">
      <c r="A1631" s="1">
        <v>106</v>
      </c>
      <c r="B1631" s="1" t="s">
        <v>82</v>
      </c>
      <c r="C1631" s="2">
        <v>41158</v>
      </c>
      <c r="D1631" s="3">
        <v>8000</v>
      </c>
      <c r="E1631" s="1">
        <f>WEEKNUM(AdminTable[[#This Row],[Admin Date]])</f>
        <v>36</v>
      </c>
    </row>
    <row r="1632" spans="1:5" ht="10" x14ac:dyDescent="0.25">
      <c r="A1632" s="1">
        <v>106</v>
      </c>
      <c r="B1632" s="1" t="s">
        <v>83</v>
      </c>
      <c r="C1632" s="2">
        <v>41165</v>
      </c>
      <c r="D1632" s="3">
        <v>13</v>
      </c>
      <c r="E1632" s="1">
        <f>WEEKNUM(AdminTable[[#This Row],[Admin Date]])</f>
        <v>37</v>
      </c>
    </row>
    <row r="1633" spans="1:5" ht="10" x14ac:dyDescent="0.25">
      <c r="A1633" s="1">
        <v>106</v>
      </c>
      <c r="B1633" s="1" t="s">
        <v>83</v>
      </c>
      <c r="C1633" s="2">
        <v>41193</v>
      </c>
      <c r="D1633" s="3">
        <v>13</v>
      </c>
      <c r="E1633" s="1">
        <f>WEEKNUM(AdminTable[[#This Row],[Admin Date]])</f>
        <v>41</v>
      </c>
    </row>
    <row r="1634" spans="1:5" ht="10" x14ac:dyDescent="0.25">
      <c r="A1634" s="1">
        <v>106</v>
      </c>
      <c r="B1634" s="1" t="s">
        <v>83</v>
      </c>
      <c r="C1634" s="2">
        <v>41228</v>
      </c>
      <c r="D1634" s="3">
        <v>13</v>
      </c>
      <c r="E1634" s="1">
        <f>WEEKNUM(AdminTable[[#This Row],[Admin Date]])</f>
        <v>46</v>
      </c>
    </row>
    <row r="1635" spans="1:5" ht="10" x14ac:dyDescent="0.25">
      <c r="A1635" s="1">
        <v>107</v>
      </c>
      <c r="B1635" s="1" t="s">
        <v>82</v>
      </c>
      <c r="C1635" s="2">
        <v>41097</v>
      </c>
      <c r="D1635" s="3">
        <v>4400</v>
      </c>
      <c r="E1635" s="1">
        <f>WEEKNUM(AdminTable[[#This Row],[Admin Date]])</f>
        <v>27</v>
      </c>
    </row>
    <row r="1636" spans="1:5" ht="10" x14ac:dyDescent="0.25">
      <c r="A1636" s="1">
        <v>108</v>
      </c>
      <c r="B1636" s="1" t="s">
        <v>82</v>
      </c>
      <c r="C1636" s="2">
        <v>41093</v>
      </c>
      <c r="D1636" s="3">
        <v>4300</v>
      </c>
      <c r="E1636" s="1">
        <f>WEEKNUM(AdminTable[[#This Row],[Admin Date]])</f>
        <v>27</v>
      </c>
    </row>
    <row r="1637" spans="1:5" ht="10" x14ac:dyDescent="0.25">
      <c r="A1637" s="1">
        <v>108</v>
      </c>
      <c r="B1637" s="1" t="s">
        <v>82</v>
      </c>
      <c r="C1637" s="2">
        <v>41095</v>
      </c>
      <c r="D1637" s="3">
        <v>4300</v>
      </c>
      <c r="E1637" s="1">
        <f>WEEKNUM(AdminTable[[#This Row],[Admin Date]])</f>
        <v>27</v>
      </c>
    </row>
    <row r="1638" spans="1:5" ht="10" x14ac:dyDescent="0.25">
      <c r="A1638" s="1">
        <v>108</v>
      </c>
      <c r="B1638" s="1" t="s">
        <v>82</v>
      </c>
      <c r="C1638" s="2">
        <v>41097</v>
      </c>
      <c r="D1638" s="3">
        <v>4300</v>
      </c>
      <c r="E1638" s="1">
        <f>WEEKNUM(AdminTable[[#This Row],[Admin Date]])</f>
        <v>27</v>
      </c>
    </row>
    <row r="1639" spans="1:5" ht="10" x14ac:dyDescent="0.25">
      <c r="A1639" s="1">
        <v>108</v>
      </c>
      <c r="B1639" s="1" t="s">
        <v>82</v>
      </c>
      <c r="C1639" s="2">
        <v>41100</v>
      </c>
      <c r="D1639" s="3">
        <v>4300</v>
      </c>
      <c r="E1639" s="1">
        <f>WEEKNUM(AdminTable[[#This Row],[Admin Date]])</f>
        <v>28</v>
      </c>
    </row>
    <row r="1640" spans="1:5" ht="10" x14ac:dyDescent="0.25">
      <c r="A1640" s="1">
        <v>108</v>
      </c>
      <c r="B1640" s="1" t="s">
        <v>82</v>
      </c>
      <c r="C1640" s="2">
        <v>41102</v>
      </c>
      <c r="D1640" s="3">
        <v>4300</v>
      </c>
      <c r="E1640" s="1">
        <f>WEEKNUM(AdminTable[[#This Row],[Admin Date]])</f>
        <v>28</v>
      </c>
    </row>
    <row r="1641" spans="1:5" ht="10" x14ac:dyDescent="0.25">
      <c r="A1641" s="1">
        <v>108</v>
      </c>
      <c r="B1641" s="1" t="s">
        <v>82</v>
      </c>
      <c r="C1641" s="2">
        <v>41104</v>
      </c>
      <c r="D1641" s="3">
        <v>4300</v>
      </c>
      <c r="E1641" s="1">
        <f>WEEKNUM(AdminTable[[#This Row],[Admin Date]])</f>
        <v>28</v>
      </c>
    </row>
    <row r="1642" spans="1:5" ht="10" x14ac:dyDescent="0.25">
      <c r="A1642" s="1">
        <v>108</v>
      </c>
      <c r="B1642" s="1" t="s">
        <v>82</v>
      </c>
      <c r="C1642" s="2">
        <v>41107</v>
      </c>
      <c r="D1642" s="3">
        <v>4300</v>
      </c>
      <c r="E1642" s="1">
        <f>WEEKNUM(AdminTable[[#This Row],[Admin Date]])</f>
        <v>29</v>
      </c>
    </row>
    <row r="1643" spans="1:5" ht="10" x14ac:dyDescent="0.25">
      <c r="A1643" s="1">
        <v>108</v>
      </c>
      <c r="B1643" s="1" t="s">
        <v>82</v>
      </c>
      <c r="C1643" s="2">
        <v>41109</v>
      </c>
      <c r="D1643" s="3">
        <v>4300</v>
      </c>
      <c r="E1643" s="1">
        <f>WEEKNUM(AdminTable[[#This Row],[Admin Date]])</f>
        <v>29</v>
      </c>
    </row>
    <row r="1644" spans="1:5" ht="10" x14ac:dyDescent="0.25">
      <c r="A1644" s="1">
        <v>108</v>
      </c>
      <c r="B1644" s="1" t="s">
        <v>82</v>
      </c>
      <c r="C1644" s="2">
        <v>41111</v>
      </c>
      <c r="D1644" s="3">
        <v>3900</v>
      </c>
      <c r="E1644" s="1">
        <f>WEEKNUM(AdminTable[[#This Row],[Admin Date]])</f>
        <v>29</v>
      </c>
    </row>
    <row r="1645" spans="1:5" ht="10" x14ac:dyDescent="0.25">
      <c r="A1645" s="1">
        <v>108</v>
      </c>
      <c r="B1645" s="1" t="s">
        <v>82</v>
      </c>
      <c r="C1645" s="2">
        <v>41114</v>
      </c>
      <c r="D1645" s="3">
        <v>3900</v>
      </c>
      <c r="E1645" s="1">
        <f>WEEKNUM(AdminTable[[#This Row],[Admin Date]])</f>
        <v>30</v>
      </c>
    </row>
    <row r="1646" spans="1:5" ht="10" x14ac:dyDescent="0.25">
      <c r="A1646" s="1">
        <v>108</v>
      </c>
      <c r="B1646" s="1" t="s">
        <v>82</v>
      </c>
      <c r="C1646" s="2">
        <v>41116</v>
      </c>
      <c r="D1646" s="3">
        <v>3900</v>
      </c>
      <c r="E1646" s="1">
        <f>WEEKNUM(AdminTable[[#This Row],[Admin Date]])</f>
        <v>30</v>
      </c>
    </row>
    <row r="1647" spans="1:5" ht="10" x14ac:dyDescent="0.25">
      <c r="A1647" s="1">
        <v>108</v>
      </c>
      <c r="B1647" s="1" t="s">
        <v>82</v>
      </c>
      <c r="C1647" s="2">
        <v>41118</v>
      </c>
      <c r="D1647" s="3">
        <v>3900</v>
      </c>
      <c r="E1647" s="1">
        <f>WEEKNUM(AdminTable[[#This Row],[Admin Date]])</f>
        <v>30</v>
      </c>
    </row>
    <row r="1648" spans="1:5" ht="10" x14ac:dyDescent="0.25">
      <c r="A1648" s="1">
        <v>108</v>
      </c>
      <c r="B1648" s="1" t="s">
        <v>82</v>
      </c>
      <c r="C1648" s="2">
        <v>41122</v>
      </c>
      <c r="D1648" s="3">
        <v>3900</v>
      </c>
      <c r="E1648" s="1">
        <f>WEEKNUM(AdminTable[[#This Row],[Admin Date]])</f>
        <v>31</v>
      </c>
    </row>
    <row r="1649" spans="1:5" ht="10" x14ac:dyDescent="0.25">
      <c r="A1649" s="1">
        <v>108</v>
      </c>
      <c r="B1649" s="1" t="s">
        <v>82</v>
      </c>
      <c r="C1649" s="2">
        <v>41123</v>
      </c>
      <c r="D1649" s="3">
        <v>3900</v>
      </c>
      <c r="E1649" s="1">
        <f>WEEKNUM(AdminTable[[#This Row],[Admin Date]])</f>
        <v>31</v>
      </c>
    </row>
    <row r="1650" spans="1:5" ht="10" x14ac:dyDescent="0.25">
      <c r="A1650" s="1">
        <v>108</v>
      </c>
      <c r="B1650" s="1" t="s">
        <v>82</v>
      </c>
      <c r="C1650" s="2">
        <v>41139</v>
      </c>
      <c r="D1650" s="3">
        <v>3200</v>
      </c>
      <c r="E1650" s="1">
        <f>WEEKNUM(AdminTable[[#This Row],[Admin Date]])</f>
        <v>33</v>
      </c>
    </row>
    <row r="1651" spans="1:5" ht="10" x14ac:dyDescent="0.25">
      <c r="A1651" s="1">
        <v>108</v>
      </c>
      <c r="B1651" s="1" t="s">
        <v>82</v>
      </c>
      <c r="C1651" s="2">
        <v>41142</v>
      </c>
      <c r="D1651" s="3">
        <v>3200</v>
      </c>
      <c r="E1651" s="1">
        <f>WEEKNUM(AdminTable[[#This Row],[Admin Date]])</f>
        <v>34</v>
      </c>
    </row>
    <row r="1652" spans="1:5" ht="10" x14ac:dyDescent="0.25">
      <c r="A1652" s="1">
        <v>108</v>
      </c>
      <c r="B1652" s="1" t="s">
        <v>82</v>
      </c>
      <c r="C1652" s="2">
        <v>41144</v>
      </c>
      <c r="D1652" s="3">
        <v>3200</v>
      </c>
      <c r="E1652" s="1">
        <f>WEEKNUM(AdminTable[[#This Row],[Admin Date]])</f>
        <v>34</v>
      </c>
    </row>
    <row r="1653" spans="1:5" ht="10" x14ac:dyDescent="0.25">
      <c r="A1653" s="1">
        <v>108</v>
      </c>
      <c r="B1653" s="1" t="s">
        <v>83</v>
      </c>
      <c r="C1653" s="2">
        <v>41193</v>
      </c>
      <c r="D1653" s="3">
        <v>1</v>
      </c>
      <c r="E1653" s="1">
        <f>WEEKNUM(AdminTable[[#This Row],[Admin Date]])</f>
        <v>41</v>
      </c>
    </row>
    <row r="1654" spans="1:5" ht="10" x14ac:dyDescent="0.25">
      <c r="A1654" s="1">
        <v>108</v>
      </c>
      <c r="B1654" s="1" t="s">
        <v>83</v>
      </c>
      <c r="C1654" s="2">
        <v>41244</v>
      </c>
      <c r="D1654" s="3">
        <v>1</v>
      </c>
      <c r="E1654" s="1">
        <f>WEEKNUM(AdminTable[[#This Row],[Admin Date]])</f>
        <v>48</v>
      </c>
    </row>
    <row r="1655" spans="1:5" ht="10" x14ac:dyDescent="0.25">
      <c r="A1655" s="1">
        <v>109</v>
      </c>
      <c r="B1655" s="1" t="s">
        <v>82</v>
      </c>
      <c r="C1655" s="2">
        <v>41092</v>
      </c>
      <c r="D1655" s="3">
        <v>200</v>
      </c>
      <c r="E1655" s="1">
        <f>WEEKNUM(AdminTable[[#This Row],[Admin Date]])</f>
        <v>27</v>
      </c>
    </row>
    <row r="1656" spans="1:5" ht="10" x14ac:dyDescent="0.25">
      <c r="A1656" s="1">
        <v>109</v>
      </c>
      <c r="B1656" s="1" t="s">
        <v>82</v>
      </c>
      <c r="C1656" s="2">
        <v>41094</v>
      </c>
      <c r="D1656" s="3">
        <v>200</v>
      </c>
      <c r="E1656" s="1">
        <f>WEEKNUM(AdminTable[[#This Row],[Admin Date]])</f>
        <v>27</v>
      </c>
    </row>
    <row r="1657" spans="1:5" ht="10" x14ac:dyDescent="0.25">
      <c r="A1657" s="1">
        <v>109</v>
      </c>
      <c r="B1657" s="1" t="s">
        <v>83</v>
      </c>
      <c r="C1657" s="2">
        <v>41178</v>
      </c>
      <c r="D1657" s="3">
        <v>1</v>
      </c>
      <c r="E1657" s="1">
        <f>WEEKNUM(AdminTable[[#This Row],[Admin Date]])</f>
        <v>39</v>
      </c>
    </row>
    <row r="1658" spans="1:5" ht="10" x14ac:dyDescent="0.25">
      <c r="A1658" s="1">
        <v>109</v>
      </c>
      <c r="B1658" s="1" t="s">
        <v>83</v>
      </c>
      <c r="C1658" s="2">
        <v>41192</v>
      </c>
      <c r="D1658" s="3">
        <v>2</v>
      </c>
      <c r="E1658" s="1">
        <f>WEEKNUM(AdminTable[[#This Row],[Admin Date]])</f>
        <v>41</v>
      </c>
    </row>
    <row r="1659" spans="1:5" ht="10" x14ac:dyDescent="0.25">
      <c r="A1659" s="1">
        <v>109</v>
      </c>
      <c r="B1659" s="1" t="s">
        <v>83</v>
      </c>
      <c r="C1659" s="2">
        <v>41227</v>
      </c>
      <c r="D1659" s="3">
        <v>3</v>
      </c>
      <c r="E1659" s="1">
        <f>WEEKNUM(AdminTable[[#This Row],[Admin Date]])</f>
        <v>46</v>
      </c>
    </row>
    <row r="1660" spans="1:5" ht="10" x14ac:dyDescent="0.25">
      <c r="A1660" s="1">
        <v>110</v>
      </c>
      <c r="B1660" s="1" t="s">
        <v>82</v>
      </c>
      <c r="C1660" s="2">
        <v>41093</v>
      </c>
      <c r="D1660" s="3">
        <v>4900</v>
      </c>
      <c r="E1660" s="1">
        <f>WEEKNUM(AdminTable[[#This Row],[Admin Date]])</f>
        <v>27</v>
      </c>
    </row>
    <row r="1661" spans="1:5" ht="10" x14ac:dyDescent="0.25">
      <c r="A1661" s="1">
        <v>110</v>
      </c>
      <c r="B1661" s="1" t="s">
        <v>82</v>
      </c>
      <c r="C1661" s="2">
        <v>41095</v>
      </c>
      <c r="D1661" s="3">
        <v>4900</v>
      </c>
      <c r="E1661" s="1">
        <f>WEEKNUM(AdminTable[[#This Row],[Admin Date]])</f>
        <v>27</v>
      </c>
    </row>
    <row r="1662" spans="1:5" ht="10" x14ac:dyDescent="0.25">
      <c r="A1662" s="1">
        <v>110</v>
      </c>
      <c r="B1662" s="1" t="s">
        <v>82</v>
      </c>
      <c r="C1662" s="2">
        <v>41097</v>
      </c>
      <c r="D1662" s="3">
        <v>4900</v>
      </c>
      <c r="E1662" s="1">
        <f>WEEKNUM(AdminTable[[#This Row],[Admin Date]])</f>
        <v>27</v>
      </c>
    </row>
    <row r="1663" spans="1:5" ht="10" x14ac:dyDescent="0.25">
      <c r="A1663" s="1">
        <v>110</v>
      </c>
      <c r="B1663" s="1" t="s">
        <v>82</v>
      </c>
      <c r="C1663" s="2">
        <v>41100</v>
      </c>
      <c r="D1663" s="3">
        <v>4900</v>
      </c>
      <c r="E1663" s="1">
        <f>WEEKNUM(AdminTable[[#This Row],[Admin Date]])</f>
        <v>28</v>
      </c>
    </row>
    <row r="1664" spans="1:5" ht="10" x14ac:dyDescent="0.25">
      <c r="A1664" s="1">
        <v>110</v>
      </c>
      <c r="B1664" s="1" t="s">
        <v>82</v>
      </c>
      <c r="C1664" s="2">
        <v>41102</v>
      </c>
      <c r="D1664" s="3">
        <v>4900</v>
      </c>
      <c r="E1664" s="1">
        <f>WEEKNUM(AdminTable[[#This Row],[Admin Date]])</f>
        <v>28</v>
      </c>
    </row>
    <row r="1665" spans="1:5" ht="10" x14ac:dyDescent="0.25">
      <c r="A1665" s="1">
        <v>110</v>
      </c>
      <c r="B1665" s="1" t="s">
        <v>82</v>
      </c>
      <c r="C1665" s="2">
        <v>41104</v>
      </c>
      <c r="D1665" s="3">
        <v>4900</v>
      </c>
      <c r="E1665" s="1">
        <f>WEEKNUM(AdminTable[[#This Row],[Admin Date]])</f>
        <v>28</v>
      </c>
    </row>
    <row r="1666" spans="1:5" ht="10" x14ac:dyDescent="0.25">
      <c r="A1666" s="1">
        <v>110</v>
      </c>
      <c r="B1666" s="1" t="s">
        <v>82</v>
      </c>
      <c r="C1666" s="2">
        <v>41107</v>
      </c>
      <c r="D1666" s="3">
        <v>4900</v>
      </c>
      <c r="E1666" s="1">
        <f>WEEKNUM(AdminTable[[#This Row],[Admin Date]])</f>
        <v>29</v>
      </c>
    </row>
    <row r="1667" spans="1:5" ht="10" x14ac:dyDescent="0.25">
      <c r="A1667" s="1">
        <v>110</v>
      </c>
      <c r="B1667" s="1" t="s">
        <v>82</v>
      </c>
      <c r="C1667" s="2">
        <v>41109</v>
      </c>
      <c r="D1667" s="3">
        <v>4900</v>
      </c>
      <c r="E1667" s="1">
        <f>WEEKNUM(AdminTable[[#This Row],[Admin Date]])</f>
        <v>29</v>
      </c>
    </row>
    <row r="1668" spans="1:5" ht="10" x14ac:dyDescent="0.25">
      <c r="A1668" s="1">
        <v>110</v>
      </c>
      <c r="B1668" s="1" t="s">
        <v>82</v>
      </c>
      <c r="C1668" s="2">
        <v>41111</v>
      </c>
      <c r="D1668" s="3">
        <v>4900</v>
      </c>
      <c r="E1668" s="1">
        <f>WEEKNUM(AdminTable[[#This Row],[Admin Date]])</f>
        <v>29</v>
      </c>
    </row>
    <row r="1669" spans="1:5" ht="10" x14ac:dyDescent="0.25">
      <c r="A1669" s="1">
        <v>110</v>
      </c>
      <c r="B1669" s="1" t="s">
        <v>82</v>
      </c>
      <c r="C1669" s="2">
        <v>41114</v>
      </c>
      <c r="D1669" s="3">
        <v>4900</v>
      </c>
      <c r="E1669" s="1">
        <f>WEEKNUM(AdminTable[[#This Row],[Admin Date]])</f>
        <v>30</v>
      </c>
    </row>
    <row r="1670" spans="1:5" ht="10" x14ac:dyDescent="0.25">
      <c r="A1670" s="1">
        <v>110</v>
      </c>
      <c r="B1670" s="1" t="s">
        <v>82</v>
      </c>
      <c r="C1670" s="2">
        <v>41116</v>
      </c>
      <c r="D1670" s="3">
        <v>4900</v>
      </c>
      <c r="E1670" s="1">
        <f>WEEKNUM(AdminTable[[#This Row],[Admin Date]])</f>
        <v>30</v>
      </c>
    </row>
    <row r="1671" spans="1:5" ht="10" x14ac:dyDescent="0.25">
      <c r="A1671" s="1">
        <v>110</v>
      </c>
      <c r="B1671" s="1" t="s">
        <v>82</v>
      </c>
      <c r="C1671" s="2">
        <v>41118</v>
      </c>
      <c r="D1671" s="3">
        <v>4900</v>
      </c>
      <c r="E1671" s="1">
        <f>WEEKNUM(AdminTable[[#This Row],[Admin Date]])</f>
        <v>30</v>
      </c>
    </row>
    <row r="1672" spans="1:5" ht="10" x14ac:dyDescent="0.25">
      <c r="A1672" s="1">
        <v>110</v>
      </c>
      <c r="B1672" s="1" t="s">
        <v>82</v>
      </c>
      <c r="C1672" s="2">
        <v>41121</v>
      </c>
      <c r="D1672" s="3">
        <v>4900</v>
      </c>
      <c r="E1672" s="1">
        <f>WEEKNUM(AdminTable[[#This Row],[Admin Date]])</f>
        <v>31</v>
      </c>
    </row>
    <row r="1673" spans="1:5" ht="10" x14ac:dyDescent="0.25">
      <c r="A1673" s="1">
        <v>110</v>
      </c>
      <c r="B1673" s="1" t="s">
        <v>82</v>
      </c>
      <c r="C1673" s="2">
        <v>41123</v>
      </c>
      <c r="D1673" s="3">
        <v>4900</v>
      </c>
      <c r="E1673" s="1">
        <f>WEEKNUM(AdminTable[[#This Row],[Admin Date]])</f>
        <v>31</v>
      </c>
    </row>
    <row r="1674" spans="1:5" ht="10" x14ac:dyDescent="0.25">
      <c r="A1674" s="1">
        <v>110</v>
      </c>
      <c r="B1674" s="1" t="s">
        <v>82</v>
      </c>
      <c r="C1674" s="2">
        <v>41125</v>
      </c>
      <c r="D1674" s="3">
        <v>5400</v>
      </c>
      <c r="E1674" s="1">
        <f>WEEKNUM(AdminTable[[#This Row],[Admin Date]])</f>
        <v>31</v>
      </c>
    </row>
    <row r="1675" spans="1:5" ht="10" x14ac:dyDescent="0.25">
      <c r="A1675" s="1">
        <v>110</v>
      </c>
      <c r="B1675" s="1" t="s">
        <v>82</v>
      </c>
      <c r="C1675" s="2">
        <v>41128</v>
      </c>
      <c r="D1675" s="3">
        <v>5400</v>
      </c>
      <c r="E1675" s="1">
        <f>WEEKNUM(AdminTable[[#This Row],[Admin Date]])</f>
        <v>32</v>
      </c>
    </row>
    <row r="1676" spans="1:5" ht="10" x14ac:dyDescent="0.25">
      <c r="A1676" s="1">
        <v>110</v>
      </c>
      <c r="B1676" s="1" t="s">
        <v>82</v>
      </c>
      <c r="C1676" s="2">
        <v>41130</v>
      </c>
      <c r="D1676" s="3">
        <v>5400</v>
      </c>
      <c r="E1676" s="1">
        <f>WEEKNUM(AdminTable[[#This Row],[Admin Date]])</f>
        <v>32</v>
      </c>
    </row>
    <row r="1677" spans="1:5" ht="10" x14ac:dyDescent="0.25">
      <c r="A1677" s="1">
        <v>110</v>
      </c>
      <c r="B1677" s="1" t="s">
        <v>82</v>
      </c>
      <c r="C1677" s="2">
        <v>41132</v>
      </c>
      <c r="D1677" s="3">
        <v>5400</v>
      </c>
      <c r="E1677" s="1">
        <f>WEEKNUM(AdminTable[[#This Row],[Admin Date]])</f>
        <v>32</v>
      </c>
    </row>
    <row r="1678" spans="1:5" ht="10" x14ac:dyDescent="0.25">
      <c r="A1678" s="1">
        <v>110</v>
      </c>
      <c r="B1678" s="1" t="s">
        <v>82</v>
      </c>
      <c r="C1678" s="2">
        <v>41135</v>
      </c>
      <c r="D1678" s="3">
        <v>5400</v>
      </c>
      <c r="E1678" s="1">
        <f>WEEKNUM(AdminTable[[#This Row],[Admin Date]])</f>
        <v>33</v>
      </c>
    </row>
    <row r="1679" spans="1:5" ht="10" x14ac:dyDescent="0.25">
      <c r="A1679" s="1">
        <v>110</v>
      </c>
      <c r="B1679" s="1" t="s">
        <v>82</v>
      </c>
      <c r="C1679" s="2">
        <v>41137</v>
      </c>
      <c r="D1679" s="3">
        <v>5400</v>
      </c>
      <c r="E1679" s="1">
        <f>WEEKNUM(AdminTable[[#This Row],[Admin Date]])</f>
        <v>33</v>
      </c>
    </row>
    <row r="1680" spans="1:5" ht="10" x14ac:dyDescent="0.25">
      <c r="A1680" s="1">
        <v>110</v>
      </c>
      <c r="B1680" s="1" t="s">
        <v>82</v>
      </c>
      <c r="C1680" s="2">
        <v>41139</v>
      </c>
      <c r="D1680" s="3">
        <v>5400</v>
      </c>
      <c r="E1680" s="1">
        <f>WEEKNUM(AdminTable[[#This Row],[Admin Date]])</f>
        <v>33</v>
      </c>
    </row>
    <row r="1681" spans="1:5" ht="10" x14ac:dyDescent="0.25">
      <c r="A1681" s="1">
        <v>110</v>
      </c>
      <c r="B1681" s="1" t="s">
        <v>82</v>
      </c>
      <c r="C1681" s="2">
        <v>41142</v>
      </c>
      <c r="D1681" s="3">
        <v>5400</v>
      </c>
      <c r="E1681" s="1">
        <f>WEEKNUM(AdminTable[[#This Row],[Admin Date]])</f>
        <v>34</v>
      </c>
    </row>
    <row r="1682" spans="1:5" ht="10" x14ac:dyDescent="0.25">
      <c r="A1682" s="1">
        <v>110</v>
      </c>
      <c r="B1682" s="1" t="s">
        <v>82</v>
      </c>
      <c r="C1682" s="2">
        <v>41144</v>
      </c>
      <c r="D1682" s="3">
        <v>5400</v>
      </c>
      <c r="E1682" s="1">
        <f>WEEKNUM(AdminTable[[#This Row],[Admin Date]])</f>
        <v>34</v>
      </c>
    </row>
    <row r="1683" spans="1:5" ht="10" x14ac:dyDescent="0.25">
      <c r="A1683" s="1">
        <v>110</v>
      </c>
      <c r="B1683" s="1" t="s">
        <v>82</v>
      </c>
      <c r="C1683" s="2">
        <v>41146</v>
      </c>
      <c r="D1683" s="3">
        <v>5400</v>
      </c>
      <c r="E1683" s="1">
        <f>WEEKNUM(AdminTable[[#This Row],[Admin Date]])</f>
        <v>34</v>
      </c>
    </row>
    <row r="1684" spans="1:5" ht="10" x14ac:dyDescent="0.25">
      <c r="A1684" s="1">
        <v>110</v>
      </c>
      <c r="B1684" s="1" t="s">
        <v>82</v>
      </c>
      <c r="C1684" s="2">
        <v>41149</v>
      </c>
      <c r="D1684" s="3">
        <v>5400</v>
      </c>
      <c r="E1684" s="1">
        <f>WEEKNUM(AdminTable[[#This Row],[Admin Date]])</f>
        <v>35</v>
      </c>
    </row>
    <row r="1685" spans="1:5" ht="10" x14ac:dyDescent="0.25">
      <c r="A1685" s="1">
        <v>110</v>
      </c>
      <c r="B1685" s="1" t="s">
        <v>82</v>
      </c>
      <c r="C1685" s="2">
        <v>41151</v>
      </c>
      <c r="D1685" s="3">
        <v>5400</v>
      </c>
      <c r="E1685" s="1">
        <f>WEEKNUM(AdminTable[[#This Row],[Admin Date]])</f>
        <v>35</v>
      </c>
    </row>
    <row r="1686" spans="1:5" ht="10" x14ac:dyDescent="0.25">
      <c r="A1686" s="1">
        <v>110</v>
      </c>
      <c r="B1686" s="1" t="s">
        <v>82</v>
      </c>
      <c r="C1686" s="2">
        <v>41153</v>
      </c>
      <c r="D1686" s="3">
        <v>5400</v>
      </c>
      <c r="E1686" s="1">
        <f>WEEKNUM(AdminTable[[#This Row],[Admin Date]])</f>
        <v>35</v>
      </c>
    </row>
    <row r="1687" spans="1:5" ht="10" x14ac:dyDescent="0.25">
      <c r="A1687" s="1">
        <v>110</v>
      </c>
      <c r="B1687" s="1" t="s">
        <v>82</v>
      </c>
      <c r="C1687" s="2">
        <v>41156</v>
      </c>
      <c r="D1687" s="3">
        <v>5400</v>
      </c>
      <c r="E1687" s="1">
        <f>WEEKNUM(AdminTable[[#This Row],[Admin Date]])</f>
        <v>36</v>
      </c>
    </row>
    <row r="1688" spans="1:5" ht="10" x14ac:dyDescent="0.25">
      <c r="A1688" s="1">
        <v>110</v>
      </c>
      <c r="B1688" s="1" t="s">
        <v>82</v>
      </c>
      <c r="C1688" s="2">
        <v>41158</v>
      </c>
      <c r="D1688" s="3">
        <v>5400</v>
      </c>
      <c r="E1688" s="1">
        <f>WEEKNUM(AdminTable[[#This Row],[Admin Date]])</f>
        <v>36</v>
      </c>
    </row>
    <row r="1689" spans="1:5" ht="10" x14ac:dyDescent="0.25">
      <c r="A1689" s="1">
        <v>110</v>
      </c>
      <c r="B1689" s="1" t="s">
        <v>83</v>
      </c>
      <c r="C1689" s="2">
        <v>41165</v>
      </c>
      <c r="D1689" s="3">
        <v>8</v>
      </c>
      <c r="E1689" s="1">
        <f>WEEKNUM(AdminTable[[#This Row],[Admin Date]])</f>
        <v>37</v>
      </c>
    </row>
    <row r="1690" spans="1:5" ht="10" x14ac:dyDescent="0.25">
      <c r="A1690" s="1">
        <v>110</v>
      </c>
      <c r="B1690" s="1" t="s">
        <v>83</v>
      </c>
      <c r="C1690" s="2">
        <v>41193</v>
      </c>
      <c r="D1690" s="3">
        <v>8</v>
      </c>
      <c r="E1690" s="1">
        <f>WEEKNUM(AdminTable[[#This Row],[Admin Date]])</f>
        <v>41</v>
      </c>
    </row>
    <row r="1691" spans="1:5" ht="10" x14ac:dyDescent="0.25">
      <c r="A1691" s="1">
        <v>110</v>
      </c>
      <c r="B1691" s="1" t="s">
        <v>83</v>
      </c>
      <c r="C1691" s="2">
        <v>41234</v>
      </c>
      <c r="D1691" s="3">
        <v>10</v>
      </c>
      <c r="E1691" s="1">
        <f>WEEKNUM(AdminTable[[#This Row],[Admin Date]])</f>
        <v>47</v>
      </c>
    </row>
    <row r="1692" spans="1:5" ht="10" x14ac:dyDescent="0.25">
      <c r="A1692" s="1">
        <v>111</v>
      </c>
      <c r="B1692" s="1" t="s">
        <v>82</v>
      </c>
      <c r="C1692" s="2">
        <v>41093</v>
      </c>
      <c r="D1692" s="3">
        <v>700</v>
      </c>
      <c r="E1692" s="1">
        <f>WEEKNUM(AdminTable[[#This Row],[Admin Date]])</f>
        <v>27</v>
      </c>
    </row>
    <row r="1693" spans="1:5" ht="10" x14ac:dyDescent="0.25">
      <c r="A1693" s="1">
        <v>111</v>
      </c>
      <c r="B1693" s="1" t="s">
        <v>82</v>
      </c>
      <c r="C1693" s="2">
        <v>41095</v>
      </c>
      <c r="D1693" s="3">
        <v>700</v>
      </c>
      <c r="E1693" s="1">
        <f>WEEKNUM(AdminTable[[#This Row],[Admin Date]])</f>
        <v>27</v>
      </c>
    </row>
    <row r="1694" spans="1:5" ht="10" x14ac:dyDescent="0.25">
      <c r="A1694" s="1">
        <v>111</v>
      </c>
      <c r="B1694" s="1" t="s">
        <v>82</v>
      </c>
      <c r="C1694" s="2">
        <v>41097</v>
      </c>
      <c r="D1694" s="3">
        <v>700</v>
      </c>
      <c r="E1694" s="1">
        <f>WEEKNUM(AdminTable[[#This Row],[Admin Date]])</f>
        <v>27</v>
      </c>
    </row>
    <row r="1695" spans="1:5" ht="10" x14ac:dyDescent="0.25">
      <c r="A1695" s="1">
        <v>111</v>
      </c>
      <c r="B1695" s="1" t="s">
        <v>82</v>
      </c>
      <c r="C1695" s="2">
        <v>41100</v>
      </c>
      <c r="D1695" s="3">
        <v>700</v>
      </c>
      <c r="E1695" s="1">
        <f>WEEKNUM(AdminTable[[#This Row],[Admin Date]])</f>
        <v>28</v>
      </c>
    </row>
    <row r="1696" spans="1:5" ht="10" x14ac:dyDescent="0.25">
      <c r="A1696" s="1">
        <v>111</v>
      </c>
      <c r="B1696" s="1" t="s">
        <v>82</v>
      </c>
      <c r="C1696" s="2">
        <v>41102</v>
      </c>
      <c r="D1696" s="3">
        <v>700</v>
      </c>
      <c r="E1696" s="1">
        <f>WEEKNUM(AdminTable[[#This Row],[Admin Date]])</f>
        <v>28</v>
      </c>
    </row>
    <row r="1697" spans="1:5" ht="10" x14ac:dyDescent="0.25">
      <c r="A1697" s="1">
        <v>111</v>
      </c>
      <c r="B1697" s="1" t="s">
        <v>82</v>
      </c>
      <c r="C1697" s="2">
        <v>41104</v>
      </c>
      <c r="D1697" s="3">
        <v>700</v>
      </c>
      <c r="E1697" s="1">
        <f>WEEKNUM(AdminTable[[#This Row],[Admin Date]])</f>
        <v>28</v>
      </c>
    </row>
    <row r="1698" spans="1:5" ht="10" x14ac:dyDescent="0.25">
      <c r="A1698" s="1">
        <v>111</v>
      </c>
      <c r="B1698" s="1" t="s">
        <v>82</v>
      </c>
      <c r="C1698" s="2">
        <v>41107</v>
      </c>
      <c r="D1698" s="3">
        <v>700</v>
      </c>
      <c r="E1698" s="1">
        <f>WEEKNUM(AdminTable[[#This Row],[Admin Date]])</f>
        <v>29</v>
      </c>
    </row>
    <row r="1699" spans="1:5" ht="10" x14ac:dyDescent="0.25">
      <c r="A1699" s="1">
        <v>111</v>
      </c>
      <c r="B1699" s="1" t="s">
        <v>82</v>
      </c>
      <c r="C1699" s="2">
        <v>41109</v>
      </c>
      <c r="D1699" s="3">
        <v>700</v>
      </c>
      <c r="E1699" s="1">
        <f>WEEKNUM(AdminTable[[#This Row],[Admin Date]])</f>
        <v>29</v>
      </c>
    </row>
    <row r="1700" spans="1:5" ht="10" x14ac:dyDescent="0.25">
      <c r="A1700" s="1">
        <v>111</v>
      </c>
      <c r="B1700" s="1" t="s">
        <v>82</v>
      </c>
      <c r="C1700" s="2">
        <v>41130</v>
      </c>
      <c r="D1700" s="3">
        <v>500</v>
      </c>
      <c r="E1700" s="1">
        <f>WEEKNUM(AdminTable[[#This Row],[Admin Date]])</f>
        <v>32</v>
      </c>
    </row>
    <row r="1701" spans="1:5" ht="10" x14ac:dyDescent="0.25">
      <c r="A1701" s="1">
        <v>111</v>
      </c>
      <c r="B1701" s="1" t="s">
        <v>82</v>
      </c>
      <c r="C1701" s="2">
        <v>41132</v>
      </c>
      <c r="D1701" s="3">
        <v>500</v>
      </c>
      <c r="E1701" s="1">
        <f>WEEKNUM(AdminTable[[#This Row],[Admin Date]])</f>
        <v>32</v>
      </c>
    </row>
    <row r="1702" spans="1:5" ht="10" x14ac:dyDescent="0.25">
      <c r="A1702" s="1">
        <v>111</v>
      </c>
      <c r="B1702" s="1" t="s">
        <v>82</v>
      </c>
      <c r="C1702" s="2">
        <v>41135</v>
      </c>
      <c r="D1702" s="3">
        <v>500</v>
      </c>
      <c r="E1702" s="1">
        <f>WEEKNUM(AdminTable[[#This Row],[Admin Date]])</f>
        <v>33</v>
      </c>
    </row>
    <row r="1703" spans="1:5" ht="10" x14ac:dyDescent="0.25">
      <c r="A1703" s="1">
        <v>111</v>
      </c>
      <c r="B1703" s="1" t="s">
        <v>82</v>
      </c>
      <c r="C1703" s="2">
        <v>41137</v>
      </c>
      <c r="D1703" s="3">
        <v>500</v>
      </c>
      <c r="E1703" s="1">
        <f>WEEKNUM(AdminTable[[#This Row],[Admin Date]])</f>
        <v>33</v>
      </c>
    </row>
    <row r="1704" spans="1:5" ht="10" x14ac:dyDescent="0.25">
      <c r="A1704" s="1">
        <v>111</v>
      </c>
      <c r="B1704" s="1" t="s">
        <v>82</v>
      </c>
      <c r="C1704" s="2">
        <v>41139</v>
      </c>
      <c r="D1704" s="3">
        <v>500</v>
      </c>
      <c r="E1704" s="1">
        <f>WEEKNUM(AdminTable[[#This Row],[Admin Date]])</f>
        <v>33</v>
      </c>
    </row>
    <row r="1705" spans="1:5" ht="10" x14ac:dyDescent="0.25">
      <c r="A1705" s="1">
        <v>111</v>
      </c>
      <c r="B1705" s="1" t="s">
        <v>82</v>
      </c>
      <c r="C1705" s="2">
        <v>41142</v>
      </c>
      <c r="D1705" s="3">
        <v>500</v>
      </c>
      <c r="E1705" s="1">
        <f>WEEKNUM(AdminTable[[#This Row],[Admin Date]])</f>
        <v>34</v>
      </c>
    </row>
    <row r="1706" spans="1:5" ht="10" x14ac:dyDescent="0.25">
      <c r="A1706" s="1">
        <v>111</v>
      </c>
      <c r="B1706" s="1" t="s">
        <v>82</v>
      </c>
      <c r="C1706" s="2">
        <v>41144</v>
      </c>
      <c r="D1706" s="3">
        <v>500</v>
      </c>
      <c r="E1706" s="1">
        <f>WEEKNUM(AdminTable[[#This Row],[Admin Date]])</f>
        <v>34</v>
      </c>
    </row>
    <row r="1707" spans="1:5" ht="10" x14ac:dyDescent="0.25">
      <c r="A1707" s="1">
        <v>111</v>
      </c>
      <c r="B1707" s="1" t="s">
        <v>82</v>
      </c>
      <c r="C1707" s="2">
        <v>41146</v>
      </c>
      <c r="D1707" s="3">
        <v>500</v>
      </c>
      <c r="E1707" s="1">
        <f>WEEKNUM(AdminTable[[#This Row],[Admin Date]])</f>
        <v>34</v>
      </c>
    </row>
    <row r="1708" spans="1:5" ht="10" x14ac:dyDescent="0.25">
      <c r="A1708" s="1">
        <v>111</v>
      </c>
      <c r="B1708" s="1" t="s">
        <v>82</v>
      </c>
      <c r="C1708" s="2">
        <v>41149</v>
      </c>
      <c r="D1708" s="3">
        <v>500</v>
      </c>
      <c r="E1708" s="1">
        <f>WEEKNUM(AdminTable[[#This Row],[Admin Date]])</f>
        <v>35</v>
      </c>
    </row>
    <row r="1709" spans="1:5" ht="10" x14ac:dyDescent="0.25">
      <c r="A1709" s="1">
        <v>111</v>
      </c>
      <c r="B1709" s="1" t="s">
        <v>82</v>
      </c>
      <c r="C1709" s="2">
        <v>41151</v>
      </c>
      <c r="D1709" s="3">
        <v>500</v>
      </c>
      <c r="E1709" s="1">
        <f>WEEKNUM(AdminTable[[#This Row],[Admin Date]])</f>
        <v>35</v>
      </c>
    </row>
    <row r="1710" spans="1:5" ht="10" x14ac:dyDescent="0.25">
      <c r="A1710" s="1">
        <v>111</v>
      </c>
      <c r="B1710" s="1" t="s">
        <v>82</v>
      </c>
      <c r="C1710" s="2">
        <v>41153</v>
      </c>
      <c r="D1710" s="3">
        <v>500</v>
      </c>
      <c r="E1710" s="1">
        <f>WEEKNUM(AdminTable[[#This Row],[Admin Date]])</f>
        <v>35</v>
      </c>
    </row>
    <row r="1711" spans="1:5" ht="10" x14ac:dyDescent="0.25">
      <c r="A1711" s="1">
        <v>111</v>
      </c>
      <c r="B1711" s="1" t="s">
        <v>82</v>
      </c>
      <c r="C1711" s="2">
        <v>41156</v>
      </c>
      <c r="D1711" s="3">
        <v>500</v>
      </c>
      <c r="E1711" s="1">
        <f>WEEKNUM(AdminTable[[#This Row],[Admin Date]])</f>
        <v>36</v>
      </c>
    </row>
    <row r="1712" spans="1:5" ht="10" x14ac:dyDescent="0.25">
      <c r="A1712" s="1">
        <v>111</v>
      </c>
      <c r="B1712" s="1" t="s">
        <v>82</v>
      </c>
      <c r="C1712" s="2">
        <v>41158</v>
      </c>
      <c r="D1712" s="3">
        <v>500</v>
      </c>
      <c r="E1712" s="1">
        <f>WEEKNUM(AdminTable[[#This Row],[Admin Date]])</f>
        <v>36</v>
      </c>
    </row>
    <row r="1713" spans="1:5" ht="10" x14ac:dyDescent="0.25">
      <c r="A1713" s="1">
        <v>111</v>
      </c>
      <c r="B1713" s="1" t="s">
        <v>83</v>
      </c>
      <c r="C1713" s="2">
        <v>41193</v>
      </c>
      <c r="D1713" s="3">
        <v>4</v>
      </c>
      <c r="E1713" s="1">
        <f>WEEKNUM(AdminTable[[#This Row],[Admin Date]])</f>
        <v>41</v>
      </c>
    </row>
    <row r="1714" spans="1:5" ht="10" x14ac:dyDescent="0.25">
      <c r="A1714" s="1">
        <v>111</v>
      </c>
      <c r="B1714" s="1" t="s">
        <v>83</v>
      </c>
      <c r="C1714" s="2">
        <v>41228</v>
      </c>
      <c r="D1714" s="3">
        <v>3</v>
      </c>
      <c r="E1714" s="1">
        <f>WEEKNUM(AdminTable[[#This Row],[Admin Date]])</f>
        <v>46</v>
      </c>
    </row>
    <row r="1715" spans="1:5" ht="10" x14ac:dyDescent="0.25">
      <c r="A1715" s="1">
        <v>112</v>
      </c>
      <c r="B1715" s="1" t="s">
        <v>82</v>
      </c>
      <c r="C1715" s="2">
        <v>41092</v>
      </c>
      <c r="D1715" s="3">
        <v>3500</v>
      </c>
      <c r="E1715" s="1">
        <f>WEEKNUM(AdminTable[[#This Row],[Admin Date]])</f>
        <v>27</v>
      </c>
    </row>
    <row r="1716" spans="1:5" ht="10" x14ac:dyDescent="0.25">
      <c r="A1716" s="1">
        <v>112</v>
      </c>
      <c r="B1716" s="1" t="s">
        <v>82</v>
      </c>
      <c r="C1716" s="2">
        <v>41094</v>
      </c>
      <c r="D1716" s="3">
        <v>3500</v>
      </c>
      <c r="E1716" s="1">
        <f>WEEKNUM(AdminTable[[#This Row],[Admin Date]])</f>
        <v>27</v>
      </c>
    </row>
    <row r="1717" spans="1:5" ht="10" x14ac:dyDescent="0.25">
      <c r="A1717" s="1">
        <v>112</v>
      </c>
      <c r="B1717" s="1" t="s">
        <v>82</v>
      </c>
      <c r="C1717" s="2">
        <v>41096</v>
      </c>
      <c r="D1717" s="3">
        <v>3500</v>
      </c>
      <c r="E1717" s="1">
        <f>WEEKNUM(AdminTable[[#This Row],[Admin Date]])</f>
        <v>27</v>
      </c>
    </row>
    <row r="1718" spans="1:5" ht="10" x14ac:dyDescent="0.25">
      <c r="A1718" s="1">
        <v>112</v>
      </c>
      <c r="B1718" s="1" t="s">
        <v>82</v>
      </c>
      <c r="C1718" s="2">
        <v>41099</v>
      </c>
      <c r="D1718" s="3">
        <v>3500</v>
      </c>
      <c r="E1718" s="1">
        <f>WEEKNUM(AdminTable[[#This Row],[Admin Date]])</f>
        <v>28</v>
      </c>
    </row>
    <row r="1719" spans="1:5" ht="10" x14ac:dyDescent="0.25">
      <c r="A1719" s="1">
        <v>112</v>
      </c>
      <c r="B1719" s="1" t="s">
        <v>82</v>
      </c>
      <c r="C1719" s="2">
        <v>41101</v>
      </c>
      <c r="D1719" s="3">
        <v>3500</v>
      </c>
      <c r="E1719" s="1">
        <f>WEEKNUM(AdminTable[[#This Row],[Admin Date]])</f>
        <v>28</v>
      </c>
    </row>
    <row r="1720" spans="1:5" ht="10" x14ac:dyDescent="0.25">
      <c r="A1720" s="1">
        <v>112</v>
      </c>
      <c r="B1720" s="1" t="s">
        <v>82</v>
      </c>
      <c r="C1720" s="2">
        <v>41103</v>
      </c>
      <c r="D1720" s="3">
        <v>3500</v>
      </c>
      <c r="E1720" s="1">
        <f>WEEKNUM(AdminTable[[#This Row],[Admin Date]])</f>
        <v>28</v>
      </c>
    </row>
    <row r="1721" spans="1:5" ht="10" x14ac:dyDescent="0.25">
      <c r="A1721" s="1">
        <v>112</v>
      </c>
      <c r="B1721" s="1" t="s">
        <v>82</v>
      </c>
      <c r="C1721" s="2">
        <v>41106</v>
      </c>
      <c r="D1721" s="3">
        <v>3500</v>
      </c>
      <c r="E1721" s="1">
        <f>WEEKNUM(AdminTable[[#This Row],[Admin Date]])</f>
        <v>29</v>
      </c>
    </row>
    <row r="1722" spans="1:5" ht="10" x14ac:dyDescent="0.25">
      <c r="A1722" s="1">
        <v>112</v>
      </c>
      <c r="B1722" s="1" t="s">
        <v>82</v>
      </c>
      <c r="C1722" s="2">
        <v>41108</v>
      </c>
      <c r="D1722" s="3">
        <v>3500</v>
      </c>
      <c r="E1722" s="1">
        <f>WEEKNUM(AdminTable[[#This Row],[Admin Date]])</f>
        <v>29</v>
      </c>
    </row>
    <row r="1723" spans="1:5" ht="10" x14ac:dyDescent="0.25">
      <c r="A1723" s="1">
        <v>112</v>
      </c>
      <c r="B1723" s="1" t="s">
        <v>82</v>
      </c>
      <c r="C1723" s="2">
        <v>41110</v>
      </c>
      <c r="D1723" s="3">
        <v>3500</v>
      </c>
      <c r="E1723" s="1">
        <f>WEEKNUM(AdminTable[[#This Row],[Admin Date]])</f>
        <v>29</v>
      </c>
    </row>
    <row r="1724" spans="1:5" ht="10" x14ac:dyDescent="0.25">
      <c r="A1724" s="1">
        <v>112</v>
      </c>
      <c r="B1724" s="1" t="s">
        <v>82</v>
      </c>
      <c r="C1724" s="2">
        <v>41113</v>
      </c>
      <c r="D1724" s="3">
        <v>3500</v>
      </c>
      <c r="E1724" s="1">
        <f>WEEKNUM(AdminTable[[#This Row],[Admin Date]])</f>
        <v>30</v>
      </c>
    </row>
    <row r="1725" spans="1:5" ht="10" x14ac:dyDescent="0.25">
      <c r="A1725" s="1">
        <v>112</v>
      </c>
      <c r="B1725" s="1" t="s">
        <v>82</v>
      </c>
      <c r="C1725" s="2">
        <v>41115</v>
      </c>
      <c r="D1725" s="3">
        <v>3500</v>
      </c>
      <c r="E1725" s="1">
        <f>WEEKNUM(AdminTable[[#This Row],[Admin Date]])</f>
        <v>30</v>
      </c>
    </row>
    <row r="1726" spans="1:5" ht="10" x14ac:dyDescent="0.25">
      <c r="A1726" s="1">
        <v>112</v>
      </c>
      <c r="B1726" s="1" t="s">
        <v>82</v>
      </c>
      <c r="C1726" s="2">
        <v>41117</v>
      </c>
      <c r="D1726" s="3">
        <v>3500</v>
      </c>
      <c r="E1726" s="1">
        <f>WEEKNUM(AdminTable[[#This Row],[Admin Date]])</f>
        <v>30</v>
      </c>
    </row>
    <row r="1727" spans="1:5" ht="10" x14ac:dyDescent="0.25">
      <c r="A1727" s="1">
        <v>112</v>
      </c>
      <c r="B1727" s="1" t="s">
        <v>82</v>
      </c>
      <c r="C1727" s="2">
        <v>41120</v>
      </c>
      <c r="D1727" s="3">
        <v>3500</v>
      </c>
      <c r="E1727" s="1">
        <f>WEEKNUM(AdminTable[[#This Row],[Admin Date]])</f>
        <v>31</v>
      </c>
    </row>
    <row r="1728" spans="1:5" ht="10" x14ac:dyDescent="0.25">
      <c r="A1728" s="1">
        <v>112</v>
      </c>
      <c r="B1728" s="1" t="s">
        <v>82</v>
      </c>
      <c r="C1728" s="2">
        <v>41122</v>
      </c>
      <c r="D1728" s="3">
        <v>3500</v>
      </c>
      <c r="E1728" s="1">
        <f>WEEKNUM(AdminTable[[#This Row],[Admin Date]])</f>
        <v>31</v>
      </c>
    </row>
    <row r="1729" spans="1:5" ht="10" x14ac:dyDescent="0.25">
      <c r="A1729" s="1">
        <v>112</v>
      </c>
      <c r="B1729" s="1" t="s">
        <v>82</v>
      </c>
      <c r="C1729" s="2">
        <v>41141</v>
      </c>
      <c r="D1729" s="3">
        <v>2500</v>
      </c>
      <c r="E1729" s="1">
        <f>WEEKNUM(AdminTable[[#This Row],[Admin Date]])</f>
        <v>34</v>
      </c>
    </row>
    <row r="1730" spans="1:5" ht="10" x14ac:dyDescent="0.25">
      <c r="A1730" s="1">
        <v>112</v>
      </c>
      <c r="B1730" s="1" t="s">
        <v>82</v>
      </c>
      <c r="C1730" s="2">
        <v>41143</v>
      </c>
      <c r="D1730" s="3">
        <v>2500</v>
      </c>
      <c r="E1730" s="1">
        <f>WEEKNUM(AdminTable[[#This Row],[Admin Date]])</f>
        <v>34</v>
      </c>
    </row>
    <row r="1731" spans="1:5" ht="10" x14ac:dyDescent="0.25">
      <c r="A1731" s="1">
        <v>112</v>
      </c>
      <c r="B1731" s="1" t="s">
        <v>82</v>
      </c>
      <c r="C1731" s="2">
        <v>41145</v>
      </c>
      <c r="D1731" s="3">
        <v>2500</v>
      </c>
      <c r="E1731" s="1">
        <f>WEEKNUM(AdminTable[[#This Row],[Admin Date]])</f>
        <v>34</v>
      </c>
    </row>
    <row r="1732" spans="1:5" ht="10" x14ac:dyDescent="0.25">
      <c r="A1732" s="1">
        <v>112</v>
      </c>
      <c r="B1732" s="1" t="s">
        <v>82</v>
      </c>
      <c r="C1732" s="2">
        <v>41148</v>
      </c>
      <c r="D1732" s="3">
        <v>2500</v>
      </c>
      <c r="E1732" s="1">
        <f>WEEKNUM(AdminTable[[#This Row],[Admin Date]])</f>
        <v>35</v>
      </c>
    </row>
    <row r="1733" spans="1:5" ht="10" x14ac:dyDescent="0.25">
      <c r="A1733" s="1">
        <v>112</v>
      </c>
      <c r="B1733" s="1" t="s">
        <v>82</v>
      </c>
      <c r="C1733" s="2">
        <v>41150</v>
      </c>
      <c r="D1733" s="3">
        <v>2500</v>
      </c>
      <c r="E1733" s="1">
        <f>WEEKNUM(AdminTable[[#This Row],[Admin Date]])</f>
        <v>35</v>
      </c>
    </row>
    <row r="1734" spans="1:5" ht="10" x14ac:dyDescent="0.25">
      <c r="A1734" s="1">
        <v>112</v>
      </c>
      <c r="B1734" s="1" t="s">
        <v>82</v>
      </c>
      <c r="C1734" s="2">
        <v>41152</v>
      </c>
      <c r="D1734" s="3">
        <v>2500</v>
      </c>
      <c r="E1734" s="1">
        <f>WEEKNUM(AdminTable[[#This Row],[Admin Date]])</f>
        <v>35</v>
      </c>
    </row>
    <row r="1735" spans="1:5" ht="10" x14ac:dyDescent="0.25">
      <c r="A1735" s="1">
        <v>112</v>
      </c>
      <c r="B1735" s="1" t="s">
        <v>82</v>
      </c>
      <c r="C1735" s="2">
        <v>41155</v>
      </c>
      <c r="D1735" s="3">
        <v>2500</v>
      </c>
      <c r="E1735" s="1">
        <f>WEEKNUM(AdminTable[[#This Row],[Admin Date]])</f>
        <v>36</v>
      </c>
    </row>
    <row r="1736" spans="1:5" ht="10" x14ac:dyDescent="0.25">
      <c r="A1736" s="1">
        <v>112</v>
      </c>
      <c r="B1736" s="1" t="s">
        <v>82</v>
      </c>
      <c r="C1736" s="2">
        <v>41157</v>
      </c>
      <c r="D1736" s="3">
        <v>2500</v>
      </c>
      <c r="E1736" s="1">
        <f>WEEKNUM(AdminTable[[#This Row],[Admin Date]])</f>
        <v>36</v>
      </c>
    </row>
    <row r="1737" spans="1:5" ht="10" x14ac:dyDescent="0.25">
      <c r="A1737" s="1">
        <v>112</v>
      </c>
      <c r="B1737" s="1" t="s">
        <v>83</v>
      </c>
      <c r="C1737" s="2">
        <v>41164</v>
      </c>
      <c r="D1737" s="3">
        <v>5</v>
      </c>
      <c r="E1737" s="1">
        <f>WEEKNUM(AdminTable[[#This Row],[Admin Date]])</f>
        <v>37</v>
      </c>
    </row>
    <row r="1738" spans="1:5" ht="10" x14ac:dyDescent="0.25">
      <c r="A1738" s="1">
        <v>112</v>
      </c>
      <c r="B1738" s="1" t="s">
        <v>83</v>
      </c>
      <c r="C1738" s="2">
        <v>41227</v>
      </c>
      <c r="D1738" s="3">
        <v>2</v>
      </c>
      <c r="E1738" s="1">
        <f>WEEKNUM(AdminTable[[#This Row],[Admin Date]])</f>
        <v>46</v>
      </c>
    </row>
    <row r="1739" spans="1:5" ht="10" x14ac:dyDescent="0.25">
      <c r="A1739" s="1">
        <v>113</v>
      </c>
      <c r="B1739" s="1" t="s">
        <v>82</v>
      </c>
      <c r="C1739" s="2">
        <v>41097</v>
      </c>
      <c r="D1739" s="3">
        <v>8000</v>
      </c>
      <c r="E1739" s="1">
        <f>WEEKNUM(AdminTable[[#This Row],[Admin Date]])</f>
        <v>27</v>
      </c>
    </row>
    <row r="1740" spans="1:5" ht="10" x14ac:dyDescent="0.25">
      <c r="A1740" s="1">
        <v>113</v>
      </c>
      <c r="B1740" s="1" t="s">
        <v>82</v>
      </c>
      <c r="C1740" s="2">
        <v>41100</v>
      </c>
      <c r="D1740" s="3">
        <v>8000</v>
      </c>
      <c r="E1740" s="1">
        <f>WEEKNUM(AdminTable[[#This Row],[Admin Date]])</f>
        <v>28</v>
      </c>
    </row>
    <row r="1741" spans="1:5" ht="10" x14ac:dyDescent="0.25">
      <c r="A1741" s="1">
        <v>113</v>
      </c>
      <c r="B1741" s="1" t="s">
        <v>82</v>
      </c>
      <c r="C1741" s="2">
        <v>41102</v>
      </c>
      <c r="D1741" s="3">
        <v>8000</v>
      </c>
      <c r="E1741" s="1">
        <f>WEEKNUM(AdminTable[[#This Row],[Admin Date]])</f>
        <v>28</v>
      </c>
    </row>
    <row r="1742" spans="1:5" ht="10" x14ac:dyDescent="0.25">
      <c r="A1742" s="1">
        <v>113</v>
      </c>
      <c r="B1742" s="1" t="s">
        <v>82</v>
      </c>
      <c r="C1742" s="2">
        <v>41104</v>
      </c>
      <c r="D1742" s="3">
        <v>8000</v>
      </c>
      <c r="E1742" s="1">
        <f>WEEKNUM(AdminTable[[#This Row],[Admin Date]])</f>
        <v>28</v>
      </c>
    </row>
    <row r="1743" spans="1:5" ht="10" x14ac:dyDescent="0.25">
      <c r="A1743" s="1">
        <v>113</v>
      </c>
      <c r="B1743" s="1" t="s">
        <v>82</v>
      </c>
      <c r="C1743" s="2">
        <v>41107</v>
      </c>
      <c r="D1743" s="3">
        <v>8000</v>
      </c>
      <c r="E1743" s="1">
        <f>WEEKNUM(AdminTable[[#This Row],[Admin Date]])</f>
        <v>29</v>
      </c>
    </row>
    <row r="1744" spans="1:5" ht="10" x14ac:dyDescent="0.25">
      <c r="A1744" s="1">
        <v>113</v>
      </c>
      <c r="B1744" s="1" t="s">
        <v>82</v>
      </c>
      <c r="C1744" s="2">
        <v>41109</v>
      </c>
      <c r="D1744" s="3">
        <v>8000</v>
      </c>
      <c r="E1744" s="1">
        <f>WEEKNUM(AdminTable[[#This Row],[Admin Date]])</f>
        <v>29</v>
      </c>
    </row>
    <row r="1745" spans="1:5" ht="10" x14ac:dyDescent="0.25">
      <c r="A1745" s="1">
        <v>113</v>
      </c>
      <c r="B1745" s="1" t="s">
        <v>82</v>
      </c>
      <c r="C1745" s="2">
        <v>41111</v>
      </c>
      <c r="D1745" s="3">
        <v>8000</v>
      </c>
      <c r="E1745" s="1">
        <f>WEEKNUM(AdminTable[[#This Row],[Admin Date]])</f>
        <v>29</v>
      </c>
    </row>
    <row r="1746" spans="1:5" ht="10" x14ac:dyDescent="0.25">
      <c r="A1746" s="1">
        <v>113</v>
      </c>
      <c r="B1746" s="1" t="s">
        <v>82</v>
      </c>
      <c r="C1746" s="2">
        <v>41114</v>
      </c>
      <c r="D1746" s="3">
        <v>8000</v>
      </c>
      <c r="E1746" s="1">
        <f>WEEKNUM(AdminTable[[#This Row],[Admin Date]])</f>
        <v>30</v>
      </c>
    </row>
    <row r="1747" spans="1:5" ht="10" x14ac:dyDescent="0.25">
      <c r="A1747" s="1">
        <v>113</v>
      </c>
      <c r="B1747" s="1" t="s">
        <v>82</v>
      </c>
      <c r="C1747" s="2">
        <v>41116</v>
      </c>
      <c r="D1747" s="3">
        <v>8000</v>
      </c>
      <c r="E1747" s="1">
        <f>WEEKNUM(AdminTable[[#This Row],[Admin Date]])</f>
        <v>30</v>
      </c>
    </row>
    <row r="1748" spans="1:5" ht="10" x14ac:dyDescent="0.25">
      <c r="A1748" s="1">
        <v>113</v>
      </c>
      <c r="B1748" s="1" t="s">
        <v>82</v>
      </c>
      <c r="C1748" s="2">
        <v>41118</v>
      </c>
      <c r="D1748" s="3">
        <v>8000</v>
      </c>
      <c r="E1748" s="1">
        <f>WEEKNUM(AdminTable[[#This Row],[Admin Date]])</f>
        <v>30</v>
      </c>
    </row>
    <row r="1749" spans="1:5" ht="10" x14ac:dyDescent="0.25">
      <c r="A1749" s="1">
        <v>113</v>
      </c>
      <c r="B1749" s="1" t="s">
        <v>82</v>
      </c>
      <c r="C1749" s="2">
        <v>41121</v>
      </c>
      <c r="D1749" s="3">
        <v>8000</v>
      </c>
      <c r="E1749" s="1">
        <f>WEEKNUM(AdminTable[[#This Row],[Admin Date]])</f>
        <v>31</v>
      </c>
    </row>
    <row r="1750" spans="1:5" ht="10" x14ac:dyDescent="0.25">
      <c r="A1750" s="1">
        <v>113</v>
      </c>
      <c r="B1750" s="1" t="s">
        <v>82</v>
      </c>
      <c r="C1750" s="2">
        <v>41123</v>
      </c>
      <c r="D1750" s="3">
        <v>8000</v>
      </c>
      <c r="E1750" s="1">
        <f>WEEKNUM(AdminTable[[#This Row],[Admin Date]])</f>
        <v>31</v>
      </c>
    </row>
    <row r="1751" spans="1:5" ht="10" x14ac:dyDescent="0.25">
      <c r="A1751" s="1">
        <v>113</v>
      </c>
      <c r="B1751" s="1" t="s">
        <v>82</v>
      </c>
      <c r="C1751" s="2">
        <v>41125</v>
      </c>
      <c r="D1751" s="3">
        <v>8000</v>
      </c>
      <c r="E1751" s="1">
        <f>WEEKNUM(AdminTable[[#This Row],[Admin Date]])</f>
        <v>31</v>
      </c>
    </row>
    <row r="1752" spans="1:5" ht="10" x14ac:dyDescent="0.25">
      <c r="A1752" s="1">
        <v>113</v>
      </c>
      <c r="B1752" s="1" t="s">
        <v>82</v>
      </c>
      <c r="C1752" s="2">
        <v>41128</v>
      </c>
      <c r="D1752" s="3">
        <v>8000</v>
      </c>
      <c r="E1752" s="1">
        <f>WEEKNUM(AdminTable[[#This Row],[Admin Date]])</f>
        <v>32</v>
      </c>
    </row>
    <row r="1753" spans="1:5" ht="10" x14ac:dyDescent="0.25">
      <c r="A1753" s="1">
        <v>113</v>
      </c>
      <c r="B1753" s="1" t="s">
        <v>82</v>
      </c>
      <c r="C1753" s="2">
        <v>41130</v>
      </c>
      <c r="D1753" s="3">
        <v>8000</v>
      </c>
      <c r="E1753" s="1">
        <f>WEEKNUM(AdminTable[[#This Row],[Admin Date]])</f>
        <v>32</v>
      </c>
    </row>
    <row r="1754" spans="1:5" ht="10" x14ac:dyDescent="0.25">
      <c r="A1754" s="1">
        <v>113</v>
      </c>
      <c r="B1754" s="1" t="s">
        <v>82</v>
      </c>
      <c r="C1754" s="2">
        <v>41132</v>
      </c>
      <c r="D1754" s="3">
        <v>8000</v>
      </c>
      <c r="E1754" s="1">
        <f>WEEKNUM(AdminTable[[#This Row],[Admin Date]])</f>
        <v>32</v>
      </c>
    </row>
    <row r="1755" spans="1:5" ht="10" x14ac:dyDescent="0.25">
      <c r="A1755" s="1">
        <v>113</v>
      </c>
      <c r="B1755" s="1" t="s">
        <v>82</v>
      </c>
      <c r="C1755" s="2">
        <v>41135</v>
      </c>
      <c r="D1755" s="3">
        <v>8000</v>
      </c>
      <c r="E1755" s="1">
        <f>WEEKNUM(AdminTable[[#This Row],[Admin Date]])</f>
        <v>33</v>
      </c>
    </row>
    <row r="1756" spans="1:5" ht="10" x14ac:dyDescent="0.25">
      <c r="A1756" s="1">
        <v>113</v>
      </c>
      <c r="B1756" s="1" t="s">
        <v>82</v>
      </c>
      <c r="C1756" s="2">
        <v>41137</v>
      </c>
      <c r="D1756" s="3">
        <v>8000</v>
      </c>
      <c r="E1756" s="1">
        <f>WEEKNUM(AdminTable[[#This Row],[Admin Date]])</f>
        <v>33</v>
      </c>
    </row>
    <row r="1757" spans="1:5" ht="10" x14ac:dyDescent="0.25">
      <c r="A1757" s="1">
        <v>113</v>
      </c>
      <c r="B1757" s="1" t="s">
        <v>82</v>
      </c>
      <c r="C1757" s="2">
        <v>41139</v>
      </c>
      <c r="D1757" s="3">
        <v>9600</v>
      </c>
      <c r="E1757" s="1">
        <f>WEEKNUM(AdminTable[[#This Row],[Admin Date]])</f>
        <v>33</v>
      </c>
    </row>
    <row r="1758" spans="1:5" ht="10" x14ac:dyDescent="0.25">
      <c r="A1758" s="1">
        <v>113</v>
      </c>
      <c r="B1758" s="1" t="s">
        <v>82</v>
      </c>
      <c r="C1758" s="2">
        <v>41142</v>
      </c>
      <c r="D1758" s="3">
        <v>9600</v>
      </c>
      <c r="E1758" s="1">
        <f>WEEKNUM(AdminTable[[#This Row],[Admin Date]])</f>
        <v>34</v>
      </c>
    </row>
    <row r="1759" spans="1:5" ht="10" x14ac:dyDescent="0.25">
      <c r="A1759" s="1">
        <v>113</v>
      </c>
      <c r="B1759" s="1" t="s">
        <v>82</v>
      </c>
      <c r="C1759" s="2">
        <v>41144</v>
      </c>
      <c r="D1759" s="3">
        <v>9600</v>
      </c>
      <c r="E1759" s="1">
        <f>WEEKNUM(AdminTable[[#This Row],[Admin Date]])</f>
        <v>34</v>
      </c>
    </row>
    <row r="1760" spans="1:5" ht="10" x14ac:dyDescent="0.25">
      <c r="A1760" s="1">
        <v>113</v>
      </c>
      <c r="B1760" s="1" t="s">
        <v>82</v>
      </c>
      <c r="C1760" s="2">
        <v>41146</v>
      </c>
      <c r="D1760" s="3">
        <v>9600</v>
      </c>
      <c r="E1760" s="1">
        <f>WEEKNUM(AdminTable[[#This Row],[Admin Date]])</f>
        <v>34</v>
      </c>
    </row>
    <row r="1761" spans="1:5" ht="10" x14ac:dyDescent="0.25">
      <c r="A1761" s="1">
        <v>113</v>
      </c>
      <c r="B1761" s="1" t="s">
        <v>82</v>
      </c>
      <c r="C1761" s="2">
        <v>41149</v>
      </c>
      <c r="D1761" s="3">
        <v>9600</v>
      </c>
      <c r="E1761" s="1">
        <f>WEEKNUM(AdminTable[[#This Row],[Admin Date]])</f>
        <v>35</v>
      </c>
    </row>
    <row r="1762" spans="1:5" ht="10" x14ac:dyDescent="0.25">
      <c r="A1762" s="1">
        <v>113</v>
      </c>
      <c r="B1762" s="1" t="s">
        <v>82</v>
      </c>
      <c r="C1762" s="2">
        <v>41151</v>
      </c>
      <c r="D1762" s="3">
        <v>9600</v>
      </c>
      <c r="E1762" s="1">
        <f>WEEKNUM(AdminTable[[#This Row],[Admin Date]])</f>
        <v>35</v>
      </c>
    </row>
    <row r="1763" spans="1:5" ht="10" x14ac:dyDescent="0.25">
      <c r="A1763" s="1">
        <v>113</v>
      </c>
      <c r="B1763" s="1" t="s">
        <v>82</v>
      </c>
      <c r="C1763" s="2">
        <v>41153</v>
      </c>
      <c r="D1763" s="3">
        <v>9600</v>
      </c>
      <c r="E1763" s="1">
        <f>WEEKNUM(AdminTable[[#This Row],[Admin Date]])</f>
        <v>35</v>
      </c>
    </row>
    <row r="1764" spans="1:5" ht="10" x14ac:dyDescent="0.25">
      <c r="A1764" s="1">
        <v>113</v>
      </c>
      <c r="B1764" s="1" t="s">
        <v>82</v>
      </c>
      <c r="C1764" s="2">
        <v>41156</v>
      </c>
      <c r="D1764" s="3">
        <v>9600</v>
      </c>
      <c r="E1764" s="1">
        <f>WEEKNUM(AdminTable[[#This Row],[Admin Date]])</f>
        <v>36</v>
      </c>
    </row>
    <row r="1765" spans="1:5" ht="10" x14ac:dyDescent="0.25">
      <c r="A1765" s="1">
        <v>113</v>
      </c>
      <c r="B1765" s="1" t="s">
        <v>82</v>
      </c>
      <c r="C1765" s="2">
        <v>41158</v>
      </c>
      <c r="D1765" s="3">
        <v>9600</v>
      </c>
      <c r="E1765" s="1">
        <f>WEEKNUM(AdminTable[[#This Row],[Admin Date]])</f>
        <v>36</v>
      </c>
    </row>
    <row r="1766" spans="1:5" ht="10" x14ac:dyDescent="0.25">
      <c r="A1766" s="1">
        <v>113</v>
      </c>
      <c r="B1766" s="1" t="s">
        <v>83</v>
      </c>
      <c r="C1766" s="2">
        <v>41165</v>
      </c>
      <c r="D1766" s="3">
        <v>10</v>
      </c>
      <c r="E1766" s="1">
        <f>WEEKNUM(AdminTable[[#This Row],[Admin Date]])</f>
        <v>37</v>
      </c>
    </row>
    <row r="1767" spans="1:5" ht="10" x14ac:dyDescent="0.25">
      <c r="A1767" s="1">
        <v>113</v>
      </c>
      <c r="B1767" s="1" t="s">
        <v>83</v>
      </c>
      <c r="C1767" s="2">
        <v>41193</v>
      </c>
      <c r="D1767" s="3">
        <v>10</v>
      </c>
      <c r="E1767" s="1">
        <f>WEEKNUM(AdminTable[[#This Row],[Admin Date]])</f>
        <v>41</v>
      </c>
    </row>
    <row r="1768" spans="1:5" ht="10" x14ac:dyDescent="0.25">
      <c r="A1768" s="1">
        <v>113</v>
      </c>
      <c r="B1768" s="1" t="s">
        <v>83</v>
      </c>
      <c r="C1768" s="2">
        <v>41228</v>
      </c>
      <c r="D1768" s="3">
        <v>10</v>
      </c>
      <c r="E1768" s="1">
        <f>WEEKNUM(AdminTable[[#This Row],[Admin Date]])</f>
        <v>46</v>
      </c>
    </row>
    <row r="1769" spans="1:5" ht="10" x14ac:dyDescent="0.25">
      <c r="A1769" s="1">
        <v>114</v>
      </c>
      <c r="B1769" s="1" t="s">
        <v>82</v>
      </c>
      <c r="C1769" s="2">
        <v>41093</v>
      </c>
      <c r="D1769" s="3">
        <v>3700</v>
      </c>
      <c r="E1769" s="1">
        <f>WEEKNUM(AdminTable[[#This Row],[Admin Date]])</f>
        <v>27</v>
      </c>
    </row>
    <row r="1770" spans="1:5" ht="10" x14ac:dyDescent="0.25">
      <c r="A1770" s="1">
        <v>114</v>
      </c>
      <c r="B1770" s="1" t="s">
        <v>82</v>
      </c>
      <c r="C1770" s="2">
        <v>41095</v>
      </c>
      <c r="D1770" s="3">
        <v>3700</v>
      </c>
      <c r="E1770" s="1">
        <f>WEEKNUM(AdminTable[[#This Row],[Admin Date]])</f>
        <v>27</v>
      </c>
    </row>
    <row r="1771" spans="1:5" ht="10" x14ac:dyDescent="0.25">
      <c r="A1771" s="1">
        <v>114</v>
      </c>
      <c r="B1771" s="1" t="s">
        <v>82</v>
      </c>
      <c r="C1771" s="2">
        <v>41097</v>
      </c>
      <c r="D1771" s="3">
        <v>3700</v>
      </c>
      <c r="E1771" s="1">
        <f>WEEKNUM(AdminTable[[#This Row],[Admin Date]])</f>
        <v>27</v>
      </c>
    </row>
    <row r="1772" spans="1:5" ht="10" x14ac:dyDescent="0.25">
      <c r="A1772" s="1">
        <v>114</v>
      </c>
      <c r="B1772" s="1" t="s">
        <v>82</v>
      </c>
      <c r="C1772" s="2">
        <v>41100</v>
      </c>
      <c r="D1772" s="3">
        <v>3700</v>
      </c>
      <c r="E1772" s="1">
        <f>WEEKNUM(AdminTable[[#This Row],[Admin Date]])</f>
        <v>28</v>
      </c>
    </row>
    <row r="1773" spans="1:5" ht="10" x14ac:dyDescent="0.25">
      <c r="A1773" s="1">
        <v>114</v>
      </c>
      <c r="B1773" s="1" t="s">
        <v>82</v>
      </c>
      <c r="C1773" s="2">
        <v>41102</v>
      </c>
      <c r="D1773" s="3">
        <v>3700</v>
      </c>
      <c r="E1773" s="1">
        <f>WEEKNUM(AdminTable[[#This Row],[Admin Date]])</f>
        <v>28</v>
      </c>
    </row>
    <row r="1774" spans="1:5" ht="10" x14ac:dyDescent="0.25">
      <c r="A1774" s="1">
        <v>114</v>
      </c>
      <c r="B1774" s="1" t="s">
        <v>82</v>
      </c>
      <c r="C1774" s="2">
        <v>41104</v>
      </c>
      <c r="D1774" s="3">
        <v>3700</v>
      </c>
      <c r="E1774" s="1">
        <f>WEEKNUM(AdminTable[[#This Row],[Admin Date]])</f>
        <v>28</v>
      </c>
    </row>
    <row r="1775" spans="1:5" ht="10" x14ac:dyDescent="0.25">
      <c r="A1775" s="1">
        <v>114</v>
      </c>
      <c r="B1775" s="1" t="s">
        <v>82</v>
      </c>
      <c r="C1775" s="2">
        <v>41107</v>
      </c>
      <c r="D1775" s="3">
        <v>3700</v>
      </c>
      <c r="E1775" s="1">
        <f>WEEKNUM(AdminTable[[#This Row],[Admin Date]])</f>
        <v>29</v>
      </c>
    </row>
    <row r="1776" spans="1:5" ht="10" x14ac:dyDescent="0.25">
      <c r="A1776" s="1">
        <v>114</v>
      </c>
      <c r="B1776" s="1" t="s">
        <v>82</v>
      </c>
      <c r="C1776" s="2">
        <v>41109</v>
      </c>
      <c r="D1776" s="3">
        <v>3700</v>
      </c>
      <c r="E1776" s="1">
        <f>WEEKNUM(AdminTable[[#This Row],[Admin Date]])</f>
        <v>29</v>
      </c>
    </row>
    <row r="1777" spans="1:5" ht="10" x14ac:dyDescent="0.25">
      <c r="A1777" s="1">
        <v>114</v>
      </c>
      <c r="B1777" s="1" t="s">
        <v>82</v>
      </c>
      <c r="C1777" s="2">
        <v>41111</v>
      </c>
      <c r="D1777" s="3">
        <v>3700</v>
      </c>
      <c r="E1777" s="1">
        <f>WEEKNUM(AdminTable[[#This Row],[Admin Date]])</f>
        <v>29</v>
      </c>
    </row>
    <row r="1778" spans="1:5" ht="10" x14ac:dyDescent="0.25">
      <c r="A1778" s="1">
        <v>114</v>
      </c>
      <c r="B1778" s="1" t="s">
        <v>82</v>
      </c>
      <c r="C1778" s="2">
        <v>41114</v>
      </c>
      <c r="D1778" s="3">
        <v>3700</v>
      </c>
      <c r="E1778" s="1">
        <f>WEEKNUM(AdminTable[[#This Row],[Admin Date]])</f>
        <v>30</v>
      </c>
    </row>
    <row r="1779" spans="1:5" ht="10" x14ac:dyDescent="0.25">
      <c r="A1779" s="1">
        <v>114</v>
      </c>
      <c r="B1779" s="1" t="s">
        <v>82</v>
      </c>
      <c r="C1779" s="2">
        <v>41116</v>
      </c>
      <c r="D1779" s="3">
        <v>3700</v>
      </c>
      <c r="E1779" s="1">
        <f>WEEKNUM(AdminTable[[#This Row],[Admin Date]])</f>
        <v>30</v>
      </c>
    </row>
    <row r="1780" spans="1:5" ht="10" x14ac:dyDescent="0.25">
      <c r="A1780" s="1">
        <v>114</v>
      </c>
      <c r="B1780" s="1" t="s">
        <v>82</v>
      </c>
      <c r="C1780" s="2">
        <v>41118</v>
      </c>
      <c r="D1780" s="3">
        <v>3700</v>
      </c>
      <c r="E1780" s="1">
        <f>WEEKNUM(AdminTable[[#This Row],[Admin Date]])</f>
        <v>30</v>
      </c>
    </row>
    <row r="1781" spans="1:5" ht="10" x14ac:dyDescent="0.25">
      <c r="A1781" s="1">
        <v>114</v>
      </c>
      <c r="B1781" s="1" t="s">
        <v>82</v>
      </c>
      <c r="C1781" s="2">
        <v>41121</v>
      </c>
      <c r="D1781" s="3">
        <v>3700</v>
      </c>
      <c r="E1781" s="1">
        <f>WEEKNUM(AdminTable[[#This Row],[Admin Date]])</f>
        <v>31</v>
      </c>
    </row>
    <row r="1782" spans="1:5" ht="10" x14ac:dyDescent="0.25">
      <c r="A1782" s="1">
        <v>114</v>
      </c>
      <c r="B1782" s="1" t="s">
        <v>82</v>
      </c>
      <c r="C1782" s="2">
        <v>41123</v>
      </c>
      <c r="D1782" s="3">
        <v>3700</v>
      </c>
      <c r="E1782" s="1">
        <f>WEEKNUM(AdminTable[[#This Row],[Admin Date]])</f>
        <v>31</v>
      </c>
    </row>
    <row r="1783" spans="1:5" ht="10" x14ac:dyDescent="0.25">
      <c r="A1783" s="1">
        <v>114</v>
      </c>
      <c r="B1783" s="1" t="s">
        <v>82</v>
      </c>
      <c r="C1783" s="2">
        <v>41125</v>
      </c>
      <c r="D1783" s="3">
        <v>3700</v>
      </c>
      <c r="E1783" s="1">
        <f>WEEKNUM(AdminTable[[#This Row],[Admin Date]])</f>
        <v>31</v>
      </c>
    </row>
    <row r="1784" spans="1:5" ht="10" x14ac:dyDescent="0.25">
      <c r="A1784" s="1">
        <v>114</v>
      </c>
      <c r="B1784" s="1" t="s">
        <v>82</v>
      </c>
      <c r="C1784" s="2">
        <v>41128</v>
      </c>
      <c r="D1784" s="3">
        <v>3700</v>
      </c>
      <c r="E1784" s="1">
        <f>WEEKNUM(AdminTable[[#This Row],[Admin Date]])</f>
        <v>32</v>
      </c>
    </row>
    <row r="1785" spans="1:5" ht="10" x14ac:dyDescent="0.25">
      <c r="A1785" s="1">
        <v>114</v>
      </c>
      <c r="B1785" s="1" t="s">
        <v>82</v>
      </c>
      <c r="C1785" s="2">
        <v>41130</v>
      </c>
      <c r="D1785" s="3">
        <v>3700</v>
      </c>
      <c r="E1785" s="1">
        <f>WEEKNUM(AdminTable[[#This Row],[Admin Date]])</f>
        <v>32</v>
      </c>
    </row>
    <row r="1786" spans="1:5" ht="10" x14ac:dyDescent="0.25">
      <c r="A1786" s="1">
        <v>114</v>
      </c>
      <c r="B1786" s="1" t="s">
        <v>82</v>
      </c>
      <c r="C1786" s="2">
        <v>41132</v>
      </c>
      <c r="D1786" s="3">
        <v>3700</v>
      </c>
      <c r="E1786" s="1">
        <f>WEEKNUM(AdminTable[[#This Row],[Admin Date]])</f>
        <v>32</v>
      </c>
    </row>
    <row r="1787" spans="1:5" ht="10" x14ac:dyDescent="0.25">
      <c r="A1787" s="1">
        <v>114</v>
      </c>
      <c r="B1787" s="1" t="s">
        <v>82</v>
      </c>
      <c r="C1787" s="2">
        <v>41135</v>
      </c>
      <c r="D1787" s="3">
        <v>3700</v>
      </c>
      <c r="E1787" s="1">
        <f>WEEKNUM(AdminTable[[#This Row],[Admin Date]])</f>
        <v>33</v>
      </c>
    </row>
    <row r="1788" spans="1:5" ht="10" x14ac:dyDescent="0.25">
      <c r="A1788" s="1">
        <v>114</v>
      </c>
      <c r="B1788" s="1" t="s">
        <v>82</v>
      </c>
      <c r="C1788" s="2">
        <v>41139</v>
      </c>
      <c r="D1788" s="3">
        <v>3700</v>
      </c>
      <c r="E1788" s="1">
        <f>WEEKNUM(AdminTable[[#This Row],[Admin Date]])</f>
        <v>33</v>
      </c>
    </row>
    <row r="1789" spans="1:5" ht="10" x14ac:dyDescent="0.25">
      <c r="A1789" s="1">
        <v>114</v>
      </c>
      <c r="B1789" s="1" t="s">
        <v>82</v>
      </c>
      <c r="C1789" s="2">
        <v>41142</v>
      </c>
      <c r="D1789" s="3">
        <v>3700</v>
      </c>
      <c r="E1789" s="1">
        <f>WEEKNUM(AdminTable[[#This Row],[Admin Date]])</f>
        <v>34</v>
      </c>
    </row>
    <row r="1790" spans="1:5" ht="10" x14ac:dyDescent="0.25">
      <c r="A1790" s="1">
        <v>114</v>
      </c>
      <c r="B1790" s="1" t="s">
        <v>82</v>
      </c>
      <c r="C1790" s="2">
        <v>41144</v>
      </c>
      <c r="D1790" s="3">
        <v>5600</v>
      </c>
      <c r="E1790" s="1">
        <f>WEEKNUM(AdminTable[[#This Row],[Admin Date]])</f>
        <v>34</v>
      </c>
    </row>
    <row r="1791" spans="1:5" ht="10" x14ac:dyDescent="0.25">
      <c r="A1791" s="1">
        <v>114</v>
      </c>
      <c r="B1791" s="1" t="s">
        <v>82</v>
      </c>
      <c r="C1791" s="2">
        <v>41146</v>
      </c>
      <c r="D1791" s="3">
        <v>5600</v>
      </c>
      <c r="E1791" s="1">
        <f>WEEKNUM(AdminTable[[#This Row],[Admin Date]])</f>
        <v>34</v>
      </c>
    </row>
    <row r="1792" spans="1:5" ht="10" x14ac:dyDescent="0.25">
      <c r="A1792" s="1">
        <v>114</v>
      </c>
      <c r="B1792" s="1" t="s">
        <v>82</v>
      </c>
      <c r="C1792" s="2">
        <v>41151</v>
      </c>
      <c r="D1792" s="3">
        <v>5600</v>
      </c>
      <c r="E1792" s="1">
        <f>WEEKNUM(AdminTable[[#This Row],[Admin Date]])</f>
        <v>35</v>
      </c>
    </row>
    <row r="1793" spans="1:5" ht="10" x14ac:dyDescent="0.25">
      <c r="A1793" s="1">
        <v>114</v>
      </c>
      <c r="B1793" s="1" t="s">
        <v>82</v>
      </c>
      <c r="C1793" s="2">
        <v>41153</v>
      </c>
      <c r="D1793" s="3">
        <v>5600</v>
      </c>
      <c r="E1793" s="1">
        <f>WEEKNUM(AdminTable[[#This Row],[Admin Date]])</f>
        <v>35</v>
      </c>
    </row>
    <row r="1794" spans="1:5" ht="10" x14ac:dyDescent="0.25">
      <c r="A1794" s="1">
        <v>114</v>
      </c>
      <c r="B1794" s="1" t="s">
        <v>82</v>
      </c>
      <c r="C1794" s="2">
        <v>41156</v>
      </c>
      <c r="D1794" s="3">
        <v>5600</v>
      </c>
      <c r="E1794" s="1">
        <f>WEEKNUM(AdminTable[[#This Row],[Admin Date]])</f>
        <v>36</v>
      </c>
    </row>
    <row r="1795" spans="1:5" ht="10" x14ac:dyDescent="0.25">
      <c r="A1795" s="1">
        <v>114</v>
      </c>
      <c r="B1795" s="1" t="s">
        <v>82</v>
      </c>
      <c r="C1795" s="2">
        <v>41158</v>
      </c>
      <c r="D1795" s="3">
        <v>5600</v>
      </c>
      <c r="E1795" s="1">
        <f>WEEKNUM(AdminTable[[#This Row],[Admin Date]])</f>
        <v>36</v>
      </c>
    </row>
    <row r="1796" spans="1:5" ht="10" x14ac:dyDescent="0.25">
      <c r="A1796" s="1">
        <v>114</v>
      </c>
      <c r="B1796" s="1" t="s">
        <v>83</v>
      </c>
      <c r="C1796" s="2">
        <v>41166</v>
      </c>
      <c r="D1796" s="3">
        <v>8</v>
      </c>
      <c r="E1796" s="1">
        <f>WEEKNUM(AdminTable[[#This Row],[Admin Date]])</f>
        <v>37</v>
      </c>
    </row>
    <row r="1797" spans="1:5" ht="10" x14ac:dyDescent="0.25">
      <c r="A1797" s="1">
        <v>114</v>
      </c>
      <c r="B1797" s="1" t="s">
        <v>83</v>
      </c>
      <c r="C1797" s="2">
        <v>41193</v>
      </c>
      <c r="D1797" s="3">
        <v>8</v>
      </c>
      <c r="E1797" s="1">
        <f>WEEKNUM(AdminTable[[#This Row],[Admin Date]])</f>
        <v>41</v>
      </c>
    </row>
    <row r="1798" spans="1:5" ht="10" x14ac:dyDescent="0.25">
      <c r="A1798" s="1">
        <v>114</v>
      </c>
      <c r="B1798" s="1" t="s">
        <v>83</v>
      </c>
      <c r="C1798" s="2">
        <v>41228</v>
      </c>
      <c r="D1798" s="3">
        <v>8</v>
      </c>
      <c r="E1798" s="1">
        <f>WEEKNUM(AdminTable[[#This Row],[Admin Date]])</f>
        <v>46</v>
      </c>
    </row>
    <row r="1799" spans="1:5" ht="10" x14ac:dyDescent="0.25">
      <c r="A1799" s="1">
        <v>115</v>
      </c>
      <c r="B1799" s="1" t="s">
        <v>82</v>
      </c>
      <c r="C1799" s="2">
        <v>41092</v>
      </c>
      <c r="D1799" s="3">
        <v>5800</v>
      </c>
      <c r="E1799" s="1">
        <f>WEEKNUM(AdminTable[[#This Row],[Admin Date]])</f>
        <v>27</v>
      </c>
    </row>
    <row r="1800" spans="1:5" ht="10" x14ac:dyDescent="0.25">
      <c r="A1800" s="1">
        <v>115</v>
      </c>
      <c r="B1800" s="1" t="s">
        <v>82</v>
      </c>
      <c r="C1800" s="2">
        <v>41094</v>
      </c>
      <c r="D1800" s="3">
        <v>5800</v>
      </c>
      <c r="E1800" s="1">
        <f>WEEKNUM(AdminTable[[#This Row],[Admin Date]])</f>
        <v>27</v>
      </c>
    </row>
    <row r="1801" spans="1:5" ht="10" x14ac:dyDescent="0.25">
      <c r="A1801" s="1">
        <v>115</v>
      </c>
      <c r="B1801" s="1" t="s">
        <v>82</v>
      </c>
      <c r="C1801" s="2">
        <v>41096</v>
      </c>
      <c r="D1801" s="3">
        <v>5800</v>
      </c>
      <c r="E1801" s="1">
        <f>WEEKNUM(AdminTable[[#This Row],[Admin Date]])</f>
        <v>27</v>
      </c>
    </row>
    <row r="1802" spans="1:5" ht="10" x14ac:dyDescent="0.25">
      <c r="A1802" s="1">
        <v>115</v>
      </c>
      <c r="B1802" s="1" t="s">
        <v>82</v>
      </c>
      <c r="C1802" s="2">
        <v>41099</v>
      </c>
      <c r="D1802" s="3">
        <v>5800</v>
      </c>
      <c r="E1802" s="1">
        <f>WEEKNUM(AdminTable[[#This Row],[Admin Date]])</f>
        <v>28</v>
      </c>
    </row>
    <row r="1803" spans="1:5" ht="10" x14ac:dyDescent="0.25">
      <c r="A1803" s="1">
        <v>115</v>
      </c>
      <c r="B1803" s="1" t="s">
        <v>82</v>
      </c>
      <c r="C1803" s="2">
        <v>41101</v>
      </c>
      <c r="D1803" s="3">
        <v>5800</v>
      </c>
      <c r="E1803" s="1">
        <f>WEEKNUM(AdminTable[[#This Row],[Admin Date]])</f>
        <v>28</v>
      </c>
    </row>
    <row r="1804" spans="1:5" ht="10" x14ac:dyDescent="0.25">
      <c r="A1804" s="1">
        <v>115</v>
      </c>
      <c r="B1804" s="1" t="s">
        <v>82</v>
      </c>
      <c r="C1804" s="2">
        <v>41103</v>
      </c>
      <c r="D1804" s="3">
        <v>5800</v>
      </c>
      <c r="E1804" s="1">
        <f>WEEKNUM(AdminTable[[#This Row],[Admin Date]])</f>
        <v>28</v>
      </c>
    </row>
    <row r="1805" spans="1:5" ht="10" x14ac:dyDescent="0.25">
      <c r="A1805" s="1">
        <v>116</v>
      </c>
      <c r="B1805" s="1" t="s">
        <v>82</v>
      </c>
      <c r="C1805" s="2">
        <v>41092</v>
      </c>
      <c r="D1805" s="3">
        <v>2900</v>
      </c>
      <c r="E1805" s="1">
        <f>WEEKNUM(AdminTable[[#This Row],[Admin Date]])</f>
        <v>27</v>
      </c>
    </row>
    <row r="1806" spans="1:5" ht="10" x14ac:dyDescent="0.25">
      <c r="A1806" s="1">
        <v>116</v>
      </c>
      <c r="B1806" s="1" t="s">
        <v>82</v>
      </c>
      <c r="C1806" s="2">
        <v>41094</v>
      </c>
      <c r="D1806" s="3">
        <v>2900</v>
      </c>
      <c r="E1806" s="1">
        <f>WEEKNUM(AdminTable[[#This Row],[Admin Date]])</f>
        <v>27</v>
      </c>
    </row>
    <row r="1807" spans="1:5" ht="10" x14ac:dyDescent="0.25">
      <c r="A1807" s="1">
        <v>116</v>
      </c>
      <c r="B1807" s="1" t="s">
        <v>82</v>
      </c>
      <c r="C1807" s="2">
        <v>41096</v>
      </c>
      <c r="D1807" s="3">
        <v>2900</v>
      </c>
      <c r="E1807" s="1">
        <f>WEEKNUM(AdminTable[[#This Row],[Admin Date]])</f>
        <v>27</v>
      </c>
    </row>
    <row r="1808" spans="1:5" ht="10" x14ac:dyDescent="0.25">
      <c r="A1808" s="1">
        <v>116</v>
      </c>
      <c r="B1808" s="1" t="s">
        <v>82</v>
      </c>
      <c r="C1808" s="2">
        <v>41099</v>
      </c>
      <c r="D1808" s="3">
        <v>2900</v>
      </c>
      <c r="E1808" s="1">
        <f>WEEKNUM(AdminTable[[#This Row],[Admin Date]])</f>
        <v>28</v>
      </c>
    </row>
    <row r="1809" spans="1:5" ht="10" x14ac:dyDescent="0.25">
      <c r="A1809" s="1">
        <v>116</v>
      </c>
      <c r="B1809" s="1" t="s">
        <v>82</v>
      </c>
      <c r="C1809" s="2">
        <v>41101</v>
      </c>
      <c r="D1809" s="3">
        <v>2900</v>
      </c>
      <c r="E1809" s="1">
        <f>WEEKNUM(AdminTable[[#This Row],[Admin Date]])</f>
        <v>28</v>
      </c>
    </row>
    <row r="1810" spans="1:5" ht="10" x14ac:dyDescent="0.25">
      <c r="A1810" s="1">
        <v>116</v>
      </c>
      <c r="B1810" s="1" t="s">
        <v>82</v>
      </c>
      <c r="C1810" s="2">
        <v>41106</v>
      </c>
      <c r="D1810" s="3">
        <v>2900</v>
      </c>
      <c r="E1810" s="1">
        <f>WEEKNUM(AdminTable[[#This Row],[Admin Date]])</f>
        <v>29</v>
      </c>
    </row>
    <row r="1811" spans="1:5" ht="10" x14ac:dyDescent="0.25">
      <c r="A1811" s="1">
        <v>116</v>
      </c>
      <c r="B1811" s="1" t="s">
        <v>82</v>
      </c>
      <c r="C1811" s="2">
        <v>41108</v>
      </c>
      <c r="D1811" s="3">
        <v>2900</v>
      </c>
      <c r="E1811" s="1">
        <f>WEEKNUM(AdminTable[[#This Row],[Admin Date]])</f>
        <v>29</v>
      </c>
    </row>
    <row r="1812" spans="1:5" ht="10" x14ac:dyDescent="0.25">
      <c r="A1812" s="1">
        <v>116</v>
      </c>
      <c r="B1812" s="1" t="s">
        <v>82</v>
      </c>
      <c r="C1812" s="2">
        <v>41110</v>
      </c>
      <c r="D1812" s="3">
        <v>3200</v>
      </c>
      <c r="E1812" s="1">
        <f>WEEKNUM(AdminTable[[#This Row],[Admin Date]])</f>
        <v>29</v>
      </c>
    </row>
    <row r="1813" spans="1:5" ht="10" x14ac:dyDescent="0.25">
      <c r="A1813" s="1">
        <v>116</v>
      </c>
      <c r="B1813" s="1" t="s">
        <v>82</v>
      </c>
      <c r="C1813" s="2">
        <v>41115</v>
      </c>
      <c r="D1813" s="3">
        <v>3200</v>
      </c>
      <c r="E1813" s="1">
        <f>WEEKNUM(AdminTable[[#This Row],[Admin Date]])</f>
        <v>30</v>
      </c>
    </row>
    <row r="1814" spans="1:5" ht="10" x14ac:dyDescent="0.25">
      <c r="A1814" s="1">
        <v>116</v>
      </c>
      <c r="B1814" s="1" t="s">
        <v>82</v>
      </c>
      <c r="C1814" s="2">
        <v>41117</v>
      </c>
      <c r="D1814" s="3">
        <v>3200</v>
      </c>
      <c r="E1814" s="1">
        <f>WEEKNUM(AdminTable[[#This Row],[Admin Date]])</f>
        <v>30</v>
      </c>
    </row>
    <row r="1815" spans="1:5" ht="10" x14ac:dyDescent="0.25">
      <c r="A1815" s="1">
        <v>116</v>
      </c>
      <c r="B1815" s="1" t="s">
        <v>82</v>
      </c>
      <c r="C1815" s="2">
        <v>41120</v>
      </c>
      <c r="D1815" s="3">
        <v>3200</v>
      </c>
      <c r="E1815" s="1">
        <f>WEEKNUM(AdminTable[[#This Row],[Admin Date]])</f>
        <v>31</v>
      </c>
    </row>
    <row r="1816" spans="1:5" ht="10" x14ac:dyDescent="0.25">
      <c r="A1816" s="1">
        <v>116</v>
      </c>
      <c r="B1816" s="1" t="s">
        <v>82</v>
      </c>
      <c r="C1816" s="2">
        <v>41122</v>
      </c>
      <c r="D1816" s="3">
        <v>3200</v>
      </c>
      <c r="E1816" s="1">
        <f>WEEKNUM(AdminTable[[#This Row],[Admin Date]])</f>
        <v>31</v>
      </c>
    </row>
    <row r="1817" spans="1:5" ht="10" x14ac:dyDescent="0.25">
      <c r="A1817" s="1">
        <v>116</v>
      </c>
      <c r="B1817" s="1" t="s">
        <v>82</v>
      </c>
      <c r="C1817" s="2">
        <v>41124</v>
      </c>
      <c r="D1817" s="3">
        <v>3200</v>
      </c>
      <c r="E1817" s="1">
        <f>WEEKNUM(AdminTable[[#This Row],[Admin Date]])</f>
        <v>31</v>
      </c>
    </row>
    <row r="1818" spans="1:5" ht="10" x14ac:dyDescent="0.25">
      <c r="A1818" s="1">
        <v>116</v>
      </c>
      <c r="B1818" s="1" t="s">
        <v>82</v>
      </c>
      <c r="C1818" s="2">
        <v>41127</v>
      </c>
      <c r="D1818" s="3">
        <v>3200</v>
      </c>
      <c r="E1818" s="1">
        <f>WEEKNUM(AdminTable[[#This Row],[Admin Date]])</f>
        <v>32</v>
      </c>
    </row>
    <row r="1819" spans="1:5" ht="10" x14ac:dyDescent="0.25">
      <c r="A1819" s="1">
        <v>116</v>
      </c>
      <c r="B1819" s="1" t="s">
        <v>82</v>
      </c>
      <c r="C1819" s="2">
        <v>41129</v>
      </c>
      <c r="D1819" s="3">
        <v>3200</v>
      </c>
      <c r="E1819" s="1">
        <f>WEEKNUM(AdminTable[[#This Row],[Admin Date]])</f>
        <v>32</v>
      </c>
    </row>
    <row r="1820" spans="1:5" ht="10" x14ac:dyDescent="0.25">
      <c r="A1820" s="1">
        <v>116</v>
      </c>
      <c r="B1820" s="1" t="s">
        <v>82</v>
      </c>
      <c r="C1820" s="2">
        <v>41131</v>
      </c>
      <c r="D1820" s="3">
        <v>3200</v>
      </c>
      <c r="E1820" s="1">
        <f>WEEKNUM(AdminTable[[#This Row],[Admin Date]])</f>
        <v>32</v>
      </c>
    </row>
    <row r="1821" spans="1:5" ht="10" x14ac:dyDescent="0.25">
      <c r="A1821" s="1">
        <v>116</v>
      </c>
      <c r="B1821" s="1" t="s">
        <v>82</v>
      </c>
      <c r="C1821" s="2">
        <v>41134</v>
      </c>
      <c r="D1821" s="3">
        <v>3200</v>
      </c>
      <c r="E1821" s="1">
        <f>WEEKNUM(AdminTable[[#This Row],[Admin Date]])</f>
        <v>33</v>
      </c>
    </row>
    <row r="1822" spans="1:5" ht="10" x14ac:dyDescent="0.25">
      <c r="A1822" s="1">
        <v>116</v>
      </c>
      <c r="B1822" s="1" t="s">
        <v>82</v>
      </c>
      <c r="C1822" s="2">
        <v>41136</v>
      </c>
      <c r="D1822" s="3">
        <v>3200</v>
      </c>
      <c r="E1822" s="1">
        <f>WEEKNUM(AdminTable[[#This Row],[Admin Date]])</f>
        <v>33</v>
      </c>
    </row>
    <row r="1823" spans="1:5" ht="10" x14ac:dyDescent="0.25">
      <c r="A1823" s="1">
        <v>116</v>
      </c>
      <c r="B1823" s="1" t="s">
        <v>82</v>
      </c>
      <c r="C1823" s="2">
        <v>41155</v>
      </c>
      <c r="D1823" s="3">
        <v>2600</v>
      </c>
      <c r="E1823" s="1">
        <f>WEEKNUM(AdminTable[[#This Row],[Admin Date]])</f>
        <v>36</v>
      </c>
    </row>
    <row r="1824" spans="1:5" ht="10" x14ac:dyDescent="0.25">
      <c r="A1824" s="1">
        <v>116</v>
      </c>
      <c r="B1824" s="1" t="s">
        <v>83</v>
      </c>
      <c r="C1824" s="2">
        <v>41164</v>
      </c>
      <c r="D1824" s="3">
        <v>5</v>
      </c>
      <c r="E1824" s="1">
        <f>WEEKNUM(AdminTable[[#This Row],[Admin Date]])</f>
        <v>37</v>
      </c>
    </row>
    <row r="1825" spans="1:5" ht="10" x14ac:dyDescent="0.25">
      <c r="A1825" s="1">
        <v>116</v>
      </c>
      <c r="B1825" s="1" t="s">
        <v>83</v>
      </c>
      <c r="C1825" s="2">
        <v>41227</v>
      </c>
      <c r="D1825" s="3">
        <v>8</v>
      </c>
      <c r="E1825" s="1">
        <f>WEEKNUM(AdminTable[[#This Row],[Admin Date]])</f>
        <v>46</v>
      </c>
    </row>
    <row r="1826" spans="1:5" ht="10" x14ac:dyDescent="0.25">
      <c r="A1826" s="1">
        <v>117</v>
      </c>
      <c r="B1826" s="1" t="s">
        <v>82</v>
      </c>
      <c r="C1826" s="2">
        <v>41092</v>
      </c>
      <c r="D1826" s="3">
        <v>8800</v>
      </c>
      <c r="E1826" s="1">
        <f>WEEKNUM(AdminTable[[#This Row],[Admin Date]])</f>
        <v>27</v>
      </c>
    </row>
    <row r="1827" spans="1:5" ht="10" x14ac:dyDescent="0.25">
      <c r="A1827" s="1">
        <v>117</v>
      </c>
      <c r="B1827" s="1" t="s">
        <v>82</v>
      </c>
      <c r="C1827" s="2">
        <v>41094</v>
      </c>
      <c r="D1827" s="3">
        <v>8800</v>
      </c>
      <c r="E1827" s="1">
        <f>WEEKNUM(AdminTable[[#This Row],[Admin Date]])</f>
        <v>27</v>
      </c>
    </row>
    <row r="1828" spans="1:5" ht="10" x14ac:dyDescent="0.25">
      <c r="A1828" s="1">
        <v>117</v>
      </c>
      <c r="B1828" s="1" t="s">
        <v>82</v>
      </c>
      <c r="C1828" s="2">
        <v>41096</v>
      </c>
      <c r="D1828" s="3">
        <v>9700</v>
      </c>
      <c r="E1828" s="1">
        <f>WEEKNUM(AdminTable[[#This Row],[Admin Date]])</f>
        <v>27</v>
      </c>
    </row>
    <row r="1829" spans="1:5" ht="10" x14ac:dyDescent="0.25">
      <c r="A1829" s="1">
        <v>117</v>
      </c>
      <c r="B1829" s="1" t="s">
        <v>82</v>
      </c>
      <c r="C1829" s="2">
        <v>41099</v>
      </c>
      <c r="D1829" s="3">
        <v>9700</v>
      </c>
      <c r="E1829" s="1">
        <f>WEEKNUM(AdminTable[[#This Row],[Admin Date]])</f>
        <v>28</v>
      </c>
    </row>
    <row r="1830" spans="1:5" ht="10" x14ac:dyDescent="0.25">
      <c r="A1830" s="1">
        <v>117</v>
      </c>
      <c r="B1830" s="1" t="s">
        <v>82</v>
      </c>
      <c r="C1830" s="2">
        <v>41101</v>
      </c>
      <c r="D1830" s="3">
        <v>9700</v>
      </c>
      <c r="E1830" s="1">
        <f>WEEKNUM(AdminTable[[#This Row],[Admin Date]])</f>
        <v>28</v>
      </c>
    </row>
    <row r="1831" spans="1:5" ht="10" x14ac:dyDescent="0.25">
      <c r="A1831" s="1">
        <v>117</v>
      </c>
      <c r="B1831" s="1" t="s">
        <v>82</v>
      </c>
      <c r="C1831" s="2">
        <v>41103</v>
      </c>
      <c r="D1831" s="3">
        <v>9700</v>
      </c>
      <c r="E1831" s="1">
        <f>WEEKNUM(AdminTable[[#This Row],[Admin Date]])</f>
        <v>28</v>
      </c>
    </row>
    <row r="1832" spans="1:5" ht="10" x14ac:dyDescent="0.25">
      <c r="A1832" s="1">
        <v>117</v>
      </c>
      <c r="B1832" s="1" t="s">
        <v>82</v>
      </c>
      <c r="C1832" s="2">
        <v>41106</v>
      </c>
      <c r="D1832" s="3">
        <v>9700</v>
      </c>
      <c r="E1832" s="1">
        <f>WEEKNUM(AdminTable[[#This Row],[Admin Date]])</f>
        <v>29</v>
      </c>
    </row>
    <row r="1833" spans="1:5" ht="10" x14ac:dyDescent="0.25">
      <c r="A1833" s="1">
        <v>117</v>
      </c>
      <c r="B1833" s="1" t="s">
        <v>82</v>
      </c>
      <c r="C1833" s="2">
        <v>41108</v>
      </c>
      <c r="D1833" s="3">
        <v>9700</v>
      </c>
      <c r="E1833" s="1">
        <f>WEEKNUM(AdminTable[[#This Row],[Admin Date]])</f>
        <v>29</v>
      </c>
    </row>
    <row r="1834" spans="1:5" ht="10" x14ac:dyDescent="0.25">
      <c r="A1834" s="1">
        <v>117</v>
      </c>
      <c r="B1834" s="1" t="s">
        <v>82</v>
      </c>
      <c r="C1834" s="2">
        <v>41110</v>
      </c>
      <c r="D1834" s="3">
        <v>10700</v>
      </c>
      <c r="E1834" s="1">
        <f>WEEKNUM(AdminTable[[#This Row],[Admin Date]])</f>
        <v>29</v>
      </c>
    </row>
    <row r="1835" spans="1:5" ht="10" x14ac:dyDescent="0.25">
      <c r="A1835" s="1">
        <v>117</v>
      </c>
      <c r="B1835" s="1" t="s">
        <v>82</v>
      </c>
      <c r="C1835" s="2">
        <v>41113</v>
      </c>
      <c r="D1835" s="3">
        <v>10700</v>
      </c>
      <c r="E1835" s="1">
        <f>WEEKNUM(AdminTable[[#This Row],[Admin Date]])</f>
        <v>30</v>
      </c>
    </row>
    <row r="1836" spans="1:5" ht="10" x14ac:dyDescent="0.25">
      <c r="A1836" s="1">
        <v>117</v>
      </c>
      <c r="B1836" s="1" t="s">
        <v>82</v>
      </c>
      <c r="C1836" s="2">
        <v>41117</v>
      </c>
      <c r="D1836" s="3">
        <v>10700</v>
      </c>
      <c r="E1836" s="1">
        <f>WEEKNUM(AdminTable[[#This Row],[Admin Date]])</f>
        <v>30</v>
      </c>
    </row>
    <row r="1837" spans="1:5" ht="10" x14ac:dyDescent="0.25">
      <c r="A1837" s="1">
        <v>117</v>
      </c>
      <c r="B1837" s="1" t="s">
        <v>82</v>
      </c>
      <c r="C1837" s="2">
        <v>41120</v>
      </c>
      <c r="D1837" s="3">
        <v>10700</v>
      </c>
      <c r="E1837" s="1">
        <f>WEEKNUM(AdminTable[[#This Row],[Admin Date]])</f>
        <v>31</v>
      </c>
    </row>
    <row r="1838" spans="1:5" ht="10" x14ac:dyDescent="0.25">
      <c r="A1838" s="1">
        <v>117</v>
      </c>
      <c r="B1838" s="1" t="s">
        <v>82</v>
      </c>
      <c r="C1838" s="2">
        <v>41122</v>
      </c>
      <c r="D1838" s="3">
        <v>10700</v>
      </c>
      <c r="E1838" s="1">
        <f>WEEKNUM(AdminTable[[#This Row],[Admin Date]])</f>
        <v>31</v>
      </c>
    </row>
    <row r="1839" spans="1:5" ht="10" x14ac:dyDescent="0.25">
      <c r="A1839" s="1">
        <v>117</v>
      </c>
      <c r="B1839" s="1" t="s">
        <v>82</v>
      </c>
      <c r="C1839" s="2">
        <v>41124</v>
      </c>
      <c r="D1839" s="3">
        <v>20000</v>
      </c>
      <c r="E1839" s="1">
        <f>WEEKNUM(AdminTable[[#This Row],[Admin Date]])</f>
        <v>31</v>
      </c>
    </row>
    <row r="1840" spans="1:5" ht="10" x14ac:dyDescent="0.25">
      <c r="A1840" s="1">
        <v>117</v>
      </c>
      <c r="B1840" s="1" t="s">
        <v>82</v>
      </c>
      <c r="C1840" s="2">
        <v>41127</v>
      </c>
      <c r="D1840" s="3">
        <v>20000</v>
      </c>
      <c r="E1840" s="1">
        <f>WEEKNUM(AdminTable[[#This Row],[Admin Date]])</f>
        <v>32</v>
      </c>
    </row>
    <row r="1841" spans="1:5" ht="10" x14ac:dyDescent="0.25">
      <c r="A1841" s="1">
        <v>117</v>
      </c>
      <c r="B1841" s="1" t="s">
        <v>82</v>
      </c>
      <c r="C1841" s="2">
        <v>41129</v>
      </c>
      <c r="D1841" s="3">
        <v>20000</v>
      </c>
      <c r="E1841" s="1">
        <f>WEEKNUM(AdminTable[[#This Row],[Admin Date]])</f>
        <v>32</v>
      </c>
    </row>
    <row r="1842" spans="1:5" ht="10" x14ac:dyDescent="0.25">
      <c r="A1842" s="1">
        <v>117</v>
      </c>
      <c r="B1842" s="1" t="s">
        <v>82</v>
      </c>
      <c r="C1842" s="2">
        <v>41131</v>
      </c>
      <c r="D1842" s="3">
        <v>20000</v>
      </c>
      <c r="E1842" s="1">
        <f>WEEKNUM(AdminTable[[#This Row],[Admin Date]])</f>
        <v>32</v>
      </c>
    </row>
    <row r="1843" spans="1:5" ht="10" x14ac:dyDescent="0.25">
      <c r="A1843" s="1">
        <v>117</v>
      </c>
      <c r="B1843" s="1" t="s">
        <v>82</v>
      </c>
      <c r="C1843" s="2">
        <v>41134</v>
      </c>
      <c r="D1843" s="3">
        <v>20000</v>
      </c>
      <c r="E1843" s="1">
        <f>WEEKNUM(AdminTable[[#This Row],[Admin Date]])</f>
        <v>33</v>
      </c>
    </row>
    <row r="1844" spans="1:5" ht="10" x14ac:dyDescent="0.25">
      <c r="A1844" s="1">
        <v>117</v>
      </c>
      <c r="B1844" s="1" t="s">
        <v>82</v>
      </c>
      <c r="C1844" s="2">
        <v>41136</v>
      </c>
      <c r="D1844" s="3">
        <v>20000</v>
      </c>
      <c r="E1844" s="1">
        <f>WEEKNUM(AdminTable[[#This Row],[Admin Date]])</f>
        <v>33</v>
      </c>
    </row>
    <row r="1845" spans="1:5" ht="10" x14ac:dyDescent="0.25">
      <c r="A1845" s="1">
        <v>117</v>
      </c>
      <c r="B1845" s="1" t="s">
        <v>82</v>
      </c>
      <c r="C1845" s="2">
        <v>41138</v>
      </c>
      <c r="D1845" s="3">
        <v>20000</v>
      </c>
      <c r="E1845" s="1">
        <f>WEEKNUM(AdminTable[[#This Row],[Admin Date]])</f>
        <v>33</v>
      </c>
    </row>
    <row r="1846" spans="1:5" ht="10" x14ac:dyDescent="0.25">
      <c r="A1846" s="1">
        <v>117</v>
      </c>
      <c r="B1846" s="1" t="s">
        <v>82</v>
      </c>
      <c r="C1846" s="2">
        <v>41141</v>
      </c>
      <c r="D1846" s="3">
        <v>20000</v>
      </c>
      <c r="E1846" s="1">
        <f>WEEKNUM(AdminTable[[#This Row],[Admin Date]])</f>
        <v>34</v>
      </c>
    </row>
    <row r="1847" spans="1:5" ht="10" x14ac:dyDescent="0.25">
      <c r="A1847" s="1">
        <v>117</v>
      </c>
      <c r="B1847" s="1" t="s">
        <v>82</v>
      </c>
      <c r="C1847" s="2">
        <v>41143</v>
      </c>
      <c r="D1847" s="3">
        <v>20000</v>
      </c>
      <c r="E1847" s="1">
        <f>WEEKNUM(AdminTable[[#This Row],[Admin Date]])</f>
        <v>34</v>
      </c>
    </row>
    <row r="1848" spans="1:5" ht="10" x14ac:dyDescent="0.25">
      <c r="A1848" s="1">
        <v>117</v>
      </c>
      <c r="B1848" s="1" t="s">
        <v>82</v>
      </c>
      <c r="C1848" s="2">
        <v>41145</v>
      </c>
      <c r="D1848" s="3">
        <v>20000</v>
      </c>
      <c r="E1848" s="1">
        <f>WEEKNUM(AdminTable[[#This Row],[Admin Date]])</f>
        <v>34</v>
      </c>
    </row>
    <row r="1849" spans="1:5" ht="10" x14ac:dyDescent="0.25">
      <c r="A1849" s="1">
        <v>117</v>
      </c>
      <c r="B1849" s="1" t="s">
        <v>82</v>
      </c>
      <c r="C1849" s="2">
        <v>41148</v>
      </c>
      <c r="D1849" s="3">
        <v>20000</v>
      </c>
      <c r="E1849" s="1">
        <f>WEEKNUM(AdminTable[[#This Row],[Admin Date]])</f>
        <v>35</v>
      </c>
    </row>
    <row r="1850" spans="1:5" ht="10" x14ac:dyDescent="0.25">
      <c r="A1850" s="1">
        <v>117</v>
      </c>
      <c r="B1850" s="1" t="s">
        <v>82</v>
      </c>
      <c r="C1850" s="2">
        <v>41150</v>
      </c>
      <c r="D1850" s="3">
        <v>20000</v>
      </c>
      <c r="E1850" s="1">
        <f>WEEKNUM(AdminTable[[#This Row],[Admin Date]])</f>
        <v>35</v>
      </c>
    </row>
    <row r="1851" spans="1:5" ht="10" x14ac:dyDescent="0.25">
      <c r="A1851" s="1">
        <v>117</v>
      </c>
      <c r="B1851" s="1" t="s">
        <v>82</v>
      </c>
      <c r="C1851" s="2">
        <v>41152</v>
      </c>
      <c r="D1851" s="3">
        <v>20000</v>
      </c>
      <c r="E1851" s="1">
        <f>WEEKNUM(AdminTable[[#This Row],[Admin Date]])</f>
        <v>35</v>
      </c>
    </row>
    <row r="1852" spans="1:5" ht="10" x14ac:dyDescent="0.25">
      <c r="A1852" s="1">
        <v>117</v>
      </c>
      <c r="B1852" s="1" t="s">
        <v>82</v>
      </c>
      <c r="C1852" s="2">
        <v>41155</v>
      </c>
      <c r="D1852" s="3">
        <v>20000</v>
      </c>
      <c r="E1852" s="1">
        <f>WEEKNUM(AdminTable[[#This Row],[Admin Date]])</f>
        <v>36</v>
      </c>
    </row>
    <row r="1853" spans="1:5" ht="10" x14ac:dyDescent="0.25">
      <c r="A1853" s="1">
        <v>117</v>
      </c>
      <c r="B1853" s="1" t="s">
        <v>82</v>
      </c>
      <c r="C1853" s="2">
        <v>41157</v>
      </c>
      <c r="D1853" s="3">
        <v>20000</v>
      </c>
      <c r="E1853" s="1">
        <f>WEEKNUM(AdminTable[[#This Row],[Admin Date]])</f>
        <v>36</v>
      </c>
    </row>
    <row r="1854" spans="1:5" ht="10" x14ac:dyDescent="0.25">
      <c r="A1854" s="1">
        <v>117</v>
      </c>
      <c r="B1854" s="1" t="s">
        <v>83</v>
      </c>
      <c r="C1854" s="2">
        <v>41164</v>
      </c>
      <c r="D1854" s="3">
        <v>20</v>
      </c>
      <c r="E1854" s="1">
        <f>WEEKNUM(AdminTable[[#This Row],[Admin Date]])</f>
        <v>37</v>
      </c>
    </row>
    <row r="1855" spans="1:5" ht="10" x14ac:dyDescent="0.25">
      <c r="A1855" s="1">
        <v>117</v>
      </c>
      <c r="B1855" s="1" t="s">
        <v>83</v>
      </c>
      <c r="C1855" s="2">
        <v>41241</v>
      </c>
      <c r="D1855" s="3">
        <v>3</v>
      </c>
      <c r="E1855" s="1">
        <f>WEEKNUM(AdminTable[[#This Row],[Admin Date]])</f>
        <v>48</v>
      </c>
    </row>
    <row r="1856" spans="1:5" ht="10" x14ac:dyDescent="0.25">
      <c r="A1856" s="1">
        <v>118</v>
      </c>
      <c r="B1856" s="1" t="s">
        <v>82</v>
      </c>
      <c r="C1856" s="2">
        <v>41093</v>
      </c>
      <c r="D1856" s="3">
        <v>1000</v>
      </c>
      <c r="E1856" s="1">
        <f>WEEKNUM(AdminTable[[#This Row],[Admin Date]])</f>
        <v>27</v>
      </c>
    </row>
    <row r="1857" spans="1:5" ht="10" x14ac:dyDescent="0.25">
      <c r="A1857" s="1">
        <v>118</v>
      </c>
      <c r="B1857" s="1" t="s">
        <v>82</v>
      </c>
      <c r="C1857" s="2">
        <v>41095</v>
      </c>
      <c r="D1857" s="3">
        <v>1000</v>
      </c>
      <c r="E1857" s="1">
        <f>WEEKNUM(AdminTable[[#This Row],[Admin Date]])</f>
        <v>27</v>
      </c>
    </row>
    <row r="1858" spans="1:5" ht="10" x14ac:dyDescent="0.25">
      <c r="A1858" s="1">
        <v>118</v>
      </c>
      <c r="B1858" s="1" t="s">
        <v>82</v>
      </c>
      <c r="C1858" s="2">
        <v>41100</v>
      </c>
      <c r="D1858" s="3">
        <v>1000</v>
      </c>
      <c r="E1858" s="1">
        <f>WEEKNUM(AdminTable[[#This Row],[Admin Date]])</f>
        <v>28</v>
      </c>
    </row>
    <row r="1859" spans="1:5" ht="10" x14ac:dyDescent="0.25">
      <c r="A1859" s="1">
        <v>118</v>
      </c>
      <c r="B1859" s="1" t="s">
        <v>82</v>
      </c>
      <c r="C1859" s="2">
        <v>41102</v>
      </c>
      <c r="D1859" s="3">
        <v>1000</v>
      </c>
      <c r="E1859" s="1">
        <f>WEEKNUM(AdminTable[[#This Row],[Admin Date]])</f>
        <v>28</v>
      </c>
    </row>
    <row r="1860" spans="1:5" ht="10" x14ac:dyDescent="0.25">
      <c r="A1860" s="1">
        <v>118</v>
      </c>
      <c r="B1860" s="1" t="s">
        <v>82</v>
      </c>
      <c r="C1860" s="2">
        <v>41107</v>
      </c>
      <c r="D1860" s="3">
        <v>1000</v>
      </c>
      <c r="E1860" s="1">
        <f>WEEKNUM(AdminTable[[#This Row],[Admin Date]])</f>
        <v>29</v>
      </c>
    </row>
    <row r="1861" spans="1:5" ht="10" x14ac:dyDescent="0.25">
      <c r="A1861" s="1">
        <v>118</v>
      </c>
      <c r="B1861" s="1" t="s">
        <v>82</v>
      </c>
      <c r="C1861" s="2">
        <v>41109</v>
      </c>
      <c r="D1861" s="3">
        <v>1000</v>
      </c>
      <c r="E1861" s="1">
        <f>WEEKNUM(AdminTable[[#This Row],[Admin Date]])</f>
        <v>29</v>
      </c>
    </row>
    <row r="1862" spans="1:5" ht="10" x14ac:dyDescent="0.25">
      <c r="A1862" s="1">
        <v>118</v>
      </c>
      <c r="B1862" s="1" t="s">
        <v>82</v>
      </c>
      <c r="C1862" s="2">
        <v>41114</v>
      </c>
      <c r="D1862" s="3">
        <v>1000</v>
      </c>
      <c r="E1862" s="1">
        <f>WEEKNUM(AdminTable[[#This Row],[Admin Date]])</f>
        <v>30</v>
      </c>
    </row>
    <row r="1863" spans="1:5" ht="10" x14ac:dyDescent="0.25">
      <c r="A1863" s="1">
        <v>118</v>
      </c>
      <c r="B1863" s="1" t="s">
        <v>82</v>
      </c>
      <c r="C1863" s="2">
        <v>41116</v>
      </c>
      <c r="D1863" s="3">
        <v>1000</v>
      </c>
      <c r="E1863" s="1">
        <f>WEEKNUM(AdminTable[[#This Row],[Admin Date]])</f>
        <v>30</v>
      </c>
    </row>
    <row r="1864" spans="1:5" ht="10" x14ac:dyDescent="0.25">
      <c r="A1864" s="1">
        <v>118</v>
      </c>
      <c r="B1864" s="1" t="s">
        <v>82</v>
      </c>
      <c r="C1864" s="2">
        <v>41121</v>
      </c>
      <c r="D1864" s="3">
        <v>1000</v>
      </c>
      <c r="E1864" s="1">
        <f>WEEKNUM(AdminTable[[#This Row],[Admin Date]])</f>
        <v>31</v>
      </c>
    </row>
    <row r="1865" spans="1:5" ht="10" x14ac:dyDescent="0.25">
      <c r="A1865" s="1">
        <v>118</v>
      </c>
      <c r="B1865" s="1" t="s">
        <v>82</v>
      </c>
      <c r="C1865" s="2">
        <v>41123</v>
      </c>
      <c r="D1865" s="3">
        <v>1000</v>
      </c>
      <c r="E1865" s="1">
        <f>WEEKNUM(AdminTable[[#This Row],[Admin Date]])</f>
        <v>31</v>
      </c>
    </row>
    <row r="1866" spans="1:5" ht="10" x14ac:dyDescent="0.25">
      <c r="A1866" s="1">
        <v>118</v>
      </c>
      <c r="B1866" s="1" t="s">
        <v>82</v>
      </c>
      <c r="C1866" s="2">
        <v>41128</v>
      </c>
      <c r="D1866" s="3">
        <v>1000</v>
      </c>
      <c r="E1866" s="1">
        <f>WEEKNUM(AdminTable[[#This Row],[Admin Date]])</f>
        <v>32</v>
      </c>
    </row>
    <row r="1867" spans="1:5" ht="10" x14ac:dyDescent="0.25">
      <c r="A1867" s="1">
        <v>118</v>
      </c>
      <c r="B1867" s="1" t="s">
        <v>82</v>
      </c>
      <c r="C1867" s="2">
        <v>41130</v>
      </c>
      <c r="D1867" s="3">
        <v>1000</v>
      </c>
      <c r="E1867" s="1">
        <f>WEEKNUM(AdminTable[[#This Row],[Admin Date]])</f>
        <v>32</v>
      </c>
    </row>
    <row r="1868" spans="1:5" ht="10" x14ac:dyDescent="0.25">
      <c r="A1868" s="1">
        <v>118</v>
      </c>
      <c r="B1868" s="1" t="s">
        <v>82</v>
      </c>
      <c r="C1868" s="2">
        <v>41135</v>
      </c>
      <c r="D1868" s="3">
        <v>1000</v>
      </c>
      <c r="E1868" s="1">
        <f>WEEKNUM(AdminTable[[#This Row],[Admin Date]])</f>
        <v>33</v>
      </c>
    </row>
    <row r="1869" spans="1:5" ht="10" x14ac:dyDescent="0.25">
      <c r="A1869" s="1">
        <v>118</v>
      </c>
      <c r="B1869" s="1" t="s">
        <v>82</v>
      </c>
      <c r="C1869" s="2">
        <v>41137</v>
      </c>
      <c r="D1869" s="3">
        <v>1000</v>
      </c>
      <c r="E1869" s="1">
        <f>WEEKNUM(AdminTable[[#This Row],[Admin Date]])</f>
        <v>33</v>
      </c>
    </row>
    <row r="1870" spans="1:5" ht="10" x14ac:dyDescent="0.25">
      <c r="A1870" s="1">
        <v>118</v>
      </c>
      <c r="B1870" s="1" t="s">
        <v>82</v>
      </c>
      <c r="C1870" s="2">
        <v>41158</v>
      </c>
      <c r="D1870" s="3">
        <v>800</v>
      </c>
      <c r="E1870" s="1">
        <f>WEEKNUM(AdminTable[[#This Row],[Admin Date]])</f>
        <v>36</v>
      </c>
    </row>
    <row r="1871" spans="1:5" ht="10" x14ac:dyDescent="0.25">
      <c r="A1871" s="1">
        <v>118</v>
      </c>
      <c r="B1871" s="1" t="s">
        <v>83</v>
      </c>
      <c r="C1871" s="2">
        <v>41165</v>
      </c>
      <c r="D1871" s="3">
        <v>2</v>
      </c>
      <c r="E1871" s="1">
        <f>WEEKNUM(AdminTable[[#This Row],[Admin Date]])</f>
        <v>37</v>
      </c>
    </row>
    <row r="1872" spans="1:5" ht="10" x14ac:dyDescent="0.25">
      <c r="A1872" s="1">
        <v>119</v>
      </c>
      <c r="B1872" s="1" t="s">
        <v>82</v>
      </c>
      <c r="C1872" s="2">
        <v>41093</v>
      </c>
      <c r="D1872" s="3">
        <v>2400</v>
      </c>
      <c r="E1872" s="1">
        <f>WEEKNUM(AdminTable[[#This Row],[Admin Date]])</f>
        <v>27</v>
      </c>
    </row>
    <row r="1873" spans="1:5" ht="10" x14ac:dyDescent="0.25">
      <c r="A1873" s="1">
        <v>119</v>
      </c>
      <c r="B1873" s="1" t="s">
        <v>82</v>
      </c>
      <c r="C1873" s="2">
        <v>41095</v>
      </c>
      <c r="D1873" s="3">
        <v>2400</v>
      </c>
      <c r="E1873" s="1">
        <f>WEEKNUM(AdminTable[[#This Row],[Admin Date]])</f>
        <v>27</v>
      </c>
    </row>
    <row r="1874" spans="1:5" ht="10" x14ac:dyDescent="0.25">
      <c r="A1874" s="1">
        <v>119</v>
      </c>
      <c r="B1874" s="1" t="s">
        <v>82</v>
      </c>
      <c r="C1874" s="2">
        <v>41097</v>
      </c>
      <c r="D1874" s="3">
        <v>2400</v>
      </c>
      <c r="E1874" s="1">
        <f>WEEKNUM(AdminTable[[#This Row],[Admin Date]])</f>
        <v>27</v>
      </c>
    </row>
    <row r="1875" spans="1:5" ht="10" x14ac:dyDescent="0.25">
      <c r="A1875" s="1">
        <v>119</v>
      </c>
      <c r="B1875" s="1" t="s">
        <v>82</v>
      </c>
      <c r="C1875" s="2">
        <v>41102</v>
      </c>
      <c r="D1875" s="3">
        <v>2400</v>
      </c>
      <c r="E1875" s="1">
        <f>WEEKNUM(AdminTable[[#This Row],[Admin Date]])</f>
        <v>28</v>
      </c>
    </row>
    <row r="1876" spans="1:5" ht="10" x14ac:dyDescent="0.25">
      <c r="A1876" s="1">
        <v>119</v>
      </c>
      <c r="B1876" s="1" t="s">
        <v>82</v>
      </c>
      <c r="C1876" s="2">
        <v>41104</v>
      </c>
      <c r="D1876" s="3">
        <v>2400</v>
      </c>
      <c r="E1876" s="1">
        <f>WEEKNUM(AdminTable[[#This Row],[Admin Date]])</f>
        <v>28</v>
      </c>
    </row>
    <row r="1877" spans="1:5" ht="10" x14ac:dyDescent="0.25">
      <c r="A1877" s="1">
        <v>119</v>
      </c>
      <c r="B1877" s="1" t="s">
        <v>82</v>
      </c>
      <c r="C1877" s="2">
        <v>41109</v>
      </c>
      <c r="D1877" s="3">
        <v>2400</v>
      </c>
      <c r="E1877" s="1">
        <f>WEEKNUM(AdminTable[[#This Row],[Admin Date]])</f>
        <v>29</v>
      </c>
    </row>
    <row r="1878" spans="1:5" ht="10" x14ac:dyDescent="0.25">
      <c r="A1878" s="1">
        <v>119</v>
      </c>
      <c r="B1878" s="1" t="s">
        <v>82</v>
      </c>
      <c r="C1878" s="2">
        <v>41111</v>
      </c>
      <c r="D1878" s="3">
        <v>2900</v>
      </c>
      <c r="E1878" s="1">
        <f>WEEKNUM(AdminTable[[#This Row],[Admin Date]])</f>
        <v>29</v>
      </c>
    </row>
    <row r="1879" spans="1:5" ht="10" x14ac:dyDescent="0.25">
      <c r="A1879" s="1">
        <v>119</v>
      </c>
      <c r="B1879" s="1" t="s">
        <v>82</v>
      </c>
      <c r="C1879" s="2">
        <v>41115</v>
      </c>
      <c r="D1879" s="3">
        <v>2900</v>
      </c>
      <c r="E1879" s="1">
        <f>WEEKNUM(AdminTable[[#This Row],[Admin Date]])</f>
        <v>30</v>
      </c>
    </row>
    <row r="1880" spans="1:5" ht="10" x14ac:dyDescent="0.25">
      <c r="A1880" s="1">
        <v>119</v>
      </c>
      <c r="B1880" s="1" t="s">
        <v>82</v>
      </c>
      <c r="C1880" s="2">
        <v>41116</v>
      </c>
      <c r="D1880" s="3">
        <v>2900</v>
      </c>
      <c r="E1880" s="1">
        <f>WEEKNUM(AdminTable[[#This Row],[Admin Date]])</f>
        <v>30</v>
      </c>
    </row>
    <row r="1881" spans="1:5" ht="10" x14ac:dyDescent="0.25">
      <c r="A1881" s="1">
        <v>119</v>
      </c>
      <c r="B1881" s="1" t="s">
        <v>82</v>
      </c>
      <c r="C1881" s="2">
        <v>41118</v>
      </c>
      <c r="D1881" s="3">
        <v>2900</v>
      </c>
      <c r="E1881" s="1">
        <f>WEEKNUM(AdminTable[[#This Row],[Admin Date]])</f>
        <v>30</v>
      </c>
    </row>
    <row r="1882" spans="1:5" ht="10" x14ac:dyDescent="0.25">
      <c r="A1882" s="1">
        <v>119</v>
      </c>
      <c r="B1882" s="1" t="s">
        <v>82</v>
      </c>
      <c r="C1882" s="2">
        <v>41121</v>
      </c>
      <c r="D1882" s="3">
        <v>2900</v>
      </c>
      <c r="E1882" s="1">
        <f>WEEKNUM(AdminTable[[#This Row],[Admin Date]])</f>
        <v>31</v>
      </c>
    </row>
    <row r="1883" spans="1:5" ht="10" x14ac:dyDescent="0.25">
      <c r="A1883" s="1">
        <v>119</v>
      </c>
      <c r="B1883" s="1" t="s">
        <v>82</v>
      </c>
      <c r="C1883" s="2">
        <v>41123</v>
      </c>
      <c r="D1883" s="3">
        <v>2900</v>
      </c>
      <c r="E1883" s="1">
        <f>WEEKNUM(AdminTable[[#This Row],[Admin Date]])</f>
        <v>31</v>
      </c>
    </row>
    <row r="1884" spans="1:5" ht="10" x14ac:dyDescent="0.25">
      <c r="A1884" s="1">
        <v>119</v>
      </c>
      <c r="B1884" s="1" t="s">
        <v>82</v>
      </c>
      <c r="C1884" s="2">
        <v>41128</v>
      </c>
      <c r="D1884" s="3">
        <v>3500</v>
      </c>
      <c r="E1884" s="1">
        <f>WEEKNUM(AdminTable[[#This Row],[Admin Date]])</f>
        <v>32</v>
      </c>
    </row>
    <row r="1885" spans="1:5" ht="10" x14ac:dyDescent="0.25">
      <c r="A1885" s="1">
        <v>119</v>
      </c>
      <c r="B1885" s="1" t="s">
        <v>82</v>
      </c>
      <c r="C1885" s="2">
        <v>41130</v>
      </c>
      <c r="D1885" s="3">
        <v>3500</v>
      </c>
      <c r="E1885" s="1">
        <f>WEEKNUM(AdminTable[[#This Row],[Admin Date]])</f>
        <v>32</v>
      </c>
    </row>
    <row r="1886" spans="1:5" ht="10" x14ac:dyDescent="0.25">
      <c r="A1886" s="1">
        <v>119</v>
      </c>
      <c r="B1886" s="1" t="s">
        <v>82</v>
      </c>
      <c r="C1886" s="2">
        <v>41132</v>
      </c>
      <c r="D1886" s="3">
        <v>3500</v>
      </c>
      <c r="E1886" s="1">
        <f>WEEKNUM(AdminTable[[#This Row],[Admin Date]])</f>
        <v>32</v>
      </c>
    </row>
    <row r="1887" spans="1:5" ht="10" x14ac:dyDescent="0.25">
      <c r="A1887" s="1">
        <v>119</v>
      </c>
      <c r="B1887" s="1" t="s">
        <v>82</v>
      </c>
      <c r="C1887" s="2">
        <v>41135</v>
      </c>
      <c r="D1887" s="3">
        <v>3500</v>
      </c>
      <c r="E1887" s="1">
        <f>WEEKNUM(AdminTable[[#This Row],[Admin Date]])</f>
        <v>33</v>
      </c>
    </row>
    <row r="1888" spans="1:5" ht="10" x14ac:dyDescent="0.25">
      <c r="A1888" s="1">
        <v>119</v>
      </c>
      <c r="B1888" s="1" t="s">
        <v>82</v>
      </c>
      <c r="C1888" s="2">
        <v>41137</v>
      </c>
      <c r="D1888" s="3">
        <v>3500</v>
      </c>
      <c r="E1888" s="1">
        <f>WEEKNUM(AdminTable[[#This Row],[Admin Date]])</f>
        <v>33</v>
      </c>
    </row>
    <row r="1889" spans="1:5" ht="10" x14ac:dyDescent="0.25">
      <c r="A1889" s="1">
        <v>119</v>
      </c>
      <c r="B1889" s="1" t="s">
        <v>82</v>
      </c>
      <c r="C1889" s="2">
        <v>41139</v>
      </c>
      <c r="D1889" s="3">
        <v>4200</v>
      </c>
      <c r="E1889" s="1">
        <f>WEEKNUM(AdminTable[[#This Row],[Admin Date]])</f>
        <v>33</v>
      </c>
    </row>
    <row r="1890" spans="1:5" ht="10" x14ac:dyDescent="0.25">
      <c r="A1890" s="1">
        <v>119</v>
      </c>
      <c r="B1890" s="1" t="s">
        <v>82</v>
      </c>
      <c r="C1890" s="2">
        <v>41142</v>
      </c>
      <c r="D1890" s="3">
        <v>4200</v>
      </c>
      <c r="E1890" s="1">
        <f>WEEKNUM(AdminTable[[#This Row],[Admin Date]])</f>
        <v>34</v>
      </c>
    </row>
    <row r="1891" spans="1:5" ht="10" x14ac:dyDescent="0.25">
      <c r="A1891" s="1">
        <v>119</v>
      </c>
      <c r="B1891" s="1" t="s">
        <v>82</v>
      </c>
      <c r="C1891" s="2">
        <v>41144</v>
      </c>
      <c r="D1891" s="3">
        <v>4200</v>
      </c>
      <c r="E1891" s="1">
        <f>WEEKNUM(AdminTable[[#This Row],[Admin Date]])</f>
        <v>34</v>
      </c>
    </row>
    <row r="1892" spans="1:5" ht="10" x14ac:dyDescent="0.25">
      <c r="A1892" s="1">
        <v>119</v>
      </c>
      <c r="B1892" s="1" t="s">
        <v>82</v>
      </c>
      <c r="C1892" s="2">
        <v>41146</v>
      </c>
      <c r="D1892" s="3">
        <v>4200</v>
      </c>
      <c r="E1892" s="1">
        <f>WEEKNUM(AdminTable[[#This Row],[Admin Date]])</f>
        <v>34</v>
      </c>
    </row>
    <row r="1893" spans="1:5" ht="10" x14ac:dyDescent="0.25">
      <c r="A1893" s="1">
        <v>119</v>
      </c>
      <c r="B1893" s="1" t="s">
        <v>82</v>
      </c>
      <c r="C1893" s="2">
        <v>41149</v>
      </c>
      <c r="D1893" s="3">
        <v>4200</v>
      </c>
      <c r="E1893" s="1">
        <f>WEEKNUM(AdminTable[[#This Row],[Admin Date]])</f>
        <v>35</v>
      </c>
    </row>
    <row r="1894" spans="1:5" ht="10" x14ac:dyDescent="0.25">
      <c r="A1894" s="1">
        <v>119</v>
      </c>
      <c r="B1894" s="1" t="s">
        <v>82</v>
      </c>
      <c r="C1894" s="2">
        <v>41151</v>
      </c>
      <c r="D1894" s="3">
        <v>4200</v>
      </c>
      <c r="E1894" s="1">
        <f>WEEKNUM(AdminTable[[#This Row],[Admin Date]])</f>
        <v>35</v>
      </c>
    </row>
    <row r="1895" spans="1:5" ht="10" x14ac:dyDescent="0.25">
      <c r="A1895" s="1">
        <v>119</v>
      </c>
      <c r="B1895" s="1" t="s">
        <v>82</v>
      </c>
      <c r="C1895" s="2">
        <v>41156</v>
      </c>
      <c r="D1895" s="3">
        <v>4200</v>
      </c>
      <c r="E1895" s="1">
        <f>WEEKNUM(AdminTable[[#This Row],[Admin Date]])</f>
        <v>36</v>
      </c>
    </row>
    <row r="1896" spans="1:5" ht="10" x14ac:dyDescent="0.25">
      <c r="A1896" s="1">
        <v>119</v>
      </c>
      <c r="B1896" s="1" t="s">
        <v>82</v>
      </c>
      <c r="C1896" s="2">
        <v>41158</v>
      </c>
      <c r="D1896" s="3">
        <v>4200</v>
      </c>
      <c r="E1896" s="1">
        <f>WEEKNUM(AdminTable[[#This Row],[Admin Date]])</f>
        <v>36</v>
      </c>
    </row>
    <row r="1897" spans="1:5" ht="10" x14ac:dyDescent="0.25">
      <c r="A1897" s="1">
        <v>119</v>
      </c>
      <c r="B1897" s="1" t="s">
        <v>83</v>
      </c>
      <c r="C1897" s="2">
        <v>41165</v>
      </c>
      <c r="D1897" s="3">
        <v>8</v>
      </c>
      <c r="E1897" s="1">
        <f>WEEKNUM(AdminTable[[#This Row],[Admin Date]])</f>
        <v>37</v>
      </c>
    </row>
    <row r="1898" spans="1:5" ht="10" x14ac:dyDescent="0.25">
      <c r="A1898" s="1">
        <v>119</v>
      </c>
      <c r="B1898" s="1" t="s">
        <v>83</v>
      </c>
      <c r="C1898" s="2">
        <v>41193</v>
      </c>
      <c r="D1898" s="3">
        <v>8</v>
      </c>
      <c r="E1898" s="1">
        <f>WEEKNUM(AdminTable[[#This Row],[Admin Date]])</f>
        <v>41</v>
      </c>
    </row>
    <row r="1899" spans="1:5" ht="10" x14ac:dyDescent="0.25">
      <c r="A1899" s="1">
        <v>119</v>
      </c>
      <c r="B1899" s="1" t="s">
        <v>83</v>
      </c>
      <c r="C1899" s="2">
        <v>41242</v>
      </c>
      <c r="D1899" s="3">
        <v>4</v>
      </c>
      <c r="E1899" s="1">
        <f>WEEKNUM(AdminTable[[#This Row],[Admin Date]])</f>
        <v>48</v>
      </c>
    </row>
    <row r="1900" spans="1:5" ht="10" x14ac:dyDescent="0.25">
      <c r="A1900" s="1">
        <v>120</v>
      </c>
      <c r="B1900" s="1" t="s">
        <v>83</v>
      </c>
      <c r="C1900" s="2">
        <v>41192</v>
      </c>
      <c r="D1900" s="3">
        <v>6</v>
      </c>
      <c r="E1900" s="1">
        <f>WEEKNUM(AdminTable[[#This Row],[Admin Date]])</f>
        <v>41</v>
      </c>
    </row>
    <row r="1901" spans="1:5" ht="10" x14ac:dyDescent="0.25">
      <c r="A1901" s="1">
        <v>120</v>
      </c>
      <c r="B1901" s="1" t="s">
        <v>83</v>
      </c>
      <c r="C1901" s="2">
        <v>41241</v>
      </c>
      <c r="D1901" s="3">
        <v>8</v>
      </c>
      <c r="E1901" s="1">
        <f>WEEKNUM(AdminTable[[#This Row],[Admin Date]])</f>
        <v>48</v>
      </c>
    </row>
    <row r="1902" spans="1:5" ht="10" x14ac:dyDescent="0.25">
      <c r="A1902" s="1">
        <v>121</v>
      </c>
      <c r="B1902" s="1" t="s">
        <v>82</v>
      </c>
      <c r="C1902" s="2">
        <v>41096</v>
      </c>
      <c r="D1902" s="3">
        <v>3500</v>
      </c>
      <c r="E1902" s="1">
        <f>WEEKNUM(AdminTable[[#This Row],[Admin Date]])</f>
        <v>27</v>
      </c>
    </row>
    <row r="1903" spans="1:5" ht="10" x14ac:dyDescent="0.25">
      <c r="A1903" s="1">
        <v>121</v>
      </c>
      <c r="B1903" s="1" t="s">
        <v>82</v>
      </c>
      <c r="C1903" s="2">
        <v>41099</v>
      </c>
      <c r="D1903" s="3">
        <v>3500</v>
      </c>
      <c r="E1903" s="1">
        <f>WEEKNUM(AdminTable[[#This Row],[Admin Date]])</f>
        <v>28</v>
      </c>
    </row>
    <row r="1904" spans="1:5" ht="10" x14ac:dyDescent="0.25">
      <c r="A1904" s="1">
        <v>121</v>
      </c>
      <c r="B1904" s="1" t="s">
        <v>82</v>
      </c>
      <c r="C1904" s="2">
        <v>41103</v>
      </c>
      <c r="D1904" s="3">
        <v>3500</v>
      </c>
      <c r="E1904" s="1">
        <f>WEEKNUM(AdminTable[[#This Row],[Admin Date]])</f>
        <v>28</v>
      </c>
    </row>
    <row r="1905" spans="1:5" ht="10" x14ac:dyDescent="0.25">
      <c r="A1905" s="1">
        <v>121</v>
      </c>
      <c r="B1905" s="1" t="s">
        <v>82</v>
      </c>
      <c r="C1905" s="2">
        <v>41106</v>
      </c>
      <c r="D1905" s="3">
        <v>3500</v>
      </c>
      <c r="E1905" s="1">
        <f>WEEKNUM(AdminTable[[#This Row],[Admin Date]])</f>
        <v>29</v>
      </c>
    </row>
    <row r="1906" spans="1:5" ht="10" x14ac:dyDescent="0.25">
      <c r="A1906" s="1">
        <v>121</v>
      </c>
      <c r="B1906" s="1" t="s">
        <v>82</v>
      </c>
      <c r="C1906" s="2">
        <v>41110</v>
      </c>
      <c r="D1906" s="3">
        <v>3500</v>
      </c>
      <c r="E1906" s="1">
        <f>WEEKNUM(AdminTable[[#This Row],[Admin Date]])</f>
        <v>29</v>
      </c>
    </row>
    <row r="1907" spans="1:5" ht="10" x14ac:dyDescent="0.25">
      <c r="A1907" s="1">
        <v>121</v>
      </c>
      <c r="B1907" s="1" t="s">
        <v>82</v>
      </c>
      <c r="C1907" s="2">
        <v>41113</v>
      </c>
      <c r="D1907" s="3">
        <v>3500</v>
      </c>
      <c r="E1907" s="1">
        <f>WEEKNUM(AdminTable[[#This Row],[Admin Date]])</f>
        <v>30</v>
      </c>
    </row>
    <row r="1908" spans="1:5" ht="10" x14ac:dyDescent="0.25">
      <c r="A1908" s="1">
        <v>121</v>
      </c>
      <c r="B1908" s="1" t="s">
        <v>82</v>
      </c>
      <c r="C1908" s="2">
        <v>41115</v>
      </c>
      <c r="D1908" s="3">
        <v>3500</v>
      </c>
      <c r="E1908" s="1">
        <f>WEEKNUM(AdminTable[[#This Row],[Admin Date]])</f>
        <v>30</v>
      </c>
    </row>
    <row r="1909" spans="1:5" ht="10" x14ac:dyDescent="0.25">
      <c r="A1909" s="1">
        <v>121</v>
      </c>
      <c r="B1909" s="1" t="s">
        <v>82</v>
      </c>
      <c r="C1909" s="2">
        <v>41117</v>
      </c>
      <c r="D1909" s="3">
        <v>3500</v>
      </c>
      <c r="E1909" s="1">
        <f>WEEKNUM(AdminTable[[#This Row],[Admin Date]])</f>
        <v>30</v>
      </c>
    </row>
    <row r="1910" spans="1:5" ht="10" x14ac:dyDescent="0.25">
      <c r="A1910" s="1">
        <v>121</v>
      </c>
      <c r="B1910" s="1" t="s">
        <v>82</v>
      </c>
      <c r="C1910" s="2">
        <v>41120</v>
      </c>
      <c r="D1910" s="3">
        <v>3500</v>
      </c>
      <c r="E1910" s="1">
        <f>WEEKNUM(AdminTable[[#This Row],[Admin Date]])</f>
        <v>31</v>
      </c>
    </row>
    <row r="1911" spans="1:5" ht="10" x14ac:dyDescent="0.25">
      <c r="A1911" s="1">
        <v>121</v>
      </c>
      <c r="B1911" s="1" t="s">
        <v>82</v>
      </c>
      <c r="C1911" s="2">
        <v>41122</v>
      </c>
      <c r="D1911" s="3">
        <v>3500</v>
      </c>
      <c r="E1911" s="1">
        <f>WEEKNUM(AdminTable[[#This Row],[Admin Date]])</f>
        <v>31</v>
      </c>
    </row>
    <row r="1912" spans="1:5" ht="10" x14ac:dyDescent="0.25">
      <c r="A1912" s="1">
        <v>121</v>
      </c>
      <c r="B1912" s="1" t="s">
        <v>82</v>
      </c>
      <c r="C1912" s="2">
        <v>41125</v>
      </c>
      <c r="D1912" s="3">
        <v>3500</v>
      </c>
      <c r="E1912" s="1">
        <f>WEEKNUM(AdminTable[[#This Row],[Admin Date]])</f>
        <v>31</v>
      </c>
    </row>
    <row r="1913" spans="1:5" ht="10" x14ac:dyDescent="0.25">
      <c r="A1913" s="1">
        <v>121</v>
      </c>
      <c r="B1913" s="1" t="s">
        <v>83</v>
      </c>
      <c r="C1913" s="2">
        <v>41194</v>
      </c>
      <c r="D1913" s="3">
        <v>5</v>
      </c>
      <c r="E1913" s="1">
        <f>WEEKNUM(AdminTable[[#This Row],[Admin Date]])</f>
        <v>41</v>
      </c>
    </row>
    <row r="1914" spans="1:5" ht="10" x14ac:dyDescent="0.25">
      <c r="A1914" s="1">
        <v>122</v>
      </c>
      <c r="B1914" s="1" t="s">
        <v>82</v>
      </c>
      <c r="C1914" s="2">
        <v>41101</v>
      </c>
      <c r="D1914" s="3">
        <v>20000</v>
      </c>
      <c r="E1914" s="1">
        <f>WEEKNUM(AdminTable[[#This Row],[Admin Date]])</f>
        <v>28</v>
      </c>
    </row>
    <row r="1915" spans="1:5" ht="10" x14ac:dyDescent="0.25">
      <c r="A1915" s="1">
        <v>122</v>
      </c>
      <c r="B1915" s="1" t="s">
        <v>82</v>
      </c>
      <c r="C1915" s="2">
        <v>41103</v>
      </c>
      <c r="D1915" s="3">
        <v>20000</v>
      </c>
      <c r="E1915" s="1">
        <f>WEEKNUM(AdminTable[[#This Row],[Admin Date]])</f>
        <v>28</v>
      </c>
    </row>
    <row r="1916" spans="1:5" ht="10" x14ac:dyDescent="0.25">
      <c r="A1916" s="1">
        <v>122</v>
      </c>
      <c r="B1916" s="1" t="s">
        <v>82</v>
      </c>
      <c r="C1916" s="2">
        <v>41106</v>
      </c>
      <c r="D1916" s="3">
        <v>20000</v>
      </c>
      <c r="E1916" s="1">
        <f>WEEKNUM(AdminTable[[#This Row],[Admin Date]])</f>
        <v>29</v>
      </c>
    </row>
    <row r="1917" spans="1:5" ht="10" x14ac:dyDescent="0.25">
      <c r="A1917" s="1">
        <v>122</v>
      </c>
      <c r="B1917" s="1" t="s">
        <v>82</v>
      </c>
      <c r="C1917" s="2">
        <v>41108</v>
      </c>
      <c r="D1917" s="3">
        <v>20000</v>
      </c>
      <c r="E1917" s="1">
        <f>WEEKNUM(AdminTable[[#This Row],[Admin Date]])</f>
        <v>29</v>
      </c>
    </row>
    <row r="1918" spans="1:5" ht="10" x14ac:dyDescent="0.25">
      <c r="A1918" s="1">
        <v>122</v>
      </c>
      <c r="B1918" s="1" t="s">
        <v>82</v>
      </c>
      <c r="C1918" s="2">
        <v>41110</v>
      </c>
      <c r="D1918" s="3">
        <v>20000</v>
      </c>
      <c r="E1918" s="1">
        <f>WEEKNUM(AdminTable[[#This Row],[Admin Date]])</f>
        <v>29</v>
      </c>
    </row>
    <row r="1919" spans="1:5" ht="10" x14ac:dyDescent="0.25">
      <c r="A1919" s="1">
        <v>122</v>
      </c>
      <c r="B1919" s="1" t="s">
        <v>82</v>
      </c>
      <c r="C1919" s="2">
        <v>41113</v>
      </c>
      <c r="D1919" s="3">
        <v>20000</v>
      </c>
      <c r="E1919" s="1">
        <f>WEEKNUM(AdminTable[[#This Row],[Admin Date]])</f>
        <v>30</v>
      </c>
    </row>
    <row r="1920" spans="1:5" ht="10" x14ac:dyDescent="0.25">
      <c r="A1920" s="1">
        <v>122</v>
      </c>
      <c r="B1920" s="1" t="s">
        <v>82</v>
      </c>
      <c r="C1920" s="2">
        <v>41115</v>
      </c>
      <c r="D1920" s="3">
        <v>20000</v>
      </c>
      <c r="E1920" s="1">
        <f>WEEKNUM(AdminTable[[#This Row],[Admin Date]])</f>
        <v>30</v>
      </c>
    </row>
    <row r="1921" spans="1:5" ht="10" x14ac:dyDescent="0.25">
      <c r="A1921" s="1">
        <v>122</v>
      </c>
      <c r="B1921" s="1" t="s">
        <v>82</v>
      </c>
      <c r="C1921" s="2">
        <v>41117</v>
      </c>
      <c r="D1921" s="3">
        <v>20000</v>
      </c>
      <c r="E1921" s="1">
        <f>WEEKNUM(AdminTable[[#This Row],[Admin Date]])</f>
        <v>30</v>
      </c>
    </row>
    <row r="1922" spans="1:5" ht="10" x14ac:dyDescent="0.25">
      <c r="A1922" s="1">
        <v>122</v>
      </c>
      <c r="B1922" s="1" t="s">
        <v>82</v>
      </c>
      <c r="C1922" s="2">
        <v>41120</v>
      </c>
      <c r="D1922" s="3">
        <v>20000</v>
      </c>
      <c r="E1922" s="1">
        <f>WEEKNUM(AdminTable[[#This Row],[Admin Date]])</f>
        <v>31</v>
      </c>
    </row>
    <row r="1923" spans="1:5" ht="10" x14ac:dyDescent="0.25">
      <c r="A1923" s="1">
        <v>122</v>
      </c>
      <c r="B1923" s="1" t="s">
        <v>82</v>
      </c>
      <c r="C1923" s="2">
        <v>41122</v>
      </c>
      <c r="D1923" s="3">
        <v>20000</v>
      </c>
      <c r="E1923" s="1">
        <f>WEEKNUM(AdminTable[[#This Row],[Admin Date]])</f>
        <v>31</v>
      </c>
    </row>
    <row r="1924" spans="1:5" ht="10" x14ac:dyDescent="0.25">
      <c r="A1924" s="1">
        <v>122</v>
      </c>
      <c r="B1924" s="1" t="s">
        <v>82</v>
      </c>
      <c r="C1924" s="2">
        <v>41157</v>
      </c>
      <c r="D1924" s="3">
        <v>18000</v>
      </c>
      <c r="E1924" s="1">
        <f>WEEKNUM(AdminTable[[#This Row],[Admin Date]])</f>
        <v>36</v>
      </c>
    </row>
    <row r="1925" spans="1:5" ht="10" x14ac:dyDescent="0.25">
      <c r="A1925" s="1">
        <v>122</v>
      </c>
      <c r="B1925" s="1" t="s">
        <v>83</v>
      </c>
      <c r="C1925" s="2">
        <v>41164</v>
      </c>
      <c r="D1925" s="3">
        <v>16</v>
      </c>
      <c r="E1925" s="1">
        <f>WEEKNUM(AdminTable[[#This Row],[Admin Date]])</f>
        <v>37</v>
      </c>
    </row>
    <row r="1926" spans="1:5" ht="10" x14ac:dyDescent="0.25">
      <c r="A1926" s="1">
        <v>122</v>
      </c>
      <c r="B1926" s="1" t="s">
        <v>83</v>
      </c>
      <c r="C1926" s="2">
        <v>41227</v>
      </c>
      <c r="D1926" s="3">
        <v>1</v>
      </c>
      <c r="E1926" s="1">
        <f>WEEKNUM(AdminTable[[#This Row],[Admin Date]])</f>
        <v>46</v>
      </c>
    </row>
    <row r="1927" spans="1:5" ht="10" x14ac:dyDescent="0.25">
      <c r="A1927" s="1">
        <v>123</v>
      </c>
      <c r="B1927" s="1" t="s">
        <v>83</v>
      </c>
      <c r="C1927" s="2">
        <v>41170</v>
      </c>
      <c r="D1927" s="3">
        <v>4</v>
      </c>
      <c r="E1927" s="1">
        <f>WEEKNUM(AdminTable[[#This Row],[Admin Date]])</f>
        <v>38</v>
      </c>
    </row>
    <row r="1928" spans="1:5" ht="10" x14ac:dyDescent="0.25">
      <c r="A1928" s="1">
        <v>123</v>
      </c>
      <c r="B1928" s="1" t="s">
        <v>83</v>
      </c>
      <c r="C1928" s="2">
        <v>41223</v>
      </c>
      <c r="D1928" s="3">
        <v>1</v>
      </c>
      <c r="E1928" s="1">
        <f>WEEKNUM(AdminTable[[#This Row],[Admin Date]])</f>
        <v>45</v>
      </c>
    </row>
    <row r="1929" spans="1:5" ht="10" x14ac:dyDescent="0.25">
      <c r="A1929" s="1">
        <v>123</v>
      </c>
      <c r="B1929" s="1" t="s">
        <v>83</v>
      </c>
      <c r="C1929" s="2">
        <v>41228</v>
      </c>
      <c r="D1929" s="3">
        <v>1</v>
      </c>
      <c r="E1929" s="1">
        <f>WEEKNUM(AdminTable[[#This Row],[Admin Date]])</f>
        <v>46</v>
      </c>
    </row>
    <row r="1930" spans="1:5" ht="10" x14ac:dyDescent="0.25">
      <c r="A1930" s="1">
        <v>124</v>
      </c>
      <c r="B1930" s="1" t="s">
        <v>82</v>
      </c>
      <c r="C1930" s="2">
        <v>41121</v>
      </c>
      <c r="D1930" s="3">
        <v>6000</v>
      </c>
      <c r="E1930" s="1">
        <f>WEEKNUM(AdminTable[[#This Row],[Admin Date]])</f>
        <v>31</v>
      </c>
    </row>
    <row r="1931" spans="1:5" ht="10" x14ac:dyDescent="0.25">
      <c r="A1931" s="1">
        <v>125</v>
      </c>
      <c r="B1931" s="1" t="s">
        <v>82</v>
      </c>
      <c r="C1931" s="2">
        <v>41093</v>
      </c>
      <c r="D1931" s="3">
        <v>4300</v>
      </c>
      <c r="E1931" s="1">
        <f>WEEKNUM(AdminTable[[#This Row],[Admin Date]])</f>
        <v>27</v>
      </c>
    </row>
    <row r="1932" spans="1:5" ht="10" x14ac:dyDescent="0.25">
      <c r="A1932" s="1">
        <v>125</v>
      </c>
      <c r="B1932" s="1" t="s">
        <v>82</v>
      </c>
      <c r="C1932" s="2">
        <v>41095</v>
      </c>
      <c r="D1932" s="3">
        <v>4300</v>
      </c>
      <c r="E1932" s="1">
        <f>WEEKNUM(AdminTable[[#This Row],[Admin Date]])</f>
        <v>27</v>
      </c>
    </row>
    <row r="1933" spans="1:5" ht="10" x14ac:dyDescent="0.25">
      <c r="A1933" s="1">
        <v>125</v>
      </c>
      <c r="B1933" s="1" t="s">
        <v>82</v>
      </c>
      <c r="C1933" s="2">
        <v>41100</v>
      </c>
      <c r="D1933" s="3">
        <v>4300</v>
      </c>
      <c r="E1933" s="1">
        <f>WEEKNUM(AdminTable[[#This Row],[Admin Date]])</f>
        <v>28</v>
      </c>
    </row>
    <row r="1934" spans="1:5" ht="10" x14ac:dyDescent="0.25">
      <c r="A1934" s="1">
        <v>125</v>
      </c>
      <c r="B1934" s="1" t="s">
        <v>82</v>
      </c>
      <c r="C1934" s="2">
        <v>41102</v>
      </c>
      <c r="D1934" s="3">
        <v>4300</v>
      </c>
      <c r="E1934" s="1">
        <f>WEEKNUM(AdminTable[[#This Row],[Admin Date]])</f>
        <v>28</v>
      </c>
    </row>
    <row r="1935" spans="1:5" ht="10" x14ac:dyDescent="0.25">
      <c r="A1935" s="1">
        <v>125</v>
      </c>
      <c r="B1935" s="1" t="s">
        <v>82</v>
      </c>
      <c r="C1935" s="2">
        <v>41104</v>
      </c>
      <c r="D1935" s="3">
        <v>4300</v>
      </c>
      <c r="E1935" s="1">
        <f>WEEKNUM(AdminTable[[#This Row],[Admin Date]])</f>
        <v>28</v>
      </c>
    </row>
    <row r="1936" spans="1:5" ht="10" x14ac:dyDescent="0.25">
      <c r="A1936" s="1">
        <v>125</v>
      </c>
      <c r="B1936" s="1" t="s">
        <v>82</v>
      </c>
      <c r="C1936" s="2">
        <v>41107</v>
      </c>
      <c r="D1936" s="3">
        <v>4300</v>
      </c>
      <c r="E1936" s="1">
        <f>WEEKNUM(AdminTable[[#This Row],[Admin Date]])</f>
        <v>29</v>
      </c>
    </row>
    <row r="1937" spans="1:5" ht="10" x14ac:dyDescent="0.25">
      <c r="A1937" s="1">
        <v>125</v>
      </c>
      <c r="B1937" s="1" t="s">
        <v>82</v>
      </c>
      <c r="C1937" s="2">
        <v>41109</v>
      </c>
      <c r="D1937" s="3">
        <v>4300</v>
      </c>
      <c r="E1937" s="1">
        <f>WEEKNUM(AdminTable[[#This Row],[Admin Date]])</f>
        <v>29</v>
      </c>
    </row>
    <row r="1938" spans="1:5" ht="10" x14ac:dyDescent="0.25">
      <c r="A1938" s="1">
        <v>125</v>
      </c>
      <c r="B1938" s="1" t="s">
        <v>82</v>
      </c>
      <c r="C1938" s="2">
        <v>41111</v>
      </c>
      <c r="D1938" s="3">
        <v>4300</v>
      </c>
      <c r="E1938" s="1">
        <f>WEEKNUM(AdminTable[[#This Row],[Admin Date]])</f>
        <v>29</v>
      </c>
    </row>
    <row r="1939" spans="1:5" ht="10" x14ac:dyDescent="0.25">
      <c r="A1939" s="1">
        <v>125</v>
      </c>
      <c r="B1939" s="1" t="s">
        <v>82</v>
      </c>
      <c r="C1939" s="2">
        <v>41114</v>
      </c>
      <c r="D1939" s="3">
        <v>5200</v>
      </c>
      <c r="E1939" s="1">
        <f>WEEKNUM(AdminTable[[#This Row],[Admin Date]])</f>
        <v>30</v>
      </c>
    </row>
    <row r="1940" spans="1:5" ht="10" x14ac:dyDescent="0.25">
      <c r="A1940" s="1">
        <v>125</v>
      </c>
      <c r="B1940" s="1" t="s">
        <v>82</v>
      </c>
      <c r="C1940" s="2">
        <v>41116</v>
      </c>
      <c r="D1940" s="3">
        <v>5200</v>
      </c>
      <c r="E1940" s="1">
        <f>WEEKNUM(AdminTable[[#This Row],[Admin Date]])</f>
        <v>30</v>
      </c>
    </row>
    <row r="1941" spans="1:5" ht="10" x14ac:dyDescent="0.25">
      <c r="A1941" s="1">
        <v>125</v>
      </c>
      <c r="B1941" s="1" t="s">
        <v>82</v>
      </c>
      <c r="C1941" s="2">
        <v>41118</v>
      </c>
      <c r="D1941" s="3">
        <v>5200</v>
      </c>
      <c r="E1941" s="1">
        <f>WEEKNUM(AdminTable[[#This Row],[Admin Date]])</f>
        <v>30</v>
      </c>
    </row>
    <row r="1942" spans="1:5" ht="10" x14ac:dyDescent="0.25">
      <c r="A1942" s="1">
        <v>125</v>
      </c>
      <c r="B1942" s="1" t="s">
        <v>82</v>
      </c>
      <c r="C1942" s="2">
        <v>41121</v>
      </c>
      <c r="D1942" s="3">
        <v>5200</v>
      </c>
      <c r="E1942" s="1">
        <f>WEEKNUM(AdminTable[[#This Row],[Admin Date]])</f>
        <v>31</v>
      </c>
    </row>
    <row r="1943" spans="1:5" ht="10" x14ac:dyDescent="0.25">
      <c r="A1943" s="1">
        <v>125</v>
      </c>
      <c r="B1943" s="1" t="s">
        <v>82</v>
      </c>
      <c r="C1943" s="2">
        <v>41123</v>
      </c>
      <c r="D1943" s="3">
        <v>5200</v>
      </c>
      <c r="E1943" s="1">
        <f>WEEKNUM(AdminTable[[#This Row],[Admin Date]])</f>
        <v>31</v>
      </c>
    </row>
    <row r="1944" spans="1:5" ht="10" x14ac:dyDescent="0.25">
      <c r="A1944" s="1">
        <v>125</v>
      </c>
      <c r="B1944" s="1" t="s">
        <v>82</v>
      </c>
      <c r="C1944" s="2">
        <v>41125</v>
      </c>
      <c r="D1944" s="3">
        <v>7500</v>
      </c>
      <c r="E1944" s="1">
        <f>WEEKNUM(AdminTable[[#This Row],[Admin Date]])</f>
        <v>31</v>
      </c>
    </row>
    <row r="1945" spans="1:5" ht="10" x14ac:dyDescent="0.25">
      <c r="A1945" s="1">
        <v>125</v>
      </c>
      <c r="B1945" s="1" t="s">
        <v>82</v>
      </c>
      <c r="C1945" s="2">
        <v>41128</v>
      </c>
      <c r="D1945" s="3">
        <v>7500</v>
      </c>
      <c r="E1945" s="1">
        <f>WEEKNUM(AdminTable[[#This Row],[Admin Date]])</f>
        <v>32</v>
      </c>
    </row>
    <row r="1946" spans="1:5" ht="10" x14ac:dyDescent="0.25">
      <c r="A1946" s="1">
        <v>125</v>
      </c>
      <c r="B1946" s="1" t="s">
        <v>82</v>
      </c>
      <c r="C1946" s="2">
        <v>41130</v>
      </c>
      <c r="D1946" s="3">
        <v>7500</v>
      </c>
      <c r="E1946" s="1">
        <f>WEEKNUM(AdminTable[[#This Row],[Admin Date]])</f>
        <v>32</v>
      </c>
    </row>
    <row r="1947" spans="1:5" ht="10" x14ac:dyDescent="0.25">
      <c r="A1947" s="1">
        <v>125</v>
      </c>
      <c r="B1947" s="1" t="s">
        <v>82</v>
      </c>
      <c r="C1947" s="2">
        <v>41132</v>
      </c>
      <c r="D1947" s="3">
        <v>7500</v>
      </c>
      <c r="E1947" s="1">
        <f>WEEKNUM(AdminTable[[#This Row],[Admin Date]])</f>
        <v>32</v>
      </c>
    </row>
    <row r="1948" spans="1:5" ht="10" x14ac:dyDescent="0.25">
      <c r="A1948" s="1">
        <v>125</v>
      </c>
      <c r="B1948" s="1" t="s">
        <v>82</v>
      </c>
      <c r="C1948" s="2">
        <v>41135</v>
      </c>
      <c r="D1948" s="3">
        <v>7500</v>
      </c>
      <c r="E1948" s="1">
        <f>WEEKNUM(AdminTable[[#This Row],[Admin Date]])</f>
        <v>33</v>
      </c>
    </row>
    <row r="1949" spans="1:5" ht="10" x14ac:dyDescent="0.25">
      <c r="A1949" s="1">
        <v>125</v>
      </c>
      <c r="B1949" s="1" t="s">
        <v>82</v>
      </c>
      <c r="C1949" s="2">
        <v>41137</v>
      </c>
      <c r="D1949" s="3">
        <v>7500</v>
      </c>
      <c r="E1949" s="1">
        <f>WEEKNUM(AdminTable[[#This Row],[Admin Date]])</f>
        <v>33</v>
      </c>
    </row>
    <row r="1950" spans="1:5" ht="10" x14ac:dyDescent="0.25">
      <c r="A1950" s="1">
        <v>125</v>
      </c>
      <c r="B1950" s="1" t="s">
        <v>82</v>
      </c>
      <c r="C1950" s="2">
        <v>41142</v>
      </c>
      <c r="D1950" s="3">
        <v>7500</v>
      </c>
      <c r="E1950" s="1">
        <f>WEEKNUM(AdminTable[[#This Row],[Admin Date]])</f>
        <v>34</v>
      </c>
    </row>
    <row r="1951" spans="1:5" ht="10" x14ac:dyDescent="0.25">
      <c r="A1951" s="1">
        <v>125</v>
      </c>
      <c r="B1951" s="1" t="s">
        <v>82</v>
      </c>
      <c r="C1951" s="2">
        <v>41144</v>
      </c>
      <c r="D1951" s="3">
        <v>7500</v>
      </c>
      <c r="E1951" s="1">
        <f>WEEKNUM(AdminTable[[#This Row],[Admin Date]])</f>
        <v>34</v>
      </c>
    </row>
    <row r="1952" spans="1:5" ht="10" x14ac:dyDescent="0.25">
      <c r="A1952" s="1">
        <v>125</v>
      </c>
      <c r="B1952" s="1" t="s">
        <v>82</v>
      </c>
      <c r="C1952" s="2">
        <v>41149</v>
      </c>
      <c r="D1952" s="3">
        <v>7500</v>
      </c>
      <c r="E1952" s="1">
        <f>WEEKNUM(AdminTable[[#This Row],[Admin Date]])</f>
        <v>35</v>
      </c>
    </row>
    <row r="1953" spans="1:5" ht="10" x14ac:dyDescent="0.25">
      <c r="A1953" s="1">
        <v>125</v>
      </c>
      <c r="B1953" s="1" t="s">
        <v>82</v>
      </c>
      <c r="C1953" s="2">
        <v>41151</v>
      </c>
      <c r="D1953" s="3">
        <v>7500</v>
      </c>
      <c r="E1953" s="1">
        <f>WEEKNUM(AdminTable[[#This Row],[Admin Date]])</f>
        <v>35</v>
      </c>
    </row>
    <row r="1954" spans="1:5" ht="10" x14ac:dyDescent="0.25">
      <c r="A1954" s="1">
        <v>125</v>
      </c>
      <c r="B1954" s="1" t="s">
        <v>82</v>
      </c>
      <c r="C1954" s="2">
        <v>41153</v>
      </c>
      <c r="D1954" s="3">
        <v>7500</v>
      </c>
      <c r="E1954" s="1">
        <f>WEEKNUM(AdminTable[[#This Row],[Admin Date]])</f>
        <v>35</v>
      </c>
    </row>
    <row r="1955" spans="1:5" ht="10" x14ac:dyDescent="0.25">
      <c r="A1955" s="1">
        <v>125</v>
      </c>
      <c r="B1955" s="1" t="s">
        <v>82</v>
      </c>
      <c r="C1955" s="2">
        <v>41156</v>
      </c>
      <c r="D1955" s="3">
        <v>7500</v>
      </c>
      <c r="E1955" s="1">
        <f>WEEKNUM(AdminTable[[#This Row],[Admin Date]])</f>
        <v>36</v>
      </c>
    </row>
    <row r="1956" spans="1:5" ht="10" x14ac:dyDescent="0.25">
      <c r="A1956" s="1">
        <v>125</v>
      </c>
      <c r="B1956" s="1" t="s">
        <v>82</v>
      </c>
      <c r="C1956" s="2">
        <v>41158</v>
      </c>
      <c r="D1956" s="3">
        <v>9800</v>
      </c>
      <c r="E1956" s="1">
        <f>WEEKNUM(AdminTable[[#This Row],[Admin Date]])</f>
        <v>36</v>
      </c>
    </row>
    <row r="1957" spans="1:5" ht="10" x14ac:dyDescent="0.25">
      <c r="A1957" s="1">
        <v>125</v>
      </c>
      <c r="B1957" s="1" t="s">
        <v>83</v>
      </c>
      <c r="C1957" s="2">
        <v>41165</v>
      </c>
      <c r="D1957" s="3">
        <v>10</v>
      </c>
      <c r="E1957" s="1">
        <f>WEEKNUM(AdminTable[[#This Row],[Admin Date]])</f>
        <v>37</v>
      </c>
    </row>
    <row r="1958" spans="1:5" ht="10" x14ac:dyDescent="0.25">
      <c r="A1958" s="1">
        <v>125</v>
      </c>
      <c r="B1958" s="1" t="s">
        <v>83</v>
      </c>
      <c r="C1958" s="2">
        <v>41193</v>
      </c>
      <c r="D1958" s="3">
        <v>13</v>
      </c>
      <c r="E1958" s="1">
        <f>WEEKNUM(AdminTable[[#This Row],[Admin Date]])</f>
        <v>41</v>
      </c>
    </row>
    <row r="1959" spans="1:5" ht="10" x14ac:dyDescent="0.25">
      <c r="A1959" s="1">
        <v>125</v>
      </c>
      <c r="B1959" s="1" t="s">
        <v>83</v>
      </c>
      <c r="C1959" s="2">
        <v>41228</v>
      </c>
      <c r="D1959" s="3">
        <v>13</v>
      </c>
      <c r="E1959" s="1">
        <f>WEEKNUM(AdminTable[[#This Row],[Admin Date]])</f>
        <v>46</v>
      </c>
    </row>
    <row r="1960" spans="1:5" ht="10" x14ac:dyDescent="0.25">
      <c r="A1960" s="1">
        <v>126</v>
      </c>
      <c r="B1960" s="1" t="s">
        <v>82</v>
      </c>
      <c r="C1960" s="2">
        <v>41096</v>
      </c>
      <c r="D1960" s="3">
        <v>7500</v>
      </c>
      <c r="E1960" s="1">
        <f>WEEKNUM(AdminTable[[#This Row],[Admin Date]])</f>
        <v>27</v>
      </c>
    </row>
    <row r="1961" spans="1:5" ht="10" x14ac:dyDescent="0.25">
      <c r="A1961" s="1">
        <v>126</v>
      </c>
      <c r="B1961" s="1" t="s">
        <v>82</v>
      </c>
      <c r="C1961" s="2">
        <v>41099</v>
      </c>
      <c r="D1961" s="3">
        <v>7500</v>
      </c>
      <c r="E1961" s="1">
        <f>WEEKNUM(AdminTable[[#This Row],[Admin Date]])</f>
        <v>28</v>
      </c>
    </row>
    <row r="1962" spans="1:5" ht="10" x14ac:dyDescent="0.25">
      <c r="A1962" s="1">
        <v>126</v>
      </c>
      <c r="B1962" s="1" t="s">
        <v>82</v>
      </c>
      <c r="C1962" s="2">
        <v>41101</v>
      </c>
      <c r="D1962" s="3">
        <v>7500</v>
      </c>
      <c r="E1962" s="1">
        <f>WEEKNUM(AdminTable[[#This Row],[Admin Date]])</f>
        <v>28</v>
      </c>
    </row>
    <row r="1963" spans="1:5" ht="10" x14ac:dyDescent="0.25">
      <c r="A1963" s="1">
        <v>126</v>
      </c>
      <c r="B1963" s="1" t="s">
        <v>82</v>
      </c>
      <c r="C1963" s="2">
        <v>41103</v>
      </c>
      <c r="D1963" s="3">
        <v>7500</v>
      </c>
      <c r="E1963" s="1">
        <f>WEEKNUM(AdminTable[[#This Row],[Admin Date]])</f>
        <v>28</v>
      </c>
    </row>
    <row r="1964" spans="1:5" ht="10" x14ac:dyDescent="0.25">
      <c r="A1964" s="1">
        <v>126</v>
      </c>
      <c r="B1964" s="1" t="s">
        <v>82</v>
      </c>
      <c r="C1964" s="2">
        <v>41106</v>
      </c>
      <c r="D1964" s="3">
        <v>7500</v>
      </c>
      <c r="E1964" s="1">
        <f>WEEKNUM(AdminTable[[#This Row],[Admin Date]])</f>
        <v>29</v>
      </c>
    </row>
    <row r="1965" spans="1:5" ht="10" x14ac:dyDescent="0.25">
      <c r="A1965" s="1">
        <v>126</v>
      </c>
      <c r="B1965" s="1" t="s">
        <v>82</v>
      </c>
      <c r="C1965" s="2">
        <v>41108</v>
      </c>
      <c r="D1965" s="3">
        <v>7500</v>
      </c>
      <c r="E1965" s="1">
        <f>WEEKNUM(AdminTable[[#This Row],[Admin Date]])</f>
        <v>29</v>
      </c>
    </row>
    <row r="1966" spans="1:5" ht="10" x14ac:dyDescent="0.25">
      <c r="A1966" s="1">
        <v>126</v>
      </c>
      <c r="B1966" s="1" t="s">
        <v>82</v>
      </c>
      <c r="C1966" s="2">
        <v>41110</v>
      </c>
      <c r="D1966" s="3">
        <v>7500</v>
      </c>
      <c r="E1966" s="1">
        <f>WEEKNUM(AdminTable[[#This Row],[Admin Date]])</f>
        <v>29</v>
      </c>
    </row>
    <row r="1967" spans="1:5" ht="10" x14ac:dyDescent="0.25">
      <c r="A1967" s="1">
        <v>126</v>
      </c>
      <c r="B1967" s="1" t="s">
        <v>82</v>
      </c>
      <c r="C1967" s="2">
        <v>41113</v>
      </c>
      <c r="D1967" s="3">
        <v>7500</v>
      </c>
      <c r="E1967" s="1">
        <f>WEEKNUM(AdminTable[[#This Row],[Admin Date]])</f>
        <v>30</v>
      </c>
    </row>
    <row r="1968" spans="1:5" ht="10" x14ac:dyDescent="0.25">
      <c r="A1968" s="1">
        <v>126</v>
      </c>
      <c r="B1968" s="1" t="s">
        <v>82</v>
      </c>
      <c r="C1968" s="2">
        <v>41115</v>
      </c>
      <c r="D1968" s="3">
        <v>7500</v>
      </c>
      <c r="E1968" s="1">
        <f>WEEKNUM(AdminTable[[#This Row],[Admin Date]])</f>
        <v>30</v>
      </c>
    </row>
    <row r="1969" spans="1:5" ht="10" x14ac:dyDescent="0.25">
      <c r="A1969" s="1">
        <v>126</v>
      </c>
      <c r="B1969" s="1" t="s">
        <v>82</v>
      </c>
      <c r="C1969" s="2">
        <v>41117</v>
      </c>
      <c r="D1969" s="3">
        <v>7500</v>
      </c>
      <c r="E1969" s="1">
        <f>WEEKNUM(AdminTable[[#This Row],[Admin Date]])</f>
        <v>30</v>
      </c>
    </row>
    <row r="1970" spans="1:5" ht="10" x14ac:dyDescent="0.25">
      <c r="A1970" s="1">
        <v>126</v>
      </c>
      <c r="B1970" s="1" t="s">
        <v>82</v>
      </c>
      <c r="C1970" s="2">
        <v>41120</v>
      </c>
      <c r="D1970" s="3">
        <v>7500</v>
      </c>
      <c r="E1970" s="1">
        <f>WEEKNUM(AdminTable[[#This Row],[Admin Date]])</f>
        <v>31</v>
      </c>
    </row>
    <row r="1971" spans="1:5" ht="10" x14ac:dyDescent="0.25">
      <c r="A1971" s="1">
        <v>126</v>
      </c>
      <c r="B1971" s="1" t="s">
        <v>82</v>
      </c>
      <c r="C1971" s="2">
        <v>41122</v>
      </c>
      <c r="D1971" s="3">
        <v>7500</v>
      </c>
      <c r="E1971" s="1">
        <f>WEEKNUM(AdminTable[[#This Row],[Admin Date]])</f>
        <v>31</v>
      </c>
    </row>
    <row r="1972" spans="1:5" ht="10" x14ac:dyDescent="0.25">
      <c r="A1972" s="1">
        <v>126</v>
      </c>
      <c r="B1972" s="1" t="s">
        <v>82</v>
      </c>
      <c r="C1972" s="2">
        <v>41124</v>
      </c>
      <c r="D1972" s="3">
        <v>7500</v>
      </c>
      <c r="E1972" s="1">
        <f>WEEKNUM(AdminTable[[#This Row],[Admin Date]])</f>
        <v>31</v>
      </c>
    </row>
    <row r="1973" spans="1:5" ht="10" x14ac:dyDescent="0.25">
      <c r="A1973" s="1">
        <v>126</v>
      </c>
      <c r="B1973" s="1" t="s">
        <v>82</v>
      </c>
      <c r="C1973" s="2">
        <v>41127</v>
      </c>
      <c r="D1973" s="3">
        <v>7500</v>
      </c>
      <c r="E1973" s="1">
        <f>WEEKNUM(AdminTable[[#This Row],[Admin Date]])</f>
        <v>32</v>
      </c>
    </row>
    <row r="1974" spans="1:5" ht="10" x14ac:dyDescent="0.25">
      <c r="A1974" s="1">
        <v>126</v>
      </c>
      <c r="B1974" s="1" t="s">
        <v>82</v>
      </c>
      <c r="C1974" s="2">
        <v>41129</v>
      </c>
      <c r="D1974" s="3">
        <v>7500</v>
      </c>
      <c r="E1974" s="1">
        <f>WEEKNUM(AdminTable[[#This Row],[Admin Date]])</f>
        <v>32</v>
      </c>
    </row>
    <row r="1975" spans="1:5" ht="10" x14ac:dyDescent="0.25">
      <c r="A1975" s="1">
        <v>126</v>
      </c>
      <c r="B1975" s="1" t="s">
        <v>82</v>
      </c>
      <c r="C1975" s="2">
        <v>41131</v>
      </c>
      <c r="D1975" s="3">
        <v>7500</v>
      </c>
      <c r="E1975" s="1">
        <f>WEEKNUM(AdminTable[[#This Row],[Admin Date]])</f>
        <v>32</v>
      </c>
    </row>
    <row r="1976" spans="1:5" ht="10" x14ac:dyDescent="0.25">
      <c r="A1976" s="1">
        <v>126</v>
      </c>
      <c r="B1976" s="1" t="s">
        <v>82</v>
      </c>
      <c r="C1976" s="2">
        <v>41134</v>
      </c>
      <c r="D1976" s="3">
        <v>7500</v>
      </c>
      <c r="E1976" s="1">
        <f>WEEKNUM(AdminTable[[#This Row],[Admin Date]])</f>
        <v>33</v>
      </c>
    </row>
    <row r="1977" spans="1:5" ht="10" x14ac:dyDescent="0.25">
      <c r="A1977" s="1">
        <v>126</v>
      </c>
      <c r="B1977" s="1" t="s">
        <v>82</v>
      </c>
      <c r="C1977" s="2">
        <v>41136</v>
      </c>
      <c r="D1977" s="3">
        <v>7500</v>
      </c>
      <c r="E1977" s="1">
        <f>WEEKNUM(AdminTable[[#This Row],[Admin Date]])</f>
        <v>33</v>
      </c>
    </row>
    <row r="1978" spans="1:5" ht="10" x14ac:dyDescent="0.25">
      <c r="A1978" s="1">
        <v>126</v>
      </c>
      <c r="B1978" s="1" t="s">
        <v>82</v>
      </c>
      <c r="C1978" s="2">
        <v>41155</v>
      </c>
      <c r="D1978" s="3">
        <v>6800</v>
      </c>
      <c r="E1978" s="1">
        <f>WEEKNUM(AdminTable[[#This Row],[Admin Date]])</f>
        <v>36</v>
      </c>
    </row>
    <row r="1979" spans="1:5" ht="10" x14ac:dyDescent="0.25">
      <c r="A1979" s="1">
        <v>126</v>
      </c>
      <c r="B1979" s="1" t="s">
        <v>82</v>
      </c>
      <c r="C1979" s="2">
        <v>41157</v>
      </c>
      <c r="D1979" s="3">
        <v>6800</v>
      </c>
      <c r="E1979" s="1">
        <f>WEEKNUM(AdminTable[[#This Row],[Admin Date]])</f>
        <v>36</v>
      </c>
    </row>
    <row r="1980" spans="1:5" ht="10" x14ac:dyDescent="0.25">
      <c r="A1980" s="1">
        <v>126</v>
      </c>
      <c r="B1980" s="1" t="s">
        <v>83</v>
      </c>
      <c r="C1980" s="2">
        <v>41164</v>
      </c>
      <c r="D1980" s="3">
        <v>10</v>
      </c>
      <c r="E1980" s="1">
        <f>WEEKNUM(AdminTable[[#This Row],[Admin Date]])</f>
        <v>37</v>
      </c>
    </row>
    <row r="1981" spans="1:5" ht="10" x14ac:dyDescent="0.25">
      <c r="A1981" s="1">
        <v>126</v>
      </c>
      <c r="B1981" s="1" t="s">
        <v>83</v>
      </c>
      <c r="C1981" s="2">
        <v>41227</v>
      </c>
      <c r="D1981" s="3">
        <v>2</v>
      </c>
      <c r="E1981" s="1">
        <f>WEEKNUM(AdminTable[[#This Row],[Admin Date]])</f>
        <v>46</v>
      </c>
    </row>
    <row r="1982" spans="1:5" ht="10" x14ac:dyDescent="0.25">
      <c r="A1982" s="1">
        <v>127</v>
      </c>
      <c r="B1982" s="1" t="s">
        <v>83</v>
      </c>
      <c r="C1982" s="2">
        <v>41236</v>
      </c>
      <c r="D1982" s="3">
        <v>5</v>
      </c>
      <c r="E1982" s="1">
        <f>WEEKNUM(AdminTable[[#This Row],[Admin Date]])</f>
        <v>47</v>
      </c>
    </row>
    <row r="1983" spans="1:5" ht="10" x14ac:dyDescent="0.25">
      <c r="A1983" s="1">
        <v>128</v>
      </c>
      <c r="B1983" s="1" t="s">
        <v>82</v>
      </c>
      <c r="C1983" s="2">
        <v>41093</v>
      </c>
      <c r="D1983" s="3">
        <v>1500</v>
      </c>
      <c r="E1983" s="1">
        <f>WEEKNUM(AdminTable[[#This Row],[Admin Date]])</f>
        <v>27</v>
      </c>
    </row>
    <row r="1984" spans="1:5" ht="10" x14ac:dyDescent="0.25">
      <c r="A1984" s="1">
        <v>128</v>
      </c>
      <c r="B1984" s="1" t="s">
        <v>82</v>
      </c>
      <c r="C1984" s="2">
        <v>41095</v>
      </c>
      <c r="D1984" s="3">
        <v>1500</v>
      </c>
      <c r="E1984" s="1">
        <f>WEEKNUM(AdminTable[[#This Row],[Admin Date]])</f>
        <v>27</v>
      </c>
    </row>
    <row r="1985" spans="1:5" ht="10" x14ac:dyDescent="0.25">
      <c r="A1985" s="1">
        <v>128</v>
      </c>
      <c r="B1985" s="1" t="s">
        <v>82</v>
      </c>
      <c r="C1985" s="2">
        <v>41097</v>
      </c>
      <c r="D1985" s="3">
        <v>1500</v>
      </c>
      <c r="E1985" s="1">
        <f>WEEKNUM(AdminTable[[#This Row],[Admin Date]])</f>
        <v>27</v>
      </c>
    </row>
    <row r="1986" spans="1:5" ht="10" x14ac:dyDescent="0.25">
      <c r="A1986" s="1">
        <v>128</v>
      </c>
      <c r="B1986" s="1" t="s">
        <v>82</v>
      </c>
      <c r="C1986" s="2">
        <v>41100</v>
      </c>
      <c r="D1986" s="3">
        <v>1500</v>
      </c>
      <c r="E1986" s="1">
        <f>WEEKNUM(AdminTable[[#This Row],[Admin Date]])</f>
        <v>28</v>
      </c>
    </row>
    <row r="1987" spans="1:5" ht="10" x14ac:dyDescent="0.25">
      <c r="A1987" s="1">
        <v>128</v>
      </c>
      <c r="B1987" s="1" t="s">
        <v>82</v>
      </c>
      <c r="C1987" s="2">
        <v>41102</v>
      </c>
      <c r="D1987" s="3">
        <v>1500</v>
      </c>
      <c r="E1987" s="1">
        <f>WEEKNUM(AdminTable[[#This Row],[Admin Date]])</f>
        <v>28</v>
      </c>
    </row>
    <row r="1988" spans="1:5" ht="10" x14ac:dyDescent="0.25">
      <c r="A1988" s="1">
        <v>128</v>
      </c>
      <c r="B1988" s="1" t="s">
        <v>82</v>
      </c>
      <c r="C1988" s="2">
        <v>41104</v>
      </c>
      <c r="D1988" s="3">
        <v>1500</v>
      </c>
      <c r="E1988" s="1">
        <f>WEEKNUM(AdminTable[[#This Row],[Admin Date]])</f>
        <v>28</v>
      </c>
    </row>
    <row r="1989" spans="1:5" ht="10" x14ac:dyDescent="0.25">
      <c r="A1989" s="1">
        <v>128</v>
      </c>
      <c r="B1989" s="1" t="s">
        <v>82</v>
      </c>
      <c r="C1989" s="2">
        <v>41107</v>
      </c>
      <c r="D1989" s="3">
        <v>1500</v>
      </c>
      <c r="E1989" s="1">
        <f>WEEKNUM(AdminTable[[#This Row],[Admin Date]])</f>
        <v>29</v>
      </c>
    </row>
    <row r="1990" spans="1:5" ht="10" x14ac:dyDescent="0.25">
      <c r="A1990" s="1">
        <v>128</v>
      </c>
      <c r="B1990" s="1" t="s">
        <v>82</v>
      </c>
      <c r="C1990" s="2">
        <v>41109</v>
      </c>
      <c r="D1990" s="3">
        <v>1500</v>
      </c>
      <c r="E1990" s="1">
        <f>WEEKNUM(AdminTable[[#This Row],[Admin Date]])</f>
        <v>29</v>
      </c>
    </row>
    <row r="1991" spans="1:5" ht="10" x14ac:dyDescent="0.25">
      <c r="A1991" s="1">
        <v>128</v>
      </c>
      <c r="B1991" s="1" t="s">
        <v>82</v>
      </c>
      <c r="C1991" s="2">
        <v>41111</v>
      </c>
      <c r="D1991" s="3">
        <v>2300</v>
      </c>
      <c r="E1991" s="1">
        <f>WEEKNUM(AdminTable[[#This Row],[Admin Date]])</f>
        <v>29</v>
      </c>
    </row>
    <row r="1992" spans="1:5" ht="10" x14ac:dyDescent="0.25">
      <c r="A1992" s="1">
        <v>128</v>
      </c>
      <c r="B1992" s="1" t="s">
        <v>82</v>
      </c>
      <c r="C1992" s="2">
        <v>41114</v>
      </c>
      <c r="D1992" s="3">
        <v>2300</v>
      </c>
      <c r="E1992" s="1">
        <f>WEEKNUM(AdminTable[[#This Row],[Admin Date]])</f>
        <v>30</v>
      </c>
    </row>
    <row r="1993" spans="1:5" ht="10" x14ac:dyDescent="0.25">
      <c r="A1993" s="1">
        <v>128</v>
      </c>
      <c r="B1993" s="1" t="s">
        <v>82</v>
      </c>
      <c r="C1993" s="2">
        <v>41116</v>
      </c>
      <c r="D1993" s="3">
        <v>2300</v>
      </c>
      <c r="E1993" s="1">
        <f>WEEKNUM(AdminTable[[#This Row],[Admin Date]])</f>
        <v>30</v>
      </c>
    </row>
    <row r="1994" spans="1:5" ht="10" x14ac:dyDescent="0.25">
      <c r="A1994" s="1">
        <v>128</v>
      </c>
      <c r="B1994" s="1" t="s">
        <v>82</v>
      </c>
      <c r="C1994" s="2">
        <v>41118</v>
      </c>
      <c r="D1994" s="3">
        <v>2300</v>
      </c>
      <c r="E1994" s="1">
        <f>WEEKNUM(AdminTable[[#This Row],[Admin Date]])</f>
        <v>30</v>
      </c>
    </row>
    <row r="1995" spans="1:5" ht="10" x14ac:dyDescent="0.25">
      <c r="A1995" s="1">
        <v>128</v>
      </c>
      <c r="B1995" s="1" t="s">
        <v>82</v>
      </c>
      <c r="C1995" s="2">
        <v>41121</v>
      </c>
      <c r="D1995" s="3">
        <v>2300</v>
      </c>
      <c r="E1995" s="1">
        <f>WEEKNUM(AdminTable[[#This Row],[Admin Date]])</f>
        <v>31</v>
      </c>
    </row>
    <row r="1996" spans="1:5" ht="10" x14ac:dyDescent="0.25">
      <c r="A1996" s="1">
        <v>128</v>
      </c>
      <c r="B1996" s="1" t="s">
        <v>82</v>
      </c>
      <c r="C1996" s="2">
        <v>41123</v>
      </c>
      <c r="D1996" s="3">
        <v>2300</v>
      </c>
      <c r="E1996" s="1">
        <f>WEEKNUM(AdminTable[[#This Row],[Admin Date]])</f>
        <v>31</v>
      </c>
    </row>
    <row r="1997" spans="1:5" ht="10" x14ac:dyDescent="0.25">
      <c r="A1997" s="1">
        <v>128</v>
      </c>
      <c r="B1997" s="1" t="s">
        <v>82</v>
      </c>
      <c r="C1997" s="2">
        <v>41128</v>
      </c>
      <c r="D1997" s="3">
        <v>2300</v>
      </c>
      <c r="E1997" s="1">
        <f>WEEKNUM(AdminTable[[#This Row],[Admin Date]])</f>
        <v>32</v>
      </c>
    </row>
    <row r="1998" spans="1:5" ht="10" x14ac:dyDescent="0.25">
      <c r="A1998" s="1">
        <v>128</v>
      </c>
      <c r="B1998" s="1" t="s">
        <v>82</v>
      </c>
      <c r="C1998" s="2">
        <v>41130</v>
      </c>
      <c r="D1998" s="3">
        <v>2300</v>
      </c>
      <c r="E1998" s="1">
        <f>WEEKNUM(AdminTable[[#This Row],[Admin Date]])</f>
        <v>32</v>
      </c>
    </row>
    <row r="1999" spans="1:5" ht="10" x14ac:dyDescent="0.25">
      <c r="A1999" s="1">
        <v>128</v>
      </c>
      <c r="B1999" s="1" t="s">
        <v>82</v>
      </c>
      <c r="C1999" s="2">
        <v>41132</v>
      </c>
      <c r="D1999" s="3">
        <v>2300</v>
      </c>
      <c r="E1999" s="1">
        <f>WEEKNUM(AdminTable[[#This Row],[Admin Date]])</f>
        <v>32</v>
      </c>
    </row>
    <row r="2000" spans="1:5" ht="10" x14ac:dyDescent="0.25">
      <c r="A2000" s="1">
        <v>128</v>
      </c>
      <c r="B2000" s="1" t="s">
        <v>82</v>
      </c>
      <c r="C2000" s="2">
        <v>41135</v>
      </c>
      <c r="D2000" s="3">
        <v>2300</v>
      </c>
      <c r="E2000" s="1">
        <f>WEEKNUM(AdminTable[[#This Row],[Admin Date]])</f>
        <v>33</v>
      </c>
    </row>
    <row r="2001" spans="1:5" ht="10" x14ac:dyDescent="0.25">
      <c r="A2001" s="1">
        <v>128</v>
      </c>
      <c r="B2001" s="1" t="s">
        <v>82</v>
      </c>
      <c r="C2001" s="2">
        <v>41137</v>
      </c>
      <c r="D2001" s="3">
        <v>2300</v>
      </c>
      <c r="E2001" s="1">
        <f>WEEKNUM(AdminTable[[#This Row],[Admin Date]])</f>
        <v>33</v>
      </c>
    </row>
    <row r="2002" spans="1:5" ht="10" x14ac:dyDescent="0.25">
      <c r="A2002" s="1">
        <v>128</v>
      </c>
      <c r="B2002" s="1" t="s">
        <v>82</v>
      </c>
      <c r="C2002" s="2">
        <v>41139</v>
      </c>
      <c r="D2002" s="3">
        <v>2300</v>
      </c>
      <c r="E2002" s="1">
        <f>WEEKNUM(AdminTable[[#This Row],[Admin Date]])</f>
        <v>33</v>
      </c>
    </row>
    <row r="2003" spans="1:5" ht="10" x14ac:dyDescent="0.25">
      <c r="A2003" s="1">
        <v>128</v>
      </c>
      <c r="B2003" s="1" t="s">
        <v>82</v>
      </c>
      <c r="C2003" s="2">
        <v>41142</v>
      </c>
      <c r="D2003" s="3">
        <v>2300</v>
      </c>
      <c r="E2003" s="1">
        <f>WEEKNUM(AdminTable[[#This Row],[Admin Date]])</f>
        <v>34</v>
      </c>
    </row>
    <row r="2004" spans="1:5" ht="10" x14ac:dyDescent="0.25">
      <c r="A2004" s="1">
        <v>128</v>
      </c>
      <c r="B2004" s="1" t="s">
        <v>82</v>
      </c>
      <c r="C2004" s="2">
        <v>41144</v>
      </c>
      <c r="D2004" s="3">
        <v>2300</v>
      </c>
      <c r="E2004" s="1">
        <f>WEEKNUM(AdminTable[[#This Row],[Admin Date]])</f>
        <v>34</v>
      </c>
    </row>
    <row r="2005" spans="1:5" ht="10" x14ac:dyDescent="0.25">
      <c r="A2005" s="1">
        <v>128</v>
      </c>
      <c r="B2005" s="1" t="s">
        <v>82</v>
      </c>
      <c r="C2005" s="2">
        <v>41146</v>
      </c>
      <c r="D2005" s="3">
        <v>2300</v>
      </c>
      <c r="E2005" s="1">
        <f>WEEKNUM(AdminTable[[#This Row],[Admin Date]])</f>
        <v>34</v>
      </c>
    </row>
    <row r="2006" spans="1:5" ht="10" x14ac:dyDescent="0.25">
      <c r="A2006" s="1">
        <v>128</v>
      </c>
      <c r="B2006" s="1" t="s">
        <v>82</v>
      </c>
      <c r="C2006" s="2">
        <v>41149</v>
      </c>
      <c r="D2006" s="3">
        <v>2300</v>
      </c>
      <c r="E2006" s="1">
        <f>WEEKNUM(AdminTable[[#This Row],[Admin Date]])</f>
        <v>35</v>
      </c>
    </row>
    <row r="2007" spans="1:5" ht="10" x14ac:dyDescent="0.25">
      <c r="A2007" s="1">
        <v>128</v>
      </c>
      <c r="B2007" s="1" t="s">
        <v>82</v>
      </c>
      <c r="C2007" s="2">
        <v>41151</v>
      </c>
      <c r="D2007" s="3">
        <v>2300</v>
      </c>
      <c r="E2007" s="1">
        <f>WEEKNUM(AdminTable[[#This Row],[Admin Date]])</f>
        <v>35</v>
      </c>
    </row>
    <row r="2008" spans="1:5" ht="10" x14ac:dyDescent="0.25">
      <c r="A2008" s="1">
        <v>128</v>
      </c>
      <c r="B2008" s="1" t="s">
        <v>82</v>
      </c>
      <c r="C2008" s="2">
        <v>41153</v>
      </c>
      <c r="D2008" s="3">
        <v>2300</v>
      </c>
      <c r="E2008" s="1">
        <f>WEEKNUM(AdminTable[[#This Row],[Admin Date]])</f>
        <v>35</v>
      </c>
    </row>
    <row r="2009" spans="1:5" ht="10" x14ac:dyDescent="0.25">
      <c r="A2009" s="1">
        <v>128</v>
      </c>
      <c r="B2009" s="1" t="s">
        <v>82</v>
      </c>
      <c r="C2009" s="2">
        <v>41156</v>
      </c>
      <c r="D2009" s="3">
        <v>2300</v>
      </c>
      <c r="E2009" s="1">
        <f>WEEKNUM(AdminTable[[#This Row],[Admin Date]])</f>
        <v>36</v>
      </c>
    </row>
    <row r="2010" spans="1:5" ht="10" x14ac:dyDescent="0.25">
      <c r="A2010" s="1">
        <v>128</v>
      </c>
      <c r="B2010" s="1" t="s">
        <v>83</v>
      </c>
      <c r="C2010" s="2">
        <v>41177</v>
      </c>
      <c r="D2010" s="3">
        <v>1</v>
      </c>
      <c r="E2010" s="1">
        <f>WEEKNUM(AdminTable[[#This Row],[Admin Date]])</f>
        <v>39</v>
      </c>
    </row>
    <row r="2011" spans="1:5" ht="10" x14ac:dyDescent="0.25">
      <c r="A2011" s="1">
        <v>128</v>
      </c>
      <c r="B2011" s="1" t="s">
        <v>83</v>
      </c>
      <c r="C2011" s="2">
        <v>41193</v>
      </c>
      <c r="D2011" s="3">
        <v>1</v>
      </c>
      <c r="E2011" s="1">
        <f>WEEKNUM(AdminTable[[#This Row],[Admin Date]])</f>
        <v>41</v>
      </c>
    </row>
    <row r="2012" spans="1:5" ht="10" x14ac:dyDescent="0.25">
      <c r="A2012" s="1">
        <v>128</v>
      </c>
      <c r="B2012" s="1" t="s">
        <v>83</v>
      </c>
      <c r="C2012" s="2">
        <v>41228</v>
      </c>
      <c r="D2012" s="3">
        <v>2</v>
      </c>
      <c r="E2012" s="1">
        <f>WEEKNUM(AdminTable[[#This Row],[Admin Date]])</f>
        <v>46</v>
      </c>
    </row>
    <row r="2013" spans="1:5" ht="10" x14ac:dyDescent="0.25">
      <c r="A2013" s="1">
        <v>129</v>
      </c>
      <c r="B2013" s="1" t="s">
        <v>82</v>
      </c>
      <c r="C2013" s="2">
        <v>41093</v>
      </c>
      <c r="D2013" s="3">
        <v>4000</v>
      </c>
      <c r="E2013" s="1">
        <f>WEEKNUM(AdminTable[[#This Row],[Admin Date]])</f>
        <v>27</v>
      </c>
    </row>
    <row r="2014" spans="1:5" ht="10" x14ac:dyDescent="0.25">
      <c r="A2014" s="1">
        <v>129</v>
      </c>
      <c r="B2014" s="1" t="s">
        <v>82</v>
      </c>
      <c r="C2014" s="2">
        <v>41095</v>
      </c>
      <c r="D2014" s="3">
        <v>4000</v>
      </c>
      <c r="E2014" s="1">
        <f>WEEKNUM(AdminTable[[#This Row],[Admin Date]])</f>
        <v>27</v>
      </c>
    </row>
    <row r="2015" spans="1:5" ht="10" x14ac:dyDescent="0.25">
      <c r="A2015" s="1">
        <v>129</v>
      </c>
      <c r="B2015" s="1" t="s">
        <v>82</v>
      </c>
      <c r="C2015" s="2">
        <v>41139</v>
      </c>
      <c r="D2015" s="3">
        <v>5200</v>
      </c>
      <c r="E2015" s="1">
        <f>WEEKNUM(AdminTable[[#This Row],[Admin Date]])</f>
        <v>33</v>
      </c>
    </row>
    <row r="2016" spans="1:5" ht="10" x14ac:dyDescent="0.25">
      <c r="A2016" s="1">
        <v>129</v>
      </c>
      <c r="B2016" s="1" t="s">
        <v>82</v>
      </c>
      <c r="C2016" s="2">
        <v>41141</v>
      </c>
      <c r="D2016" s="3">
        <v>5200</v>
      </c>
      <c r="E2016" s="1">
        <f>WEEKNUM(AdminTable[[#This Row],[Admin Date]])</f>
        <v>34</v>
      </c>
    </row>
    <row r="2017" spans="1:5" ht="10" x14ac:dyDescent="0.25">
      <c r="A2017" s="1">
        <v>129</v>
      </c>
      <c r="B2017" s="1" t="s">
        <v>82</v>
      </c>
      <c r="C2017" s="2">
        <v>41144</v>
      </c>
      <c r="D2017" s="3">
        <v>5200</v>
      </c>
      <c r="E2017" s="1">
        <f>WEEKNUM(AdminTable[[#This Row],[Admin Date]])</f>
        <v>34</v>
      </c>
    </row>
    <row r="2018" spans="1:5" ht="10" x14ac:dyDescent="0.25">
      <c r="A2018" s="1">
        <v>129</v>
      </c>
      <c r="B2018" s="1" t="s">
        <v>82</v>
      </c>
      <c r="C2018" s="2">
        <v>41146</v>
      </c>
      <c r="D2018" s="3">
        <v>5200</v>
      </c>
      <c r="E2018" s="1">
        <f>WEEKNUM(AdminTable[[#This Row],[Admin Date]])</f>
        <v>34</v>
      </c>
    </row>
    <row r="2019" spans="1:5" ht="10" x14ac:dyDescent="0.25">
      <c r="A2019" s="1">
        <v>129</v>
      </c>
      <c r="B2019" s="1" t="s">
        <v>82</v>
      </c>
      <c r="C2019" s="2">
        <v>41148</v>
      </c>
      <c r="D2019" s="3">
        <v>5200</v>
      </c>
      <c r="E2019" s="1">
        <f>WEEKNUM(AdminTable[[#This Row],[Admin Date]])</f>
        <v>35</v>
      </c>
    </row>
    <row r="2020" spans="1:5" ht="10" x14ac:dyDescent="0.25">
      <c r="A2020" s="1">
        <v>129</v>
      </c>
      <c r="B2020" s="1" t="s">
        <v>82</v>
      </c>
      <c r="C2020" s="2">
        <v>41151</v>
      </c>
      <c r="D2020" s="3">
        <v>5200</v>
      </c>
      <c r="E2020" s="1">
        <f>WEEKNUM(AdminTable[[#This Row],[Admin Date]])</f>
        <v>35</v>
      </c>
    </row>
    <row r="2021" spans="1:5" ht="10" x14ac:dyDescent="0.25">
      <c r="A2021" s="1">
        <v>129</v>
      </c>
      <c r="B2021" s="1" t="s">
        <v>82</v>
      </c>
      <c r="C2021" s="2">
        <v>41156</v>
      </c>
      <c r="D2021" s="3">
        <v>5200</v>
      </c>
      <c r="E2021" s="1">
        <f>WEEKNUM(AdminTable[[#This Row],[Admin Date]])</f>
        <v>36</v>
      </c>
    </row>
    <row r="2022" spans="1:5" ht="10" x14ac:dyDescent="0.25">
      <c r="A2022" s="1">
        <v>129</v>
      </c>
      <c r="B2022" s="1" t="s">
        <v>82</v>
      </c>
      <c r="C2022" s="2">
        <v>41158</v>
      </c>
      <c r="D2022" s="3">
        <v>6500</v>
      </c>
      <c r="E2022" s="1">
        <f>WEEKNUM(AdminTable[[#This Row],[Admin Date]])</f>
        <v>36</v>
      </c>
    </row>
    <row r="2023" spans="1:5" ht="10" x14ac:dyDescent="0.25">
      <c r="A2023" s="1">
        <v>129</v>
      </c>
      <c r="B2023" s="1" t="s">
        <v>83</v>
      </c>
      <c r="C2023" s="2">
        <v>41165</v>
      </c>
      <c r="D2023" s="3">
        <v>10</v>
      </c>
      <c r="E2023" s="1">
        <f>WEEKNUM(AdminTable[[#This Row],[Admin Date]])</f>
        <v>37</v>
      </c>
    </row>
  </sheetData>
  <pageMargins left="0" right="0" top="0" bottom="0" header="0" footer="0"/>
  <pageSetup fitToWidth="0" fitToHeight="0" orientation="portrait" verticalDpi="0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98"/>
  <sheetViews>
    <sheetView zoomScale="85" zoomScaleNormal="85" zoomScalePageLayoutView="150" workbookViewId="0">
      <selection activeCell="D22" sqref="D22"/>
    </sheetView>
  </sheetViews>
  <sheetFormatPr defaultColWidth="6.81640625" defaultRowHeight="10" x14ac:dyDescent="0.25"/>
  <cols>
    <col min="1" max="1" width="5.1796875" style="1" customWidth="1"/>
    <col min="2" max="2" width="15" style="1" customWidth="1"/>
    <col min="3" max="3" width="21.26953125" style="4" customWidth="1"/>
    <col min="4" max="4" width="14" style="1" customWidth="1"/>
    <col min="5" max="5" width="8.1796875" style="1" customWidth="1"/>
    <col min="6" max="6" width="6.81640625" style="1"/>
    <col min="7" max="7" width="6.81640625" style="6"/>
    <col min="8" max="16384" width="6.81640625" style="1"/>
  </cols>
  <sheetData>
    <row r="1" spans="1:8" ht="10.5" x14ac:dyDescent="0.25">
      <c r="A1" s="1" t="s">
        <v>0</v>
      </c>
      <c r="B1" s="1" t="s">
        <v>3</v>
      </c>
      <c r="C1" s="4" t="s">
        <v>4</v>
      </c>
      <c r="D1" s="1" t="s">
        <v>5</v>
      </c>
      <c r="E1" s="1" t="s">
        <v>123</v>
      </c>
      <c r="G1" s="1"/>
      <c r="H1" s="5" t="s">
        <v>0</v>
      </c>
    </row>
    <row r="2" spans="1:8" x14ac:dyDescent="0.25">
      <c r="A2" s="1">
        <v>1</v>
      </c>
      <c r="B2" s="2">
        <v>41094</v>
      </c>
      <c r="C2" s="4" t="s">
        <v>84</v>
      </c>
      <c r="D2" s="1">
        <v>679</v>
      </c>
      <c r="E2" s="1">
        <f>IFERROR(VALUE(UseTable[[#This Row],[LAB_VALUE]]),0)</f>
        <v>679</v>
      </c>
      <c r="G2" s="1"/>
      <c r="H2" s="6">
        <v>1</v>
      </c>
    </row>
    <row r="3" spans="1:8" x14ac:dyDescent="0.25">
      <c r="A3" s="1">
        <v>1</v>
      </c>
      <c r="B3" s="2">
        <v>41122</v>
      </c>
      <c r="C3" s="4" t="s">
        <v>84</v>
      </c>
      <c r="D3" s="1">
        <v>621</v>
      </c>
      <c r="E3" s="1">
        <f>IFERROR(VALUE(UseTable[[#This Row],[LAB_VALUE]]),0)</f>
        <v>621</v>
      </c>
      <c r="G3" s="1"/>
      <c r="H3" s="6">
        <v>2</v>
      </c>
    </row>
    <row r="4" spans="1:8" x14ac:dyDescent="0.25">
      <c r="A4" s="1">
        <v>1</v>
      </c>
      <c r="B4" s="2">
        <v>41157</v>
      </c>
      <c r="C4" s="4" t="s">
        <v>84</v>
      </c>
      <c r="D4" s="1">
        <v>915</v>
      </c>
      <c r="E4" s="1">
        <f>IFERROR(VALUE(UseTable[[#This Row],[LAB_VALUE]]),0)</f>
        <v>915</v>
      </c>
      <c r="G4" s="1"/>
      <c r="H4" s="6">
        <v>3</v>
      </c>
    </row>
    <row r="5" spans="1:8" x14ac:dyDescent="0.25">
      <c r="A5" s="1">
        <v>1</v>
      </c>
      <c r="B5" s="2">
        <v>41185</v>
      </c>
      <c r="C5" s="4" t="s">
        <v>84</v>
      </c>
      <c r="D5" s="1">
        <v>848</v>
      </c>
      <c r="E5" s="1">
        <f>IFERROR(VALUE(UseTable[[#This Row],[LAB_VALUE]]),0)</f>
        <v>848</v>
      </c>
      <c r="G5" s="1"/>
      <c r="H5" s="6">
        <v>4</v>
      </c>
    </row>
    <row r="6" spans="1:8" x14ac:dyDescent="0.25">
      <c r="A6" s="1">
        <v>1</v>
      </c>
      <c r="B6" s="2">
        <v>41220</v>
      </c>
      <c r="C6" s="4" t="s">
        <v>84</v>
      </c>
      <c r="D6" s="1">
        <v>845</v>
      </c>
      <c r="E6" s="1">
        <f>IFERROR(VALUE(UseTable[[#This Row],[LAB_VALUE]]),0)</f>
        <v>845</v>
      </c>
      <c r="G6" s="1"/>
      <c r="H6" s="6">
        <v>5</v>
      </c>
    </row>
    <row r="7" spans="1:8" x14ac:dyDescent="0.25">
      <c r="A7" s="1">
        <v>1</v>
      </c>
      <c r="B7" s="2">
        <v>41248</v>
      </c>
      <c r="C7" s="4" t="s">
        <v>84</v>
      </c>
      <c r="D7" s="1">
        <v>611</v>
      </c>
      <c r="E7" s="1">
        <f>IFERROR(VALUE(UseTable[[#This Row],[LAB_VALUE]]),0)</f>
        <v>611</v>
      </c>
      <c r="G7" s="1"/>
      <c r="H7" s="6">
        <v>6</v>
      </c>
    </row>
    <row r="8" spans="1:8" x14ac:dyDescent="0.25">
      <c r="A8" s="1">
        <v>1</v>
      </c>
      <c r="B8" s="2">
        <v>41094</v>
      </c>
      <c r="C8" s="4" t="s">
        <v>85</v>
      </c>
      <c r="D8" s="1">
        <v>10.7</v>
      </c>
      <c r="E8" s="1">
        <f>IFERROR(VALUE(UseTable[[#This Row],[LAB_VALUE]]),0)</f>
        <v>10.7</v>
      </c>
      <c r="G8" s="1"/>
      <c r="H8" s="6">
        <v>7</v>
      </c>
    </row>
    <row r="9" spans="1:8" x14ac:dyDescent="0.25">
      <c r="A9" s="1">
        <v>1</v>
      </c>
      <c r="B9" s="2">
        <v>41110</v>
      </c>
      <c r="C9" s="4" t="s">
        <v>85</v>
      </c>
      <c r="D9" s="1">
        <v>10.199999999999999</v>
      </c>
      <c r="E9" s="1">
        <f>IFERROR(VALUE(UseTable[[#This Row],[LAB_VALUE]]),0)</f>
        <v>10.199999999999999</v>
      </c>
      <c r="G9" s="1"/>
      <c r="H9" s="6">
        <v>8</v>
      </c>
    </row>
    <row r="10" spans="1:8" x14ac:dyDescent="0.25">
      <c r="A10" s="1">
        <v>1</v>
      </c>
      <c r="B10" s="2">
        <v>41122</v>
      </c>
      <c r="C10" s="4" t="s">
        <v>85</v>
      </c>
      <c r="D10" s="1">
        <v>10.3</v>
      </c>
      <c r="E10" s="1">
        <f>IFERROR(VALUE(UseTable[[#This Row],[LAB_VALUE]]),0)</f>
        <v>10.3</v>
      </c>
      <c r="G10" s="1"/>
      <c r="H10" s="6">
        <v>9</v>
      </c>
    </row>
    <row r="11" spans="1:8" x14ac:dyDescent="0.25">
      <c r="A11" s="1">
        <v>1</v>
      </c>
      <c r="B11" s="2">
        <v>41138</v>
      </c>
      <c r="C11" s="4" t="s">
        <v>85</v>
      </c>
      <c r="D11" s="1">
        <v>10.3</v>
      </c>
      <c r="E11" s="1">
        <f>IFERROR(VALUE(UseTable[[#This Row],[LAB_VALUE]]),0)</f>
        <v>10.3</v>
      </c>
      <c r="G11" s="1"/>
      <c r="H11" s="6">
        <v>10</v>
      </c>
    </row>
    <row r="12" spans="1:8" x14ac:dyDescent="0.25">
      <c r="A12" s="1">
        <v>1</v>
      </c>
      <c r="B12" s="2">
        <v>41157</v>
      </c>
      <c r="C12" s="4" t="s">
        <v>85</v>
      </c>
      <c r="D12" s="1">
        <v>10.4</v>
      </c>
      <c r="E12" s="1">
        <f>IFERROR(VALUE(UseTable[[#This Row],[LAB_VALUE]]),0)</f>
        <v>10.4</v>
      </c>
      <c r="G12" s="1"/>
      <c r="H12" s="6">
        <v>11</v>
      </c>
    </row>
    <row r="13" spans="1:8" x14ac:dyDescent="0.25">
      <c r="A13" s="1">
        <v>1</v>
      </c>
      <c r="B13" s="2">
        <v>41171</v>
      </c>
      <c r="C13" s="4" t="s">
        <v>85</v>
      </c>
      <c r="D13" s="1">
        <v>10.7</v>
      </c>
      <c r="E13" s="1">
        <f>IFERROR(VALUE(UseTable[[#This Row],[LAB_VALUE]]),0)</f>
        <v>10.7</v>
      </c>
      <c r="G13" s="1"/>
      <c r="H13" s="6">
        <v>12</v>
      </c>
    </row>
    <row r="14" spans="1:8" x14ac:dyDescent="0.25">
      <c r="A14" s="1">
        <v>1</v>
      </c>
      <c r="B14" s="2">
        <v>41185</v>
      </c>
      <c r="C14" s="4" t="s">
        <v>85</v>
      </c>
      <c r="D14" s="1">
        <v>11</v>
      </c>
      <c r="E14" s="1">
        <f>IFERROR(VALUE(UseTable[[#This Row],[LAB_VALUE]]),0)</f>
        <v>11</v>
      </c>
      <c r="G14" s="1"/>
      <c r="H14" s="6" t="e">
        <v>#N/A</v>
      </c>
    </row>
    <row r="15" spans="1:8" x14ac:dyDescent="0.25">
      <c r="A15" s="1">
        <v>1</v>
      </c>
      <c r="B15" s="2">
        <v>41199</v>
      </c>
      <c r="C15" s="4" t="s">
        <v>85</v>
      </c>
      <c r="D15" s="1">
        <v>11</v>
      </c>
      <c r="E15" s="1">
        <f>IFERROR(VALUE(UseTable[[#This Row],[LAB_VALUE]]),0)</f>
        <v>11</v>
      </c>
      <c r="G15" s="1"/>
      <c r="H15" s="6">
        <v>14</v>
      </c>
    </row>
    <row r="16" spans="1:8" x14ac:dyDescent="0.25">
      <c r="A16" s="1">
        <v>1</v>
      </c>
      <c r="B16" s="2">
        <v>41220</v>
      </c>
      <c r="C16" s="4" t="s">
        <v>85</v>
      </c>
      <c r="D16" s="1">
        <v>11.9</v>
      </c>
      <c r="E16" s="1">
        <f>IFERROR(VALUE(UseTable[[#This Row],[LAB_VALUE]]),0)</f>
        <v>11.9</v>
      </c>
      <c r="G16" s="1"/>
      <c r="H16" s="6">
        <v>15</v>
      </c>
    </row>
    <row r="17" spans="1:8" x14ac:dyDescent="0.25">
      <c r="A17" s="1">
        <v>1</v>
      </c>
      <c r="B17" s="2">
        <v>41233</v>
      </c>
      <c r="C17" s="4" t="s">
        <v>85</v>
      </c>
      <c r="D17" s="1">
        <v>11.1</v>
      </c>
      <c r="E17" s="1">
        <f>IFERROR(VALUE(UseTable[[#This Row],[LAB_VALUE]]),0)</f>
        <v>11.1</v>
      </c>
      <c r="G17" s="1"/>
      <c r="H17" s="6">
        <v>16</v>
      </c>
    </row>
    <row r="18" spans="1:8" x14ac:dyDescent="0.25">
      <c r="A18" s="1">
        <v>1</v>
      </c>
      <c r="B18" s="2">
        <v>41248</v>
      </c>
      <c r="C18" s="4" t="s">
        <v>85</v>
      </c>
      <c r="D18" s="1">
        <v>11.1</v>
      </c>
      <c r="E18" s="1">
        <f>IFERROR(VALUE(UseTable[[#This Row],[LAB_VALUE]]),0)</f>
        <v>11.1</v>
      </c>
      <c r="G18" s="1"/>
      <c r="H18" s="6">
        <v>17</v>
      </c>
    </row>
    <row r="19" spans="1:8" x14ac:dyDescent="0.25">
      <c r="A19" s="1">
        <v>1</v>
      </c>
      <c r="B19" s="2">
        <v>41094</v>
      </c>
      <c r="C19" s="4" t="s">
        <v>86</v>
      </c>
      <c r="D19" s="1">
        <v>26</v>
      </c>
      <c r="E19" s="1">
        <f>IFERROR(VALUE(UseTable[[#This Row],[LAB_VALUE]]),0)</f>
        <v>26</v>
      </c>
      <c r="G19" s="1"/>
      <c r="H19" s="6">
        <v>18</v>
      </c>
    </row>
    <row r="20" spans="1:8" x14ac:dyDescent="0.25">
      <c r="A20" s="1">
        <v>1</v>
      </c>
      <c r="B20" s="2">
        <v>41122</v>
      </c>
      <c r="C20" s="4" t="s">
        <v>86</v>
      </c>
      <c r="D20" s="1">
        <v>7</v>
      </c>
      <c r="E20" s="1">
        <f>IFERROR(VALUE(UseTable[[#This Row],[LAB_VALUE]]),0)</f>
        <v>7</v>
      </c>
      <c r="G20" s="1"/>
      <c r="H20" s="6">
        <v>19</v>
      </c>
    </row>
    <row r="21" spans="1:8" x14ac:dyDescent="0.25">
      <c r="A21" s="1">
        <v>1</v>
      </c>
      <c r="B21" s="2">
        <v>41157</v>
      </c>
      <c r="C21" s="4" t="s">
        <v>86</v>
      </c>
      <c r="D21" s="1">
        <v>25</v>
      </c>
      <c r="E21" s="1">
        <f>IFERROR(VALUE(UseTable[[#This Row],[LAB_VALUE]]),0)</f>
        <v>25</v>
      </c>
      <c r="G21" s="1"/>
      <c r="H21" s="6">
        <v>20</v>
      </c>
    </row>
    <row r="22" spans="1:8" x14ac:dyDescent="0.25">
      <c r="A22" s="1">
        <v>1</v>
      </c>
      <c r="B22" s="2">
        <v>41185</v>
      </c>
      <c r="C22" s="4" t="s">
        <v>86</v>
      </c>
      <c r="D22" s="1">
        <v>40</v>
      </c>
      <c r="E22" s="1">
        <f>IFERROR(VALUE(UseTable[[#This Row],[LAB_VALUE]]),0)</f>
        <v>40</v>
      </c>
      <c r="G22" s="1"/>
      <c r="H22" s="6">
        <v>21</v>
      </c>
    </row>
    <row r="23" spans="1:8" x14ac:dyDescent="0.25">
      <c r="A23" s="1">
        <v>1</v>
      </c>
      <c r="B23" s="2">
        <v>41220</v>
      </c>
      <c r="C23" s="4" t="s">
        <v>86</v>
      </c>
      <c r="D23" s="1">
        <v>60</v>
      </c>
      <c r="E23" s="1">
        <f>IFERROR(VALUE(UseTable[[#This Row],[LAB_VALUE]]),0)</f>
        <v>60</v>
      </c>
      <c r="G23" s="1"/>
      <c r="H23" s="6">
        <v>22</v>
      </c>
    </row>
    <row r="24" spans="1:8" x14ac:dyDescent="0.25">
      <c r="A24" s="1">
        <v>1</v>
      </c>
      <c r="B24" s="2">
        <v>41248</v>
      </c>
      <c r="C24" s="4" t="s">
        <v>86</v>
      </c>
      <c r="D24" s="1">
        <v>22</v>
      </c>
      <c r="E24" s="1">
        <f>IFERROR(VALUE(UseTable[[#This Row],[LAB_VALUE]]),0)</f>
        <v>22</v>
      </c>
      <c r="G24" s="1"/>
      <c r="H24" s="6">
        <v>23</v>
      </c>
    </row>
    <row r="25" spans="1:8" x14ac:dyDescent="0.25">
      <c r="A25" s="1">
        <v>2</v>
      </c>
      <c r="B25" s="2">
        <v>41095</v>
      </c>
      <c r="C25" s="4" t="s">
        <v>84</v>
      </c>
      <c r="D25" s="1">
        <v>1079</v>
      </c>
      <c r="E25" s="1">
        <f>IFERROR(VALUE(UseTable[[#This Row],[LAB_VALUE]]),0)</f>
        <v>1079</v>
      </c>
      <c r="G25" s="1"/>
      <c r="H25" s="6">
        <v>24</v>
      </c>
    </row>
    <row r="26" spans="1:8" x14ac:dyDescent="0.25">
      <c r="A26" s="1">
        <v>2</v>
      </c>
      <c r="B26" s="2">
        <v>41123</v>
      </c>
      <c r="C26" s="4" t="s">
        <v>84</v>
      </c>
      <c r="D26" s="1">
        <v>1190</v>
      </c>
      <c r="E26" s="1">
        <f>IFERROR(VALUE(UseTable[[#This Row],[LAB_VALUE]]),0)</f>
        <v>1190</v>
      </c>
      <c r="G26" s="1"/>
      <c r="H26" s="6">
        <v>25</v>
      </c>
    </row>
    <row r="27" spans="1:8" x14ac:dyDescent="0.25">
      <c r="A27" s="1">
        <v>2</v>
      </c>
      <c r="B27" s="2">
        <v>41156</v>
      </c>
      <c r="C27" s="4" t="s">
        <v>84</v>
      </c>
      <c r="D27" s="1">
        <v>1204</v>
      </c>
      <c r="E27" s="1">
        <f>IFERROR(VALUE(UseTable[[#This Row],[LAB_VALUE]]),0)</f>
        <v>1204</v>
      </c>
      <c r="G27" s="1"/>
      <c r="H27" s="6">
        <v>28</v>
      </c>
    </row>
    <row r="28" spans="1:8" x14ac:dyDescent="0.25">
      <c r="A28" s="1">
        <v>2</v>
      </c>
      <c r="B28" s="2">
        <v>41188</v>
      </c>
      <c r="C28" s="4" t="s">
        <v>84</v>
      </c>
      <c r="D28" s="1">
        <v>1622</v>
      </c>
      <c r="E28" s="1">
        <f>IFERROR(VALUE(UseTable[[#This Row],[LAB_VALUE]]),0)</f>
        <v>1622</v>
      </c>
      <c r="G28" s="1"/>
      <c r="H28" s="6">
        <v>29</v>
      </c>
    </row>
    <row r="29" spans="1:8" x14ac:dyDescent="0.25">
      <c r="A29" s="1">
        <v>2</v>
      </c>
      <c r="B29" s="2">
        <v>41221</v>
      </c>
      <c r="C29" s="4" t="s">
        <v>84</v>
      </c>
      <c r="D29" s="1">
        <v>1181</v>
      </c>
      <c r="E29" s="1">
        <f>IFERROR(VALUE(UseTable[[#This Row],[LAB_VALUE]]),0)</f>
        <v>1181</v>
      </c>
      <c r="G29" s="1"/>
      <c r="H29" s="6">
        <v>30</v>
      </c>
    </row>
    <row r="30" spans="1:8" x14ac:dyDescent="0.25">
      <c r="A30" s="1">
        <v>2</v>
      </c>
      <c r="B30" s="2">
        <v>41095</v>
      </c>
      <c r="C30" s="4" t="s">
        <v>85</v>
      </c>
      <c r="D30" s="1">
        <v>9.6</v>
      </c>
      <c r="E30" s="1">
        <f>IFERROR(VALUE(UseTable[[#This Row],[LAB_VALUE]]),0)</f>
        <v>9.6</v>
      </c>
      <c r="G30" s="1"/>
      <c r="H30" s="6">
        <v>31</v>
      </c>
    </row>
    <row r="31" spans="1:8" x14ac:dyDescent="0.25">
      <c r="A31" s="1">
        <v>2</v>
      </c>
      <c r="B31" s="2">
        <v>41109</v>
      </c>
      <c r="C31" s="4" t="s">
        <v>85</v>
      </c>
      <c r="D31" s="1">
        <v>11.3</v>
      </c>
      <c r="E31" s="1">
        <f>IFERROR(VALUE(UseTable[[#This Row],[LAB_VALUE]]),0)</f>
        <v>11.3</v>
      </c>
      <c r="G31" s="1"/>
      <c r="H31" s="6">
        <v>33</v>
      </c>
    </row>
    <row r="32" spans="1:8" x14ac:dyDescent="0.25">
      <c r="A32" s="1">
        <v>2</v>
      </c>
      <c r="B32" s="2">
        <v>41123</v>
      </c>
      <c r="C32" s="4" t="s">
        <v>85</v>
      </c>
      <c r="D32" s="1">
        <v>11.2</v>
      </c>
      <c r="E32" s="1">
        <f>IFERROR(VALUE(UseTable[[#This Row],[LAB_VALUE]]),0)</f>
        <v>11.2</v>
      </c>
      <c r="G32" s="1"/>
      <c r="H32" s="6">
        <v>34</v>
      </c>
    </row>
    <row r="33" spans="1:8" x14ac:dyDescent="0.25">
      <c r="A33" s="1">
        <v>2</v>
      </c>
      <c r="B33" s="2">
        <v>41139</v>
      </c>
      <c r="C33" s="4" t="s">
        <v>85</v>
      </c>
      <c r="D33" s="1">
        <v>12</v>
      </c>
      <c r="E33" s="1">
        <f>IFERROR(VALUE(UseTable[[#This Row],[LAB_VALUE]]),0)</f>
        <v>12</v>
      </c>
      <c r="G33" s="1"/>
      <c r="H33" s="6">
        <v>35</v>
      </c>
    </row>
    <row r="34" spans="1:8" x14ac:dyDescent="0.25">
      <c r="A34" s="1">
        <v>2</v>
      </c>
      <c r="B34" s="2">
        <v>41144</v>
      </c>
      <c r="C34" s="4" t="s">
        <v>85</v>
      </c>
      <c r="D34" s="1">
        <v>12.9</v>
      </c>
      <c r="E34" s="1">
        <f>IFERROR(VALUE(UseTable[[#This Row],[LAB_VALUE]]),0)</f>
        <v>12.9</v>
      </c>
      <c r="G34" s="1"/>
      <c r="H34" s="6">
        <v>36</v>
      </c>
    </row>
    <row r="35" spans="1:8" x14ac:dyDescent="0.25">
      <c r="A35" s="1">
        <v>2</v>
      </c>
      <c r="B35" s="2">
        <v>41153</v>
      </c>
      <c r="C35" s="4" t="s">
        <v>85</v>
      </c>
      <c r="D35" s="1">
        <v>10.6</v>
      </c>
      <c r="E35" s="1">
        <f>IFERROR(VALUE(UseTable[[#This Row],[LAB_VALUE]]),0)</f>
        <v>10.6</v>
      </c>
      <c r="G35" s="1"/>
      <c r="H35" s="6">
        <v>37</v>
      </c>
    </row>
    <row r="36" spans="1:8" x14ac:dyDescent="0.25">
      <c r="A36" s="1">
        <v>2</v>
      </c>
      <c r="B36" s="2">
        <v>41156</v>
      </c>
      <c r="C36" s="4" t="s">
        <v>85</v>
      </c>
      <c r="D36" s="1">
        <v>10</v>
      </c>
      <c r="E36" s="1">
        <f>IFERROR(VALUE(UseTable[[#This Row],[LAB_VALUE]]),0)</f>
        <v>10</v>
      </c>
      <c r="G36" s="1"/>
      <c r="H36" s="6">
        <v>38</v>
      </c>
    </row>
    <row r="37" spans="1:8" x14ac:dyDescent="0.25">
      <c r="A37" s="1">
        <v>2</v>
      </c>
      <c r="B37" s="2">
        <v>41172</v>
      </c>
      <c r="C37" s="4" t="s">
        <v>85</v>
      </c>
      <c r="D37" s="1">
        <v>10.8</v>
      </c>
      <c r="E37" s="1">
        <f>IFERROR(VALUE(UseTable[[#This Row],[LAB_VALUE]]),0)</f>
        <v>10.8</v>
      </c>
      <c r="G37" s="1"/>
      <c r="H37" s="6">
        <v>39</v>
      </c>
    </row>
    <row r="38" spans="1:8" x14ac:dyDescent="0.25">
      <c r="A38" s="1">
        <v>2</v>
      </c>
      <c r="B38" s="2">
        <v>41188</v>
      </c>
      <c r="C38" s="4" t="s">
        <v>85</v>
      </c>
      <c r="D38" s="1">
        <v>13</v>
      </c>
      <c r="E38" s="1">
        <f>IFERROR(VALUE(UseTable[[#This Row],[LAB_VALUE]]),0)</f>
        <v>13</v>
      </c>
      <c r="G38" s="1"/>
      <c r="H38" s="6">
        <v>40</v>
      </c>
    </row>
    <row r="39" spans="1:8" x14ac:dyDescent="0.25">
      <c r="A39" s="1">
        <v>2</v>
      </c>
      <c r="B39" s="2">
        <v>41200</v>
      </c>
      <c r="C39" s="4" t="s">
        <v>85</v>
      </c>
      <c r="D39" s="1">
        <v>12</v>
      </c>
      <c r="E39" s="1">
        <f>IFERROR(VALUE(UseTable[[#This Row],[LAB_VALUE]]),0)</f>
        <v>12</v>
      </c>
      <c r="G39" s="1"/>
      <c r="H39" s="6">
        <v>41</v>
      </c>
    </row>
    <row r="40" spans="1:8" x14ac:dyDescent="0.25">
      <c r="A40" s="1">
        <v>2</v>
      </c>
      <c r="B40" s="2">
        <v>41221</v>
      </c>
      <c r="C40" s="4" t="s">
        <v>85</v>
      </c>
      <c r="D40" s="1">
        <v>12.5</v>
      </c>
      <c r="E40" s="1">
        <f>IFERROR(VALUE(UseTable[[#This Row],[LAB_VALUE]]),0)</f>
        <v>12.5</v>
      </c>
      <c r="G40" s="1"/>
      <c r="H40" s="6">
        <v>42</v>
      </c>
    </row>
    <row r="41" spans="1:8" x14ac:dyDescent="0.25">
      <c r="A41" s="1">
        <v>2</v>
      </c>
      <c r="B41" s="2">
        <v>41232</v>
      </c>
      <c r="C41" s="4" t="s">
        <v>85</v>
      </c>
      <c r="D41" s="1">
        <v>10.6</v>
      </c>
      <c r="E41" s="1">
        <f>IFERROR(VALUE(UseTable[[#This Row],[LAB_VALUE]]),0)</f>
        <v>10.6</v>
      </c>
      <c r="G41" s="1"/>
      <c r="H41" s="6">
        <v>43</v>
      </c>
    </row>
    <row r="42" spans="1:8" x14ac:dyDescent="0.25">
      <c r="A42" s="1">
        <v>2</v>
      </c>
      <c r="B42" s="2">
        <v>41095</v>
      </c>
      <c r="C42" s="4" t="s">
        <v>86</v>
      </c>
      <c r="D42" s="1">
        <v>20</v>
      </c>
      <c r="E42" s="1">
        <f>IFERROR(VALUE(UseTable[[#This Row],[LAB_VALUE]]),0)</f>
        <v>20</v>
      </c>
      <c r="G42" s="1"/>
      <c r="H42" s="6">
        <v>44</v>
      </c>
    </row>
    <row r="43" spans="1:8" x14ac:dyDescent="0.25">
      <c r="A43" s="1">
        <v>2</v>
      </c>
      <c r="B43" s="2">
        <v>41123</v>
      </c>
      <c r="C43" s="4" t="s">
        <v>86</v>
      </c>
      <c r="D43" s="1">
        <v>16</v>
      </c>
      <c r="E43" s="1">
        <f>IFERROR(VALUE(UseTable[[#This Row],[LAB_VALUE]]),0)</f>
        <v>16</v>
      </c>
      <c r="G43" s="1"/>
      <c r="H43" s="6">
        <v>46</v>
      </c>
    </row>
    <row r="44" spans="1:8" x14ac:dyDescent="0.25">
      <c r="A44" s="1">
        <v>2</v>
      </c>
      <c r="B44" s="2">
        <v>41156</v>
      </c>
      <c r="C44" s="4" t="s">
        <v>86</v>
      </c>
      <c r="D44" s="1">
        <v>63</v>
      </c>
      <c r="E44" s="1">
        <f>IFERROR(VALUE(UseTable[[#This Row],[LAB_VALUE]]),0)</f>
        <v>63</v>
      </c>
      <c r="G44" s="1"/>
      <c r="H44" s="6">
        <v>47</v>
      </c>
    </row>
    <row r="45" spans="1:8" x14ac:dyDescent="0.25">
      <c r="A45" s="1">
        <v>2</v>
      </c>
      <c r="B45" s="2">
        <v>41188</v>
      </c>
      <c r="C45" s="4" t="s">
        <v>86</v>
      </c>
      <c r="D45" s="1">
        <v>39</v>
      </c>
      <c r="E45" s="1">
        <f>IFERROR(VALUE(UseTable[[#This Row],[LAB_VALUE]]),0)</f>
        <v>39</v>
      </c>
      <c r="G45" s="1"/>
      <c r="H45" s="6">
        <v>48</v>
      </c>
    </row>
    <row r="46" spans="1:8" x14ac:dyDescent="0.25">
      <c r="A46" s="1">
        <v>2</v>
      </c>
      <c r="B46" s="2">
        <v>41221</v>
      </c>
      <c r="C46" s="4" t="s">
        <v>86</v>
      </c>
      <c r="D46" s="1">
        <v>30</v>
      </c>
      <c r="E46" s="1">
        <f>IFERROR(VALUE(UseTable[[#This Row],[LAB_VALUE]]),0)</f>
        <v>30</v>
      </c>
      <c r="G46" s="1"/>
      <c r="H46" s="6">
        <v>49</v>
      </c>
    </row>
    <row r="47" spans="1:8" x14ac:dyDescent="0.25">
      <c r="A47" s="1">
        <v>3</v>
      </c>
      <c r="B47" s="2">
        <v>41094</v>
      </c>
      <c r="C47" s="4" t="s">
        <v>84</v>
      </c>
      <c r="D47" s="1">
        <v>3060</v>
      </c>
      <c r="E47" s="1">
        <f>IFERROR(VALUE(UseTable[[#This Row],[LAB_VALUE]]),0)</f>
        <v>3060</v>
      </c>
      <c r="G47" s="1"/>
      <c r="H47" s="6">
        <v>50</v>
      </c>
    </row>
    <row r="48" spans="1:8" x14ac:dyDescent="0.25">
      <c r="A48" s="1">
        <v>3</v>
      </c>
      <c r="B48" s="2">
        <v>41122</v>
      </c>
      <c r="C48" s="4" t="s">
        <v>84</v>
      </c>
      <c r="D48" s="1">
        <v>2838</v>
      </c>
      <c r="E48" s="1">
        <f>IFERROR(VALUE(UseTable[[#This Row],[LAB_VALUE]]),0)</f>
        <v>2838</v>
      </c>
      <c r="G48" s="1"/>
      <c r="H48" s="6">
        <v>52</v>
      </c>
    </row>
    <row r="49" spans="1:8" x14ac:dyDescent="0.25">
      <c r="A49" s="1">
        <v>3</v>
      </c>
      <c r="B49" s="2">
        <v>41157</v>
      </c>
      <c r="C49" s="4" t="s">
        <v>84</v>
      </c>
      <c r="D49" s="1">
        <v>2449</v>
      </c>
      <c r="E49" s="1">
        <f>IFERROR(VALUE(UseTable[[#This Row],[LAB_VALUE]]),0)</f>
        <v>2449</v>
      </c>
      <c r="G49" s="1"/>
      <c r="H49" s="6">
        <v>53</v>
      </c>
    </row>
    <row r="50" spans="1:8" x14ac:dyDescent="0.25">
      <c r="A50" s="1">
        <v>3</v>
      </c>
      <c r="B50" s="2">
        <v>41185</v>
      </c>
      <c r="C50" s="4" t="s">
        <v>84</v>
      </c>
      <c r="D50" s="1">
        <v>2444</v>
      </c>
      <c r="E50" s="1">
        <f>IFERROR(VALUE(UseTable[[#This Row],[LAB_VALUE]]),0)</f>
        <v>2444</v>
      </c>
      <c r="G50" s="1"/>
      <c r="H50" s="6">
        <v>54</v>
      </c>
    </row>
    <row r="51" spans="1:8" x14ac:dyDescent="0.25">
      <c r="A51" s="1">
        <v>3</v>
      </c>
      <c r="B51" s="2">
        <v>41220</v>
      </c>
      <c r="C51" s="4" t="s">
        <v>84</v>
      </c>
      <c r="D51" s="1">
        <v>2174</v>
      </c>
      <c r="E51" s="1">
        <f>IFERROR(VALUE(UseTable[[#This Row],[LAB_VALUE]]),0)</f>
        <v>2174</v>
      </c>
      <c r="G51" s="1"/>
      <c r="H51" s="6">
        <v>55</v>
      </c>
    </row>
    <row r="52" spans="1:8" x14ac:dyDescent="0.25">
      <c r="A52" s="1">
        <v>3</v>
      </c>
      <c r="B52" s="2">
        <v>41248</v>
      </c>
      <c r="C52" s="4" t="s">
        <v>84</v>
      </c>
      <c r="D52" s="1">
        <v>2054</v>
      </c>
      <c r="E52" s="1">
        <f>IFERROR(VALUE(UseTable[[#This Row],[LAB_VALUE]]),0)</f>
        <v>2054</v>
      </c>
      <c r="G52" s="1"/>
      <c r="H52" s="6">
        <v>56</v>
      </c>
    </row>
    <row r="53" spans="1:8" x14ac:dyDescent="0.25">
      <c r="A53" s="1">
        <v>3</v>
      </c>
      <c r="B53" s="2">
        <v>41094</v>
      </c>
      <c r="C53" s="4" t="s">
        <v>85</v>
      </c>
      <c r="D53" s="1">
        <v>11.6</v>
      </c>
      <c r="E53" s="1">
        <f>IFERROR(VALUE(UseTable[[#This Row],[LAB_VALUE]]),0)</f>
        <v>11.6</v>
      </c>
      <c r="G53" s="1"/>
      <c r="H53" s="6">
        <v>57</v>
      </c>
    </row>
    <row r="54" spans="1:8" x14ac:dyDescent="0.25">
      <c r="A54" s="1">
        <v>3</v>
      </c>
      <c r="B54" s="2">
        <v>41101</v>
      </c>
      <c r="C54" s="4" t="s">
        <v>85</v>
      </c>
      <c r="D54" s="1">
        <v>11.7</v>
      </c>
      <c r="E54" s="1">
        <f>IFERROR(VALUE(UseTable[[#This Row],[LAB_VALUE]]),0)</f>
        <v>11.7</v>
      </c>
      <c r="G54" s="1"/>
      <c r="H54" s="6">
        <v>59</v>
      </c>
    </row>
    <row r="55" spans="1:8" x14ac:dyDescent="0.25">
      <c r="A55" s="1">
        <v>3</v>
      </c>
      <c r="B55" s="2">
        <v>41108</v>
      </c>
      <c r="C55" s="4" t="s">
        <v>85</v>
      </c>
      <c r="D55" s="1">
        <v>11.9</v>
      </c>
      <c r="E55" s="1">
        <f>IFERROR(VALUE(UseTable[[#This Row],[LAB_VALUE]]),0)</f>
        <v>11.9</v>
      </c>
      <c r="G55" s="1"/>
      <c r="H55" s="6">
        <v>60</v>
      </c>
    </row>
    <row r="56" spans="1:8" x14ac:dyDescent="0.25">
      <c r="A56" s="1">
        <v>3</v>
      </c>
      <c r="B56" s="2">
        <v>41115</v>
      </c>
      <c r="C56" s="4" t="s">
        <v>85</v>
      </c>
      <c r="D56" s="1">
        <v>11.8</v>
      </c>
      <c r="E56" s="1">
        <f>IFERROR(VALUE(UseTable[[#This Row],[LAB_VALUE]]),0)</f>
        <v>11.8</v>
      </c>
      <c r="G56" s="1"/>
      <c r="H56" s="6">
        <v>61</v>
      </c>
    </row>
    <row r="57" spans="1:8" x14ac:dyDescent="0.25">
      <c r="A57" s="1">
        <v>3</v>
      </c>
      <c r="B57" s="2">
        <v>41122</v>
      </c>
      <c r="C57" s="4" t="s">
        <v>85</v>
      </c>
      <c r="D57" s="1">
        <v>12.1</v>
      </c>
      <c r="E57" s="1">
        <f>IFERROR(VALUE(UseTable[[#This Row],[LAB_VALUE]]),0)</f>
        <v>12.1</v>
      </c>
      <c r="G57" s="1"/>
      <c r="H57" s="6">
        <v>63</v>
      </c>
    </row>
    <row r="58" spans="1:8" x14ac:dyDescent="0.25">
      <c r="A58" s="1">
        <v>3</v>
      </c>
      <c r="B58" s="2">
        <v>41129</v>
      </c>
      <c r="C58" s="4" t="s">
        <v>85</v>
      </c>
      <c r="D58" s="1">
        <v>12</v>
      </c>
      <c r="E58" s="1">
        <f>IFERROR(VALUE(UseTable[[#This Row],[LAB_VALUE]]),0)</f>
        <v>12</v>
      </c>
      <c r="G58" s="1"/>
      <c r="H58" s="6">
        <v>64</v>
      </c>
    </row>
    <row r="59" spans="1:8" x14ac:dyDescent="0.25">
      <c r="A59" s="1">
        <v>3</v>
      </c>
      <c r="B59" s="2">
        <v>41136</v>
      </c>
      <c r="C59" s="4" t="s">
        <v>85</v>
      </c>
      <c r="D59" s="1">
        <v>11.9</v>
      </c>
      <c r="E59" s="1">
        <f>IFERROR(VALUE(UseTable[[#This Row],[LAB_VALUE]]),0)</f>
        <v>11.9</v>
      </c>
      <c r="G59" s="1"/>
      <c r="H59" s="6">
        <v>65</v>
      </c>
    </row>
    <row r="60" spans="1:8" x14ac:dyDescent="0.25">
      <c r="A60" s="1">
        <v>3</v>
      </c>
      <c r="B60" s="2">
        <v>41143</v>
      </c>
      <c r="C60" s="4" t="s">
        <v>85</v>
      </c>
      <c r="D60" s="1">
        <v>12.6</v>
      </c>
      <c r="E60" s="1">
        <f>IFERROR(VALUE(UseTable[[#This Row],[LAB_VALUE]]),0)</f>
        <v>12.6</v>
      </c>
      <c r="G60" s="1"/>
      <c r="H60" s="6">
        <v>66</v>
      </c>
    </row>
    <row r="61" spans="1:8" x14ac:dyDescent="0.25">
      <c r="A61" s="1">
        <v>3</v>
      </c>
      <c r="B61" s="2">
        <v>41157</v>
      </c>
      <c r="C61" s="4" t="s">
        <v>85</v>
      </c>
      <c r="D61" s="1">
        <v>11.8</v>
      </c>
      <c r="E61" s="1">
        <f>IFERROR(VALUE(UseTable[[#This Row],[LAB_VALUE]]),0)</f>
        <v>11.8</v>
      </c>
      <c r="G61" s="1"/>
      <c r="H61" s="6">
        <v>67</v>
      </c>
    </row>
    <row r="62" spans="1:8" x14ac:dyDescent="0.25">
      <c r="A62" s="1">
        <v>3</v>
      </c>
      <c r="B62" s="2">
        <v>41164</v>
      </c>
      <c r="C62" s="4" t="s">
        <v>85</v>
      </c>
      <c r="D62" s="1">
        <v>12</v>
      </c>
      <c r="E62" s="1">
        <f>IFERROR(VALUE(UseTable[[#This Row],[LAB_VALUE]]),0)</f>
        <v>12</v>
      </c>
      <c r="G62" s="1"/>
      <c r="H62" s="6">
        <v>68</v>
      </c>
    </row>
    <row r="63" spans="1:8" x14ac:dyDescent="0.25">
      <c r="A63" s="1">
        <v>3</v>
      </c>
      <c r="B63" s="2">
        <v>41171</v>
      </c>
      <c r="C63" s="4" t="s">
        <v>85</v>
      </c>
      <c r="D63" s="1">
        <v>12.1</v>
      </c>
      <c r="E63" s="1">
        <f>IFERROR(VALUE(UseTable[[#This Row],[LAB_VALUE]]),0)</f>
        <v>12.1</v>
      </c>
      <c r="G63" s="1"/>
      <c r="H63" s="6">
        <v>69</v>
      </c>
    </row>
    <row r="64" spans="1:8" x14ac:dyDescent="0.25">
      <c r="A64" s="1">
        <v>3</v>
      </c>
      <c r="B64" s="2">
        <v>41185</v>
      </c>
      <c r="C64" s="4" t="s">
        <v>85</v>
      </c>
      <c r="D64" s="1">
        <v>11.9</v>
      </c>
      <c r="E64" s="1">
        <f>IFERROR(VALUE(UseTable[[#This Row],[LAB_VALUE]]),0)</f>
        <v>11.9</v>
      </c>
      <c r="G64" s="1"/>
      <c r="H64" s="6">
        <v>70</v>
      </c>
    </row>
    <row r="65" spans="1:8" x14ac:dyDescent="0.25">
      <c r="A65" s="1">
        <v>3</v>
      </c>
      <c r="B65" s="2">
        <v>41199</v>
      </c>
      <c r="C65" s="4" t="s">
        <v>85</v>
      </c>
      <c r="D65" s="1">
        <v>11.6</v>
      </c>
      <c r="E65" s="1">
        <f>IFERROR(VALUE(UseTable[[#This Row],[LAB_VALUE]]),0)</f>
        <v>11.6</v>
      </c>
      <c r="G65" s="1"/>
      <c r="H65" s="6">
        <v>71</v>
      </c>
    </row>
    <row r="66" spans="1:8" x14ac:dyDescent="0.25">
      <c r="A66" s="1">
        <v>3</v>
      </c>
      <c r="B66" s="2">
        <v>41220</v>
      </c>
      <c r="C66" s="4" t="s">
        <v>85</v>
      </c>
      <c r="D66" s="1">
        <v>11.9</v>
      </c>
      <c r="E66" s="1">
        <f>IFERROR(VALUE(UseTable[[#This Row],[LAB_VALUE]]),0)</f>
        <v>11.9</v>
      </c>
      <c r="G66" s="1"/>
      <c r="H66" s="6">
        <v>72</v>
      </c>
    </row>
    <row r="67" spans="1:8" x14ac:dyDescent="0.25">
      <c r="A67" s="1">
        <v>3</v>
      </c>
      <c r="B67" s="2">
        <v>41233</v>
      </c>
      <c r="C67" s="4" t="s">
        <v>85</v>
      </c>
      <c r="D67" s="1">
        <v>11.8</v>
      </c>
      <c r="E67" s="1">
        <f>IFERROR(VALUE(UseTable[[#This Row],[LAB_VALUE]]),0)</f>
        <v>11.8</v>
      </c>
      <c r="G67" s="1"/>
      <c r="H67" s="6">
        <v>73</v>
      </c>
    </row>
    <row r="68" spans="1:8" x14ac:dyDescent="0.25">
      <c r="A68" s="1">
        <v>3</v>
      </c>
      <c r="B68" s="2">
        <v>41248</v>
      </c>
      <c r="C68" s="4" t="s">
        <v>85</v>
      </c>
      <c r="D68" s="1">
        <v>11.6</v>
      </c>
      <c r="E68" s="1">
        <f>IFERROR(VALUE(UseTable[[#This Row],[LAB_VALUE]]),0)</f>
        <v>11.6</v>
      </c>
      <c r="G68" s="1"/>
      <c r="H68" s="6">
        <v>74</v>
      </c>
    </row>
    <row r="69" spans="1:8" x14ac:dyDescent="0.25">
      <c r="A69" s="1">
        <v>3</v>
      </c>
      <c r="B69" s="2">
        <v>41094</v>
      </c>
      <c r="C69" s="4" t="s">
        <v>86</v>
      </c>
      <c r="D69" s="1">
        <v>34</v>
      </c>
      <c r="E69" s="1">
        <f>IFERROR(VALUE(UseTable[[#This Row],[LAB_VALUE]]),0)</f>
        <v>34</v>
      </c>
      <c r="G69" s="1"/>
      <c r="H69" s="6">
        <v>75</v>
      </c>
    </row>
    <row r="70" spans="1:8" x14ac:dyDescent="0.25">
      <c r="A70" s="1">
        <v>3</v>
      </c>
      <c r="B70" s="2">
        <v>41122</v>
      </c>
      <c r="C70" s="4" t="s">
        <v>86</v>
      </c>
      <c r="D70" s="1">
        <v>25</v>
      </c>
      <c r="E70" s="1">
        <f>IFERROR(VALUE(UseTable[[#This Row],[LAB_VALUE]]),0)</f>
        <v>25</v>
      </c>
      <c r="G70" s="1"/>
      <c r="H70" s="6">
        <v>76</v>
      </c>
    </row>
    <row r="71" spans="1:8" x14ac:dyDescent="0.25">
      <c r="A71" s="1">
        <v>3</v>
      </c>
      <c r="B71" s="2">
        <v>41157</v>
      </c>
      <c r="C71" s="4" t="s">
        <v>86</v>
      </c>
      <c r="D71" s="1">
        <v>33</v>
      </c>
      <c r="E71" s="1">
        <f>IFERROR(VALUE(UseTable[[#This Row],[LAB_VALUE]]),0)</f>
        <v>33</v>
      </c>
      <c r="G71" s="1"/>
      <c r="H71" s="6">
        <v>77</v>
      </c>
    </row>
    <row r="72" spans="1:8" x14ac:dyDescent="0.25">
      <c r="A72" s="1">
        <v>3</v>
      </c>
      <c r="B72" s="2">
        <v>41185</v>
      </c>
      <c r="C72" s="4" t="s">
        <v>86</v>
      </c>
      <c r="D72" s="1">
        <v>37</v>
      </c>
      <c r="E72" s="1">
        <f>IFERROR(VALUE(UseTable[[#This Row],[LAB_VALUE]]),0)</f>
        <v>37</v>
      </c>
      <c r="G72" s="1"/>
      <c r="H72" s="6">
        <v>78</v>
      </c>
    </row>
    <row r="73" spans="1:8" x14ac:dyDescent="0.25">
      <c r="A73" s="1">
        <v>3</v>
      </c>
      <c r="B73" s="2">
        <v>41220</v>
      </c>
      <c r="C73" s="4" t="s">
        <v>86</v>
      </c>
      <c r="D73" s="1">
        <v>41</v>
      </c>
      <c r="E73" s="1">
        <f>IFERROR(VALUE(UseTable[[#This Row],[LAB_VALUE]]),0)</f>
        <v>41</v>
      </c>
      <c r="G73" s="1"/>
      <c r="H73" s="6">
        <v>80</v>
      </c>
    </row>
    <row r="74" spans="1:8" x14ac:dyDescent="0.25">
      <c r="A74" s="1">
        <v>3</v>
      </c>
      <c r="B74" s="2">
        <v>41248</v>
      </c>
      <c r="C74" s="4" t="s">
        <v>86</v>
      </c>
      <c r="D74" s="1">
        <v>39</v>
      </c>
      <c r="E74" s="1">
        <f>IFERROR(VALUE(UseTable[[#This Row],[LAB_VALUE]]),0)</f>
        <v>39</v>
      </c>
      <c r="G74" s="1"/>
      <c r="H74" s="6">
        <v>81</v>
      </c>
    </row>
    <row r="75" spans="1:8" x14ac:dyDescent="0.25">
      <c r="A75" s="1">
        <v>4</v>
      </c>
      <c r="B75" s="2">
        <v>41094</v>
      </c>
      <c r="C75" s="4" t="s">
        <v>84</v>
      </c>
      <c r="D75" s="1">
        <v>529</v>
      </c>
      <c r="E75" s="1">
        <f>IFERROR(VALUE(UseTable[[#This Row],[LAB_VALUE]]),0)</f>
        <v>529</v>
      </c>
      <c r="G75" s="1"/>
      <c r="H75" s="6">
        <v>82</v>
      </c>
    </row>
    <row r="76" spans="1:8" x14ac:dyDescent="0.25">
      <c r="A76" s="1">
        <v>4</v>
      </c>
      <c r="B76" s="2">
        <v>41122</v>
      </c>
      <c r="C76" s="4" t="s">
        <v>84</v>
      </c>
      <c r="D76" s="1">
        <v>723</v>
      </c>
      <c r="E76" s="1">
        <f>IFERROR(VALUE(UseTable[[#This Row],[LAB_VALUE]]),0)</f>
        <v>723</v>
      </c>
      <c r="G76" s="1"/>
      <c r="H76" s="6">
        <v>83</v>
      </c>
    </row>
    <row r="77" spans="1:8" x14ac:dyDescent="0.25">
      <c r="A77" s="1">
        <v>4</v>
      </c>
      <c r="B77" s="2">
        <v>41157</v>
      </c>
      <c r="C77" s="4" t="s">
        <v>84</v>
      </c>
      <c r="D77" s="1">
        <v>539</v>
      </c>
      <c r="E77" s="1">
        <f>IFERROR(VALUE(UseTable[[#This Row],[LAB_VALUE]]),0)</f>
        <v>539</v>
      </c>
      <c r="G77" s="1"/>
      <c r="H77" s="6">
        <v>84</v>
      </c>
    </row>
    <row r="78" spans="1:8" x14ac:dyDescent="0.25">
      <c r="A78" s="1">
        <v>4</v>
      </c>
      <c r="B78" s="2">
        <v>41185</v>
      </c>
      <c r="C78" s="4" t="s">
        <v>84</v>
      </c>
      <c r="D78" s="1">
        <v>686</v>
      </c>
      <c r="E78" s="1">
        <f>IFERROR(VALUE(UseTable[[#This Row],[LAB_VALUE]]),0)</f>
        <v>686</v>
      </c>
      <c r="G78" s="1"/>
      <c r="H78" s="6">
        <v>85</v>
      </c>
    </row>
    <row r="79" spans="1:8" x14ac:dyDescent="0.25">
      <c r="A79" s="1">
        <v>4</v>
      </c>
      <c r="B79" s="2">
        <v>41220</v>
      </c>
      <c r="C79" s="4" t="s">
        <v>84</v>
      </c>
      <c r="D79" s="1">
        <v>728</v>
      </c>
      <c r="E79" s="1">
        <f>IFERROR(VALUE(UseTable[[#This Row],[LAB_VALUE]]),0)</f>
        <v>728</v>
      </c>
      <c r="G79" s="1"/>
      <c r="H79" s="6">
        <v>86</v>
      </c>
    </row>
    <row r="80" spans="1:8" x14ac:dyDescent="0.25">
      <c r="A80" s="1">
        <v>4</v>
      </c>
      <c r="B80" s="2">
        <v>41094</v>
      </c>
      <c r="C80" s="4" t="s">
        <v>85</v>
      </c>
      <c r="D80" s="1">
        <v>10.7</v>
      </c>
      <c r="E80" s="1">
        <f>IFERROR(VALUE(UseTable[[#This Row],[LAB_VALUE]]),0)</f>
        <v>10.7</v>
      </c>
      <c r="G80" s="1"/>
      <c r="H80" s="6">
        <v>87</v>
      </c>
    </row>
    <row r="81" spans="1:8" x14ac:dyDescent="0.25">
      <c r="A81" s="1">
        <v>4</v>
      </c>
      <c r="B81" s="2">
        <v>41108</v>
      </c>
      <c r="C81" s="4" t="s">
        <v>85</v>
      </c>
      <c r="D81" s="1">
        <v>10.7</v>
      </c>
      <c r="E81" s="1">
        <f>IFERROR(VALUE(UseTable[[#This Row],[LAB_VALUE]]),0)</f>
        <v>10.7</v>
      </c>
      <c r="G81" s="1"/>
      <c r="H81" s="6">
        <v>88</v>
      </c>
    </row>
    <row r="82" spans="1:8" x14ac:dyDescent="0.25">
      <c r="A82" s="1">
        <v>4</v>
      </c>
      <c r="B82" s="2">
        <v>41122</v>
      </c>
      <c r="C82" s="4" t="s">
        <v>85</v>
      </c>
      <c r="D82" s="1">
        <v>10.199999999999999</v>
      </c>
      <c r="E82" s="1">
        <f>IFERROR(VALUE(UseTable[[#This Row],[LAB_VALUE]]),0)</f>
        <v>10.199999999999999</v>
      </c>
      <c r="G82" s="1"/>
      <c r="H82" s="6">
        <v>89</v>
      </c>
    </row>
    <row r="83" spans="1:8" x14ac:dyDescent="0.25">
      <c r="A83" s="1">
        <v>4</v>
      </c>
      <c r="B83" s="2">
        <v>41136</v>
      </c>
      <c r="C83" s="4" t="s">
        <v>85</v>
      </c>
      <c r="D83" s="1">
        <v>11</v>
      </c>
      <c r="E83" s="1">
        <f>IFERROR(VALUE(UseTable[[#This Row],[LAB_VALUE]]),0)</f>
        <v>11</v>
      </c>
      <c r="G83" s="1"/>
      <c r="H83" s="6">
        <v>90</v>
      </c>
    </row>
    <row r="84" spans="1:8" x14ac:dyDescent="0.25">
      <c r="A84" s="1">
        <v>4</v>
      </c>
      <c r="B84" s="2">
        <v>41157</v>
      </c>
      <c r="C84" s="4" t="s">
        <v>85</v>
      </c>
      <c r="D84" s="1">
        <v>11.3</v>
      </c>
      <c r="E84" s="1">
        <f>IFERROR(VALUE(UseTable[[#This Row],[LAB_VALUE]]),0)</f>
        <v>11.3</v>
      </c>
      <c r="G84" s="1"/>
      <c r="H84" s="6">
        <v>91</v>
      </c>
    </row>
    <row r="85" spans="1:8" x14ac:dyDescent="0.25">
      <c r="A85" s="1">
        <v>4</v>
      </c>
      <c r="B85" s="2">
        <v>41171</v>
      </c>
      <c r="C85" s="4" t="s">
        <v>85</v>
      </c>
      <c r="D85" s="1">
        <v>12.6</v>
      </c>
      <c r="E85" s="1">
        <f>IFERROR(VALUE(UseTable[[#This Row],[LAB_VALUE]]),0)</f>
        <v>12.6</v>
      </c>
      <c r="G85" s="1"/>
      <c r="H85" s="6">
        <v>92</v>
      </c>
    </row>
    <row r="86" spans="1:8" x14ac:dyDescent="0.25">
      <c r="A86" s="1">
        <v>4</v>
      </c>
      <c r="B86" s="2">
        <v>41185</v>
      </c>
      <c r="C86" s="4" t="s">
        <v>85</v>
      </c>
      <c r="D86" s="1">
        <v>13</v>
      </c>
      <c r="E86" s="1">
        <f>IFERROR(VALUE(UseTable[[#This Row],[LAB_VALUE]]),0)</f>
        <v>13</v>
      </c>
      <c r="G86" s="1"/>
      <c r="H86" s="6">
        <v>93</v>
      </c>
    </row>
    <row r="87" spans="1:8" x14ac:dyDescent="0.25">
      <c r="A87" s="1">
        <v>4</v>
      </c>
      <c r="B87" s="2">
        <v>41199</v>
      </c>
      <c r="C87" s="4" t="s">
        <v>85</v>
      </c>
      <c r="D87" s="1">
        <v>12.3</v>
      </c>
      <c r="E87" s="1">
        <f>IFERROR(VALUE(UseTable[[#This Row],[LAB_VALUE]]),0)</f>
        <v>12.3</v>
      </c>
      <c r="G87" s="1"/>
      <c r="H87" s="6">
        <v>94</v>
      </c>
    </row>
    <row r="88" spans="1:8" x14ac:dyDescent="0.25">
      <c r="A88" s="1">
        <v>4</v>
      </c>
      <c r="B88" s="2">
        <v>41220</v>
      </c>
      <c r="C88" s="4" t="s">
        <v>85</v>
      </c>
      <c r="D88" s="1">
        <v>11.5</v>
      </c>
      <c r="E88" s="1">
        <f>IFERROR(VALUE(UseTable[[#This Row],[LAB_VALUE]]),0)</f>
        <v>11.5</v>
      </c>
      <c r="G88" s="1"/>
      <c r="H88" s="6">
        <v>95</v>
      </c>
    </row>
    <row r="89" spans="1:8" x14ac:dyDescent="0.25">
      <c r="A89" s="1">
        <v>4</v>
      </c>
      <c r="B89" s="2">
        <v>41233</v>
      </c>
      <c r="C89" s="4" t="s">
        <v>85</v>
      </c>
      <c r="D89" s="1">
        <v>10.7</v>
      </c>
      <c r="E89" s="1">
        <f>IFERROR(VALUE(UseTable[[#This Row],[LAB_VALUE]]),0)</f>
        <v>10.7</v>
      </c>
      <c r="G89" s="1"/>
      <c r="H89" s="6">
        <v>96</v>
      </c>
    </row>
    <row r="90" spans="1:8" x14ac:dyDescent="0.25">
      <c r="A90" s="1">
        <v>4</v>
      </c>
      <c r="B90" s="2">
        <v>41094</v>
      </c>
      <c r="C90" s="4" t="s">
        <v>86</v>
      </c>
      <c r="D90" s="1">
        <v>17</v>
      </c>
      <c r="E90" s="1">
        <f>IFERROR(VALUE(UseTable[[#This Row],[LAB_VALUE]]),0)</f>
        <v>17</v>
      </c>
      <c r="G90" s="1"/>
      <c r="H90" s="6">
        <v>97</v>
      </c>
    </row>
    <row r="91" spans="1:8" x14ac:dyDescent="0.25">
      <c r="A91" s="1">
        <v>4</v>
      </c>
      <c r="B91" s="2">
        <v>41122</v>
      </c>
      <c r="C91" s="4" t="s">
        <v>86</v>
      </c>
      <c r="D91" s="1">
        <v>16</v>
      </c>
      <c r="E91" s="1">
        <f>IFERROR(VALUE(UseTable[[#This Row],[LAB_VALUE]]),0)</f>
        <v>16</v>
      </c>
      <c r="G91" s="1"/>
      <c r="H91" s="6">
        <v>98</v>
      </c>
    </row>
    <row r="92" spans="1:8" x14ac:dyDescent="0.25">
      <c r="A92" s="1">
        <v>4</v>
      </c>
      <c r="B92" s="2">
        <v>41157</v>
      </c>
      <c r="C92" s="4" t="s">
        <v>86</v>
      </c>
      <c r="D92" s="1">
        <v>8</v>
      </c>
      <c r="E92" s="1">
        <f>IFERROR(VALUE(UseTable[[#This Row],[LAB_VALUE]]),0)</f>
        <v>8</v>
      </c>
      <c r="G92" s="1"/>
      <c r="H92" s="6">
        <v>99</v>
      </c>
    </row>
    <row r="93" spans="1:8" x14ac:dyDescent="0.25">
      <c r="A93" s="1">
        <v>4</v>
      </c>
      <c r="B93" s="2">
        <v>41185</v>
      </c>
      <c r="C93" s="4" t="s">
        <v>86</v>
      </c>
      <c r="D93" s="1">
        <v>33</v>
      </c>
      <c r="E93" s="1">
        <f>IFERROR(VALUE(UseTable[[#This Row],[LAB_VALUE]]),0)</f>
        <v>33</v>
      </c>
      <c r="G93" s="1"/>
      <c r="H93" s="6">
        <v>100</v>
      </c>
    </row>
    <row r="94" spans="1:8" x14ac:dyDescent="0.25">
      <c r="A94" s="1">
        <v>4</v>
      </c>
      <c r="B94" s="2">
        <v>41220</v>
      </c>
      <c r="C94" s="4" t="s">
        <v>86</v>
      </c>
      <c r="D94" s="1">
        <v>18</v>
      </c>
      <c r="E94" s="1">
        <f>IFERROR(VALUE(UseTable[[#This Row],[LAB_VALUE]]),0)</f>
        <v>18</v>
      </c>
      <c r="G94" s="1"/>
      <c r="H94" s="6">
        <v>101</v>
      </c>
    </row>
    <row r="95" spans="1:8" x14ac:dyDescent="0.25">
      <c r="A95" s="1">
        <v>5</v>
      </c>
      <c r="B95" s="2">
        <v>41094</v>
      </c>
      <c r="C95" s="4" t="s">
        <v>84</v>
      </c>
      <c r="D95" s="1">
        <v>587</v>
      </c>
      <c r="E95" s="1">
        <f>IFERROR(VALUE(UseTable[[#This Row],[LAB_VALUE]]),0)</f>
        <v>587</v>
      </c>
      <c r="G95" s="1"/>
      <c r="H95" s="6">
        <v>103</v>
      </c>
    </row>
    <row r="96" spans="1:8" x14ac:dyDescent="0.25">
      <c r="A96" s="1">
        <v>5</v>
      </c>
      <c r="B96" s="2">
        <v>41122</v>
      </c>
      <c r="C96" s="4" t="s">
        <v>84</v>
      </c>
      <c r="D96" s="1">
        <v>422</v>
      </c>
      <c r="E96" s="1">
        <f>IFERROR(VALUE(UseTable[[#This Row],[LAB_VALUE]]),0)</f>
        <v>422</v>
      </c>
      <c r="G96" s="1"/>
      <c r="H96" s="6">
        <v>104</v>
      </c>
    </row>
    <row r="97" spans="1:8" x14ac:dyDescent="0.25">
      <c r="A97" s="1">
        <v>5</v>
      </c>
      <c r="B97" s="2">
        <v>41159</v>
      </c>
      <c r="C97" s="4" t="s">
        <v>84</v>
      </c>
      <c r="D97" s="1">
        <v>876</v>
      </c>
      <c r="E97" s="1">
        <f>IFERROR(VALUE(UseTable[[#This Row],[LAB_VALUE]]),0)</f>
        <v>876</v>
      </c>
      <c r="G97" s="1"/>
      <c r="H97" s="6">
        <v>105</v>
      </c>
    </row>
    <row r="98" spans="1:8" x14ac:dyDescent="0.25">
      <c r="A98" s="1">
        <v>5</v>
      </c>
      <c r="B98" s="2">
        <v>41185</v>
      </c>
      <c r="C98" s="4" t="s">
        <v>84</v>
      </c>
      <c r="D98" s="1">
        <v>509</v>
      </c>
      <c r="E98" s="1">
        <f>IFERROR(VALUE(UseTable[[#This Row],[LAB_VALUE]]),0)</f>
        <v>509</v>
      </c>
      <c r="G98" s="1"/>
      <c r="H98" s="6">
        <v>106</v>
      </c>
    </row>
    <row r="99" spans="1:8" x14ac:dyDescent="0.25">
      <c r="A99" s="1">
        <v>5</v>
      </c>
      <c r="B99" s="2">
        <v>41220</v>
      </c>
      <c r="C99" s="4" t="s">
        <v>84</v>
      </c>
      <c r="D99" s="1">
        <v>362</v>
      </c>
      <c r="E99" s="1">
        <f>IFERROR(VALUE(UseTable[[#This Row],[LAB_VALUE]]),0)</f>
        <v>362</v>
      </c>
      <c r="G99" s="1"/>
      <c r="H99" s="6">
        <v>108</v>
      </c>
    </row>
    <row r="100" spans="1:8" x14ac:dyDescent="0.25">
      <c r="A100" s="1">
        <v>5</v>
      </c>
      <c r="B100" s="2">
        <v>41248</v>
      </c>
      <c r="C100" s="4" t="s">
        <v>84</v>
      </c>
      <c r="D100" s="1">
        <v>698</v>
      </c>
      <c r="E100" s="1">
        <f>IFERROR(VALUE(UseTable[[#This Row],[LAB_VALUE]]),0)</f>
        <v>698</v>
      </c>
      <c r="G100" s="1"/>
      <c r="H100" s="6">
        <v>109</v>
      </c>
    </row>
    <row r="101" spans="1:8" x14ac:dyDescent="0.25">
      <c r="A101" s="1">
        <v>5</v>
      </c>
      <c r="B101" s="2">
        <v>41094</v>
      </c>
      <c r="C101" s="4" t="s">
        <v>85</v>
      </c>
      <c r="D101" s="1">
        <v>11.2</v>
      </c>
      <c r="E101" s="1">
        <f>IFERROR(VALUE(UseTable[[#This Row],[LAB_VALUE]]),0)</f>
        <v>11.2</v>
      </c>
      <c r="G101" s="1"/>
      <c r="H101" s="6">
        <v>110</v>
      </c>
    </row>
    <row r="102" spans="1:8" x14ac:dyDescent="0.25">
      <c r="A102" s="1">
        <v>5</v>
      </c>
      <c r="B102" s="2">
        <v>41108</v>
      </c>
      <c r="C102" s="4" t="s">
        <v>85</v>
      </c>
      <c r="D102" s="1">
        <v>11.5</v>
      </c>
      <c r="E102" s="1">
        <f>IFERROR(VALUE(UseTable[[#This Row],[LAB_VALUE]]),0)</f>
        <v>11.5</v>
      </c>
      <c r="G102" s="1"/>
      <c r="H102" s="6">
        <v>111</v>
      </c>
    </row>
    <row r="103" spans="1:8" x14ac:dyDescent="0.25">
      <c r="A103" s="1">
        <v>5</v>
      </c>
      <c r="B103" s="2">
        <v>41122</v>
      </c>
      <c r="C103" s="4" t="s">
        <v>85</v>
      </c>
      <c r="D103" s="1">
        <v>11</v>
      </c>
      <c r="E103" s="1">
        <f>IFERROR(VALUE(UseTable[[#This Row],[LAB_VALUE]]),0)</f>
        <v>11</v>
      </c>
      <c r="G103" s="1"/>
      <c r="H103" s="6">
        <v>112</v>
      </c>
    </row>
    <row r="104" spans="1:8" x14ac:dyDescent="0.25">
      <c r="A104" s="1">
        <v>5</v>
      </c>
      <c r="B104" s="2">
        <v>41136</v>
      </c>
      <c r="C104" s="4" t="s">
        <v>85</v>
      </c>
      <c r="D104" s="1">
        <v>12.5</v>
      </c>
      <c r="E104" s="1">
        <f>IFERROR(VALUE(UseTable[[#This Row],[LAB_VALUE]]),0)</f>
        <v>12.5</v>
      </c>
      <c r="G104" s="1"/>
      <c r="H104" s="6">
        <v>113</v>
      </c>
    </row>
    <row r="105" spans="1:8" x14ac:dyDescent="0.25">
      <c r="A105" s="1">
        <v>5</v>
      </c>
      <c r="B105" s="2">
        <v>41143</v>
      </c>
      <c r="C105" s="4" t="s">
        <v>85</v>
      </c>
      <c r="D105" s="1">
        <v>12.1</v>
      </c>
      <c r="E105" s="1">
        <f>IFERROR(VALUE(UseTable[[#This Row],[LAB_VALUE]]),0)</f>
        <v>12.1</v>
      </c>
      <c r="G105" s="1"/>
      <c r="H105" s="6">
        <v>114</v>
      </c>
    </row>
    <row r="106" spans="1:8" x14ac:dyDescent="0.25">
      <c r="A106" s="1">
        <v>5</v>
      </c>
      <c r="B106" s="2">
        <v>41159</v>
      </c>
      <c r="C106" s="4" t="s">
        <v>85</v>
      </c>
      <c r="D106" s="1">
        <v>10.7</v>
      </c>
      <c r="E106" s="1">
        <f>IFERROR(VALUE(UseTable[[#This Row],[LAB_VALUE]]),0)</f>
        <v>10.7</v>
      </c>
      <c r="G106" s="1"/>
      <c r="H106" s="6">
        <v>115</v>
      </c>
    </row>
    <row r="107" spans="1:8" x14ac:dyDescent="0.25">
      <c r="A107" s="1">
        <v>5</v>
      </c>
      <c r="B107" s="2">
        <v>41164</v>
      </c>
      <c r="C107" s="4" t="s">
        <v>85</v>
      </c>
      <c r="D107" s="1">
        <v>9.9</v>
      </c>
      <c r="E107" s="1">
        <f>IFERROR(VALUE(UseTable[[#This Row],[LAB_VALUE]]),0)</f>
        <v>9.9</v>
      </c>
      <c r="G107" s="1"/>
      <c r="H107" s="6">
        <v>116</v>
      </c>
    </row>
    <row r="108" spans="1:8" x14ac:dyDescent="0.25">
      <c r="A108" s="1">
        <v>5</v>
      </c>
      <c r="B108" s="2">
        <v>41171</v>
      </c>
      <c r="C108" s="4" t="s">
        <v>85</v>
      </c>
      <c r="D108" s="1">
        <v>10.4</v>
      </c>
      <c r="E108" s="1">
        <f>IFERROR(VALUE(UseTable[[#This Row],[LAB_VALUE]]),0)</f>
        <v>10.4</v>
      </c>
      <c r="G108" s="1"/>
      <c r="H108" s="6">
        <v>117</v>
      </c>
    </row>
    <row r="109" spans="1:8" x14ac:dyDescent="0.25">
      <c r="A109" s="1">
        <v>5</v>
      </c>
      <c r="B109" s="2">
        <v>41185</v>
      </c>
      <c r="C109" s="4" t="s">
        <v>85</v>
      </c>
      <c r="D109" s="1">
        <v>11</v>
      </c>
      <c r="E109" s="1">
        <f>IFERROR(VALUE(UseTable[[#This Row],[LAB_VALUE]]),0)</f>
        <v>11</v>
      </c>
      <c r="G109" s="1"/>
      <c r="H109" s="6">
        <v>118</v>
      </c>
    </row>
    <row r="110" spans="1:8" x14ac:dyDescent="0.25">
      <c r="A110" s="1">
        <v>5</v>
      </c>
      <c r="B110" s="2">
        <v>41199</v>
      </c>
      <c r="C110" s="4" t="s">
        <v>85</v>
      </c>
      <c r="D110" s="1">
        <v>10</v>
      </c>
      <c r="E110" s="1">
        <f>IFERROR(VALUE(UseTable[[#This Row],[LAB_VALUE]]),0)</f>
        <v>10</v>
      </c>
      <c r="G110" s="1"/>
      <c r="H110" s="6">
        <v>119</v>
      </c>
    </row>
    <row r="111" spans="1:8" x14ac:dyDescent="0.25">
      <c r="A111" s="1">
        <v>5</v>
      </c>
      <c r="B111" s="2">
        <v>41220</v>
      </c>
      <c r="C111" s="4" t="s">
        <v>85</v>
      </c>
      <c r="D111" s="1">
        <v>9.9</v>
      </c>
      <c r="E111" s="1">
        <f>IFERROR(VALUE(UseTable[[#This Row],[LAB_VALUE]]),0)</f>
        <v>9.9</v>
      </c>
      <c r="G111" s="1"/>
      <c r="H111" s="6">
        <v>120</v>
      </c>
    </row>
    <row r="112" spans="1:8" x14ac:dyDescent="0.25">
      <c r="A112" s="1">
        <v>5</v>
      </c>
      <c r="B112" s="2">
        <v>41233</v>
      </c>
      <c r="C112" s="4" t="s">
        <v>85</v>
      </c>
      <c r="D112" s="1">
        <v>10.4</v>
      </c>
      <c r="E112" s="1">
        <f>IFERROR(VALUE(UseTable[[#This Row],[LAB_VALUE]]),0)</f>
        <v>10.4</v>
      </c>
      <c r="G112" s="1"/>
      <c r="H112" s="6">
        <v>121</v>
      </c>
    </row>
    <row r="113" spans="1:8" x14ac:dyDescent="0.25">
      <c r="A113" s="1">
        <v>5</v>
      </c>
      <c r="B113" s="2">
        <v>41248</v>
      </c>
      <c r="C113" s="4" t="s">
        <v>85</v>
      </c>
      <c r="D113" s="1">
        <v>10.7</v>
      </c>
      <c r="E113" s="1">
        <f>IFERROR(VALUE(UseTable[[#This Row],[LAB_VALUE]]),0)</f>
        <v>10.7</v>
      </c>
      <c r="G113" s="1"/>
      <c r="H113" s="6">
        <v>122</v>
      </c>
    </row>
    <row r="114" spans="1:8" x14ac:dyDescent="0.25">
      <c r="A114" s="1">
        <v>5</v>
      </c>
      <c r="B114" s="2">
        <v>41094</v>
      </c>
      <c r="C114" s="4" t="s">
        <v>86</v>
      </c>
      <c r="D114" s="1">
        <v>46</v>
      </c>
      <c r="E114" s="1">
        <f>IFERROR(VALUE(UseTable[[#This Row],[LAB_VALUE]]),0)</f>
        <v>46</v>
      </c>
      <c r="G114" s="1"/>
      <c r="H114" s="6">
        <v>123</v>
      </c>
    </row>
    <row r="115" spans="1:8" x14ac:dyDescent="0.25">
      <c r="A115" s="1">
        <v>5</v>
      </c>
      <c r="B115" s="2">
        <v>41122</v>
      </c>
      <c r="C115" s="4" t="s">
        <v>86</v>
      </c>
      <c r="D115" s="1">
        <v>31</v>
      </c>
      <c r="E115" s="1">
        <f>IFERROR(VALUE(UseTable[[#This Row],[LAB_VALUE]]),0)</f>
        <v>31</v>
      </c>
      <c r="G115" s="1"/>
      <c r="H115" s="6">
        <v>125</v>
      </c>
    </row>
    <row r="116" spans="1:8" x14ac:dyDescent="0.25">
      <c r="A116" s="1">
        <v>5</v>
      </c>
      <c r="B116" s="2">
        <v>41159</v>
      </c>
      <c r="C116" s="4" t="s">
        <v>86</v>
      </c>
      <c r="D116" s="1">
        <v>52</v>
      </c>
      <c r="E116" s="1">
        <f>IFERROR(VALUE(UseTable[[#This Row],[LAB_VALUE]]),0)</f>
        <v>52</v>
      </c>
      <c r="G116" s="1"/>
      <c r="H116" s="6">
        <v>126</v>
      </c>
    </row>
    <row r="117" spans="1:8" x14ac:dyDescent="0.25">
      <c r="A117" s="1">
        <v>5</v>
      </c>
      <c r="B117" s="2">
        <v>41185</v>
      </c>
      <c r="C117" s="4" t="s">
        <v>86</v>
      </c>
      <c r="D117" s="1">
        <v>30</v>
      </c>
      <c r="E117" s="1">
        <f>IFERROR(VALUE(UseTable[[#This Row],[LAB_VALUE]]),0)</f>
        <v>30</v>
      </c>
      <c r="G117" s="1"/>
      <c r="H117" s="6">
        <v>127</v>
      </c>
    </row>
    <row r="118" spans="1:8" x14ac:dyDescent="0.25">
      <c r="A118" s="1">
        <v>5</v>
      </c>
      <c r="B118" s="2">
        <v>41220</v>
      </c>
      <c r="C118" s="4" t="s">
        <v>86</v>
      </c>
      <c r="D118" s="1">
        <v>27</v>
      </c>
      <c r="E118" s="1">
        <f>IFERROR(VALUE(UseTable[[#This Row],[LAB_VALUE]]),0)</f>
        <v>27</v>
      </c>
      <c r="G118" s="1"/>
      <c r="H118" s="6">
        <v>128</v>
      </c>
    </row>
    <row r="119" spans="1:8" x14ac:dyDescent="0.25">
      <c r="A119" s="1">
        <v>5</v>
      </c>
      <c r="B119" s="2">
        <v>41248</v>
      </c>
      <c r="C119" s="4" t="s">
        <v>86</v>
      </c>
      <c r="D119" s="1">
        <v>37</v>
      </c>
      <c r="E119" s="1">
        <f>IFERROR(VALUE(UseTable[[#This Row],[LAB_VALUE]]),0)</f>
        <v>37</v>
      </c>
      <c r="G119" s="1"/>
      <c r="H119" s="6">
        <v>129</v>
      </c>
    </row>
    <row r="120" spans="1:8" ht="12.5" x14ac:dyDescent="0.25">
      <c r="A120" s="1">
        <v>6</v>
      </c>
      <c r="B120" s="2">
        <v>41248</v>
      </c>
      <c r="C120" s="4" t="s">
        <v>84</v>
      </c>
      <c r="D120" s="1">
        <v>601</v>
      </c>
      <c r="E120" s="1">
        <f>IFERROR(VALUE(UseTable[[#This Row],[LAB_VALUE]]),0)</f>
        <v>601</v>
      </c>
      <c r="G120" s="1"/>
      <c r="H120" s="7"/>
    </row>
    <row r="121" spans="1:8" ht="12.5" x14ac:dyDescent="0.25">
      <c r="A121" s="1">
        <v>6</v>
      </c>
      <c r="B121" s="2">
        <v>41248</v>
      </c>
      <c r="C121" s="4" t="s">
        <v>85</v>
      </c>
      <c r="D121" s="1">
        <v>11.2</v>
      </c>
      <c r="E121" s="1">
        <f>IFERROR(VALUE(UseTable[[#This Row],[LAB_VALUE]]),0)</f>
        <v>11.2</v>
      </c>
      <c r="G121" s="1"/>
      <c r="H121" s="7"/>
    </row>
    <row r="122" spans="1:8" ht="12.5" x14ac:dyDescent="0.25">
      <c r="A122" s="1">
        <v>6</v>
      </c>
      <c r="B122" s="2">
        <v>41248</v>
      </c>
      <c r="C122" s="4" t="s">
        <v>86</v>
      </c>
      <c r="D122" s="1">
        <v>27</v>
      </c>
      <c r="E122" s="1">
        <f>IFERROR(VALUE(UseTable[[#This Row],[LAB_VALUE]]),0)</f>
        <v>27</v>
      </c>
      <c r="G122" s="1"/>
      <c r="H122" s="7"/>
    </row>
    <row r="123" spans="1:8" ht="12.5" x14ac:dyDescent="0.25">
      <c r="A123" s="1">
        <v>7</v>
      </c>
      <c r="B123" s="2">
        <v>41097</v>
      </c>
      <c r="C123" s="4" t="s">
        <v>84</v>
      </c>
      <c r="D123" s="1">
        <v>1370</v>
      </c>
      <c r="E123" s="1">
        <f>IFERROR(VALUE(UseTable[[#This Row],[LAB_VALUE]]),0)</f>
        <v>1370</v>
      </c>
      <c r="G123" s="1"/>
      <c r="H123" s="7"/>
    </row>
    <row r="124" spans="1:8" ht="12.5" x14ac:dyDescent="0.25">
      <c r="A124" s="1">
        <v>7</v>
      </c>
      <c r="B124" s="2">
        <v>41123</v>
      </c>
      <c r="C124" s="4" t="s">
        <v>84</v>
      </c>
      <c r="D124" s="1">
        <v>1068</v>
      </c>
      <c r="E124" s="1">
        <f>IFERROR(VALUE(UseTable[[#This Row],[LAB_VALUE]]),0)</f>
        <v>1068</v>
      </c>
      <c r="G124" s="1"/>
      <c r="H124" s="7"/>
    </row>
    <row r="125" spans="1:8" ht="12.5" x14ac:dyDescent="0.25">
      <c r="A125" s="1">
        <v>7</v>
      </c>
      <c r="B125" s="2">
        <v>41097</v>
      </c>
      <c r="C125" s="4" t="s">
        <v>85</v>
      </c>
      <c r="D125" s="1">
        <v>11</v>
      </c>
      <c r="E125" s="1">
        <f>IFERROR(VALUE(UseTable[[#This Row],[LAB_VALUE]]),0)</f>
        <v>11</v>
      </c>
      <c r="G125" s="1"/>
      <c r="H125" s="7"/>
    </row>
    <row r="126" spans="1:8" ht="12.5" x14ac:dyDescent="0.25">
      <c r="A126" s="1">
        <v>7</v>
      </c>
      <c r="B126" s="2">
        <v>41109</v>
      </c>
      <c r="C126" s="4" t="s">
        <v>85</v>
      </c>
      <c r="D126" s="1">
        <v>12.9</v>
      </c>
      <c r="E126" s="1">
        <f>IFERROR(VALUE(UseTable[[#This Row],[LAB_VALUE]]),0)</f>
        <v>12.9</v>
      </c>
      <c r="G126" s="1"/>
      <c r="H126" s="7"/>
    </row>
    <row r="127" spans="1:8" ht="12.5" x14ac:dyDescent="0.25">
      <c r="A127" s="1">
        <v>7</v>
      </c>
      <c r="B127" s="2">
        <v>41116</v>
      </c>
      <c r="C127" s="4" t="s">
        <v>85</v>
      </c>
      <c r="D127" s="1">
        <v>13.2</v>
      </c>
      <c r="E127" s="1">
        <f>IFERROR(VALUE(UseTable[[#This Row],[LAB_VALUE]]),0)</f>
        <v>13.2</v>
      </c>
      <c r="G127" s="1"/>
      <c r="H127" s="7"/>
    </row>
    <row r="128" spans="1:8" ht="12.5" x14ac:dyDescent="0.25">
      <c r="A128" s="1">
        <v>7</v>
      </c>
      <c r="B128" s="2">
        <v>41123</v>
      </c>
      <c r="C128" s="4" t="s">
        <v>85</v>
      </c>
      <c r="D128" s="1">
        <v>12.9</v>
      </c>
      <c r="E128" s="1">
        <f>IFERROR(VALUE(UseTable[[#This Row],[LAB_VALUE]]),0)</f>
        <v>12.9</v>
      </c>
      <c r="G128" s="1"/>
      <c r="H128" s="7"/>
    </row>
    <row r="129" spans="1:8" ht="12.5" x14ac:dyDescent="0.25">
      <c r="A129" s="1">
        <v>7</v>
      </c>
      <c r="B129" s="2">
        <v>41130</v>
      </c>
      <c r="C129" s="4" t="s">
        <v>85</v>
      </c>
      <c r="D129" s="1">
        <v>13.2</v>
      </c>
      <c r="E129" s="1">
        <f>IFERROR(VALUE(UseTable[[#This Row],[LAB_VALUE]]),0)</f>
        <v>13.2</v>
      </c>
      <c r="G129" s="1"/>
      <c r="H129" s="7"/>
    </row>
    <row r="130" spans="1:8" ht="12.5" x14ac:dyDescent="0.25">
      <c r="A130" s="1">
        <v>7</v>
      </c>
      <c r="B130" s="2">
        <v>41097</v>
      </c>
      <c r="C130" s="4" t="s">
        <v>86</v>
      </c>
      <c r="D130" s="1">
        <v>13</v>
      </c>
      <c r="E130" s="1">
        <f>IFERROR(VALUE(UseTable[[#This Row],[LAB_VALUE]]),0)</f>
        <v>13</v>
      </c>
      <c r="G130" s="1"/>
      <c r="H130" s="7"/>
    </row>
    <row r="131" spans="1:8" ht="12.5" x14ac:dyDescent="0.25">
      <c r="A131" s="1">
        <v>7</v>
      </c>
      <c r="B131" s="2">
        <v>41123</v>
      </c>
      <c r="C131" s="4" t="s">
        <v>86</v>
      </c>
      <c r="D131" s="1">
        <v>47</v>
      </c>
      <c r="E131" s="1">
        <f>IFERROR(VALUE(UseTable[[#This Row],[LAB_VALUE]]),0)</f>
        <v>47</v>
      </c>
      <c r="G131" s="1"/>
      <c r="H131" s="7"/>
    </row>
    <row r="132" spans="1:8" ht="12.5" x14ac:dyDescent="0.25">
      <c r="A132" s="1">
        <v>8</v>
      </c>
      <c r="B132" s="2">
        <v>41095</v>
      </c>
      <c r="C132" s="4" t="s">
        <v>84</v>
      </c>
      <c r="D132" s="1">
        <v>392</v>
      </c>
      <c r="E132" s="1">
        <f>IFERROR(VALUE(UseTable[[#This Row],[LAB_VALUE]]),0)</f>
        <v>392</v>
      </c>
      <c r="G132" s="1"/>
      <c r="H132" s="7"/>
    </row>
    <row r="133" spans="1:8" ht="12.5" x14ac:dyDescent="0.25">
      <c r="A133" s="1">
        <v>8</v>
      </c>
      <c r="B133" s="2">
        <v>41123</v>
      </c>
      <c r="C133" s="4" t="s">
        <v>84</v>
      </c>
      <c r="D133" s="1">
        <v>435</v>
      </c>
      <c r="E133" s="1">
        <f>IFERROR(VALUE(UseTable[[#This Row],[LAB_VALUE]]),0)</f>
        <v>435</v>
      </c>
      <c r="G133" s="1"/>
      <c r="H133" s="7"/>
    </row>
    <row r="134" spans="1:8" ht="12.5" x14ac:dyDescent="0.25">
      <c r="A134" s="1">
        <v>8</v>
      </c>
      <c r="B134" s="2">
        <v>41156</v>
      </c>
      <c r="C134" s="4" t="s">
        <v>84</v>
      </c>
      <c r="D134" s="1">
        <v>435</v>
      </c>
      <c r="E134" s="1">
        <f>IFERROR(VALUE(UseTable[[#This Row],[LAB_VALUE]]),0)</f>
        <v>435</v>
      </c>
      <c r="G134" s="1"/>
      <c r="H134" s="7"/>
    </row>
    <row r="135" spans="1:8" ht="12.5" x14ac:dyDescent="0.25">
      <c r="A135" s="1">
        <v>8</v>
      </c>
      <c r="B135" s="2">
        <v>41186</v>
      </c>
      <c r="C135" s="4" t="s">
        <v>84</v>
      </c>
      <c r="D135" s="1">
        <v>558</v>
      </c>
      <c r="E135" s="1">
        <f>IFERROR(VALUE(UseTable[[#This Row],[LAB_VALUE]]),0)</f>
        <v>558</v>
      </c>
      <c r="G135" s="1"/>
      <c r="H135" s="7"/>
    </row>
    <row r="136" spans="1:8" ht="12.5" x14ac:dyDescent="0.25">
      <c r="A136" s="1">
        <v>8</v>
      </c>
      <c r="B136" s="2">
        <v>41221</v>
      </c>
      <c r="C136" s="4" t="s">
        <v>84</v>
      </c>
      <c r="D136" s="1">
        <v>438</v>
      </c>
      <c r="E136" s="1">
        <f>IFERROR(VALUE(UseTable[[#This Row],[LAB_VALUE]]),0)</f>
        <v>438</v>
      </c>
      <c r="G136" s="1"/>
      <c r="H136" s="7"/>
    </row>
    <row r="137" spans="1:8" ht="12.5" x14ac:dyDescent="0.25">
      <c r="A137" s="1">
        <v>8</v>
      </c>
      <c r="B137" s="2">
        <v>41095</v>
      </c>
      <c r="C137" s="4" t="s">
        <v>85</v>
      </c>
      <c r="D137" s="1">
        <v>11.1</v>
      </c>
      <c r="E137" s="1">
        <f>IFERROR(VALUE(UseTable[[#This Row],[LAB_VALUE]]),0)</f>
        <v>11.1</v>
      </c>
      <c r="G137" s="1"/>
      <c r="H137" s="7"/>
    </row>
    <row r="138" spans="1:8" ht="12.5" x14ac:dyDescent="0.25">
      <c r="A138" s="1">
        <v>8</v>
      </c>
      <c r="B138" s="2">
        <v>41109</v>
      </c>
      <c r="C138" s="4" t="s">
        <v>85</v>
      </c>
      <c r="D138" s="1">
        <v>10.9</v>
      </c>
      <c r="E138" s="1">
        <f>IFERROR(VALUE(UseTable[[#This Row],[LAB_VALUE]]),0)</f>
        <v>10.9</v>
      </c>
      <c r="G138" s="1"/>
      <c r="H138" s="7"/>
    </row>
    <row r="139" spans="1:8" ht="12.5" x14ac:dyDescent="0.25">
      <c r="A139" s="1">
        <v>8</v>
      </c>
      <c r="B139" s="2">
        <v>41123</v>
      </c>
      <c r="C139" s="4" t="s">
        <v>85</v>
      </c>
      <c r="D139" s="1">
        <v>10.9</v>
      </c>
      <c r="E139" s="1">
        <f>IFERROR(VALUE(UseTable[[#This Row],[LAB_VALUE]]),0)</f>
        <v>10.9</v>
      </c>
      <c r="G139" s="1"/>
      <c r="H139" s="7"/>
    </row>
    <row r="140" spans="1:8" ht="12.5" x14ac:dyDescent="0.25">
      <c r="A140" s="1">
        <v>8</v>
      </c>
      <c r="B140" s="2">
        <v>41137</v>
      </c>
      <c r="C140" s="4" t="s">
        <v>85</v>
      </c>
      <c r="D140" s="1">
        <v>10.3</v>
      </c>
      <c r="E140" s="1">
        <f>IFERROR(VALUE(UseTable[[#This Row],[LAB_VALUE]]),0)</f>
        <v>10.3</v>
      </c>
      <c r="G140" s="1"/>
      <c r="H140" s="7"/>
    </row>
    <row r="141" spans="1:8" ht="12.5" x14ac:dyDescent="0.25">
      <c r="A141" s="1">
        <v>8</v>
      </c>
      <c r="B141" s="2">
        <v>41156</v>
      </c>
      <c r="C141" s="4" t="s">
        <v>85</v>
      </c>
      <c r="D141" s="1">
        <v>9.9</v>
      </c>
      <c r="E141" s="1">
        <f>IFERROR(VALUE(UseTable[[#This Row],[LAB_VALUE]]),0)</f>
        <v>9.9</v>
      </c>
      <c r="G141" s="1"/>
      <c r="H141" s="7"/>
    </row>
    <row r="142" spans="1:8" ht="12.5" x14ac:dyDescent="0.25">
      <c r="A142" s="1">
        <v>8</v>
      </c>
      <c r="B142" s="2">
        <v>41172</v>
      </c>
      <c r="C142" s="4" t="s">
        <v>85</v>
      </c>
      <c r="D142" s="1">
        <v>10.1</v>
      </c>
      <c r="E142" s="1">
        <f>IFERROR(VALUE(UseTable[[#This Row],[LAB_VALUE]]),0)</f>
        <v>10.1</v>
      </c>
      <c r="G142" s="1"/>
      <c r="H142" s="7"/>
    </row>
    <row r="143" spans="1:8" ht="12.5" x14ac:dyDescent="0.25">
      <c r="A143" s="1">
        <v>8</v>
      </c>
      <c r="B143" s="2">
        <v>41186</v>
      </c>
      <c r="C143" s="4" t="s">
        <v>85</v>
      </c>
      <c r="D143" s="1">
        <v>10.7</v>
      </c>
      <c r="E143" s="1">
        <f>IFERROR(VALUE(UseTable[[#This Row],[LAB_VALUE]]),0)</f>
        <v>10.7</v>
      </c>
      <c r="G143" s="1"/>
      <c r="H143" s="7"/>
    </row>
    <row r="144" spans="1:8" ht="12.5" x14ac:dyDescent="0.25">
      <c r="A144" s="1">
        <v>8</v>
      </c>
      <c r="B144" s="2">
        <v>41200</v>
      </c>
      <c r="C144" s="4" t="s">
        <v>85</v>
      </c>
      <c r="D144" s="1">
        <v>10.5</v>
      </c>
      <c r="E144" s="1">
        <f>IFERROR(VALUE(UseTable[[#This Row],[LAB_VALUE]]),0)</f>
        <v>10.5</v>
      </c>
      <c r="G144" s="1"/>
      <c r="H144" s="7"/>
    </row>
    <row r="145" spans="1:8" ht="12.5" x14ac:dyDescent="0.25">
      <c r="A145" s="1">
        <v>8</v>
      </c>
      <c r="B145" s="2">
        <v>41221</v>
      </c>
      <c r="C145" s="4" t="s">
        <v>85</v>
      </c>
      <c r="D145" s="1">
        <v>10.199999999999999</v>
      </c>
      <c r="E145" s="1">
        <f>IFERROR(VALUE(UseTable[[#This Row],[LAB_VALUE]]),0)</f>
        <v>10.199999999999999</v>
      </c>
      <c r="G145" s="1"/>
      <c r="H145" s="7"/>
    </row>
    <row r="146" spans="1:8" ht="12.5" x14ac:dyDescent="0.25">
      <c r="A146" s="1">
        <v>8</v>
      </c>
      <c r="B146" s="2">
        <v>41095</v>
      </c>
      <c r="C146" s="4" t="s">
        <v>86</v>
      </c>
      <c r="D146" s="1">
        <v>39</v>
      </c>
      <c r="E146" s="1">
        <f>IFERROR(VALUE(UseTable[[#This Row],[LAB_VALUE]]),0)</f>
        <v>39</v>
      </c>
      <c r="G146" s="1"/>
      <c r="H146" s="7"/>
    </row>
    <row r="147" spans="1:8" ht="12.5" x14ac:dyDescent="0.25">
      <c r="A147" s="1">
        <v>8</v>
      </c>
      <c r="B147" s="2">
        <v>41123</v>
      </c>
      <c r="C147" s="4" t="s">
        <v>86</v>
      </c>
      <c r="D147" s="1">
        <v>44</v>
      </c>
      <c r="E147" s="1">
        <f>IFERROR(VALUE(UseTable[[#This Row],[LAB_VALUE]]),0)</f>
        <v>44</v>
      </c>
      <c r="G147" s="1"/>
      <c r="H147" s="7"/>
    </row>
    <row r="148" spans="1:8" ht="12.5" x14ac:dyDescent="0.25">
      <c r="A148" s="1">
        <v>8</v>
      </c>
      <c r="B148" s="2">
        <v>41156</v>
      </c>
      <c r="C148" s="4" t="s">
        <v>86</v>
      </c>
      <c r="D148" s="1">
        <v>41</v>
      </c>
      <c r="E148" s="1">
        <f>IFERROR(VALUE(UseTable[[#This Row],[LAB_VALUE]]),0)</f>
        <v>41</v>
      </c>
      <c r="G148" s="1"/>
      <c r="H148" s="7"/>
    </row>
    <row r="149" spans="1:8" ht="12.5" x14ac:dyDescent="0.25">
      <c r="A149" s="1">
        <v>8</v>
      </c>
      <c r="B149" s="2">
        <v>41186</v>
      </c>
      <c r="C149" s="4" t="s">
        <v>86</v>
      </c>
      <c r="D149" s="1">
        <v>46</v>
      </c>
      <c r="E149" s="1">
        <f>IFERROR(VALUE(UseTable[[#This Row],[LAB_VALUE]]),0)</f>
        <v>46</v>
      </c>
      <c r="G149" s="1"/>
      <c r="H149" s="7"/>
    </row>
    <row r="150" spans="1:8" ht="12.5" x14ac:dyDescent="0.25">
      <c r="A150" s="1">
        <v>8</v>
      </c>
      <c r="B150" s="2">
        <v>41221</v>
      </c>
      <c r="C150" s="4" t="s">
        <v>86</v>
      </c>
      <c r="D150" s="1">
        <v>49</v>
      </c>
      <c r="E150" s="1">
        <f>IFERROR(VALUE(UseTable[[#This Row],[LAB_VALUE]]),0)</f>
        <v>49</v>
      </c>
      <c r="G150" s="1"/>
      <c r="H150" s="7"/>
    </row>
    <row r="151" spans="1:8" ht="12.5" x14ac:dyDescent="0.25">
      <c r="A151" s="1">
        <v>9</v>
      </c>
      <c r="B151" s="2">
        <v>41095</v>
      </c>
      <c r="C151" s="4" t="s">
        <v>84</v>
      </c>
      <c r="D151" s="1">
        <v>532</v>
      </c>
      <c r="E151" s="1">
        <f>IFERROR(VALUE(UseTable[[#This Row],[LAB_VALUE]]),0)</f>
        <v>532</v>
      </c>
      <c r="G151" s="1"/>
      <c r="H151" s="7"/>
    </row>
    <row r="152" spans="1:8" ht="12.5" x14ac:dyDescent="0.25">
      <c r="A152" s="1">
        <v>9</v>
      </c>
      <c r="B152" s="2">
        <v>41123</v>
      </c>
      <c r="C152" s="4" t="s">
        <v>84</v>
      </c>
      <c r="D152" s="1">
        <v>518</v>
      </c>
      <c r="E152" s="1">
        <f>IFERROR(VALUE(UseTable[[#This Row],[LAB_VALUE]]),0)</f>
        <v>518</v>
      </c>
      <c r="G152" s="1"/>
      <c r="H152" s="7"/>
    </row>
    <row r="153" spans="1:8" ht="12.5" x14ac:dyDescent="0.25">
      <c r="A153" s="1">
        <v>9</v>
      </c>
      <c r="B153" s="2">
        <v>41156</v>
      </c>
      <c r="C153" s="4" t="s">
        <v>84</v>
      </c>
      <c r="D153" s="1">
        <v>456</v>
      </c>
      <c r="E153" s="1">
        <f>IFERROR(VALUE(UseTable[[#This Row],[LAB_VALUE]]),0)</f>
        <v>456</v>
      </c>
      <c r="G153" s="1"/>
      <c r="H153" s="7"/>
    </row>
    <row r="154" spans="1:8" ht="12.5" x14ac:dyDescent="0.25">
      <c r="A154" s="1">
        <v>9</v>
      </c>
      <c r="B154" s="2">
        <v>41186</v>
      </c>
      <c r="C154" s="4" t="s">
        <v>84</v>
      </c>
      <c r="D154" s="1">
        <v>714</v>
      </c>
      <c r="E154" s="1">
        <f>IFERROR(VALUE(UseTable[[#This Row],[LAB_VALUE]]),0)</f>
        <v>714</v>
      </c>
      <c r="G154" s="1"/>
      <c r="H154" s="7"/>
    </row>
    <row r="155" spans="1:8" ht="12.5" x14ac:dyDescent="0.25">
      <c r="A155" s="1">
        <v>9</v>
      </c>
      <c r="B155" s="2">
        <v>41221</v>
      </c>
      <c r="C155" s="4" t="s">
        <v>84</v>
      </c>
      <c r="D155" s="1">
        <v>1257</v>
      </c>
      <c r="E155" s="1">
        <f>IFERROR(VALUE(UseTable[[#This Row],[LAB_VALUE]]),0)</f>
        <v>1257</v>
      </c>
      <c r="G155" s="1"/>
      <c r="H155" s="7"/>
    </row>
    <row r="156" spans="1:8" ht="12.5" x14ac:dyDescent="0.25">
      <c r="A156" s="1">
        <v>9</v>
      </c>
      <c r="B156" s="2">
        <v>41095</v>
      </c>
      <c r="C156" s="4" t="s">
        <v>85</v>
      </c>
      <c r="D156" s="1">
        <v>11.4</v>
      </c>
      <c r="E156" s="1">
        <f>IFERROR(VALUE(UseTable[[#This Row],[LAB_VALUE]]),0)</f>
        <v>11.4</v>
      </c>
      <c r="G156" s="1"/>
      <c r="H156" s="7"/>
    </row>
    <row r="157" spans="1:8" ht="12.5" x14ac:dyDescent="0.25">
      <c r="A157" s="1">
        <v>9</v>
      </c>
      <c r="B157" s="2">
        <v>41109</v>
      </c>
      <c r="C157" s="4" t="s">
        <v>85</v>
      </c>
      <c r="D157" s="1">
        <v>11.7</v>
      </c>
      <c r="E157" s="1">
        <f>IFERROR(VALUE(UseTable[[#This Row],[LAB_VALUE]]),0)</f>
        <v>11.7</v>
      </c>
      <c r="G157" s="1"/>
      <c r="H157" s="7"/>
    </row>
    <row r="158" spans="1:8" ht="12.5" x14ac:dyDescent="0.25">
      <c r="A158" s="1">
        <v>9</v>
      </c>
      <c r="B158" s="2">
        <v>41116</v>
      </c>
      <c r="C158" s="4" t="s">
        <v>85</v>
      </c>
      <c r="D158" s="1">
        <v>11.2</v>
      </c>
      <c r="E158" s="1">
        <f>IFERROR(VALUE(UseTable[[#This Row],[LAB_VALUE]]),0)</f>
        <v>11.2</v>
      </c>
      <c r="G158" s="1"/>
      <c r="H158" s="7"/>
    </row>
    <row r="159" spans="1:8" ht="12.5" x14ac:dyDescent="0.25">
      <c r="A159" s="1">
        <v>9</v>
      </c>
      <c r="B159" s="2">
        <v>41123</v>
      </c>
      <c r="C159" s="4" t="s">
        <v>85</v>
      </c>
      <c r="D159" s="1">
        <v>11</v>
      </c>
      <c r="E159" s="1">
        <f>IFERROR(VALUE(UseTable[[#This Row],[LAB_VALUE]]),0)</f>
        <v>11</v>
      </c>
      <c r="G159" s="1"/>
      <c r="H159" s="7"/>
    </row>
    <row r="160" spans="1:8" ht="12.5" x14ac:dyDescent="0.25">
      <c r="A160" s="1">
        <v>9</v>
      </c>
      <c r="B160" s="2">
        <v>41137</v>
      </c>
      <c r="C160" s="4" t="s">
        <v>85</v>
      </c>
      <c r="D160" s="1">
        <v>9.8000000000000007</v>
      </c>
      <c r="E160" s="1">
        <f>IFERROR(VALUE(UseTable[[#This Row],[LAB_VALUE]]),0)</f>
        <v>9.8000000000000007</v>
      </c>
      <c r="G160" s="1"/>
      <c r="H160" s="7"/>
    </row>
    <row r="161" spans="1:8" ht="12.5" x14ac:dyDescent="0.25">
      <c r="A161" s="1">
        <v>9</v>
      </c>
      <c r="B161" s="2">
        <v>41156</v>
      </c>
      <c r="C161" s="4" t="s">
        <v>85</v>
      </c>
      <c r="D161" s="1">
        <v>9</v>
      </c>
      <c r="E161" s="1">
        <f>IFERROR(VALUE(UseTable[[#This Row],[LAB_VALUE]]),0)</f>
        <v>9</v>
      </c>
      <c r="G161" s="1"/>
      <c r="H161" s="7"/>
    </row>
    <row r="162" spans="1:8" ht="12.5" x14ac:dyDescent="0.25">
      <c r="A162" s="1">
        <v>9</v>
      </c>
      <c r="B162" s="2">
        <v>41172</v>
      </c>
      <c r="C162" s="4" t="s">
        <v>85</v>
      </c>
      <c r="D162" s="1">
        <v>9.6</v>
      </c>
      <c r="E162" s="1">
        <f>IFERROR(VALUE(UseTable[[#This Row],[LAB_VALUE]]),0)</f>
        <v>9.6</v>
      </c>
      <c r="G162" s="1"/>
      <c r="H162" s="7"/>
    </row>
    <row r="163" spans="1:8" ht="12.5" x14ac:dyDescent="0.25">
      <c r="A163" s="1">
        <v>9</v>
      </c>
      <c r="B163" s="2">
        <v>41186</v>
      </c>
      <c r="C163" s="4" t="s">
        <v>85</v>
      </c>
      <c r="D163" s="1">
        <v>10.9</v>
      </c>
      <c r="E163" s="1">
        <f>IFERROR(VALUE(UseTable[[#This Row],[LAB_VALUE]]),0)</f>
        <v>10.9</v>
      </c>
      <c r="G163" s="1"/>
      <c r="H163" s="7"/>
    </row>
    <row r="164" spans="1:8" ht="12.5" x14ac:dyDescent="0.25">
      <c r="A164" s="1">
        <v>9</v>
      </c>
      <c r="B164" s="2">
        <v>41200</v>
      </c>
      <c r="C164" s="4" t="s">
        <v>85</v>
      </c>
      <c r="D164" s="1">
        <v>10.4</v>
      </c>
      <c r="E164" s="1">
        <f>IFERROR(VALUE(UseTable[[#This Row],[LAB_VALUE]]),0)</f>
        <v>10.4</v>
      </c>
      <c r="G164" s="1"/>
      <c r="H164" s="7"/>
    </row>
    <row r="165" spans="1:8" ht="12.5" x14ac:dyDescent="0.25">
      <c r="A165" s="1">
        <v>9</v>
      </c>
      <c r="B165" s="2">
        <v>41221</v>
      </c>
      <c r="C165" s="4" t="s">
        <v>85</v>
      </c>
      <c r="D165" s="1">
        <v>10.7</v>
      </c>
      <c r="E165" s="1">
        <f>IFERROR(VALUE(UseTable[[#This Row],[LAB_VALUE]]),0)</f>
        <v>10.7</v>
      </c>
      <c r="G165" s="1"/>
      <c r="H165" s="7"/>
    </row>
    <row r="166" spans="1:8" ht="12.5" x14ac:dyDescent="0.25">
      <c r="A166" s="1">
        <v>9</v>
      </c>
      <c r="B166" s="2">
        <v>41232</v>
      </c>
      <c r="C166" s="4" t="s">
        <v>85</v>
      </c>
      <c r="D166" s="1">
        <v>9.8000000000000007</v>
      </c>
      <c r="E166" s="1">
        <f>IFERROR(VALUE(UseTable[[#This Row],[LAB_VALUE]]),0)</f>
        <v>9.8000000000000007</v>
      </c>
      <c r="G166" s="1"/>
      <c r="H166" s="7"/>
    </row>
    <row r="167" spans="1:8" ht="12.5" x14ac:dyDescent="0.25">
      <c r="A167" s="1">
        <v>9</v>
      </c>
      <c r="B167" s="2">
        <v>41242</v>
      </c>
      <c r="C167" s="4" t="s">
        <v>85</v>
      </c>
      <c r="D167" s="1">
        <v>10.7</v>
      </c>
      <c r="E167" s="1">
        <f>IFERROR(VALUE(UseTable[[#This Row],[LAB_VALUE]]),0)</f>
        <v>10.7</v>
      </c>
      <c r="G167" s="1"/>
      <c r="H167" s="7"/>
    </row>
    <row r="168" spans="1:8" ht="12.5" x14ac:dyDescent="0.25">
      <c r="A168" s="1">
        <v>9</v>
      </c>
      <c r="B168" s="2">
        <v>41095</v>
      </c>
      <c r="C168" s="4" t="s">
        <v>86</v>
      </c>
      <c r="D168" s="1">
        <v>27</v>
      </c>
      <c r="E168" s="1">
        <f>IFERROR(VALUE(UseTable[[#This Row],[LAB_VALUE]]),0)</f>
        <v>27</v>
      </c>
      <c r="G168" s="1"/>
      <c r="H168" s="7"/>
    </row>
    <row r="169" spans="1:8" ht="12.5" x14ac:dyDescent="0.25">
      <c r="A169" s="1">
        <v>9</v>
      </c>
      <c r="B169" s="2">
        <v>41123</v>
      </c>
      <c r="C169" s="4" t="s">
        <v>86</v>
      </c>
      <c r="D169" s="1">
        <v>43</v>
      </c>
      <c r="E169" s="1">
        <f>IFERROR(VALUE(UseTable[[#This Row],[LAB_VALUE]]),0)</f>
        <v>43</v>
      </c>
      <c r="G169" s="1"/>
      <c r="H169" s="7"/>
    </row>
    <row r="170" spans="1:8" ht="12.5" x14ac:dyDescent="0.25">
      <c r="A170" s="1">
        <v>9</v>
      </c>
      <c r="B170" s="2">
        <v>41156</v>
      </c>
      <c r="C170" s="4" t="s">
        <v>86</v>
      </c>
      <c r="D170" s="1">
        <v>12</v>
      </c>
      <c r="E170" s="1">
        <f>IFERROR(VALUE(UseTable[[#This Row],[LAB_VALUE]]),0)</f>
        <v>12</v>
      </c>
      <c r="G170" s="1"/>
      <c r="H170" s="7"/>
    </row>
    <row r="171" spans="1:8" ht="12.5" x14ac:dyDescent="0.25">
      <c r="A171" s="1">
        <v>9</v>
      </c>
      <c r="B171" s="2">
        <v>41186</v>
      </c>
      <c r="C171" s="4" t="s">
        <v>86</v>
      </c>
      <c r="D171" s="1">
        <v>22</v>
      </c>
      <c r="E171" s="1">
        <f>IFERROR(VALUE(UseTable[[#This Row],[LAB_VALUE]]),0)</f>
        <v>22</v>
      </c>
      <c r="G171" s="1"/>
      <c r="H171" s="7"/>
    </row>
    <row r="172" spans="1:8" ht="12.5" x14ac:dyDescent="0.25">
      <c r="A172" s="1">
        <v>9</v>
      </c>
      <c r="B172" s="2">
        <v>41221</v>
      </c>
      <c r="C172" s="4" t="s">
        <v>86</v>
      </c>
      <c r="D172" s="1">
        <v>49</v>
      </c>
      <c r="E172" s="1">
        <f>IFERROR(VALUE(UseTable[[#This Row],[LAB_VALUE]]),0)</f>
        <v>49</v>
      </c>
      <c r="G172" s="1"/>
      <c r="H172" s="7"/>
    </row>
    <row r="173" spans="1:8" ht="12.5" x14ac:dyDescent="0.25">
      <c r="A173" s="1">
        <v>10</v>
      </c>
      <c r="B173" s="2">
        <v>41149</v>
      </c>
      <c r="C173" s="4" t="s">
        <v>84</v>
      </c>
      <c r="D173" s="1">
        <v>763</v>
      </c>
      <c r="E173" s="1">
        <f>IFERROR(VALUE(UseTable[[#This Row],[LAB_VALUE]]),0)</f>
        <v>763</v>
      </c>
      <c r="G173" s="1"/>
      <c r="H173" s="7"/>
    </row>
    <row r="174" spans="1:8" ht="12.5" x14ac:dyDescent="0.25">
      <c r="A174" s="1">
        <v>10</v>
      </c>
      <c r="B174" s="2">
        <v>41156</v>
      </c>
      <c r="C174" s="4" t="s">
        <v>84</v>
      </c>
      <c r="D174" s="1">
        <v>814</v>
      </c>
      <c r="E174" s="1">
        <f>IFERROR(VALUE(UseTable[[#This Row],[LAB_VALUE]]),0)</f>
        <v>814</v>
      </c>
      <c r="G174" s="1"/>
      <c r="H174" s="7"/>
    </row>
    <row r="175" spans="1:8" ht="12.5" x14ac:dyDescent="0.25">
      <c r="A175" s="1">
        <v>10</v>
      </c>
      <c r="B175" s="2">
        <v>41186</v>
      </c>
      <c r="C175" s="4" t="s">
        <v>84</v>
      </c>
      <c r="D175" s="1">
        <v>878</v>
      </c>
      <c r="E175" s="1">
        <f>IFERROR(VALUE(UseTable[[#This Row],[LAB_VALUE]]),0)</f>
        <v>878</v>
      </c>
      <c r="G175" s="1"/>
      <c r="H175" s="7"/>
    </row>
    <row r="176" spans="1:8" ht="12.5" x14ac:dyDescent="0.25">
      <c r="A176" s="1">
        <v>10</v>
      </c>
      <c r="B176" s="2">
        <v>41221</v>
      </c>
      <c r="C176" s="4" t="s">
        <v>84</v>
      </c>
      <c r="D176" s="1">
        <v>616</v>
      </c>
      <c r="E176" s="1">
        <f>IFERROR(VALUE(UseTable[[#This Row],[LAB_VALUE]]),0)</f>
        <v>616</v>
      </c>
      <c r="G176" s="1"/>
      <c r="H176" s="7"/>
    </row>
    <row r="177" spans="1:8" ht="12.5" x14ac:dyDescent="0.25">
      <c r="A177" s="1">
        <v>10</v>
      </c>
      <c r="B177" s="2">
        <v>41149</v>
      </c>
      <c r="C177" s="4" t="s">
        <v>85</v>
      </c>
      <c r="D177" s="1">
        <v>9.4</v>
      </c>
      <c r="E177" s="1">
        <f>IFERROR(VALUE(UseTable[[#This Row],[LAB_VALUE]]),0)</f>
        <v>9.4</v>
      </c>
      <c r="G177" s="1"/>
      <c r="H177" s="7"/>
    </row>
    <row r="178" spans="1:8" ht="12.5" x14ac:dyDescent="0.25">
      <c r="A178" s="1">
        <v>10</v>
      </c>
      <c r="B178" s="2">
        <v>41156</v>
      </c>
      <c r="C178" s="4" t="s">
        <v>85</v>
      </c>
      <c r="D178" s="1">
        <v>9.3000000000000007</v>
      </c>
      <c r="E178" s="1">
        <f>IFERROR(VALUE(UseTable[[#This Row],[LAB_VALUE]]),0)</f>
        <v>9.3000000000000007</v>
      </c>
      <c r="G178" s="1"/>
      <c r="H178" s="7"/>
    </row>
    <row r="179" spans="1:8" ht="12.5" x14ac:dyDescent="0.25">
      <c r="A179" s="1">
        <v>10</v>
      </c>
      <c r="B179" s="2">
        <v>41172</v>
      </c>
      <c r="C179" s="4" t="s">
        <v>85</v>
      </c>
      <c r="D179" s="1">
        <v>9.5</v>
      </c>
      <c r="E179" s="1">
        <f>IFERROR(VALUE(UseTable[[#This Row],[LAB_VALUE]]),0)</f>
        <v>9.5</v>
      </c>
      <c r="G179" s="1"/>
      <c r="H179" s="7"/>
    </row>
    <row r="180" spans="1:8" ht="12.5" x14ac:dyDescent="0.25">
      <c r="A180" s="1">
        <v>10</v>
      </c>
      <c r="B180" s="2">
        <v>41186</v>
      </c>
      <c r="C180" s="4" t="s">
        <v>85</v>
      </c>
      <c r="D180" s="1">
        <v>10.3</v>
      </c>
      <c r="E180" s="1">
        <f>IFERROR(VALUE(UseTable[[#This Row],[LAB_VALUE]]),0)</f>
        <v>10.3</v>
      </c>
      <c r="G180" s="1"/>
      <c r="H180" s="7"/>
    </row>
    <row r="181" spans="1:8" ht="12.5" x14ac:dyDescent="0.25">
      <c r="A181" s="1">
        <v>10</v>
      </c>
      <c r="B181" s="2">
        <v>41200</v>
      </c>
      <c r="C181" s="4" t="s">
        <v>85</v>
      </c>
      <c r="D181" s="1">
        <v>10.4</v>
      </c>
      <c r="E181" s="1">
        <f>IFERROR(VALUE(UseTable[[#This Row],[LAB_VALUE]]),0)</f>
        <v>10.4</v>
      </c>
      <c r="G181" s="1"/>
      <c r="H181" s="7"/>
    </row>
    <row r="182" spans="1:8" ht="12.5" x14ac:dyDescent="0.25">
      <c r="A182" s="1">
        <v>10</v>
      </c>
      <c r="B182" s="2">
        <v>41221</v>
      </c>
      <c r="C182" s="4" t="s">
        <v>85</v>
      </c>
      <c r="D182" s="1">
        <v>11</v>
      </c>
      <c r="E182" s="1">
        <f>IFERROR(VALUE(UseTable[[#This Row],[LAB_VALUE]]),0)</f>
        <v>11</v>
      </c>
      <c r="G182" s="1"/>
      <c r="H182" s="7"/>
    </row>
    <row r="183" spans="1:8" ht="12.5" x14ac:dyDescent="0.25">
      <c r="A183" s="1">
        <v>10</v>
      </c>
      <c r="B183" s="2">
        <v>41232</v>
      </c>
      <c r="C183" s="4" t="s">
        <v>85</v>
      </c>
      <c r="D183" s="1">
        <v>10.199999999999999</v>
      </c>
      <c r="E183" s="1">
        <f>IFERROR(VALUE(UseTable[[#This Row],[LAB_VALUE]]),0)</f>
        <v>10.199999999999999</v>
      </c>
      <c r="G183" s="1"/>
      <c r="H183" s="7"/>
    </row>
    <row r="184" spans="1:8" ht="12.5" x14ac:dyDescent="0.25">
      <c r="A184" s="1">
        <v>10</v>
      </c>
      <c r="B184" s="2">
        <v>41149</v>
      </c>
      <c r="C184" s="4" t="s">
        <v>86</v>
      </c>
      <c r="D184" s="1">
        <v>31</v>
      </c>
      <c r="E184" s="1">
        <f>IFERROR(VALUE(UseTable[[#This Row],[LAB_VALUE]]),0)</f>
        <v>31</v>
      </c>
      <c r="G184" s="1"/>
      <c r="H184" s="7"/>
    </row>
    <row r="185" spans="1:8" ht="12.5" x14ac:dyDescent="0.25">
      <c r="A185" s="1">
        <v>10</v>
      </c>
      <c r="B185" s="2">
        <v>41156</v>
      </c>
      <c r="C185" s="4" t="s">
        <v>86</v>
      </c>
      <c r="D185" s="1">
        <v>37</v>
      </c>
      <c r="E185" s="1">
        <f>IFERROR(VALUE(UseTable[[#This Row],[LAB_VALUE]]),0)</f>
        <v>37</v>
      </c>
      <c r="G185" s="1"/>
      <c r="H185" s="7"/>
    </row>
    <row r="186" spans="1:8" ht="12.5" x14ac:dyDescent="0.25">
      <c r="A186" s="1">
        <v>10</v>
      </c>
      <c r="B186" s="2">
        <v>41186</v>
      </c>
      <c r="C186" s="4" t="s">
        <v>86</v>
      </c>
      <c r="D186" s="1">
        <v>32</v>
      </c>
      <c r="E186" s="1">
        <f>IFERROR(VALUE(UseTable[[#This Row],[LAB_VALUE]]),0)</f>
        <v>32</v>
      </c>
      <c r="G186" s="1"/>
      <c r="H186" s="7"/>
    </row>
    <row r="187" spans="1:8" ht="12.5" x14ac:dyDescent="0.25">
      <c r="A187" s="1">
        <v>10</v>
      </c>
      <c r="B187" s="2">
        <v>41221</v>
      </c>
      <c r="C187" s="4" t="s">
        <v>86</v>
      </c>
      <c r="D187" s="1">
        <v>65</v>
      </c>
      <c r="E187" s="1">
        <f>IFERROR(VALUE(UseTable[[#This Row],[LAB_VALUE]]),0)</f>
        <v>65</v>
      </c>
      <c r="G187" s="1"/>
      <c r="H187" s="7"/>
    </row>
    <row r="188" spans="1:8" ht="12.5" x14ac:dyDescent="0.25">
      <c r="A188" s="1">
        <v>11</v>
      </c>
      <c r="B188" s="2">
        <v>41220</v>
      </c>
      <c r="C188" s="4" t="s">
        <v>84</v>
      </c>
      <c r="D188" s="1">
        <v>845</v>
      </c>
      <c r="E188" s="1">
        <f>IFERROR(VALUE(UseTable[[#This Row],[LAB_VALUE]]),0)</f>
        <v>845</v>
      </c>
      <c r="G188" s="1"/>
      <c r="H188" s="7"/>
    </row>
    <row r="189" spans="1:8" ht="12.5" x14ac:dyDescent="0.25">
      <c r="A189" s="1">
        <v>11</v>
      </c>
      <c r="B189" s="2">
        <v>41248</v>
      </c>
      <c r="C189" s="4" t="s">
        <v>84</v>
      </c>
      <c r="D189" s="1">
        <v>326</v>
      </c>
      <c r="E189" s="1">
        <f>IFERROR(VALUE(UseTable[[#This Row],[LAB_VALUE]]),0)</f>
        <v>326</v>
      </c>
      <c r="G189" s="1"/>
      <c r="H189" s="7"/>
    </row>
    <row r="190" spans="1:8" ht="12.5" x14ac:dyDescent="0.25">
      <c r="A190" s="1">
        <v>11</v>
      </c>
      <c r="B190" s="2">
        <v>41220</v>
      </c>
      <c r="C190" s="4" t="s">
        <v>85</v>
      </c>
      <c r="D190" s="1">
        <v>8.8000000000000007</v>
      </c>
      <c r="E190" s="1">
        <f>IFERROR(VALUE(UseTable[[#This Row],[LAB_VALUE]]),0)</f>
        <v>8.8000000000000007</v>
      </c>
      <c r="G190" s="1"/>
      <c r="H190" s="7"/>
    </row>
    <row r="191" spans="1:8" ht="12.5" x14ac:dyDescent="0.25">
      <c r="A191" s="1">
        <v>11</v>
      </c>
      <c r="B191" s="2">
        <v>41233</v>
      </c>
      <c r="C191" s="4" t="s">
        <v>85</v>
      </c>
      <c r="D191" s="1">
        <v>8.1999999999999993</v>
      </c>
      <c r="E191" s="1">
        <f>IFERROR(VALUE(UseTable[[#This Row],[LAB_VALUE]]),0)</f>
        <v>8.1999999999999993</v>
      </c>
      <c r="G191" s="1"/>
      <c r="H191" s="7"/>
    </row>
    <row r="192" spans="1:8" ht="12.5" x14ac:dyDescent="0.25">
      <c r="A192" s="1">
        <v>11</v>
      </c>
      <c r="B192" s="2">
        <v>41248</v>
      </c>
      <c r="C192" s="4" t="s">
        <v>85</v>
      </c>
      <c r="D192" s="1">
        <v>9.6</v>
      </c>
      <c r="E192" s="1">
        <f>IFERROR(VALUE(UseTable[[#This Row],[LAB_VALUE]]),0)</f>
        <v>9.6</v>
      </c>
      <c r="G192" s="1"/>
      <c r="H192" s="7"/>
    </row>
    <row r="193" spans="1:8" ht="12.5" x14ac:dyDescent="0.25">
      <c r="A193" s="1">
        <v>11</v>
      </c>
      <c r="B193" s="2">
        <v>41220</v>
      </c>
      <c r="C193" s="4" t="s">
        <v>86</v>
      </c>
      <c r="D193" s="1">
        <v>38</v>
      </c>
      <c r="E193" s="1">
        <f>IFERROR(VALUE(UseTable[[#This Row],[LAB_VALUE]]),0)</f>
        <v>38</v>
      </c>
      <c r="G193" s="1"/>
      <c r="H193" s="7"/>
    </row>
    <row r="194" spans="1:8" ht="12.5" x14ac:dyDescent="0.25">
      <c r="A194" s="1">
        <v>11</v>
      </c>
      <c r="B194" s="2">
        <v>41248</v>
      </c>
      <c r="C194" s="4" t="s">
        <v>86</v>
      </c>
      <c r="D194" s="1">
        <v>27</v>
      </c>
      <c r="E194" s="1">
        <f>IFERROR(VALUE(UseTable[[#This Row],[LAB_VALUE]]),0)</f>
        <v>27</v>
      </c>
      <c r="G194" s="1"/>
      <c r="H194" s="7"/>
    </row>
    <row r="195" spans="1:8" ht="12.5" x14ac:dyDescent="0.25">
      <c r="A195" s="1">
        <v>12</v>
      </c>
      <c r="B195" s="2">
        <v>41094</v>
      </c>
      <c r="C195" s="4" t="s">
        <v>84</v>
      </c>
      <c r="D195" s="1">
        <v>654</v>
      </c>
      <c r="E195" s="1">
        <f>IFERROR(VALUE(UseTable[[#This Row],[LAB_VALUE]]),0)</f>
        <v>654</v>
      </c>
      <c r="G195" s="1"/>
      <c r="H195" s="7"/>
    </row>
    <row r="196" spans="1:8" ht="12.5" x14ac:dyDescent="0.25">
      <c r="A196" s="1">
        <v>12</v>
      </c>
      <c r="B196" s="2">
        <v>41123</v>
      </c>
      <c r="C196" s="4" t="s">
        <v>84</v>
      </c>
      <c r="D196" s="1">
        <v>586</v>
      </c>
      <c r="E196" s="1">
        <f>IFERROR(VALUE(UseTable[[#This Row],[LAB_VALUE]]),0)</f>
        <v>586</v>
      </c>
      <c r="G196" s="1"/>
      <c r="H196" s="7"/>
    </row>
    <row r="197" spans="1:8" ht="12.5" x14ac:dyDescent="0.25">
      <c r="A197" s="1">
        <v>12</v>
      </c>
      <c r="B197" s="2">
        <v>41157</v>
      </c>
      <c r="C197" s="4" t="s">
        <v>84</v>
      </c>
      <c r="D197" s="1">
        <v>673</v>
      </c>
      <c r="E197" s="1">
        <f>IFERROR(VALUE(UseTable[[#This Row],[LAB_VALUE]]),0)</f>
        <v>673</v>
      </c>
      <c r="G197" s="1"/>
      <c r="H197" s="7"/>
    </row>
    <row r="198" spans="1:8" ht="12.5" x14ac:dyDescent="0.25">
      <c r="A198" s="1">
        <v>12</v>
      </c>
      <c r="B198" s="2">
        <v>41185</v>
      </c>
      <c r="C198" s="4" t="s">
        <v>84</v>
      </c>
      <c r="D198" s="1">
        <v>512</v>
      </c>
      <c r="E198" s="1">
        <f>IFERROR(VALUE(UseTable[[#This Row],[LAB_VALUE]]),0)</f>
        <v>512</v>
      </c>
      <c r="G198" s="1"/>
      <c r="H198" s="7"/>
    </row>
    <row r="199" spans="1:8" ht="12.5" x14ac:dyDescent="0.25">
      <c r="A199" s="1">
        <v>12</v>
      </c>
      <c r="B199" s="2">
        <v>41094</v>
      </c>
      <c r="C199" s="4" t="s">
        <v>85</v>
      </c>
      <c r="D199" s="1">
        <v>10.199999999999999</v>
      </c>
      <c r="E199" s="1">
        <f>IFERROR(VALUE(UseTable[[#This Row],[LAB_VALUE]]),0)</f>
        <v>10.199999999999999</v>
      </c>
      <c r="G199" s="1"/>
      <c r="H199" s="7"/>
    </row>
    <row r="200" spans="1:8" ht="12.5" x14ac:dyDescent="0.25">
      <c r="A200" s="1">
        <v>12</v>
      </c>
      <c r="B200" s="2">
        <v>41110</v>
      </c>
      <c r="C200" s="4" t="s">
        <v>85</v>
      </c>
      <c r="D200" s="1">
        <v>9.6</v>
      </c>
      <c r="E200" s="1">
        <f>IFERROR(VALUE(UseTable[[#This Row],[LAB_VALUE]]),0)</f>
        <v>9.6</v>
      </c>
      <c r="G200" s="1"/>
      <c r="H200" s="7"/>
    </row>
    <row r="201" spans="1:8" ht="12.5" x14ac:dyDescent="0.25">
      <c r="A201" s="1">
        <v>12</v>
      </c>
      <c r="B201" s="2">
        <v>41123</v>
      </c>
      <c r="C201" s="4" t="s">
        <v>85</v>
      </c>
      <c r="D201" s="1">
        <v>9.4</v>
      </c>
      <c r="E201" s="1">
        <f>IFERROR(VALUE(UseTable[[#This Row],[LAB_VALUE]]),0)</f>
        <v>9.4</v>
      </c>
      <c r="G201" s="1"/>
      <c r="H201" s="7"/>
    </row>
    <row r="202" spans="1:8" ht="12.5" x14ac:dyDescent="0.25">
      <c r="A202" s="1">
        <v>12</v>
      </c>
      <c r="B202" s="2">
        <v>41150</v>
      </c>
      <c r="C202" s="4" t="s">
        <v>85</v>
      </c>
      <c r="D202" s="1">
        <v>8.6999999999999993</v>
      </c>
      <c r="E202" s="1">
        <f>IFERROR(VALUE(UseTable[[#This Row],[LAB_VALUE]]),0)</f>
        <v>8.6999999999999993</v>
      </c>
      <c r="G202" s="1"/>
      <c r="H202" s="7"/>
    </row>
    <row r="203" spans="1:8" ht="12.5" x14ac:dyDescent="0.25">
      <c r="A203" s="1">
        <v>12</v>
      </c>
      <c r="B203" s="2">
        <v>41152</v>
      </c>
      <c r="C203" s="4" t="s">
        <v>85</v>
      </c>
      <c r="D203" s="1">
        <v>8.5</v>
      </c>
      <c r="E203" s="1">
        <f>IFERROR(VALUE(UseTable[[#This Row],[LAB_VALUE]]),0)</f>
        <v>8.5</v>
      </c>
      <c r="G203" s="1"/>
      <c r="H203" s="7"/>
    </row>
    <row r="204" spans="1:8" ht="12.5" x14ac:dyDescent="0.25">
      <c r="A204" s="1">
        <v>12</v>
      </c>
      <c r="B204" s="2">
        <v>41157</v>
      </c>
      <c r="C204" s="4" t="s">
        <v>85</v>
      </c>
      <c r="D204" s="1">
        <v>9.3000000000000007</v>
      </c>
      <c r="E204" s="1">
        <f>IFERROR(VALUE(UseTable[[#This Row],[LAB_VALUE]]),0)</f>
        <v>9.3000000000000007</v>
      </c>
      <c r="G204" s="1"/>
      <c r="H204" s="7"/>
    </row>
    <row r="205" spans="1:8" ht="12.5" x14ac:dyDescent="0.25">
      <c r="A205" s="1">
        <v>12</v>
      </c>
      <c r="B205" s="2">
        <v>41171</v>
      </c>
      <c r="C205" s="4" t="s">
        <v>85</v>
      </c>
      <c r="D205" s="1">
        <v>10</v>
      </c>
      <c r="E205" s="1">
        <f>IFERROR(VALUE(UseTable[[#This Row],[LAB_VALUE]]),0)</f>
        <v>10</v>
      </c>
      <c r="G205" s="1"/>
      <c r="H205" s="7"/>
    </row>
    <row r="206" spans="1:8" ht="12.5" x14ac:dyDescent="0.25">
      <c r="A206" s="1">
        <v>12</v>
      </c>
      <c r="B206" s="2">
        <v>41185</v>
      </c>
      <c r="C206" s="4" t="s">
        <v>85</v>
      </c>
      <c r="D206" s="1">
        <v>10.4</v>
      </c>
      <c r="E206" s="1">
        <f>IFERROR(VALUE(UseTable[[#This Row],[LAB_VALUE]]),0)</f>
        <v>10.4</v>
      </c>
      <c r="G206" s="1"/>
      <c r="H206" s="7"/>
    </row>
    <row r="207" spans="1:8" ht="12.5" x14ac:dyDescent="0.25">
      <c r="A207" s="1">
        <v>12</v>
      </c>
      <c r="B207" s="2">
        <v>41199</v>
      </c>
      <c r="C207" s="4" t="s">
        <v>85</v>
      </c>
      <c r="D207" s="1">
        <v>9.6</v>
      </c>
      <c r="E207" s="1">
        <f>IFERROR(VALUE(UseTable[[#This Row],[LAB_VALUE]]),0)</f>
        <v>9.6</v>
      </c>
      <c r="G207" s="1"/>
      <c r="H207" s="7"/>
    </row>
    <row r="208" spans="1:8" ht="12.5" x14ac:dyDescent="0.25">
      <c r="A208" s="1">
        <v>12</v>
      </c>
      <c r="B208" s="2">
        <v>41094</v>
      </c>
      <c r="C208" s="4" t="s">
        <v>86</v>
      </c>
      <c r="D208" s="1">
        <v>16</v>
      </c>
      <c r="E208" s="1">
        <f>IFERROR(VALUE(UseTable[[#This Row],[LAB_VALUE]]),0)</f>
        <v>16</v>
      </c>
      <c r="G208" s="1"/>
      <c r="H208" s="7"/>
    </row>
    <row r="209" spans="1:8" ht="12.5" x14ac:dyDescent="0.25">
      <c r="A209" s="1">
        <v>12</v>
      </c>
      <c r="B209" s="2">
        <v>41123</v>
      </c>
      <c r="C209" s="4" t="s">
        <v>86</v>
      </c>
      <c r="D209" s="1">
        <v>19</v>
      </c>
      <c r="E209" s="1">
        <f>IFERROR(VALUE(UseTable[[#This Row],[LAB_VALUE]]),0)</f>
        <v>19</v>
      </c>
      <c r="G209" s="1"/>
      <c r="H209" s="7"/>
    </row>
    <row r="210" spans="1:8" ht="12.5" x14ac:dyDescent="0.25">
      <c r="A210" s="1">
        <v>12</v>
      </c>
      <c r="B210" s="2">
        <v>41157</v>
      </c>
      <c r="C210" s="4" t="s">
        <v>86</v>
      </c>
      <c r="D210" s="1">
        <v>21</v>
      </c>
      <c r="E210" s="1">
        <f>IFERROR(VALUE(UseTable[[#This Row],[LAB_VALUE]]),0)</f>
        <v>21</v>
      </c>
      <c r="G210" s="1"/>
      <c r="H210" s="7"/>
    </row>
    <row r="211" spans="1:8" ht="12.5" x14ac:dyDescent="0.25">
      <c r="A211" s="1">
        <v>12</v>
      </c>
      <c r="B211" s="2">
        <v>41185</v>
      </c>
      <c r="C211" s="4" t="s">
        <v>86</v>
      </c>
      <c r="D211" s="1">
        <v>19</v>
      </c>
      <c r="E211" s="1">
        <f>IFERROR(VALUE(UseTable[[#This Row],[LAB_VALUE]]),0)</f>
        <v>19</v>
      </c>
      <c r="G211" s="1"/>
      <c r="H211" s="7"/>
    </row>
    <row r="212" spans="1:8" ht="12.5" x14ac:dyDescent="0.25">
      <c r="A212" s="1" t="e">
        <v>#N/A</v>
      </c>
      <c r="B212" s="2">
        <v>41094</v>
      </c>
      <c r="C212" s="4" t="s">
        <v>84</v>
      </c>
      <c r="D212" s="1">
        <v>694</v>
      </c>
      <c r="E212" s="1">
        <f>IFERROR(VALUE(UseTable[[#This Row],[LAB_VALUE]]),0)</f>
        <v>694</v>
      </c>
      <c r="G212" s="1"/>
      <c r="H212" s="7"/>
    </row>
    <row r="213" spans="1:8" ht="12.5" x14ac:dyDescent="0.25">
      <c r="A213" s="1" t="e">
        <v>#N/A</v>
      </c>
      <c r="B213" s="2">
        <v>41122</v>
      </c>
      <c r="C213" s="4" t="s">
        <v>84</v>
      </c>
      <c r="D213" s="1">
        <v>955</v>
      </c>
      <c r="E213" s="1">
        <f>IFERROR(VALUE(UseTable[[#This Row],[LAB_VALUE]]),0)</f>
        <v>955</v>
      </c>
      <c r="G213" s="1"/>
      <c r="H213" s="7"/>
    </row>
    <row r="214" spans="1:8" ht="12.5" x14ac:dyDescent="0.25">
      <c r="A214" s="1" t="e">
        <v>#N/A</v>
      </c>
      <c r="B214" s="2">
        <v>41172</v>
      </c>
      <c r="C214" s="4" t="s">
        <v>84</v>
      </c>
      <c r="D214" s="1">
        <v>675</v>
      </c>
      <c r="E214" s="1">
        <f>IFERROR(VALUE(UseTable[[#This Row],[LAB_VALUE]]),0)</f>
        <v>675</v>
      </c>
      <c r="G214" s="1"/>
      <c r="H214" s="7"/>
    </row>
    <row r="215" spans="1:8" ht="12.5" x14ac:dyDescent="0.25">
      <c r="A215" s="1" t="e">
        <v>#N/A</v>
      </c>
      <c r="B215" s="2">
        <v>41185</v>
      </c>
      <c r="C215" s="4" t="s">
        <v>84</v>
      </c>
      <c r="D215" s="1">
        <v>1049</v>
      </c>
      <c r="E215" s="1">
        <f>IFERROR(VALUE(UseTable[[#This Row],[LAB_VALUE]]),0)</f>
        <v>1049</v>
      </c>
      <c r="G215" s="1"/>
      <c r="H215" s="7"/>
    </row>
    <row r="216" spans="1:8" ht="12.5" x14ac:dyDescent="0.25">
      <c r="A216" s="1" t="e">
        <v>#N/A</v>
      </c>
      <c r="B216" s="2">
        <v>41220</v>
      </c>
      <c r="C216" s="4" t="s">
        <v>84</v>
      </c>
      <c r="D216" s="1">
        <v>626</v>
      </c>
      <c r="E216" s="1">
        <f>IFERROR(VALUE(UseTable[[#This Row],[LAB_VALUE]]),0)</f>
        <v>626</v>
      </c>
      <c r="G216" s="1"/>
      <c r="H216" s="7"/>
    </row>
    <row r="217" spans="1:8" ht="12.5" x14ac:dyDescent="0.25">
      <c r="A217" s="1" t="e">
        <v>#N/A</v>
      </c>
      <c r="B217" s="2">
        <v>41094</v>
      </c>
      <c r="C217" s="4" t="s">
        <v>85</v>
      </c>
      <c r="D217" s="1">
        <v>11.7</v>
      </c>
      <c r="E217" s="1">
        <f>IFERROR(VALUE(UseTable[[#This Row],[LAB_VALUE]]),0)</f>
        <v>11.7</v>
      </c>
      <c r="G217" s="1"/>
      <c r="H217" s="7"/>
    </row>
    <row r="218" spans="1:8" ht="12.5" x14ac:dyDescent="0.25">
      <c r="A218" s="1" t="e">
        <v>#N/A</v>
      </c>
      <c r="B218" s="2">
        <v>41101</v>
      </c>
      <c r="C218" s="4" t="s">
        <v>85</v>
      </c>
      <c r="D218" s="1">
        <v>12.1</v>
      </c>
      <c r="E218" s="1">
        <f>IFERROR(VALUE(UseTable[[#This Row],[LAB_VALUE]]),0)</f>
        <v>12.1</v>
      </c>
      <c r="G218" s="1"/>
      <c r="H218" s="7"/>
    </row>
    <row r="219" spans="1:8" ht="12.5" x14ac:dyDescent="0.25">
      <c r="A219" s="1" t="e">
        <v>#N/A</v>
      </c>
      <c r="B219" s="2">
        <v>41108</v>
      </c>
      <c r="C219" s="4" t="s">
        <v>85</v>
      </c>
      <c r="D219" s="1">
        <v>11.8</v>
      </c>
      <c r="E219" s="1">
        <f>IFERROR(VALUE(UseTable[[#This Row],[LAB_VALUE]]),0)</f>
        <v>11.8</v>
      </c>
      <c r="G219" s="1"/>
      <c r="H219" s="7"/>
    </row>
    <row r="220" spans="1:8" ht="12.5" x14ac:dyDescent="0.25">
      <c r="A220" s="1" t="e">
        <v>#N/A</v>
      </c>
      <c r="B220" s="2">
        <v>41115</v>
      </c>
      <c r="C220" s="4" t="s">
        <v>85</v>
      </c>
      <c r="D220" s="1">
        <v>12</v>
      </c>
      <c r="E220" s="1">
        <f>IFERROR(VALUE(UseTable[[#This Row],[LAB_VALUE]]),0)</f>
        <v>12</v>
      </c>
      <c r="G220" s="1"/>
      <c r="H220" s="7"/>
    </row>
    <row r="221" spans="1:8" ht="12.5" x14ac:dyDescent="0.25">
      <c r="A221" s="1" t="e">
        <v>#N/A</v>
      </c>
      <c r="B221" s="2">
        <v>41122</v>
      </c>
      <c r="C221" s="4" t="s">
        <v>85</v>
      </c>
      <c r="D221" s="1">
        <v>12.2</v>
      </c>
      <c r="E221" s="1">
        <f>IFERROR(VALUE(UseTable[[#This Row],[LAB_VALUE]]),0)</f>
        <v>12.2</v>
      </c>
      <c r="G221" s="1"/>
      <c r="H221" s="7"/>
    </row>
    <row r="222" spans="1:8" ht="12.5" x14ac:dyDescent="0.25">
      <c r="A222" s="1" t="e">
        <v>#N/A</v>
      </c>
      <c r="B222" s="2">
        <v>41129</v>
      </c>
      <c r="C222" s="4" t="s">
        <v>85</v>
      </c>
      <c r="D222" s="1">
        <v>12.7</v>
      </c>
      <c r="E222" s="1">
        <f>IFERROR(VALUE(UseTable[[#This Row],[LAB_VALUE]]),0)</f>
        <v>12.7</v>
      </c>
      <c r="G222" s="1"/>
      <c r="H222" s="7"/>
    </row>
    <row r="223" spans="1:8" ht="12.5" x14ac:dyDescent="0.25">
      <c r="A223" s="1" t="e">
        <v>#N/A</v>
      </c>
      <c r="B223" s="2">
        <v>41136</v>
      </c>
      <c r="C223" s="4" t="s">
        <v>85</v>
      </c>
      <c r="D223" s="1">
        <v>12</v>
      </c>
      <c r="E223" s="1">
        <f>IFERROR(VALUE(UseTable[[#This Row],[LAB_VALUE]]),0)</f>
        <v>12</v>
      </c>
      <c r="G223" s="1"/>
      <c r="H223" s="7"/>
    </row>
    <row r="224" spans="1:8" ht="12.5" x14ac:dyDescent="0.25">
      <c r="A224" s="1" t="e">
        <v>#N/A</v>
      </c>
      <c r="B224" s="2">
        <v>41143</v>
      </c>
      <c r="C224" s="4" t="s">
        <v>85</v>
      </c>
      <c r="D224" s="1">
        <v>12.2</v>
      </c>
      <c r="E224" s="1">
        <f>IFERROR(VALUE(UseTable[[#This Row],[LAB_VALUE]]),0)</f>
        <v>12.2</v>
      </c>
      <c r="G224" s="1"/>
      <c r="H224" s="7"/>
    </row>
    <row r="225" spans="1:8" ht="12.5" x14ac:dyDescent="0.25">
      <c r="A225" s="1" t="e">
        <v>#N/A</v>
      </c>
      <c r="B225" s="2">
        <v>41173</v>
      </c>
      <c r="C225" s="4" t="s">
        <v>85</v>
      </c>
      <c r="D225" s="1">
        <v>12.2</v>
      </c>
      <c r="E225" s="1">
        <f>IFERROR(VALUE(UseTable[[#This Row],[LAB_VALUE]]),0)</f>
        <v>12.2</v>
      </c>
      <c r="G225" s="1"/>
      <c r="H225" s="7"/>
    </row>
    <row r="226" spans="1:8" ht="12.5" x14ac:dyDescent="0.25">
      <c r="A226" s="1" t="e">
        <v>#N/A</v>
      </c>
      <c r="B226" s="2">
        <v>41185</v>
      </c>
      <c r="C226" s="4" t="s">
        <v>85</v>
      </c>
      <c r="D226" s="1">
        <v>12.8</v>
      </c>
      <c r="E226" s="1">
        <f>IFERROR(VALUE(UseTable[[#This Row],[LAB_VALUE]]),0)</f>
        <v>12.8</v>
      </c>
      <c r="G226" s="1"/>
      <c r="H226" s="7"/>
    </row>
    <row r="227" spans="1:8" ht="12.5" x14ac:dyDescent="0.25">
      <c r="A227" s="1" t="e">
        <v>#N/A</v>
      </c>
      <c r="B227" s="2">
        <v>41199</v>
      </c>
      <c r="C227" s="4" t="s">
        <v>85</v>
      </c>
      <c r="D227" s="1">
        <v>13.3</v>
      </c>
      <c r="E227" s="1">
        <f>IFERROR(VALUE(UseTable[[#This Row],[LAB_VALUE]]),0)</f>
        <v>13.3</v>
      </c>
      <c r="G227" s="1"/>
      <c r="H227" s="7"/>
    </row>
    <row r="228" spans="1:8" ht="12.5" x14ac:dyDescent="0.25">
      <c r="A228" s="1" t="e">
        <v>#N/A</v>
      </c>
      <c r="B228" s="2">
        <v>41204</v>
      </c>
      <c r="C228" s="4" t="s">
        <v>85</v>
      </c>
      <c r="D228" s="1">
        <v>14.1</v>
      </c>
      <c r="E228" s="1">
        <f>IFERROR(VALUE(UseTable[[#This Row],[LAB_VALUE]]),0)</f>
        <v>14.1</v>
      </c>
      <c r="G228" s="1"/>
      <c r="H228" s="7"/>
    </row>
    <row r="229" spans="1:8" ht="12.5" x14ac:dyDescent="0.25">
      <c r="A229" s="1" t="e">
        <v>#N/A</v>
      </c>
      <c r="B229" s="2">
        <v>41220</v>
      </c>
      <c r="C229" s="4" t="s">
        <v>85</v>
      </c>
      <c r="D229" s="1">
        <v>12.4</v>
      </c>
      <c r="E229" s="1">
        <f>IFERROR(VALUE(UseTable[[#This Row],[LAB_VALUE]]),0)</f>
        <v>12.4</v>
      </c>
      <c r="G229" s="1"/>
      <c r="H229" s="7"/>
    </row>
    <row r="230" spans="1:8" ht="12.5" x14ac:dyDescent="0.25">
      <c r="A230" s="1" t="e">
        <v>#N/A</v>
      </c>
      <c r="B230" s="2">
        <v>41233</v>
      </c>
      <c r="C230" s="4" t="s">
        <v>85</v>
      </c>
      <c r="D230" s="1">
        <v>12.9</v>
      </c>
      <c r="E230" s="1">
        <f>IFERROR(VALUE(UseTable[[#This Row],[LAB_VALUE]]),0)</f>
        <v>12.9</v>
      </c>
      <c r="G230" s="1"/>
      <c r="H230" s="7"/>
    </row>
    <row r="231" spans="1:8" ht="12.5" x14ac:dyDescent="0.25">
      <c r="A231" s="1" t="e">
        <v>#N/A</v>
      </c>
      <c r="B231" s="2">
        <v>41234</v>
      </c>
      <c r="C231" s="4" t="s">
        <v>85</v>
      </c>
      <c r="D231" s="1">
        <v>11.6</v>
      </c>
      <c r="E231" s="1">
        <f>IFERROR(VALUE(UseTable[[#This Row],[LAB_VALUE]]),0)</f>
        <v>11.6</v>
      </c>
      <c r="G231" s="1"/>
      <c r="H231" s="7"/>
    </row>
    <row r="232" spans="1:8" ht="12.5" x14ac:dyDescent="0.25">
      <c r="A232" s="1" t="e">
        <v>#N/A</v>
      </c>
      <c r="B232" s="2">
        <v>41094</v>
      </c>
      <c r="C232" s="4" t="s">
        <v>86</v>
      </c>
      <c r="D232" s="1">
        <v>22</v>
      </c>
      <c r="E232" s="1">
        <f>IFERROR(VALUE(UseTable[[#This Row],[LAB_VALUE]]),0)</f>
        <v>22</v>
      </c>
      <c r="G232" s="1"/>
      <c r="H232" s="7"/>
    </row>
    <row r="233" spans="1:8" ht="12.5" x14ac:dyDescent="0.25">
      <c r="A233" s="1" t="e">
        <v>#N/A</v>
      </c>
      <c r="B233" s="2">
        <v>41122</v>
      </c>
      <c r="C233" s="4" t="s">
        <v>86</v>
      </c>
      <c r="D233" s="1">
        <v>22</v>
      </c>
      <c r="E233" s="1">
        <f>IFERROR(VALUE(UseTable[[#This Row],[LAB_VALUE]]),0)</f>
        <v>22</v>
      </c>
      <c r="G233" s="1"/>
      <c r="H233" s="7"/>
    </row>
    <row r="234" spans="1:8" ht="12.5" x14ac:dyDescent="0.25">
      <c r="A234" s="1" t="e">
        <v>#N/A</v>
      </c>
      <c r="B234" s="2">
        <v>41172</v>
      </c>
      <c r="C234" s="4" t="s">
        <v>86</v>
      </c>
      <c r="D234" s="1">
        <v>33</v>
      </c>
      <c r="E234" s="1">
        <f>IFERROR(VALUE(UseTable[[#This Row],[LAB_VALUE]]),0)</f>
        <v>33</v>
      </c>
      <c r="G234" s="1"/>
      <c r="H234" s="7"/>
    </row>
    <row r="235" spans="1:8" ht="12.5" x14ac:dyDescent="0.25">
      <c r="A235" s="1" t="e">
        <v>#N/A</v>
      </c>
      <c r="B235" s="2">
        <v>41185</v>
      </c>
      <c r="C235" s="4" t="s">
        <v>86</v>
      </c>
      <c r="D235" s="1">
        <v>25</v>
      </c>
      <c r="E235" s="1">
        <f>IFERROR(VALUE(UseTable[[#This Row],[LAB_VALUE]]),0)</f>
        <v>25</v>
      </c>
      <c r="G235" s="1"/>
      <c r="H235" s="7"/>
    </row>
    <row r="236" spans="1:8" ht="12.5" x14ac:dyDescent="0.25">
      <c r="A236" s="1" t="e">
        <v>#N/A</v>
      </c>
      <c r="B236" s="2">
        <v>41220</v>
      </c>
      <c r="C236" s="4" t="s">
        <v>86</v>
      </c>
      <c r="D236" s="1">
        <v>27</v>
      </c>
      <c r="E236" s="1">
        <f>IFERROR(VALUE(UseTable[[#This Row],[LAB_VALUE]]),0)</f>
        <v>27</v>
      </c>
      <c r="G236" s="1"/>
      <c r="H236" s="7"/>
    </row>
    <row r="237" spans="1:8" ht="12.5" x14ac:dyDescent="0.25">
      <c r="A237" s="1">
        <v>14</v>
      </c>
      <c r="B237" s="2">
        <v>41094</v>
      </c>
      <c r="C237" s="4" t="s">
        <v>84</v>
      </c>
      <c r="D237" s="1">
        <v>696</v>
      </c>
      <c r="E237" s="1">
        <f>IFERROR(VALUE(UseTable[[#This Row],[LAB_VALUE]]),0)</f>
        <v>696</v>
      </c>
      <c r="G237" s="1"/>
      <c r="H237" s="7"/>
    </row>
    <row r="238" spans="1:8" ht="12.5" x14ac:dyDescent="0.25">
      <c r="A238" s="1">
        <v>14</v>
      </c>
      <c r="B238" s="2">
        <v>41122</v>
      </c>
      <c r="C238" s="4" t="s">
        <v>84</v>
      </c>
      <c r="D238" s="1">
        <v>1284</v>
      </c>
      <c r="E238" s="1">
        <f>IFERROR(VALUE(UseTable[[#This Row],[LAB_VALUE]]),0)</f>
        <v>1284</v>
      </c>
      <c r="G238" s="1"/>
      <c r="H238" s="7"/>
    </row>
    <row r="239" spans="1:8" ht="12.5" x14ac:dyDescent="0.25">
      <c r="A239" s="1">
        <v>14</v>
      </c>
      <c r="B239" s="2">
        <v>41157</v>
      </c>
      <c r="C239" s="4" t="s">
        <v>84</v>
      </c>
      <c r="D239" s="1">
        <v>1462</v>
      </c>
      <c r="E239" s="1">
        <f>IFERROR(VALUE(UseTable[[#This Row],[LAB_VALUE]]),0)</f>
        <v>1462</v>
      </c>
      <c r="G239" s="1"/>
      <c r="H239" s="7"/>
    </row>
    <row r="240" spans="1:8" ht="12.5" x14ac:dyDescent="0.25">
      <c r="A240" s="1">
        <v>14</v>
      </c>
      <c r="B240" s="2">
        <v>41094</v>
      </c>
      <c r="C240" s="4" t="s">
        <v>85</v>
      </c>
      <c r="D240" s="1">
        <v>10.8</v>
      </c>
      <c r="E240" s="1">
        <f>IFERROR(VALUE(UseTable[[#This Row],[LAB_VALUE]]),0)</f>
        <v>10.8</v>
      </c>
      <c r="G240" s="1"/>
      <c r="H240" s="7"/>
    </row>
    <row r="241" spans="1:8" ht="12.5" x14ac:dyDescent="0.25">
      <c r="A241" s="1">
        <v>14</v>
      </c>
      <c r="B241" s="2">
        <v>41108</v>
      </c>
      <c r="C241" s="4" t="s">
        <v>85</v>
      </c>
      <c r="D241" s="1">
        <v>11.2</v>
      </c>
      <c r="E241" s="1">
        <f>IFERROR(VALUE(UseTable[[#This Row],[LAB_VALUE]]),0)</f>
        <v>11.2</v>
      </c>
      <c r="G241" s="1"/>
      <c r="H241" s="7"/>
    </row>
    <row r="242" spans="1:8" ht="12.5" x14ac:dyDescent="0.25">
      <c r="A242" s="1">
        <v>14</v>
      </c>
      <c r="B242" s="2">
        <v>41122</v>
      </c>
      <c r="C242" s="4" t="s">
        <v>85</v>
      </c>
      <c r="D242" s="1">
        <v>11</v>
      </c>
      <c r="E242" s="1">
        <f>IFERROR(VALUE(UseTable[[#This Row],[LAB_VALUE]]),0)</f>
        <v>11</v>
      </c>
      <c r="G242" s="1"/>
      <c r="H242" s="7"/>
    </row>
    <row r="243" spans="1:8" ht="12.5" x14ac:dyDescent="0.25">
      <c r="A243" s="1">
        <v>14</v>
      </c>
      <c r="B243" s="2">
        <v>41136</v>
      </c>
      <c r="C243" s="4" t="s">
        <v>85</v>
      </c>
      <c r="D243" s="1">
        <v>11.1</v>
      </c>
      <c r="E243" s="1">
        <f>IFERROR(VALUE(UseTable[[#This Row],[LAB_VALUE]]),0)</f>
        <v>11.1</v>
      </c>
      <c r="G243" s="1"/>
      <c r="H243" s="7"/>
    </row>
    <row r="244" spans="1:8" ht="12.5" x14ac:dyDescent="0.25">
      <c r="A244" s="1">
        <v>14</v>
      </c>
      <c r="B244" s="2">
        <v>41157</v>
      </c>
      <c r="C244" s="4" t="s">
        <v>85</v>
      </c>
      <c r="D244" s="1">
        <v>11.9</v>
      </c>
      <c r="E244" s="1">
        <f>IFERROR(VALUE(UseTable[[#This Row],[LAB_VALUE]]),0)</f>
        <v>11.9</v>
      </c>
      <c r="G244" s="1"/>
      <c r="H244" s="7"/>
    </row>
    <row r="245" spans="1:8" ht="12.5" x14ac:dyDescent="0.25">
      <c r="A245" s="1">
        <v>14</v>
      </c>
      <c r="B245" s="2">
        <v>41171</v>
      </c>
      <c r="C245" s="4" t="s">
        <v>85</v>
      </c>
      <c r="D245" s="1">
        <v>11.1</v>
      </c>
      <c r="E245" s="1">
        <f>IFERROR(VALUE(UseTable[[#This Row],[LAB_VALUE]]),0)</f>
        <v>11.1</v>
      </c>
      <c r="G245" s="1"/>
      <c r="H245" s="7"/>
    </row>
    <row r="246" spans="1:8" ht="12.5" x14ac:dyDescent="0.25">
      <c r="A246" s="1">
        <v>14</v>
      </c>
      <c r="B246" s="2">
        <v>41094</v>
      </c>
      <c r="C246" s="4" t="s">
        <v>86</v>
      </c>
      <c r="D246" s="1">
        <v>19</v>
      </c>
      <c r="E246" s="1">
        <f>IFERROR(VALUE(UseTable[[#This Row],[LAB_VALUE]]),0)</f>
        <v>19</v>
      </c>
      <c r="G246" s="1"/>
      <c r="H246" s="7"/>
    </row>
    <row r="247" spans="1:8" ht="12.5" x14ac:dyDescent="0.25">
      <c r="A247" s="1">
        <v>14</v>
      </c>
      <c r="B247" s="2">
        <v>41122</v>
      </c>
      <c r="C247" s="4" t="s">
        <v>86</v>
      </c>
      <c r="D247" s="1">
        <v>14</v>
      </c>
      <c r="E247" s="1">
        <f>IFERROR(VALUE(UseTable[[#This Row],[LAB_VALUE]]),0)</f>
        <v>14</v>
      </c>
      <c r="G247" s="1"/>
      <c r="H247" s="7"/>
    </row>
    <row r="248" spans="1:8" ht="12.5" x14ac:dyDescent="0.25">
      <c r="A248" s="1">
        <v>14</v>
      </c>
      <c r="B248" s="2">
        <v>41157</v>
      </c>
      <c r="C248" s="4" t="s">
        <v>86</v>
      </c>
      <c r="D248" s="1">
        <v>34</v>
      </c>
      <c r="E248" s="1">
        <f>IFERROR(VALUE(UseTable[[#This Row],[LAB_VALUE]]),0)</f>
        <v>34</v>
      </c>
      <c r="G248" s="1"/>
      <c r="H248" s="7"/>
    </row>
    <row r="249" spans="1:8" ht="12.5" x14ac:dyDescent="0.25">
      <c r="A249" s="1">
        <v>15</v>
      </c>
      <c r="B249" s="2">
        <v>41094</v>
      </c>
      <c r="C249" s="4" t="s">
        <v>84</v>
      </c>
      <c r="D249" s="1">
        <v>984</v>
      </c>
      <c r="E249" s="1">
        <f>IFERROR(VALUE(UseTable[[#This Row],[LAB_VALUE]]),0)</f>
        <v>984</v>
      </c>
      <c r="G249" s="1"/>
      <c r="H249" s="7"/>
    </row>
    <row r="250" spans="1:8" ht="12.5" x14ac:dyDescent="0.25">
      <c r="A250" s="1">
        <v>15</v>
      </c>
      <c r="B250" s="2">
        <v>41122</v>
      </c>
      <c r="C250" s="4" t="s">
        <v>84</v>
      </c>
      <c r="D250" s="1">
        <v>949</v>
      </c>
      <c r="E250" s="1">
        <f>IFERROR(VALUE(UseTable[[#This Row],[LAB_VALUE]]),0)</f>
        <v>949</v>
      </c>
      <c r="G250" s="1"/>
      <c r="H250" s="7"/>
    </row>
    <row r="251" spans="1:8" ht="12.5" x14ac:dyDescent="0.25">
      <c r="A251" s="1">
        <v>15</v>
      </c>
      <c r="B251" s="2">
        <v>41157</v>
      </c>
      <c r="C251" s="4" t="s">
        <v>84</v>
      </c>
      <c r="D251" s="1">
        <v>728</v>
      </c>
      <c r="E251" s="1">
        <f>IFERROR(VALUE(UseTable[[#This Row],[LAB_VALUE]]),0)</f>
        <v>728</v>
      </c>
      <c r="G251" s="1"/>
      <c r="H251" s="7"/>
    </row>
    <row r="252" spans="1:8" ht="12.5" x14ac:dyDescent="0.25">
      <c r="A252" s="1">
        <v>15</v>
      </c>
      <c r="B252" s="2">
        <v>41185</v>
      </c>
      <c r="C252" s="4" t="s">
        <v>84</v>
      </c>
      <c r="D252" s="1">
        <v>721</v>
      </c>
      <c r="E252" s="1">
        <f>IFERROR(VALUE(UseTable[[#This Row],[LAB_VALUE]]),0)</f>
        <v>721</v>
      </c>
      <c r="G252" s="1"/>
      <c r="H252" s="7"/>
    </row>
    <row r="253" spans="1:8" ht="12.5" x14ac:dyDescent="0.25">
      <c r="A253" s="1">
        <v>15</v>
      </c>
      <c r="B253" s="2">
        <v>41220</v>
      </c>
      <c r="C253" s="4" t="s">
        <v>84</v>
      </c>
      <c r="D253" s="1">
        <v>742</v>
      </c>
      <c r="E253" s="1">
        <f>IFERROR(VALUE(UseTable[[#This Row],[LAB_VALUE]]),0)</f>
        <v>742</v>
      </c>
      <c r="G253" s="1"/>
      <c r="H253" s="7"/>
    </row>
    <row r="254" spans="1:8" ht="12.5" x14ac:dyDescent="0.25">
      <c r="A254" s="1">
        <v>15</v>
      </c>
      <c r="B254" s="2">
        <v>41248</v>
      </c>
      <c r="C254" s="4" t="s">
        <v>84</v>
      </c>
      <c r="D254" s="1">
        <v>673</v>
      </c>
      <c r="E254" s="1">
        <f>IFERROR(VALUE(UseTable[[#This Row],[LAB_VALUE]]),0)</f>
        <v>673</v>
      </c>
      <c r="G254" s="1"/>
      <c r="H254" s="7"/>
    </row>
    <row r="255" spans="1:8" ht="12.5" x14ac:dyDescent="0.25">
      <c r="A255" s="1">
        <v>15</v>
      </c>
      <c r="B255" s="2">
        <v>41094</v>
      </c>
      <c r="C255" s="4" t="s">
        <v>85</v>
      </c>
      <c r="D255" s="1">
        <v>11.2</v>
      </c>
      <c r="E255" s="1">
        <f>IFERROR(VALUE(UseTable[[#This Row],[LAB_VALUE]]),0)</f>
        <v>11.2</v>
      </c>
      <c r="G255" s="1"/>
      <c r="H255" s="7"/>
    </row>
    <row r="256" spans="1:8" ht="12.5" x14ac:dyDescent="0.25">
      <c r="A256" s="1">
        <v>15</v>
      </c>
      <c r="B256" s="2">
        <v>41108</v>
      </c>
      <c r="C256" s="4" t="s">
        <v>85</v>
      </c>
      <c r="D256" s="1">
        <v>11.5</v>
      </c>
      <c r="E256" s="1">
        <f>IFERROR(VALUE(UseTable[[#This Row],[LAB_VALUE]]),0)</f>
        <v>11.5</v>
      </c>
      <c r="G256" s="1"/>
      <c r="H256" s="7"/>
    </row>
    <row r="257" spans="1:8" ht="12.5" x14ac:dyDescent="0.25">
      <c r="A257" s="1">
        <v>15</v>
      </c>
      <c r="B257" s="2">
        <v>41122</v>
      </c>
      <c r="C257" s="4" t="s">
        <v>85</v>
      </c>
      <c r="D257" s="1">
        <v>11.9</v>
      </c>
      <c r="E257" s="1">
        <f>IFERROR(VALUE(UseTable[[#This Row],[LAB_VALUE]]),0)</f>
        <v>11.9</v>
      </c>
      <c r="G257" s="1"/>
      <c r="H257" s="7"/>
    </row>
    <row r="258" spans="1:8" ht="12.5" x14ac:dyDescent="0.25">
      <c r="A258" s="1">
        <v>15</v>
      </c>
      <c r="B258" s="2">
        <v>41129</v>
      </c>
      <c r="C258" s="4" t="s">
        <v>85</v>
      </c>
      <c r="D258" s="1">
        <v>11.9</v>
      </c>
      <c r="E258" s="1">
        <f>IFERROR(VALUE(UseTable[[#This Row],[LAB_VALUE]]),0)</f>
        <v>11.9</v>
      </c>
      <c r="G258" s="1"/>
      <c r="H258" s="7"/>
    </row>
    <row r="259" spans="1:8" ht="12.5" x14ac:dyDescent="0.25">
      <c r="A259" s="1">
        <v>15</v>
      </c>
      <c r="B259" s="2">
        <v>41136</v>
      </c>
      <c r="C259" s="4" t="s">
        <v>85</v>
      </c>
      <c r="D259" s="1">
        <v>11.7</v>
      </c>
      <c r="E259" s="1">
        <f>IFERROR(VALUE(UseTable[[#This Row],[LAB_VALUE]]),0)</f>
        <v>11.7</v>
      </c>
      <c r="G259" s="1"/>
      <c r="H259" s="7"/>
    </row>
    <row r="260" spans="1:8" ht="12.5" x14ac:dyDescent="0.25">
      <c r="A260" s="1">
        <v>15</v>
      </c>
      <c r="B260" s="2">
        <v>41143</v>
      </c>
      <c r="C260" s="4" t="s">
        <v>85</v>
      </c>
      <c r="D260" s="1">
        <v>11.4</v>
      </c>
      <c r="E260" s="1">
        <f>IFERROR(VALUE(UseTable[[#This Row],[LAB_VALUE]]),0)</f>
        <v>11.4</v>
      </c>
      <c r="G260" s="1"/>
      <c r="H260" s="7"/>
    </row>
    <row r="261" spans="1:8" ht="12.5" x14ac:dyDescent="0.25">
      <c r="A261" s="1">
        <v>15</v>
      </c>
      <c r="B261" s="2">
        <v>41157</v>
      </c>
      <c r="C261" s="4" t="s">
        <v>85</v>
      </c>
      <c r="D261" s="1">
        <v>10.8</v>
      </c>
      <c r="E261" s="1">
        <f>IFERROR(VALUE(UseTable[[#This Row],[LAB_VALUE]]),0)</f>
        <v>10.8</v>
      </c>
      <c r="G261" s="1"/>
      <c r="H261" s="7"/>
    </row>
    <row r="262" spans="1:8" ht="12.5" x14ac:dyDescent="0.25">
      <c r="A262" s="1">
        <v>15</v>
      </c>
      <c r="B262" s="2">
        <v>41171</v>
      </c>
      <c r="C262" s="4" t="s">
        <v>85</v>
      </c>
      <c r="D262" s="1">
        <v>11.5</v>
      </c>
      <c r="E262" s="1">
        <f>IFERROR(VALUE(UseTable[[#This Row],[LAB_VALUE]]),0)</f>
        <v>11.5</v>
      </c>
      <c r="G262" s="1"/>
      <c r="H262" s="7"/>
    </row>
    <row r="263" spans="1:8" ht="12.5" x14ac:dyDescent="0.25">
      <c r="A263" s="1">
        <v>15</v>
      </c>
      <c r="B263" s="2">
        <v>41185</v>
      </c>
      <c r="C263" s="4" t="s">
        <v>85</v>
      </c>
      <c r="D263" s="1">
        <v>11.6</v>
      </c>
      <c r="E263" s="1">
        <f>IFERROR(VALUE(UseTable[[#This Row],[LAB_VALUE]]),0)</f>
        <v>11.6</v>
      </c>
      <c r="G263" s="1"/>
      <c r="H263" s="7"/>
    </row>
    <row r="264" spans="1:8" ht="12.5" x14ac:dyDescent="0.25">
      <c r="A264" s="1">
        <v>15</v>
      </c>
      <c r="B264" s="2">
        <v>41199</v>
      </c>
      <c r="C264" s="4" t="s">
        <v>85</v>
      </c>
      <c r="D264" s="1">
        <v>11.8</v>
      </c>
      <c r="E264" s="1">
        <f>IFERROR(VALUE(UseTable[[#This Row],[LAB_VALUE]]),0)</f>
        <v>11.8</v>
      </c>
      <c r="G264" s="1"/>
      <c r="H264" s="7"/>
    </row>
    <row r="265" spans="1:8" ht="12.5" x14ac:dyDescent="0.25">
      <c r="A265" s="1">
        <v>15</v>
      </c>
      <c r="B265" s="2">
        <v>41220</v>
      </c>
      <c r="C265" s="4" t="s">
        <v>85</v>
      </c>
      <c r="D265" s="1">
        <v>11.1</v>
      </c>
      <c r="E265" s="1">
        <f>IFERROR(VALUE(UseTable[[#This Row],[LAB_VALUE]]),0)</f>
        <v>11.1</v>
      </c>
      <c r="G265" s="1"/>
      <c r="H265" s="7"/>
    </row>
    <row r="266" spans="1:8" ht="12.5" x14ac:dyDescent="0.25">
      <c r="A266" s="1">
        <v>15</v>
      </c>
      <c r="B266" s="2">
        <v>41233</v>
      </c>
      <c r="C266" s="4" t="s">
        <v>85</v>
      </c>
      <c r="D266" s="1">
        <v>11.7</v>
      </c>
      <c r="E266" s="1">
        <f>IFERROR(VALUE(UseTable[[#This Row],[LAB_VALUE]]),0)</f>
        <v>11.7</v>
      </c>
      <c r="G266" s="1"/>
      <c r="H266" s="7"/>
    </row>
    <row r="267" spans="1:8" ht="12.5" x14ac:dyDescent="0.25">
      <c r="A267" s="1">
        <v>15</v>
      </c>
      <c r="B267" s="2">
        <v>41248</v>
      </c>
      <c r="C267" s="4" t="s">
        <v>85</v>
      </c>
      <c r="D267" s="1">
        <v>11.9</v>
      </c>
      <c r="E267" s="1">
        <f>IFERROR(VALUE(UseTable[[#This Row],[LAB_VALUE]]),0)</f>
        <v>11.9</v>
      </c>
      <c r="G267" s="1"/>
      <c r="H267" s="7"/>
    </row>
    <row r="268" spans="1:8" ht="12.5" x14ac:dyDescent="0.25">
      <c r="A268" s="1">
        <v>15</v>
      </c>
      <c r="B268" s="2">
        <v>41094</v>
      </c>
      <c r="C268" s="4" t="s">
        <v>86</v>
      </c>
      <c r="D268" s="1">
        <v>32</v>
      </c>
      <c r="E268" s="1">
        <f>IFERROR(VALUE(UseTable[[#This Row],[LAB_VALUE]]),0)</f>
        <v>32</v>
      </c>
      <c r="G268" s="1"/>
      <c r="H268" s="7"/>
    </row>
    <row r="269" spans="1:8" ht="12.5" x14ac:dyDescent="0.25">
      <c r="A269" s="1">
        <v>15</v>
      </c>
      <c r="B269" s="2">
        <v>41122</v>
      </c>
      <c r="C269" s="4" t="s">
        <v>86</v>
      </c>
      <c r="D269" s="1">
        <v>32</v>
      </c>
      <c r="E269" s="1">
        <f>IFERROR(VALUE(UseTable[[#This Row],[LAB_VALUE]]),0)</f>
        <v>32</v>
      </c>
      <c r="G269" s="1"/>
      <c r="H269" s="7"/>
    </row>
    <row r="270" spans="1:8" ht="12.5" x14ac:dyDescent="0.25">
      <c r="A270" s="1">
        <v>15</v>
      </c>
      <c r="B270" s="2">
        <v>41157</v>
      </c>
      <c r="C270" s="4" t="s">
        <v>86</v>
      </c>
      <c r="D270" s="1">
        <v>22</v>
      </c>
      <c r="E270" s="1">
        <f>IFERROR(VALUE(UseTable[[#This Row],[LAB_VALUE]]),0)</f>
        <v>22</v>
      </c>
      <c r="G270" s="1"/>
      <c r="H270" s="7"/>
    </row>
    <row r="271" spans="1:8" ht="12.5" x14ac:dyDescent="0.25">
      <c r="A271" s="1">
        <v>15</v>
      </c>
      <c r="B271" s="2">
        <v>41185</v>
      </c>
      <c r="C271" s="4" t="s">
        <v>86</v>
      </c>
      <c r="D271" s="1">
        <v>31</v>
      </c>
      <c r="E271" s="1">
        <f>IFERROR(VALUE(UseTable[[#This Row],[LAB_VALUE]]),0)</f>
        <v>31</v>
      </c>
      <c r="G271" s="1"/>
      <c r="H271" s="7"/>
    </row>
    <row r="272" spans="1:8" ht="12.5" x14ac:dyDescent="0.25">
      <c r="A272" s="1">
        <v>15</v>
      </c>
      <c r="B272" s="2">
        <v>41220</v>
      </c>
      <c r="C272" s="4" t="s">
        <v>86</v>
      </c>
      <c r="D272" s="1">
        <v>24</v>
      </c>
      <c r="E272" s="1">
        <f>IFERROR(VALUE(UseTable[[#This Row],[LAB_VALUE]]),0)</f>
        <v>24</v>
      </c>
      <c r="G272" s="1"/>
      <c r="H272" s="7"/>
    </row>
    <row r="273" spans="1:8" ht="12.5" x14ac:dyDescent="0.25">
      <c r="A273" s="1">
        <v>15</v>
      </c>
      <c r="B273" s="2">
        <v>41248</v>
      </c>
      <c r="C273" s="4" t="s">
        <v>86</v>
      </c>
      <c r="D273" s="1">
        <v>29</v>
      </c>
      <c r="E273" s="1">
        <f>IFERROR(VALUE(UseTable[[#This Row],[LAB_VALUE]]),0)</f>
        <v>29</v>
      </c>
      <c r="G273" s="1"/>
      <c r="H273" s="7"/>
    </row>
    <row r="274" spans="1:8" ht="12.5" x14ac:dyDescent="0.25">
      <c r="A274" s="1" t="e">
        <v>#N/A</v>
      </c>
      <c r="B274" s="2">
        <v>41134</v>
      </c>
      <c r="C274" s="4" t="s">
        <v>84</v>
      </c>
      <c r="D274" s="1">
        <v>1091</v>
      </c>
      <c r="E274" s="1">
        <f>IFERROR(VALUE(UseTable[[#This Row],[LAB_VALUE]]),0)</f>
        <v>1091</v>
      </c>
      <c r="G274" s="1"/>
      <c r="H274" s="7"/>
    </row>
    <row r="275" spans="1:8" ht="12.5" x14ac:dyDescent="0.25">
      <c r="A275" s="1" t="e">
        <v>#N/A</v>
      </c>
      <c r="B275" s="2">
        <v>41134</v>
      </c>
      <c r="C275" s="4" t="s">
        <v>85</v>
      </c>
      <c r="D275" s="1">
        <v>10</v>
      </c>
      <c r="E275" s="1">
        <f>IFERROR(VALUE(UseTable[[#This Row],[LAB_VALUE]]),0)</f>
        <v>10</v>
      </c>
      <c r="G275" s="1"/>
      <c r="H275" s="7"/>
    </row>
    <row r="276" spans="1:8" ht="12.5" x14ac:dyDescent="0.25">
      <c r="A276" s="1" t="e">
        <v>#N/A</v>
      </c>
      <c r="B276" s="2">
        <v>41135</v>
      </c>
      <c r="C276" s="4" t="s">
        <v>85</v>
      </c>
      <c r="D276" s="1">
        <v>9.6</v>
      </c>
      <c r="E276" s="1">
        <f>IFERROR(VALUE(UseTable[[#This Row],[LAB_VALUE]]),0)</f>
        <v>9.6</v>
      </c>
      <c r="G276" s="1"/>
      <c r="H276" s="7"/>
    </row>
    <row r="277" spans="1:8" ht="12.5" x14ac:dyDescent="0.25">
      <c r="A277" s="1" t="e">
        <v>#N/A</v>
      </c>
      <c r="B277" s="2">
        <v>41137</v>
      </c>
      <c r="C277" s="4" t="s">
        <v>85</v>
      </c>
      <c r="D277" s="1">
        <v>9.5</v>
      </c>
      <c r="E277" s="1">
        <f>IFERROR(VALUE(UseTable[[#This Row],[LAB_VALUE]]),0)</f>
        <v>9.5</v>
      </c>
      <c r="G277" s="1"/>
      <c r="H277" s="7"/>
    </row>
    <row r="278" spans="1:8" ht="12.5" x14ac:dyDescent="0.25">
      <c r="A278" s="1" t="e">
        <v>#N/A</v>
      </c>
      <c r="B278" s="2">
        <v>41134</v>
      </c>
      <c r="C278" s="4" t="s">
        <v>86</v>
      </c>
      <c r="D278" s="1">
        <v>16</v>
      </c>
      <c r="E278" s="1">
        <f>IFERROR(VALUE(UseTable[[#This Row],[LAB_VALUE]]),0)</f>
        <v>16</v>
      </c>
      <c r="G278" s="1"/>
      <c r="H278" s="7"/>
    </row>
    <row r="279" spans="1:8" ht="12.5" x14ac:dyDescent="0.25">
      <c r="A279" s="1">
        <v>16</v>
      </c>
      <c r="B279" s="2">
        <v>41095</v>
      </c>
      <c r="C279" s="4" t="s">
        <v>84</v>
      </c>
      <c r="D279" s="1">
        <v>437</v>
      </c>
      <c r="E279" s="1">
        <f>IFERROR(VALUE(UseTable[[#This Row],[LAB_VALUE]]),0)</f>
        <v>437</v>
      </c>
      <c r="G279" s="1"/>
      <c r="H279" s="7"/>
    </row>
    <row r="280" spans="1:8" ht="12.5" x14ac:dyDescent="0.25">
      <c r="A280" s="1">
        <v>16</v>
      </c>
      <c r="B280" s="2">
        <v>41123</v>
      </c>
      <c r="C280" s="4" t="s">
        <v>84</v>
      </c>
      <c r="D280" s="1">
        <v>510</v>
      </c>
      <c r="E280" s="1">
        <f>IFERROR(VALUE(UseTable[[#This Row],[LAB_VALUE]]),0)</f>
        <v>510</v>
      </c>
      <c r="G280" s="1"/>
      <c r="H280" s="7"/>
    </row>
    <row r="281" spans="1:8" ht="12.5" x14ac:dyDescent="0.25">
      <c r="A281" s="1">
        <v>16</v>
      </c>
      <c r="B281" s="2">
        <v>41156</v>
      </c>
      <c r="C281" s="4" t="s">
        <v>84</v>
      </c>
      <c r="D281" s="1">
        <v>339</v>
      </c>
      <c r="E281" s="1">
        <f>IFERROR(VALUE(UseTable[[#This Row],[LAB_VALUE]]),0)</f>
        <v>339</v>
      </c>
      <c r="G281" s="1"/>
      <c r="H281" s="7"/>
    </row>
    <row r="282" spans="1:8" ht="12.5" x14ac:dyDescent="0.25">
      <c r="A282" s="1">
        <v>16</v>
      </c>
      <c r="B282" s="2">
        <v>41186</v>
      </c>
      <c r="C282" s="4" t="s">
        <v>84</v>
      </c>
      <c r="D282" s="1">
        <v>684</v>
      </c>
      <c r="E282" s="1">
        <f>IFERROR(VALUE(UseTable[[#This Row],[LAB_VALUE]]),0)</f>
        <v>684</v>
      </c>
      <c r="G282" s="1"/>
      <c r="H282" s="7"/>
    </row>
    <row r="283" spans="1:8" ht="12.5" x14ac:dyDescent="0.25">
      <c r="A283" s="1">
        <v>16</v>
      </c>
      <c r="B283" s="2">
        <v>41221</v>
      </c>
      <c r="C283" s="4" t="s">
        <v>84</v>
      </c>
      <c r="D283" s="1">
        <v>892</v>
      </c>
      <c r="E283" s="1">
        <f>IFERROR(VALUE(UseTable[[#This Row],[LAB_VALUE]]),0)</f>
        <v>892</v>
      </c>
      <c r="G283" s="1"/>
      <c r="H283" s="7"/>
    </row>
    <row r="284" spans="1:8" ht="12.5" x14ac:dyDescent="0.25">
      <c r="A284" s="1">
        <v>16</v>
      </c>
      <c r="B284" s="2">
        <v>41095</v>
      </c>
      <c r="C284" s="4" t="s">
        <v>85</v>
      </c>
      <c r="D284" s="1">
        <v>10.4</v>
      </c>
      <c r="E284" s="1">
        <f>IFERROR(VALUE(UseTable[[#This Row],[LAB_VALUE]]),0)</f>
        <v>10.4</v>
      </c>
      <c r="G284" s="1"/>
      <c r="H284" s="7"/>
    </row>
    <row r="285" spans="1:8" ht="12.5" x14ac:dyDescent="0.25">
      <c r="A285" s="1">
        <v>16</v>
      </c>
      <c r="B285" s="2">
        <v>41109</v>
      </c>
      <c r="C285" s="4" t="s">
        <v>85</v>
      </c>
      <c r="D285" s="1">
        <v>11.4</v>
      </c>
      <c r="E285" s="1">
        <f>IFERROR(VALUE(UseTable[[#This Row],[LAB_VALUE]]),0)</f>
        <v>11.4</v>
      </c>
      <c r="G285" s="1"/>
      <c r="H285" s="7"/>
    </row>
    <row r="286" spans="1:8" ht="12.5" x14ac:dyDescent="0.25">
      <c r="A286" s="1">
        <v>16</v>
      </c>
      <c r="B286" s="2">
        <v>41123</v>
      </c>
      <c r="C286" s="4" t="s">
        <v>85</v>
      </c>
      <c r="D286" s="1">
        <v>10.1</v>
      </c>
      <c r="E286" s="1">
        <f>IFERROR(VALUE(UseTable[[#This Row],[LAB_VALUE]]),0)</f>
        <v>10.1</v>
      </c>
      <c r="G286" s="1"/>
      <c r="H286" s="7"/>
    </row>
    <row r="287" spans="1:8" ht="12.5" x14ac:dyDescent="0.25">
      <c r="A287" s="1">
        <v>16</v>
      </c>
      <c r="B287" s="2">
        <v>41137</v>
      </c>
      <c r="C287" s="4" t="s">
        <v>85</v>
      </c>
      <c r="D287" s="1">
        <v>9.9</v>
      </c>
      <c r="E287" s="1">
        <f>IFERROR(VALUE(UseTable[[#This Row],[LAB_VALUE]]),0)</f>
        <v>9.9</v>
      </c>
      <c r="G287" s="1"/>
      <c r="H287" s="7"/>
    </row>
    <row r="288" spans="1:8" ht="12.5" x14ac:dyDescent="0.25">
      <c r="A288" s="1">
        <v>16</v>
      </c>
      <c r="B288" s="2">
        <v>41158</v>
      </c>
      <c r="C288" s="4" t="s">
        <v>85</v>
      </c>
      <c r="D288" s="1">
        <v>11</v>
      </c>
      <c r="E288" s="1">
        <f>IFERROR(VALUE(UseTable[[#This Row],[LAB_VALUE]]),0)</f>
        <v>11</v>
      </c>
      <c r="G288" s="1"/>
      <c r="H288" s="7"/>
    </row>
    <row r="289" spans="1:8" ht="12.5" x14ac:dyDescent="0.25">
      <c r="A289" s="1">
        <v>16</v>
      </c>
      <c r="B289" s="2">
        <v>41172</v>
      </c>
      <c r="C289" s="4" t="s">
        <v>85</v>
      </c>
      <c r="D289" s="1">
        <v>10.3</v>
      </c>
      <c r="E289" s="1">
        <f>IFERROR(VALUE(UseTable[[#This Row],[LAB_VALUE]]),0)</f>
        <v>10.3</v>
      </c>
      <c r="G289" s="1"/>
      <c r="H289" s="7"/>
    </row>
    <row r="290" spans="1:8" ht="12.5" x14ac:dyDescent="0.25">
      <c r="A290" s="1">
        <v>16</v>
      </c>
      <c r="B290" s="2">
        <v>41186</v>
      </c>
      <c r="C290" s="4" t="s">
        <v>85</v>
      </c>
      <c r="D290" s="1">
        <v>11.8</v>
      </c>
      <c r="E290" s="1">
        <f>IFERROR(VALUE(UseTable[[#This Row],[LAB_VALUE]]),0)</f>
        <v>11.8</v>
      </c>
      <c r="G290" s="1"/>
      <c r="H290" s="7"/>
    </row>
    <row r="291" spans="1:8" ht="12.5" x14ac:dyDescent="0.25">
      <c r="A291" s="1">
        <v>16</v>
      </c>
      <c r="B291" s="2">
        <v>41200</v>
      </c>
      <c r="C291" s="4" t="s">
        <v>85</v>
      </c>
      <c r="D291" s="1">
        <v>11.4</v>
      </c>
      <c r="E291" s="1">
        <f>IFERROR(VALUE(UseTable[[#This Row],[LAB_VALUE]]),0)</f>
        <v>11.4</v>
      </c>
      <c r="G291" s="1"/>
      <c r="H291" s="7"/>
    </row>
    <row r="292" spans="1:8" ht="12.5" x14ac:dyDescent="0.25">
      <c r="A292" s="1">
        <v>16</v>
      </c>
      <c r="B292" s="2">
        <v>41221</v>
      </c>
      <c r="C292" s="4" t="s">
        <v>85</v>
      </c>
      <c r="D292" s="1">
        <v>9.9</v>
      </c>
      <c r="E292" s="1">
        <f>IFERROR(VALUE(UseTable[[#This Row],[LAB_VALUE]]),0)</f>
        <v>9.9</v>
      </c>
      <c r="G292" s="1"/>
      <c r="H292" s="7"/>
    </row>
    <row r="293" spans="1:8" ht="12.5" x14ac:dyDescent="0.25">
      <c r="A293" s="1">
        <v>16</v>
      </c>
      <c r="B293" s="2">
        <v>41232</v>
      </c>
      <c r="C293" s="4" t="s">
        <v>85</v>
      </c>
      <c r="D293" s="1">
        <v>9.6999999999999993</v>
      </c>
      <c r="E293" s="1">
        <f>IFERROR(VALUE(UseTable[[#This Row],[LAB_VALUE]]),0)</f>
        <v>9.6999999999999993</v>
      </c>
      <c r="G293" s="1"/>
      <c r="H293" s="7"/>
    </row>
    <row r="294" spans="1:8" ht="12.5" x14ac:dyDescent="0.25">
      <c r="A294" s="1">
        <v>16</v>
      </c>
      <c r="B294" s="2">
        <v>41095</v>
      </c>
      <c r="C294" s="4" t="s">
        <v>86</v>
      </c>
      <c r="D294" s="1">
        <v>18</v>
      </c>
      <c r="E294" s="1">
        <f>IFERROR(VALUE(UseTable[[#This Row],[LAB_VALUE]]),0)</f>
        <v>18</v>
      </c>
      <c r="G294" s="1"/>
      <c r="H294" s="7"/>
    </row>
    <row r="295" spans="1:8" ht="12.5" x14ac:dyDescent="0.25">
      <c r="A295" s="1">
        <v>16</v>
      </c>
      <c r="B295" s="2">
        <v>41123</v>
      </c>
      <c r="C295" s="4" t="s">
        <v>86</v>
      </c>
      <c r="D295" s="1">
        <v>20</v>
      </c>
      <c r="E295" s="1">
        <f>IFERROR(VALUE(UseTable[[#This Row],[LAB_VALUE]]),0)</f>
        <v>20</v>
      </c>
      <c r="G295" s="1"/>
      <c r="H295" s="7"/>
    </row>
    <row r="296" spans="1:8" ht="12.5" x14ac:dyDescent="0.25">
      <c r="A296" s="1">
        <v>16</v>
      </c>
      <c r="B296" s="2">
        <v>41156</v>
      </c>
      <c r="C296" s="4" t="s">
        <v>86</v>
      </c>
      <c r="D296" s="1">
        <v>15</v>
      </c>
      <c r="E296" s="1">
        <f>IFERROR(VALUE(UseTable[[#This Row],[LAB_VALUE]]),0)</f>
        <v>15</v>
      </c>
      <c r="G296" s="1"/>
      <c r="H296" s="7"/>
    </row>
    <row r="297" spans="1:8" ht="12.5" x14ac:dyDescent="0.25">
      <c r="A297" s="1">
        <v>16</v>
      </c>
      <c r="B297" s="2">
        <v>41186</v>
      </c>
      <c r="C297" s="4" t="s">
        <v>86</v>
      </c>
      <c r="D297" s="1">
        <v>29</v>
      </c>
      <c r="E297" s="1">
        <f>IFERROR(VALUE(UseTable[[#This Row],[LAB_VALUE]]),0)</f>
        <v>29</v>
      </c>
      <c r="G297" s="1"/>
      <c r="H297" s="7"/>
    </row>
    <row r="298" spans="1:8" ht="12.5" x14ac:dyDescent="0.25">
      <c r="A298" s="1">
        <v>16</v>
      </c>
      <c r="B298" s="2">
        <v>41221</v>
      </c>
      <c r="C298" s="4" t="s">
        <v>86</v>
      </c>
      <c r="D298" s="1">
        <v>51</v>
      </c>
      <c r="E298" s="1">
        <f>IFERROR(VALUE(UseTable[[#This Row],[LAB_VALUE]]),0)</f>
        <v>51</v>
      </c>
      <c r="G298" s="1"/>
      <c r="H298" s="7"/>
    </row>
    <row r="299" spans="1:8" ht="12.5" x14ac:dyDescent="0.25">
      <c r="A299" s="1">
        <v>17</v>
      </c>
      <c r="B299" s="2">
        <v>41095</v>
      </c>
      <c r="C299" s="4" t="s">
        <v>84</v>
      </c>
      <c r="D299" s="1">
        <v>1291</v>
      </c>
      <c r="E299" s="1">
        <f>IFERROR(VALUE(UseTable[[#This Row],[LAB_VALUE]]),0)</f>
        <v>1291</v>
      </c>
      <c r="G299" s="1"/>
      <c r="H299" s="7"/>
    </row>
    <row r="300" spans="1:8" ht="12.5" x14ac:dyDescent="0.25">
      <c r="A300" s="1">
        <v>17</v>
      </c>
      <c r="B300" s="2">
        <v>41123</v>
      </c>
      <c r="C300" s="4" t="s">
        <v>84</v>
      </c>
      <c r="D300" s="1">
        <v>1430</v>
      </c>
      <c r="E300" s="1">
        <f>IFERROR(VALUE(UseTable[[#This Row],[LAB_VALUE]]),0)</f>
        <v>1430</v>
      </c>
      <c r="G300" s="1"/>
      <c r="H300" s="7"/>
    </row>
    <row r="301" spans="1:8" ht="12.5" x14ac:dyDescent="0.25">
      <c r="A301" s="1">
        <v>17</v>
      </c>
      <c r="B301" s="2">
        <v>41156</v>
      </c>
      <c r="C301" s="4" t="s">
        <v>84</v>
      </c>
      <c r="D301" s="1">
        <v>1169</v>
      </c>
      <c r="E301" s="1">
        <f>IFERROR(VALUE(UseTable[[#This Row],[LAB_VALUE]]),0)</f>
        <v>1169</v>
      </c>
      <c r="G301" s="1"/>
      <c r="H301" s="7"/>
    </row>
    <row r="302" spans="1:8" ht="12.5" x14ac:dyDescent="0.25">
      <c r="A302" s="1">
        <v>17</v>
      </c>
      <c r="B302" s="2">
        <v>41186</v>
      </c>
      <c r="C302" s="4" t="s">
        <v>84</v>
      </c>
      <c r="D302" s="1">
        <v>935</v>
      </c>
      <c r="E302" s="1">
        <f>IFERROR(VALUE(UseTable[[#This Row],[LAB_VALUE]]),0)</f>
        <v>935</v>
      </c>
      <c r="G302" s="1"/>
      <c r="H302" s="7"/>
    </row>
    <row r="303" spans="1:8" ht="12.5" x14ac:dyDescent="0.25">
      <c r="A303" s="1">
        <v>17</v>
      </c>
      <c r="B303" s="2">
        <v>41221</v>
      </c>
      <c r="C303" s="4" t="s">
        <v>84</v>
      </c>
      <c r="D303" s="1">
        <v>1000</v>
      </c>
      <c r="E303" s="1">
        <f>IFERROR(VALUE(UseTable[[#This Row],[LAB_VALUE]]),0)</f>
        <v>1000</v>
      </c>
      <c r="G303" s="1"/>
      <c r="H303" s="7"/>
    </row>
    <row r="304" spans="1:8" ht="12.5" x14ac:dyDescent="0.25">
      <c r="A304" s="1">
        <v>17</v>
      </c>
      <c r="B304" s="2">
        <v>41095</v>
      </c>
      <c r="C304" s="4" t="s">
        <v>85</v>
      </c>
      <c r="D304" s="1">
        <v>9.5</v>
      </c>
      <c r="E304" s="1">
        <f>IFERROR(VALUE(UseTable[[#This Row],[LAB_VALUE]]),0)</f>
        <v>9.5</v>
      </c>
      <c r="G304" s="1"/>
      <c r="H304" s="7"/>
    </row>
    <row r="305" spans="1:8" ht="12.5" x14ac:dyDescent="0.25">
      <c r="A305" s="1">
        <v>17</v>
      </c>
      <c r="B305" s="2">
        <v>41123</v>
      </c>
      <c r="C305" s="4" t="s">
        <v>85</v>
      </c>
      <c r="D305" s="1">
        <v>11.1</v>
      </c>
      <c r="E305" s="1">
        <f>IFERROR(VALUE(UseTable[[#This Row],[LAB_VALUE]]),0)</f>
        <v>11.1</v>
      </c>
      <c r="G305" s="1"/>
      <c r="H305" s="7"/>
    </row>
    <row r="306" spans="1:8" ht="12.5" x14ac:dyDescent="0.25">
      <c r="A306" s="1">
        <v>17</v>
      </c>
      <c r="B306" s="2">
        <v>41125</v>
      </c>
      <c r="C306" s="4" t="s">
        <v>85</v>
      </c>
      <c r="D306" s="1">
        <v>12.3</v>
      </c>
      <c r="E306" s="1">
        <f>IFERROR(VALUE(UseTable[[#This Row],[LAB_VALUE]]),0)</f>
        <v>12.3</v>
      </c>
      <c r="G306" s="1"/>
      <c r="H306" s="7"/>
    </row>
    <row r="307" spans="1:8" ht="12.5" x14ac:dyDescent="0.25">
      <c r="A307" s="1">
        <v>17</v>
      </c>
      <c r="B307" s="2">
        <v>41135</v>
      </c>
      <c r="C307" s="4" t="s">
        <v>85</v>
      </c>
      <c r="D307" s="1">
        <v>12.2</v>
      </c>
      <c r="E307" s="1">
        <f>IFERROR(VALUE(UseTable[[#This Row],[LAB_VALUE]]),0)</f>
        <v>12.2</v>
      </c>
      <c r="G307" s="1"/>
      <c r="H307" s="7"/>
    </row>
    <row r="308" spans="1:8" ht="12.5" x14ac:dyDescent="0.25">
      <c r="A308" s="1">
        <v>17</v>
      </c>
      <c r="B308" s="2">
        <v>41137</v>
      </c>
      <c r="C308" s="4" t="s">
        <v>85</v>
      </c>
      <c r="D308" s="1">
        <v>11.6</v>
      </c>
      <c r="E308" s="1">
        <f>IFERROR(VALUE(UseTable[[#This Row],[LAB_VALUE]]),0)</f>
        <v>11.6</v>
      </c>
      <c r="G308" s="1"/>
      <c r="H308" s="7"/>
    </row>
    <row r="309" spans="1:8" ht="12.5" x14ac:dyDescent="0.25">
      <c r="A309" s="1">
        <v>17</v>
      </c>
      <c r="B309" s="2">
        <v>41144</v>
      </c>
      <c r="C309" s="4" t="s">
        <v>85</v>
      </c>
      <c r="D309" s="1">
        <v>11.2</v>
      </c>
      <c r="E309" s="1">
        <f>IFERROR(VALUE(UseTable[[#This Row],[LAB_VALUE]]),0)</f>
        <v>11.2</v>
      </c>
      <c r="G309" s="1"/>
      <c r="H309" s="7"/>
    </row>
    <row r="310" spans="1:8" ht="12.5" x14ac:dyDescent="0.25">
      <c r="A310" s="1">
        <v>17</v>
      </c>
      <c r="B310" s="2">
        <v>41149</v>
      </c>
      <c r="C310" s="4" t="s">
        <v>85</v>
      </c>
      <c r="D310" s="1">
        <v>11.1</v>
      </c>
      <c r="E310" s="1">
        <f>IFERROR(VALUE(UseTable[[#This Row],[LAB_VALUE]]),0)</f>
        <v>11.1</v>
      </c>
      <c r="G310" s="1"/>
      <c r="H310" s="7"/>
    </row>
    <row r="311" spans="1:8" ht="12.5" x14ac:dyDescent="0.25">
      <c r="A311" s="1">
        <v>17</v>
      </c>
      <c r="B311" s="2">
        <v>41156</v>
      </c>
      <c r="C311" s="4" t="s">
        <v>85</v>
      </c>
      <c r="D311" s="1">
        <v>9.9</v>
      </c>
      <c r="E311" s="1">
        <f>IFERROR(VALUE(UseTable[[#This Row],[LAB_VALUE]]),0)</f>
        <v>9.9</v>
      </c>
      <c r="G311" s="1"/>
      <c r="H311" s="7"/>
    </row>
    <row r="312" spans="1:8" ht="12.5" x14ac:dyDescent="0.25">
      <c r="A312" s="1">
        <v>17</v>
      </c>
      <c r="B312" s="2">
        <v>41170</v>
      </c>
      <c r="C312" s="4" t="s">
        <v>85</v>
      </c>
      <c r="D312" s="1">
        <v>9.1</v>
      </c>
      <c r="E312" s="1">
        <f>IFERROR(VALUE(UseTable[[#This Row],[LAB_VALUE]]),0)</f>
        <v>9.1</v>
      </c>
      <c r="G312" s="1"/>
      <c r="H312" s="7"/>
    </row>
    <row r="313" spans="1:8" ht="12.5" x14ac:dyDescent="0.25">
      <c r="A313" s="1">
        <v>17</v>
      </c>
      <c r="B313" s="2">
        <v>41172</v>
      </c>
      <c r="C313" s="4" t="s">
        <v>85</v>
      </c>
      <c r="D313" s="1">
        <v>9.6</v>
      </c>
      <c r="E313" s="1">
        <f>IFERROR(VALUE(UseTable[[#This Row],[LAB_VALUE]]),0)</f>
        <v>9.6</v>
      </c>
      <c r="G313" s="1"/>
      <c r="H313" s="7"/>
    </row>
    <row r="314" spans="1:8" ht="12.5" x14ac:dyDescent="0.25">
      <c r="A314" s="1">
        <v>17</v>
      </c>
      <c r="B314" s="2">
        <v>41184</v>
      </c>
      <c r="C314" s="4" t="s">
        <v>85</v>
      </c>
      <c r="D314" s="1">
        <v>10.9</v>
      </c>
      <c r="E314" s="1">
        <f>IFERROR(VALUE(UseTable[[#This Row],[LAB_VALUE]]),0)</f>
        <v>10.9</v>
      </c>
      <c r="G314" s="1"/>
      <c r="H314" s="7"/>
    </row>
    <row r="315" spans="1:8" ht="12.5" x14ac:dyDescent="0.25">
      <c r="A315" s="1">
        <v>17</v>
      </c>
      <c r="B315" s="2">
        <v>41186</v>
      </c>
      <c r="C315" s="4" t="s">
        <v>85</v>
      </c>
      <c r="D315" s="1">
        <v>11</v>
      </c>
      <c r="E315" s="1">
        <f>IFERROR(VALUE(UseTable[[#This Row],[LAB_VALUE]]),0)</f>
        <v>11</v>
      </c>
      <c r="G315" s="1"/>
      <c r="H315" s="7"/>
    </row>
    <row r="316" spans="1:8" ht="12.5" x14ac:dyDescent="0.25">
      <c r="A316" s="1">
        <v>17</v>
      </c>
      <c r="B316" s="2">
        <v>41200</v>
      </c>
      <c r="C316" s="4" t="s">
        <v>85</v>
      </c>
      <c r="D316" s="1">
        <v>9.8000000000000007</v>
      </c>
      <c r="E316" s="1">
        <f>IFERROR(VALUE(UseTable[[#This Row],[LAB_VALUE]]),0)</f>
        <v>9.8000000000000007</v>
      </c>
      <c r="G316" s="1"/>
      <c r="H316" s="7"/>
    </row>
    <row r="317" spans="1:8" ht="12.5" x14ac:dyDescent="0.25">
      <c r="A317" s="1">
        <v>17</v>
      </c>
      <c r="B317" s="2">
        <v>41212</v>
      </c>
      <c r="C317" s="4" t="s">
        <v>85</v>
      </c>
      <c r="D317" s="1">
        <v>9.3000000000000007</v>
      </c>
      <c r="E317" s="1">
        <f>IFERROR(VALUE(UseTable[[#This Row],[LAB_VALUE]]),0)</f>
        <v>9.3000000000000007</v>
      </c>
      <c r="G317" s="1"/>
      <c r="H317" s="7"/>
    </row>
    <row r="318" spans="1:8" ht="12.5" x14ac:dyDescent="0.25">
      <c r="A318" s="1">
        <v>17</v>
      </c>
      <c r="B318" s="2">
        <v>41221</v>
      </c>
      <c r="C318" s="4" t="s">
        <v>85</v>
      </c>
      <c r="D318" s="1">
        <v>8.1999999999999993</v>
      </c>
      <c r="E318" s="1">
        <f>IFERROR(VALUE(UseTable[[#This Row],[LAB_VALUE]]),0)</f>
        <v>8.1999999999999993</v>
      </c>
      <c r="G318" s="1"/>
      <c r="H318" s="7"/>
    </row>
    <row r="319" spans="1:8" ht="12.5" x14ac:dyDescent="0.25">
      <c r="A319" s="1">
        <v>17</v>
      </c>
      <c r="B319" s="2">
        <v>41226</v>
      </c>
      <c r="C319" s="4" t="s">
        <v>85</v>
      </c>
      <c r="D319" s="1">
        <v>7.9</v>
      </c>
      <c r="E319" s="1">
        <f>IFERROR(VALUE(UseTable[[#This Row],[LAB_VALUE]]),0)</f>
        <v>7.9</v>
      </c>
      <c r="G319" s="1"/>
      <c r="H319" s="7"/>
    </row>
    <row r="320" spans="1:8" ht="12.5" x14ac:dyDescent="0.25">
      <c r="A320" s="1">
        <v>17</v>
      </c>
      <c r="B320" s="2">
        <v>41232</v>
      </c>
      <c r="C320" s="4" t="s">
        <v>85</v>
      </c>
      <c r="D320" s="1">
        <v>11.3</v>
      </c>
      <c r="E320" s="1">
        <f>IFERROR(VALUE(UseTable[[#This Row],[LAB_VALUE]]),0)</f>
        <v>11.3</v>
      </c>
      <c r="G320" s="1"/>
      <c r="H320" s="7"/>
    </row>
    <row r="321" spans="1:8" ht="12.5" x14ac:dyDescent="0.25">
      <c r="A321" s="1">
        <v>17</v>
      </c>
      <c r="B321" s="2">
        <v>41242</v>
      </c>
      <c r="C321" s="4" t="s">
        <v>85</v>
      </c>
      <c r="D321" s="1">
        <v>13.4</v>
      </c>
      <c r="E321" s="1">
        <f>IFERROR(VALUE(UseTable[[#This Row],[LAB_VALUE]]),0)</f>
        <v>13.4</v>
      </c>
      <c r="G321" s="1"/>
      <c r="H321" s="7"/>
    </row>
    <row r="322" spans="1:8" ht="12.5" x14ac:dyDescent="0.25">
      <c r="A322" s="1">
        <v>17</v>
      </c>
      <c r="B322" s="2">
        <v>41095</v>
      </c>
      <c r="C322" s="4" t="s">
        <v>86</v>
      </c>
      <c r="D322" s="1">
        <v>7</v>
      </c>
      <c r="E322" s="1">
        <f>IFERROR(VALUE(UseTable[[#This Row],[LAB_VALUE]]),0)</f>
        <v>7</v>
      </c>
      <c r="G322" s="1"/>
      <c r="H322" s="7"/>
    </row>
    <row r="323" spans="1:8" ht="12.5" x14ac:dyDescent="0.25">
      <c r="A323" s="1">
        <v>17</v>
      </c>
      <c r="B323" s="2">
        <v>41123</v>
      </c>
      <c r="C323" s="4" t="s">
        <v>86</v>
      </c>
      <c r="D323" s="1">
        <v>28</v>
      </c>
      <c r="E323" s="1">
        <f>IFERROR(VALUE(UseTable[[#This Row],[LAB_VALUE]]),0)</f>
        <v>28</v>
      </c>
      <c r="G323" s="1"/>
      <c r="H323" s="7"/>
    </row>
    <row r="324" spans="1:8" ht="12.5" x14ac:dyDescent="0.25">
      <c r="A324" s="1">
        <v>17</v>
      </c>
      <c r="B324" s="2">
        <v>41156</v>
      </c>
      <c r="C324" s="4" t="s">
        <v>86</v>
      </c>
      <c r="D324" s="1">
        <v>19</v>
      </c>
      <c r="E324" s="1">
        <f>IFERROR(VALUE(UseTable[[#This Row],[LAB_VALUE]]),0)</f>
        <v>19</v>
      </c>
      <c r="G324" s="1"/>
      <c r="H324" s="7"/>
    </row>
    <row r="325" spans="1:8" ht="12.5" x14ac:dyDescent="0.25">
      <c r="A325" s="1">
        <v>17</v>
      </c>
      <c r="B325" s="2">
        <v>41186</v>
      </c>
      <c r="C325" s="4" t="s">
        <v>86</v>
      </c>
      <c r="D325" s="1">
        <v>36</v>
      </c>
      <c r="E325" s="1">
        <f>IFERROR(VALUE(UseTable[[#This Row],[LAB_VALUE]]),0)</f>
        <v>36</v>
      </c>
      <c r="G325" s="1"/>
      <c r="H325" s="7"/>
    </row>
    <row r="326" spans="1:8" ht="12.5" x14ac:dyDescent="0.25">
      <c r="A326" s="1">
        <v>17</v>
      </c>
      <c r="B326" s="2">
        <v>41221</v>
      </c>
      <c r="C326" s="4" t="s">
        <v>86</v>
      </c>
      <c r="D326" s="1">
        <v>38</v>
      </c>
      <c r="E326" s="1">
        <f>IFERROR(VALUE(UseTable[[#This Row],[LAB_VALUE]]),0)</f>
        <v>38</v>
      </c>
      <c r="G326" s="1"/>
      <c r="H326" s="7"/>
    </row>
    <row r="327" spans="1:8" ht="12.5" x14ac:dyDescent="0.25">
      <c r="A327" s="1">
        <v>18</v>
      </c>
      <c r="B327" s="2">
        <v>41094</v>
      </c>
      <c r="C327" s="4" t="s">
        <v>84</v>
      </c>
      <c r="D327" s="1">
        <v>723</v>
      </c>
      <c r="E327" s="1">
        <f>IFERROR(VALUE(UseTable[[#This Row],[LAB_VALUE]]),0)</f>
        <v>723</v>
      </c>
      <c r="G327" s="1"/>
      <c r="H327" s="7"/>
    </row>
    <row r="328" spans="1:8" ht="12.5" x14ac:dyDescent="0.25">
      <c r="A328" s="1">
        <v>18</v>
      </c>
      <c r="B328" s="2">
        <v>41122</v>
      </c>
      <c r="C328" s="4" t="s">
        <v>84</v>
      </c>
      <c r="D328" s="1">
        <v>521</v>
      </c>
      <c r="E328" s="1">
        <f>IFERROR(VALUE(UseTable[[#This Row],[LAB_VALUE]]),0)</f>
        <v>521</v>
      </c>
      <c r="G328" s="1"/>
      <c r="H328" s="7"/>
    </row>
    <row r="329" spans="1:8" ht="12.5" x14ac:dyDescent="0.25">
      <c r="A329" s="1">
        <v>18</v>
      </c>
      <c r="B329" s="2">
        <v>41157</v>
      </c>
      <c r="C329" s="4" t="s">
        <v>84</v>
      </c>
      <c r="D329" s="1">
        <v>585</v>
      </c>
      <c r="E329" s="1">
        <f>IFERROR(VALUE(UseTable[[#This Row],[LAB_VALUE]]),0)</f>
        <v>585</v>
      </c>
      <c r="G329" s="1"/>
      <c r="H329" s="7"/>
    </row>
    <row r="330" spans="1:8" ht="12.5" x14ac:dyDescent="0.25">
      <c r="A330" s="1">
        <v>18</v>
      </c>
      <c r="B330" s="2">
        <v>41185</v>
      </c>
      <c r="C330" s="4" t="s">
        <v>84</v>
      </c>
      <c r="D330" s="1">
        <v>415</v>
      </c>
      <c r="E330" s="1">
        <f>IFERROR(VALUE(UseTable[[#This Row],[LAB_VALUE]]),0)</f>
        <v>415</v>
      </c>
      <c r="G330" s="1"/>
      <c r="H330" s="7"/>
    </row>
    <row r="331" spans="1:8" ht="12.5" x14ac:dyDescent="0.25">
      <c r="A331" s="1">
        <v>18</v>
      </c>
      <c r="B331" s="2">
        <v>41220</v>
      </c>
      <c r="C331" s="4" t="s">
        <v>84</v>
      </c>
      <c r="D331" s="1">
        <v>723</v>
      </c>
      <c r="E331" s="1">
        <f>IFERROR(VALUE(UseTable[[#This Row],[LAB_VALUE]]),0)</f>
        <v>723</v>
      </c>
      <c r="G331" s="1"/>
      <c r="H331" s="7"/>
    </row>
    <row r="332" spans="1:8" ht="12.5" x14ac:dyDescent="0.25">
      <c r="A332" s="1">
        <v>18</v>
      </c>
      <c r="B332" s="2">
        <v>41248</v>
      </c>
      <c r="C332" s="4" t="s">
        <v>84</v>
      </c>
      <c r="D332" s="1">
        <v>609</v>
      </c>
      <c r="E332" s="1">
        <f>IFERROR(VALUE(UseTable[[#This Row],[LAB_VALUE]]),0)</f>
        <v>609</v>
      </c>
      <c r="G332" s="1"/>
      <c r="H332" s="7"/>
    </row>
    <row r="333" spans="1:8" ht="12.5" x14ac:dyDescent="0.25">
      <c r="A333" s="1">
        <v>18</v>
      </c>
      <c r="B333" s="2">
        <v>41094</v>
      </c>
      <c r="C333" s="4" t="s">
        <v>85</v>
      </c>
      <c r="D333" s="1">
        <v>10.9</v>
      </c>
      <c r="E333" s="1">
        <f>IFERROR(VALUE(UseTable[[#This Row],[LAB_VALUE]]),0)</f>
        <v>10.9</v>
      </c>
      <c r="G333" s="1"/>
      <c r="H333" s="7"/>
    </row>
    <row r="334" spans="1:8" ht="12.5" x14ac:dyDescent="0.25">
      <c r="A334" s="1">
        <v>18</v>
      </c>
      <c r="B334" s="2">
        <v>41108</v>
      </c>
      <c r="C334" s="4" t="s">
        <v>85</v>
      </c>
      <c r="D334" s="1">
        <v>9.4</v>
      </c>
      <c r="E334" s="1">
        <f>IFERROR(VALUE(UseTable[[#This Row],[LAB_VALUE]]),0)</f>
        <v>9.4</v>
      </c>
      <c r="G334" s="1"/>
      <c r="H334" s="7"/>
    </row>
    <row r="335" spans="1:8" ht="12.5" x14ac:dyDescent="0.25">
      <c r="A335" s="1">
        <v>18</v>
      </c>
      <c r="B335" s="2">
        <v>41122</v>
      </c>
      <c r="C335" s="4" t="s">
        <v>85</v>
      </c>
      <c r="D335" s="1">
        <v>9.9</v>
      </c>
      <c r="E335" s="1">
        <f>IFERROR(VALUE(UseTable[[#This Row],[LAB_VALUE]]),0)</f>
        <v>9.9</v>
      </c>
      <c r="G335" s="1"/>
      <c r="H335" s="7"/>
    </row>
    <row r="336" spans="1:8" ht="12.5" x14ac:dyDescent="0.25">
      <c r="A336" s="1">
        <v>18</v>
      </c>
      <c r="B336" s="2">
        <v>41136</v>
      </c>
      <c r="C336" s="4" t="s">
        <v>85</v>
      </c>
      <c r="D336" s="1">
        <v>9.6</v>
      </c>
      <c r="E336" s="1">
        <f>IFERROR(VALUE(UseTable[[#This Row],[LAB_VALUE]]),0)</f>
        <v>9.6</v>
      </c>
      <c r="G336" s="1"/>
      <c r="H336" s="7"/>
    </row>
    <row r="337" spans="1:8" ht="12.5" x14ac:dyDescent="0.25">
      <c r="A337" s="1">
        <v>18</v>
      </c>
      <c r="B337" s="2">
        <v>41157</v>
      </c>
      <c r="C337" s="4" t="s">
        <v>85</v>
      </c>
      <c r="D337" s="1">
        <v>10.199999999999999</v>
      </c>
      <c r="E337" s="1">
        <f>IFERROR(VALUE(UseTable[[#This Row],[LAB_VALUE]]),0)</f>
        <v>10.199999999999999</v>
      </c>
      <c r="G337" s="1"/>
      <c r="H337" s="7"/>
    </row>
    <row r="338" spans="1:8" ht="12.5" x14ac:dyDescent="0.25">
      <c r="A338" s="1">
        <v>18</v>
      </c>
      <c r="B338" s="2">
        <v>41171</v>
      </c>
      <c r="C338" s="4" t="s">
        <v>85</v>
      </c>
      <c r="D338" s="1">
        <v>10.4</v>
      </c>
      <c r="E338" s="1">
        <f>IFERROR(VALUE(UseTable[[#This Row],[LAB_VALUE]]),0)</f>
        <v>10.4</v>
      </c>
      <c r="G338" s="1"/>
      <c r="H338" s="7"/>
    </row>
    <row r="339" spans="1:8" ht="12.5" x14ac:dyDescent="0.25">
      <c r="A339" s="1">
        <v>18</v>
      </c>
      <c r="B339" s="2">
        <v>41183</v>
      </c>
      <c r="C339" s="4" t="s">
        <v>85</v>
      </c>
      <c r="D339" s="1">
        <v>10.6</v>
      </c>
      <c r="E339" s="1">
        <f>IFERROR(VALUE(UseTable[[#This Row],[LAB_VALUE]]),0)</f>
        <v>10.6</v>
      </c>
      <c r="G339" s="1"/>
      <c r="H339" s="7"/>
    </row>
    <row r="340" spans="1:8" ht="12.5" x14ac:dyDescent="0.25">
      <c r="A340" s="1">
        <v>18</v>
      </c>
      <c r="B340" s="2">
        <v>41185</v>
      </c>
      <c r="C340" s="4" t="s">
        <v>85</v>
      </c>
      <c r="D340" s="1">
        <v>10.3</v>
      </c>
      <c r="E340" s="1">
        <f>IFERROR(VALUE(UseTable[[#This Row],[LAB_VALUE]]),0)</f>
        <v>10.3</v>
      </c>
      <c r="G340" s="1"/>
      <c r="H340" s="7"/>
    </row>
    <row r="341" spans="1:8" ht="12.5" x14ac:dyDescent="0.25">
      <c r="A341" s="1">
        <v>18</v>
      </c>
      <c r="B341" s="2">
        <v>41199</v>
      </c>
      <c r="C341" s="4" t="s">
        <v>85</v>
      </c>
      <c r="D341" s="1">
        <v>11</v>
      </c>
      <c r="E341" s="1">
        <f>IFERROR(VALUE(UseTable[[#This Row],[LAB_VALUE]]),0)</f>
        <v>11</v>
      </c>
      <c r="G341" s="1"/>
      <c r="H341" s="7"/>
    </row>
    <row r="342" spans="1:8" ht="12.5" x14ac:dyDescent="0.25">
      <c r="A342" s="1">
        <v>18</v>
      </c>
      <c r="B342" s="2">
        <v>41220</v>
      </c>
      <c r="C342" s="4" t="s">
        <v>85</v>
      </c>
      <c r="D342" s="1">
        <v>11</v>
      </c>
      <c r="E342" s="1">
        <f>IFERROR(VALUE(UseTable[[#This Row],[LAB_VALUE]]),0)</f>
        <v>11</v>
      </c>
      <c r="G342" s="1"/>
      <c r="H342" s="7"/>
    </row>
    <row r="343" spans="1:8" ht="12.5" x14ac:dyDescent="0.25">
      <c r="A343" s="1">
        <v>18</v>
      </c>
      <c r="B343" s="2">
        <v>41233</v>
      </c>
      <c r="C343" s="4" t="s">
        <v>85</v>
      </c>
      <c r="D343" s="1">
        <v>9.8000000000000007</v>
      </c>
      <c r="E343" s="1">
        <f>IFERROR(VALUE(UseTable[[#This Row],[LAB_VALUE]]),0)</f>
        <v>9.8000000000000007</v>
      </c>
      <c r="G343" s="1"/>
      <c r="H343" s="7"/>
    </row>
    <row r="344" spans="1:8" ht="12.5" x14ac:dyDescent="0.25">
      <c r="A344" s="1">
        <v>18</v>
      </c>
      <c r="B344" s="2">
        <v>41248</v>
      </c>
      <c r="C344" s="4" t="s">
        <v>85</v>
      </c>
      <c r="D344" s="1">
        <v>9.9</v>
      </c>
      <c r="E344" s="1">
        <f>IFERROR(VALUE(UseTable[[#This Row],[LAB_VALUE]]),0)</f>
        <v>9.9</v>
      </c>
      <c r="G344" s="1"/>
      <c r="H344" s="7"/>
    </row>
    <row r="345" spans="1:8" ht="12.5" x14ac:dyDescent="0.25">
      <c r="A345" s="1">
        <v>18</v>
      </c>
      <c r="B345" s="2">
        <v>41094</v>
      </c>
      <c r="C345" s="4" t="s">
        <v>86</v>
      </c>
      <c r="D345" s="1">
        <v>73</v>
      </c>
      <c r="E345" s="1">
        <f>IFERROR(VALUE(UseTable[[#This Row],[LAB_VALUE]]),0)</f>
        <v>73</v>
      </c>
      <c r="G345" s="1"/>
      <c r="H345" s="7"/>
    </row>
    <row r="346" spans="1:8" ht="12.5" x14ac:dyDescent="0.25">
      <c r="A346" s="1">
        <v>18</v>
      </c>
      <c r="B346" s="2">
        <v>41122</v>
      </c>
      <c r="C346" s="4" t="s">
        <v>86</v>
      </c>
      <c r="D346" s="1">
        <v>42</v>
      </c>
      <c r="E346" s="1">
        <f>IFERROR(VALUE(UseTable[[#This Row],[LAB_VALUE]]),0)</f>
        <v>42</v>
      </c>
      <c r="G346" s="1"/>
      <c r="H346" s="7"/>
    </row>
    <row r="347" spans="1:8" ht="12.5" x14ac:dyDescent="0.25">
      <c r="A347" s="1">
        <v>18</v>
      </c>
      <c r="B347" s="2">
        <v>41157</v>
      </c>
      <c r="C347" s="4" t="s">
        <v>86</v>
      </c>
      <c r="D347" s="1">
        <v>28</v>
      </c>
      <c r="E347" s="1">
        <f>IFERROR(VALUE(UseTable[[#This Row],[LAB_VALUE]]),0)</f>
        <v>28</v>
      </c>
      <c r="G347" s="1"/>
      <c r="H347" s="7"/>
    </row>
    <row r="348" spans="1:8" ht="12.5" x14ac:dyDescent="0.25">
      <c r="A348" s="1">
        <v>18</v>
      </c>
      <c r="B348" s="2">
        <v>41185</v>
      </c>
      <c r="C348" s="4" t="s">
        <v>86</v>
      </c>
      <c r="D348" s="1">
        <v>39</v>
      </c>
      <c r="E348" s="1">
        <f>IFERROR(VALUE(UseTable[[#This Row],[LAB_VALUE]]),0)</f>
        <v>39</v>
      </c>
      <c r="G348" s="1"/>
      <c r="H348" s="7"/>
    </row>
    <row r="349" spans="1:8" ht="12.5" x14ac:dyDescent="0.25">
      <c r="A349" s="1">
        <v>18</v>
      </c>
      <c r="B349" s="2">
        <v>41220</v>
      </c>
      <c r="C349" s="4" t="s">
        <v>86</v>
      </c>
      <c r="D349" s="1">
        <v>93</v>
      </c>
      <c r="E349" s="1">
        <f>IFERROR(VALUE(UseTable[[#This Row],[LAB_VALUE]]),0)</f>
        <v>93</v>
      </c>
      <c r="G349" s="1"/>
      <c r="H349" s="7"/>
    </row>
    <row r="350" spans="1:8" ht="12.5" x14ac:dyDescent="0.25">
      <c r="A350" s="1">
        <v>18</v>
      </c>
      <c r="B350" s="2">
        <v>41248</v>
      </c>
      <c r="C350" s="4" t="s">
        <v>86</v>
      </c>
      <c r="D350" s="1">
        <v>58</v>
      </c>
      <c r="E350" s="1">
        <f>IFERROR(VALUE(UseTable[[#This Row],[LAB_VALUE]]),0)</f>
        <v>58</v>
      </c>
      <c r="G350" s="1"/>
      <c r="H350" s="7"/>
    </row>
    <row r="351" spans="1:8" ht="12.5" x14ac:dyDescent="0.25">
      <c r="A351" s="1">
        <v>19</v>
      </c>
      <c r="B351" s="2">
        <v>41094</v>
      </c>
      <c r="C351" s="4" t="s">
        <v>84</v>
      </c>
      <c r="D351" s="1">
        <v>324</v>
      </c>
      <c r="E351" s="1">
        <f>IFERROR(VALUE(UseTable[[#This Row],[LAB_VALUE]]),0)</f>
        <v>324</v>
      </c>
      <c r="G351" s="1"/>
      <c r="H351" s="7"/>
    </row>
    <row r="352" spans="1:8" ht="12.5" x14ac:dyDescent="0.25">
      <c r="A352" s="1">
        <v>19</v>
      </c>
      <c r="B352" s="2">
        <v>41122</v>
      </c>
      <c r="C352" s="4" t="s">
        <v>84</v>
      </c>
      <c r="D352" s="1">
        <v>549</v>
      </c>
      <c r="E352" s="1">
        <f>IFERROR(VALUE(UseTable[[#This Row],[LAB_VALUE]]),0)</f>
        <v>549</v>
      </c>
      <c r="G352" s="1"/>
      <c r="H352" s="7"/>
    </row>
    <row r="353" spans="1:8" ht="12.5" x14ac:dyDescent="0.25">
      <c r="A353" s="1">
        <v>19</v>
      </c>
      <c r="B353" s="2">
        <v>41157</v>
      </c>
      <c r="C353" s="4" t="s">
        <v>84</v>
      </c>
      <c r="D353" s="1">
        <v>502</v>
      </c>
      <c r="E353" s="1">
        <f>IFERROR(VALUE(UseTable[[#This Row],[LAB_VALUE]]),0)</f>
        <v>502</v>
      </c>
      <c r="G353" s="1"/>
      <c r="H353" s="7"/>
    </row>
    <row r="354" spans="1:8" ht="12.5" x14ac:dyDescent="0.25">
      <c r="A354" s="1">
        <v>19</v>
      </c>
      <c r="B354" s="2">
        <v>41185</v>
      </c>
      <c r="C354" s="4" t="s">
        <v>84</v>
      </c>
      <c r="D354" s="1">
        <v>596</v>
      </c>
      <c r="E354" s="1">
        <f>IFERROR(VALUE(UseTable[[#This Row],[LAB_VALUE]]),0)</f>
        <v>596</v>
      </c>
      <c r="G354" s="1"/>
      <c r="H354" s="7"/>
    </row>
    <row r="355" spans="1:8" ht="12.5" x14ac:dyDescent="0.25">
      <c r="A355" s="1">
        <v>19</v>
      </c>
      <c r="B355" s="2">
        <v>41220</v>
      </c>
      <c r="C355" s="4" t="s">
        <v>84</v>
      </c>
      <c r="D355" s="1">
        <v>590</v>
      </c>
      <c r="E355" s="1">
        <f>IFERROR(VALUE(UseTable[[#This Row],[LAB_VALUE]]),0)</f>
        <v>590</v>
      </c>
      <c r="G355" s="1"/>
      <c r="H355" s="7"/>
    </row>
    <row r="356" spans="1:8" ht="12.5" x14ac:dyDescent="0.25">
      <c r="A356" s="1">
        <v>19</v>
      </c>
      <c r="B356" s="2">
        <v>41248</v>
      </c>
      <c r="C356" s="4" t="s">
        <v>84</v>
      </c>
      <c r="D356" s="1">
        <v>462</v>
      </c>
      <c r="E356" s="1">
        <f>IFERROR(VALUE(UseTable[[#This Row],[LAB_VALUE]]),0)</f>
        <v>462</v>
      </c>
      <c r="G356" s="1"/>
      <c r="H356" s="7"/>
    </row>
    <row r="357" spans="1:8" ht="12.5" x14ac:dyDescent="0.25">
      <c r="A357" s="1">
        <v>19</v>
      </c>
      <c r="B357" s="2">
        <v>41094</v>
      </c>
      <c r="C357" s="4" t="s">
        <v>85</v>
      </c>
      <c r="D357" s="1">
        <v>10.4</v>
      </c>
      <c r="E357" s="1">
        <f>IFERROR(VALUE(UseTable[[#This Row],[LAB_VALUE]]),0)</f>
        <v>10.4</v>
      </c>
      <c r="G357" s="1"/>
      <c r="H357" s="7"/>
    </row>
    <row r="358" spans="1:8" ht="12.5" x14ac:dyDescent="0.25">
      <c r="A358" s="1">
        <v>19</v>
      </c>
      <c r="B358" s="2">
        <v>41108</v>
      </c>
      <c r="C358" s="4" t="s">
        <v>85</v>
      </c>
      <c r="D358" s="1">
        <v>10.8</v>
      </c>
      <c r="E358" s="1">
        <f>IFERROR(VALUE(UseTable[[#This Row],[LAB_VALUE]]),0)</f>
        <v>10.8</v>
      </c>
      <c r="G358" s="1"/>
      <c r="H358" s="7"/>
    </row>
    <row r="359" spans="1:8" ht="12.5" x14ac:dyDescent="0.25">
      <c r="A359" s="1">
        <v>19</v>
      </c>
      <c r="B359" s="2">
        <v>41122</v>
      </c>
      <c r="C359" s="4" t="s">
        <v>85</v>
      </c>
      <c r="D359" s="1">
        <v>10.9</v>
      </c>
      <c r="E359" s="1">
        <f>IFERROR(VALUE(UseTable[[#This Row],[LAB_VALUE]]),0)</f>
        <v>10.9</v>
      </c>
      <c r="G359" s="1"/>
      <c r="H359" s="7"/>
    </row>
    <row r="360" spans="1:8" ht="12.5" x14ac:dyDescent="0.25">
      <c r="A360" s="1">
        <v>19</v>
      </c>
      <c r="B360" s="2">
        <v>41136</v>
      </c>
      <c r="C360" s="4" t="s">
        <v>85</v>
      </c>
      <c r="D360" s="1">
        <v>11.1</v>
      </c>
      <c r="E360" s="1">
        <f>IFERROR(VALUE(UseTable[[#This Row],[LAB_VALUE]]),0)</f>
        <v>11.1</v>
      </c>
      <c r="G360" s="1"/>
      <c r="H360" s="7"/>
    </row>
    <row r="361" spans="1:8" ht="12.5" x14ac:dyDescent="0.25">
      <c r="A361" s="1">
        <v>19</v>
      </c>
      <c r="B361" s="2">
        <v>41157</v>
      </c>
      <c r="C361" s="4" t="s">
        <v>85</v>
      </c>
      <c r="D361" s="1">
        <v>11.1</v>
      </c>
      <c r="E361" s="1">
        <f>IFERROR(VALUE(UseTable[[#This Row],[LAB_VALUE]]),0)</f>
        <v>11.1</v>
      </c>
      <c r="G361" s="1"/>
      <c r="H361" s="7"/>
    </row>
    <row r="362" spans="1:8" ht="12.5" x14ac:dyDescent="0.25">
      <c r="A362" s="1">
        <v>19</v>
      </c>
      <c r="B362" s="2">
        <v>41171</v>
      </c>
      <c r="C362" s="4" t="s">
        <v>85</v>
      </c>
      <c r="D362" s="1">
        <v>10.7</v>
      </c>
      <c r="E362" s="1">
        <f>IFERROR(VALUE(UseTable[[#This Row],[LAB_VALUE]]),0)</f>
        <v>10.7</v>
      </c>
      <c r="G362" s="1"/>
      <c r="H362" s="7"/>
    </row>
    <row r="363" spans="1:8" ht="12.5" x14ac:dyDescent="0.25">
      <c r="A363" s="1">
        <v>19</v>
      </c>
      <c r="B363" s="2">
        <v>41185</v>
      </c>
      <c r="C363" s="4" t="s">
        <v>85</v>
      </c>
      <c r="D363" s="1">
        <v>11</v>
      </c>
      <c r="E363" s="1">
        <f>IFERROR(VALUE(UseTable[[#This Row],[LAB_VALUE]]),0)</f>
        <v>11</v>
      </c>
      <c r="G363" s="1"/>
      <c r="H363" s="7"/>
    </row>
    <row r="364" spans="1:8" ht="12.5" x14ac:dyDescent="0.25">
      <c r="A364" s="1">
        <v>19</v>
      </c>
      <c r="B364" s="2">
        <v>41199</v>
      </c>
      <c r="C364" s="4" t="s">
        <v>85</v>
      </c>
      <c r="D364" s="1">
        <v>11</v>
      </c>
      <c r="E364" s="1">
        <f>IFERROR(VALUE(UseTable[[#This Row],[LAB_VALUE]]),0)</f>
        <v>11</v>
      </c>
      <c r="G364" s="1"/>
      <c r="H364" s="7"/>
    </row>
    <row r="365" spans="1:8" ht="12.5" x14ac:dyDescent="0.25">
      <c r="A365" s="1">
        <v>19</v>
      </c>
      <c r="B365" s="2">
        <v>41220</v>
      </c>
      <c r="C365" s="4" t="s">
        <v>85</v>
      </c>
      <c r="D365" s="1">
        <v>9.5</v>
      </c>
      <c r="E365" s="1">
        <f>IFERROR(VALUE(UseTable[[#This Row],[LAB_VALUE]]),0)</f>
        <v>9.5</v>
      </c>
      <c r="G365" s="1"/>
      <c r="H365" s="7"/>
    </row>
    <row r="366" spans="1:8" ht="12.5" x14ac:dyDescent="0.25">
      <c r="A366" s="1">
        <v>19</v>
      </c>
      <c r="B366" s="2">
        <v>41233</v>
      </c>
      <c r="C366" s="4" t="s">
        <v>85</v>
      </c>
      <c r="D366" s="1">
        <v>9.5</v>
      </c>
      <c r="E366" s="1">
        <f>IFERROR(VALUE(UseTable[[#This Row],[LAB_VALUE]]),0)</f>
        <v>9.5</v>
      </c>
      <c r="G366" s="1"/>
      <c r="H366" s="7"/>
    </row>
    <row r="367" spans="1:8" ht="12.5" x14ac:dyDescent="0.25">
      <c r="A367" s="1">
        <v>19</v>
      </c>
      <c r="B367" s="2">
        <v>41248</v>
      </c>
      <c r="C367" s="4" t="s">
        <v>85</v>
      </c>
      <c r="D367" s="1">
        <v>10.6</v>
      </c>
      <c r="E367" s="1">
        <f>IFERROR(VALUE(UseTable[[#This Row],[LAB_VALUE]]),0)</f>
        <v>10.6</v>
      </c>
      <c r="G367" s="1"/>
      <c r="H367" s="7"/>
    </row>
    <row r="368" spans="1:8" ht="12.5" x14ac:dyDescent="0.25">
      <c r="A368" s="1">
        <v>19</v>
      </c>
      <c r="B368" s="2">
        <v>41094</v>
      </c>
      <c r="C368" s="4" t="s">
        <v>86</v>
      </c>
      <c r="D368" s="1">
        <v>25</v>
      </c>
      <c r="E368" s="1">
        <f>IFERROR(VALUE(UseTable[[#This Row],[LAB_VALUE]]),0)</f>
        <v>25</v>
      </c>
      <c r="G368" s="1"/>
      <c r="H368" s="7"/>
    </row>
    <row r="369" spans="1:8" ht="12.5" x14ac:dyDescent="0.25">
      <c r="A369" s="1">
        <v>19</v>
      </c>
      <c r="B369" s="2">
        <v>41122</v>
      </c>
      <c r="C369" s="4" t="s">
        <v>86</v>
      </c>
      <c r="D369" s="1">
        <v>28</v>
      </c>
      <c r="E369" s="1">
        <f>IFERROR(VALUE(UseTable[[#This Row],[LAB_VALUE]]),0)</f>
        <v>28</v>
      </c>
      <c r="G369" s="1"/>
      <c r="H369" s="7"/>
    </row>
    <row r="370" spans="1:8" ht="12.5" x14ac:dyDescent="0.25">
      <c r="A370" s="1">
        <v>19</v>
      </c>
      <c r="B370" s="2">
        <v>41157</v>
      </c>
      <c r="C370" s="4" t="s">
        <v>86</v>
      </c>
      <c r="D370" s="1">
        <v>33</v>
      </c>
      <c r="E370" s="1">
        <f>IFERROR(VALUE(UseTable[[#This Row],[LAB_VALUE]]),0)</f>
        <v>33</v>
      </c>
      <c r="G370" s="1"/>
      <c r="H370" s="7"/>
    </row>
    <row r="371" spans="1:8" ht="12.5" x14ac:dyDescent="0.25">
      <c r="A371" s="1">
        <v>19</v>
      </c>
      <c r="B371" s="2">
        <v>41185</v>
      </c>
      <c r="C371" s="4" t="s">
        <v>86</v>
      </c>
      <c r="D371" s="1">
        <v>43</v>
      </c>
      <c r="E371" s="1">
        <f>IFERROR(VALUE(UseTable[[#This Row],[LAB_VALUE]]),0)</f>
        <v>43</v>
      </c>
      <c r="G371" s="1"/>
      <c r="H371" s="7"/>
    </row>
    <row r="372" spans="1:8" ht="12.5" x14ac:dyDescent="0.25">
      <c r="A372" s="1">
        <v>19</v>
      </c>
      <c r="B372" s="2">
        <v>41220</v>
      </c>
      <c r="C372" s="4" t="s">
        <v>86</v>
      </c>
      <c r="D372" s="1">
        <v>35</v>
      </c>
      <c r="E372" s="1">
        <f>IFERROR(VALUE(UseTable[[#This Row],[LAB_VALUE]]),0)</f>
        <v>35</v>
      </c>
      <c r="G372" s="1"/>
      <c r="H372" s="7"/>
    </row>
    <row r="373" spans="1:8" ht="12.5" x14ac:dyDescent="0.25">
      <c r="A373" s="1">
        <v>19</v>
      </c>
      <c r="B373" s="2">
        <v>41248</v>
      </c>
      <c r="C373" s="4" t="s">
        <v>86</v>
      </c>
      <c r="D373" s="1">
        <v>34</v>
      </c>
      <c r="E373" s="1">
        <f>IFERROR(VALUE(UseTable[[#This Row],[LAB_VALUE]]),0)</f>
        <v>34</v>
      </c>
      <c r="G373" s="1"/>
      <c r="H373" s="7"/>
    </row>
    <row r="374" spans="1:8" ht="12.5" x14ac:dyDescent="0.25">
      <c r="A374" s="1">
        <v>20</v>
      </c>
      <c r="B374" s="2">
        <v>41094</v>
      </c>
      <c r="C374" s="4" t="s">
        <v>84</v>
      </c>
      <c r="D374" s="1">
        <v>732</v>
      </c>
      <c r="E374" s="1">
        <f>IFERROR(VALUE(UseTable[[#This Row],[LAB_VALUE]]),0)</f>
        <v>732</v>
      </c>
      <c r="G374" s="1"/>
      <c r="H374" s="7"/>
    </row>
    <row r="375" spans="1:8" ht="12.5" x14ac:dyDescent="0.25">
      <c r="A375" s="1">
        <v>20</v>
      </c>
      <c r="B375" s="2">
        <v>41122</v>
      </c>
      <c r="C375" s="4" t="s">
        <v>84</v>
      </c>
      <c r="D375" s="1">
        <v>609</v>
      </c>
      <c r="E375" s="1">
        <f>IFERROR(VALUE(UseTable[[#This Row],[LAB_VALUE]]),0)</f>
        <v>609</v>
      </c>
      <c r="G375" s="1"/>
      <c r="H375" s="7"/>
    </row>
    <row r="376" spans="1:8" ht="12.5" x14ac:dyDescent="0.25">
      <c r="A376" s="1">
        <v>20</v>
      </c>
      <c r="B376" s="2">
        <v>41157</v>
      </c>
      <c r="C376" s="4" t="s">
        <v>84</v>
      </c>
      <c r="D376" s="1">
        <v>757</v>
      </c>
      <c r="E376" s="1">
        <f>IFERROR(VALUE(UseTable[[#This Row],[LAB_VALUE]]),0)</f>
        <v>757</v>
      </c>
      <c r="G376" s="1"/>
      <c r="H376" s="7"/>
    </row>
    <row r="377" spans="1:8" ht="12.5" x14ac:dyDescent="0.25">
      <c r="A377" s="1">
        <v>20</v>
      </c>
      <c r="B377" s="2">
        <v>41185</v>
      </c>
      <c r="C377" s="4" t="s">
        <v>84</v>
      </c>
      <c r="D377" s="1">
        <v>965</v>
      </c>
      <c r="E377" s="1">
        <f>IFERROR(VALUE(UseTable[[#This Row],[LAB_VALUE]]),0)</f>
        <v>965</v>
      </c>
      <c r="G377" s="1"/>
      <c r="H377" s="7"/>
    </row>
    <row r="378" spans="1:8" ht="12.5" x14ac:dyDescent="0.25">
      <c r="A378" s="1">
        <v>20</v>
      </c>
      <c r="B378" s="2">
        <v>41220</v>
      </c>
      <c r="C378" s="4" t="s">
        <v>84</v>
      </c>
      <c r="D378" s="1">
        <v>1042</v>
      </c>
      <c r="E378" s="1">
        <f>IFERROR(VALUE(UseTable[[#This Row],[LAB_VALUE]]),0)</f>
        <v>1042</v>
      </c>
      <c r="G378" s="1"/>
      <c r="H378" s="7"/>
    </row>
    <row r="379" spans="1:8" ht="12.5" x14ac:dyDescent="0.25">
      <c r="A379" s="1">
        <v>20</v>
      </c>
      <c r="B379" s="2">
        <v>41248</v>
      </c>
      <c r="C379" s="4" t="s">
        <v>84</v>
      </c>
      <c r="D379" s="1">
        <v>1117</v>
      </c>
      <c r="E379" s="1">
        <f>IFERROR(VALUE(UseTable[[#This Row],[LAB_VALUE]]),0)</f>
        <v>1117</v>
      </c>
      <c r="G379" s="1"/>
      <c r="H379" s="7"/>
    </row>
    <row r="380" spans="1:8" ht="12.5" x14ac:dyDescent="0.25">
      <c r="A380" s="1">
        <v>20</v>
      </c>
      <c r="B380" s="2">
        <v>41094</v>
      </c>
      <c r="C380" s="4" t="s">
        <v>85</v>
      </c>
      <c r="D380" s="1">
        <v>8.8000000000000007</v>
      </c>
      <c r="E380" s="1">
        <f>IFERROR(VALUE(UseTable[[#This Row],[LAB_VALUE]]),0)</f>
        <v>8.8000000000000007</v>
      </c>
      <c r="G380" s="1"/>
      <c r="H380" s="7"/>
    </row>
    <row r="381" spans="1:8" ht="12.5" x14ac:dyDescent="0.25">
      <c r="A381" s="1">
        <v>20</v>
      </c>
      <c r="B381" s="2">
        <v>41108</v>
      </c>
      <c r="C381" s="4" t="s">
        <v>85</v>
      </c>
      <c r="D381" s="1">
        <v>9.1</v>
      </c>
      <c r="E381" s="1">
        <f>IFERROR(VALUE(UseTable[[#This Row],[LAB_VALUE]]),0)</f>
        <v>9.1</v>
      </c>
      <c r="G381" s="1"/>
      <c r="H381" s="7"/>
    </row>
    <row r="382" spans="1:8" ht="12.5" x14ac:dyDescent="0.25">
      <c r="A382" s="1">
        <v>20</v>
      </c>
      <c r="B382" s="2">
        <v>41122</v>
      </c>
      <c r="C382" s="4" t="s">
        <v>85</v>
      </c>
      <c r="D382" s="1">
        <v>9.4</v>
      </c>
      <c r="E382" s="1">
        <f>IFERROR(VALUE(UseTable[[#This Row],[LAB_VALUE]]),0)</f>
        <v>9.4</v>
      </c>
      <c r="G382" s="1"/>
      <c r="H382" s="7"/>
    </row>
    <row r="383" spans="1:8" ht="12.5" x14ac:dyDescent="0.25">
      <c r="A383" s="1">
        <v>20</v>
      </c>
      <c r="B383" s="2">
        <v>41136</v>
      </c>
      <c r="C383" s="4" t="s">
        <v>85</v>
      </c>
      <c r="D383" s="1">
        <v>9.1999999999999993</v>
      </c>
      <c r="E383" s="1">
        <f>IFERROR(VALUE(UseTable[[#This Row],[LAB_VALUE]]),0)</f>
        <v>9.1999999999999993</v>
      </c>
      <c r="G383" s="1"/>
      <c r="H383" s="7"/>
    </row>
    <row r="384" spans="1:8" ht="12.5" x14ac:dyDescent="0.25">
      <c r="A384" s="1">
        <v>20</v>
      </c>
      <c r="B384" s="2">
        <v>41157</v>
      </c>
      <c r="C384" s="4" t="s">
        <v>85</v>
      </c>
      <c r="D384" s="1">
        <v>10.8</v>
      </c>
      <c r="E384" s="1">
        <f>IFERROR(VALUE(UseTable[[#This Row],[LAB_VALUE]]),0)</f>
        <v>10.8</v>
      </c>
      <c r="G384" s="1"/>
      <c r="H384" s="7"/>
    </row>
    <row r="385" spans="1:8" ht="12.5" x14ac:dyDescent="0.25">
      <c r="A385" s="1">
        <v>20</v>
      </c>
      <c r="B385" s="2">
        <v>41171</v>
      </c>
      <c r="C385" s="4" t="s">
        <v>85</v>
      </c>
      <c r="D385" s="1">
        <v>11.5</v>
      </c>
      <c r="E385" s="1">
        <f>IFERROR(VALUE(UseTable[[#This Row],[LAB_VALUE]]),0)</f>
        <v>11.5</v>
      </c>
      <c r="G385" s="1"/>
      <c r="H385" s="7"/>
    </row>
    <row r="386" spans="1:8" ht="12.5" x14ac:dyDescent="0.25">
      <c r="A386" s="1">
        <v>20</v>
      </c>
      <c r="B386" s="2">
        <v>41185</v>
      </c>
      <c r="C386" s="4" t="s">
        <v>85</v>
      </c>
      <c r="D386" s="1">
        <v>11.8</v>
      </c>
      <c r="E386" s="1">
        <f>IFERROR(VALUE(UseTable[[#This Row],[LAB_VALUE]]),0)</f>
        <v>11.8</v>
      </c>
      <c r="G386" s="1"/>
      <c r="H386" s="7"/>
    </row>
    <row r="387" spans="1:8" ht="12.5" x14ac:dyDescent="0.25">
      <c r="A387" s="1">
        <v>20</v>
      </c>
      <c r="B387" s="2">
        <v>41199</v>
      </c>
      <c r="C387" s="4" t="s">
        <v>85</v>
      </c>
      <c r="D387" s="1">
        <v>11.3</v>
      </c>
      <c r="E387" s="1">
        <f>IFERROR(VALUE(UseTable[[#This Row],[LAB_VALUE]]),0)</f>
        <v>11.3</v>
      </c>
      <c r="G387" s="1"/>
      <c r="H387" s="7"/>
    </row>
    <row r="388" spans="1:8" ht="12.5" x14ac:dyDescent="0.25">
      <c r="A388" s="1">
        <v>20</v>
      </c>
      <c r="B388" s="2">
        <v>41220</v>
      </c>
      <c r="C388" s="4" t="s">
        <v>85</v>
      </c>
      <c r="D388" s="1">
        <v>10.5</v>
      </c>
      <c r="E388" s="1">
        <f>IFERROR(VALUE(UseTable[[#This Row],[LAB_VALUE]]),0)</f>
        <v>10.5</v>
      </c>
      <c r="G388" s="1"/>
      <c r="H388" s="7"/>
    </row>
    <row r="389" spans="1:8" ht="12.5" x14ac:dyDescent="0.25">
      <c r="A389" s="1">
        <v>20</v>
      </c>
      <c r="B389" s="2">
        <v>41233</v>
      </c>
      <c r="C389" s="4" t="s">
        <v>85</v>
      </c>
      <c r="D389" s="1">
        <v>10.5</v>
      </c>
      <c r="E389" s="1">
        <f>IFERROR(VALUE(UseTable[[#This Row],[LAB_VALUE]]),0)</f>
        <v>10.5</v>
      </c>
      <c r="G389" s="1"/>
      <c r="H389" s="7"/>
    </row>
    <row r="390" spans="1:8" ht="12.5" x14ac:dyDescent="0.25">
      <c r="A390" s="1">
        <v>20</v>
      </c>
      <c r="B390" s="2">
        <v>41248</v>
      </c>
      <c r="C390" s="4" t="s">
        <v>85</v>
      </c>
      <c r="D390" s="1">
        <v>10.1</v>
      </c>
      <c r="E390" s="1">
        <f>IFERROR(VALUE(UseTable[[#This Row],[LAB_VALUE]]),0)</f>
        <v>10.1</v>
      </c>
      <c r="G390" s="1"/>
      <c r="H390" s="7"/>
    </row>
    <row r="391" spans="1:8" ht="12.5" x14ac:dyDescent="0.25">
      <c r="A391" s="1">
        <v>20</v>
      </c>
      <c r="B391" s="2">
        <v>41094</v>
      </c>
      <c r="C391" s="4" t="s">
        <v>86</v>
      </c>
      <c r="D391" s="1">
        <v>11</v>
      </c>
      <c r="E391" s="1">
        <f>IFERROR(VALUE(UseTable[[#This Row],[LAB_VALUE]]),0)</f>
        <v>11</v>
      </c>
      <c r="G391" s="1"/>
      <c r="H391" s="7"/>
    </row>
    <row r="392" spans="1:8" ht="12.5" x14ac:dyDescent="0.25">
      <c r="A392" s="1">
        <v>20</v>
      </c>
      <c r="B392" s="2">
        <v>41122</v>
      </c>
      <c r="C392" s="4" t="s">
        <v>86</v>
      </c>
      <c r="D392" s="1">
        <v>16</v>
      </c>
      <c r="E392" s="1">
        <f>IFERROR(VALUE(UseTable[[#This Row],[LAB_VALUE]]),0)</f>
        <v>16</v>
      </c>
      <c r="G392" s="1"/>
      <c r="H392" s="7"/>
    </row>
    <row r="393" spans="1:8" ht="12.5" x14ac:dyDescent="0.25">
      <c r="A393" s="1">
        <v>20</v>
      </c>
      <c r="B393" s="2">
        <v>41157</v>
      </c>
      <c r="C393" s="4" t="s">
        <v>86</v>
      </c>
      <c r="D393" s="1">
        <v>11</v>
      </c>
      <c r="E393" s="1">
        <f>IFERROR(VALUE(UseTable[[#This Row],[LAB_VALUE]]),0)</f>
        <v>11</v>
      </c>
      <c r="G393" s="1"/>
      <c r="H393" s="7"/>
    </row>
    <row r="394" spans="1:8" ht="12.5" x14ac:dyDescent="0.25">
      <c r="A394" s="1">
        <v>20</v>
      </c>
      <c r="B394" s="2">
        <v>41185</v>
      </c>
      <c r="C394" s="4" t="s">
        <v>86</v>
      </c>
      <c r="D394" s="1">
        <v>25</v>
      </c>
      <c r="E394" s="1">
        <f>IFERROR(VALUE(UseTable[[#This Row],[LAB_VALUE]]),0)</f>
        <v>25</v>
      </c>
      <c r="G394" s="1"/>
      <c r="H394" s="7"/>
    </row>
    <row r="395" spans="1:8" ht="12.5" x14ac:dyDescent="0.25">
      <c r="A395" s="1">
        <v>20</v>
      </c>
      <c r="B395" s="2">
        <v>41220</v>
      </c>
      <c r="C395" s="4" t="s">
        <v>86</v>
      </c>
      <c r="D395" s="1">
        <v>22</v>
      </c>
      <c r="E395" s="1">
        <f>IFERROR(VALUE(UseTable[[#This Row],[LAB_VALUE]]),0)</f>
        <v>22</v>
      </c>
      <c r="G395" s="1"/>
      <c r="H395" s="7"/>
    </row>
    <row r="396" spans="1:8" ht="12.5" x14ac:dyDescent="0.25">
      <c r="A396" s="1">
        <v>20</v>
      </c>
      <c r="B396" s="2">
        <v>41248</v>
      </c>
      <c r="C396" s="4" t="s">
        <v>86</v>
      </c>
      <c r="D396" s="1">
        <v>35</v>
      </c>
      <c r="E396" s="1">
        <f>IFERROR(VALUE(UseTable[[#This Row],[LAB_VALUE]]),0)</f>
        <v>35</v>
      </c>
      <c r="G396" s="1"/>
      <c r="H396" s="7"/>
    </row>
    <row r="397" spans="1:8" ht="12.5" x14ac:dyDescent="0.25">
      <c r="A397" s="1">
        <v>21</v>
      </c>
      <c r="B397" s="2">
        <v>41094</v>
      </c>
      <c r="C397" s="4" t="s">
        <v>84</v>
      </c>
      <c r="D397" s="1">
        <v>929</v>
      </c>
      <c r="E397" s="1">
        <f>IFERROR(VALUE(UseTable[[#This Row],[LAB_VALUE]]),0)</f>
        <v>929</v>
      </c>
      <c r="G397" s="1"/>
      <c r="H397" s="7"/>
    </row>
    <row r="398" spans="1:8" ht="12.5" x14ac:dyDescent="0.25">
      <c r="A398" s="1">
        <v>21</v>
      </c>
      <c r="B398" s="2">
        <v>41122</v>
      </c>
      <c r="C398" s="4" t="s">
        <v>84</v>
      </c>
      <c r="D398" s="1">
        <v>627</v>
      </c>
      <c r="E398" s="1">
        <f>IFERROR(VALUE(UseTable[[#This Row],[LAB_VALUE]]),0)</f>
        <v>627</v>
      </c>
      <c r="G398" s="1"/>
      <c r="H398" s="7"/>
    </row>
    <row r="399" spans="1:8" ht="12.5" x14ac:dyDescent="0.25">
      <c r="A399" s="1">
        <v>21</v>
      </c>
      <c r="B399" s="2">
        <v>41157</v>
      </c>
      <c r="C399" s="4" t="s">
        <v>84</v>
      </c>
      <c r="D399" s="1">
        <v>590</v>
      </c>
      <c r="E399" s="1">
        <f>IFERROR(VALUE(UseTable[[#This Row],[LAB_VALUE]]),0)</f>
        <v>590</v>
      </c>
      <c r="G399" s="1"/>
      <c r="H399" s="7"/>
    </row>
    <row r="400" spans="1:8" ht="12.5" x14ac:dyDescent="0.25">
      <c r="A400" s="1">
        <v>21</v>
      </c>
      <c r="B400" s="2">
        <v>41185</v>
      </c>
      <c r="C400" s="4" t="s">
        <v>84</v>
      </c>
      <c r="D400" s="1">
        <v>553</v>
      </c>
      <c r="E400" s="1">
        <f>IFERROR(VALUE(UseTable[[#This Row],[LAB_VALUE]]),0)</f>
        <v>553</v>
      </c>
      <c r="G400" s="1"/>
      <c r="H400" s="7"/>
    </row>
    <row r="401" spans="1:8" ht="12.5" x14ac:dyDescent="0.25">
      <c r="A401" s="1">
        <v>21</v>
      </c>
      <c r="B401" s="2">
        <v>41220</v>
      </c>
      <c r="C401" s="4" t="s">
        <v>84</v>
      </c>
      <c r="D401" s="1">
        <v>528</v>
      </c>
      <c r="E401" s="1">
        <f>IFERROR(VALUE(UseTable[[#This Row],[LAB_VALUE]]),0)</f>
        <v>528</v>
      </c>
      <c r="G401" s="1"/>
      <c r="H401" s="7"/>
    </row>
    <row r="402" spans="1:8" ht="12.5" x14ac:dyDescent="0.25">
      <c r="A402" s="1">
        <v>21</v>
      </c>
      <c r="B402" s="2">
        <v>41248</v>
      </c>
      <c r="C402" s="4" t="s">
        <v>84</v>
      </c>
      <c r="D402" s="1">
        <v>672</v>
      </c>
      <c r="E402" s="1">
        <f>IFERROR(VALUE(UseTable[[#This Row],[LAB_VALUE]]),0)</f>
        <v>672</v>
      </c>
      <c r="G402" s="1"/>
      <c r="H402" s="7"/>
    </row>
    <row r="403" spans="1:8" ht="12.5" x14ac:dyDescent="0.25">
      <c r="A403" s="1">
        <v>21</v>
      </c>
      <c r="B403" s="2">
        <v>41094</v>
      </c>
      <c r="C403" s="4" t="s">
        <v>85</v>
      </c>
      <c r="D403" s="1">
        <v>10.3</v>
      </c>
      <c r="E403" s="1">
        <f>IFERROR(VALUE(UseTable[[#This Row],[LAB_VALUE]]),0)</f>
        <v>10.3</v>
      </c>
      <c r="G403" s="1"/>
      <c r="H403" s="7"/>
    </row>
    <row r="404" spans="1:8" ht="12.5" x14ac:dyDescent="0.25">
      <c r="A404" s="1">
        <v>21</v>
      </c>
      <c r="B404" s="2">
        <v>41108</v>
      </c>
      <c r="C404" s="4" t="s">
        <v>85</v>
      </c>
      <c r="D404" s="1">
        <v>9.3000000000000007</v>
      </c>
      <c r="E404" s="1">
        <f>IFERROR(VALUE(UseTable[[#This Row],[LAB_VALUE]]),0)</f>
        <v>9.3000000000000007</v>
      </c>
      <c r="G404" s="1"/>
      <c r="H404" s="7"/>
    </row>
    <row r="405" spans="1:8" ht="12.5" x14ac:dyDescent="0.25">
      <c r="A405" s="1">
        <v>21</v>
      </c>
      <c r="B405" s="2">
        <v>41122</v>
      </c>
      <c r="C405" s="4" t="s">
        <v>85</v>
      </c>
      <c r="D405" s="1">
        <v>10</v>
      </c>
      <c r="E405" s="1">
        <f>IFERROR(VALUE(UseTable[[#This Row],[LAB_VALUE]]),0)</f>
        <v>10</v>
      </c>
      <c r="G405" s="1"/>
      <c r="H405" s="7"/>
    </row>
    <row r="406" spans="1:8" ht="12.5" x14ac:dyDescent="0.25">
      <c r="A406" s="1">
        <v>21</v>
      </c>
      <c r="B406" s="2">
        <v>41136</v>
      </c>
      <c r="C406" s="4" t="s">
        <v>85</v>
      </c>
      <c r="D406" s="1">
        <v>9.9</v>
      </c>
      <c r="E406" s="1">
        <f>IFERROR(VALUE(UseTable[[#This Row],[LAB_VALUE]]),0)</f>
        <v>9.9</v>
      </c>
      <c r="G406" s="1"/>
      <c r="H406" s="7"/>
    </row>
    <row r="407" spans="1:8" ht="12.5" x14ac:dyDescent="0.25">
      <c r="A407" s="1">
        <v>21</v>
      </c>
      <c r="B407" s="2">
        <v>41157</v>
      </c>
      <c r="C407" s="4" t="s">
        <v>85</v>
      </c>
      <c r="D407" s="1">
        <v>10.5</v>
      </c>
      <c r="E407" s="1">
        <f>IFERROR(VALUE(UseTable[[#This Row],[LAB_VALUE]]),0)</f>
        <v>10.5</v>
      </c>
      <c r="G407" s="1"/>
      <c r="H407" s="7"/>
    </row>
    <row r="408" spans="1:8" ht="12.5" x14ac:dyDescent="0.25">
      <c r="A408" s="1">
        <v>21</v>
      </c>
      <c r="B408" s="2">
        <v>41171</v>
      </c>
      <c r="C408" s="4" t="s">
        <v>85</v>
      </c>
      <c r="D408" s="1">
        <v>10.3</v>
      </c>
      <c r="E408" s="1">
        <f>IFERROR(VALUE(UseTable[[#This Row],[LAB_VALUE]]),0)</f>
        <v>10.3</v>
      </c>
      <c r="G408" s="1"/>
      <c r="H408" s="7"/>
    </row>
    <row r="409" spans="1:8" ht="12.5" x14ac:dyDescent="0.25">
      <c r="A409" s="1">
        <v>21</v>
      </c>
      <c r="B409" s="2">
        <v>41185</v>
      </c>
      <c r="C409" s="4" t="s">
        <v>85</v>
      </c>
      <c r="D409" s="1">
        <v>10.5</v>
      </c>
      <c r="E409" s="1">
        <f>IFERROR(VALUE(UseTable[[#This Row],[LAB_VALUE]]),0)</f>
        <v>10.5</v>
      </c>
      <c r="G409" s="1"/>
      <c r="H409" s="7"/>
    </row>
    <row r="410" spans="1:8" ht="12.5" x14ac:dyDescent="0.25">
      <c r="A410" s="1">
        <v>21</v>
      </c>
      <c r="B410" s="2">
        <v>41199</v>
      </c>
      <c r="C410" s="4" t="s">
        <v>85</v>
      </c>
      <c r="D410" s="1">
        <v>11.8</v>
      </c>
      <c r="E410" s="1">
        <f>IFERROR(VALUE(UseTable[[#This Row],[LAB_VALUE]]),0)</f>
        <v>11.8</v>
      </c>
      <c r="G410" s="1"/>
      <c r="H410" s="7"/>
    </row>
    <row r="411" spans="1:8" ht="12.5" x14ac:dyDescent="0.25">
      <c r="A411" s="1">
        <v>21</v>
      </c>
      <c r="B411" s="2">
        <v>41220</v>
      </c>
      <c r="C411" s="4" t="s">
        <v>85</v>
      </c>
      <c r="D411" s="1">
        <v>11.7</v>
      </c>
      <c r="E411" s="1">
        <f>IFERROR(VALUE(UseTable[[#This Row],[LAB_VALUE]]),0)</f>
        <v>11.7</v>
      </c>
      <c r="G411" s="1"/>
      <c r="H411" s="7"/>
    </row>
    <row r="412" spans="1:8" ht="12.5" x14ac:dyDescent="0.25">
      <c r="A412" s="1">
        <v>21</v>
      </c>
      <c r="B412" s="2">
        <v>41233</v>
      </c>
      <c r="C412" s="4" t="s">
        <v>85</v>
      </c>
      <c r="D412" s="1">
        <v>10.3</v>
      </c>
      <c r="E412" s="1">
        <f>IFERROR(VALUE(UseTable[[#This Row],[LAB_VALUE]]),0)</f>
        <v>10.3</v>
      </c>
      <c r="G412" s="1"/>
      <c r="H412" s="7"/>
    </row>
    <row r="413" spans="1:8" ht="12.5" x14ac:dyDescent="0.25">
      <c r="A413" s="1">
        <v>21</v>
      </c>
      <c r="B413" s="2">
        <v>41248</v>
      </c>
      <c r="C413" s="4" t="s">
        <v>85</v>
      </c>
      <c r="D413" s="1">
        <v>9.8000000000000007</v>
      </c>
      <c r="E413" s="1">
        <f>IFERROR(VALUE(UseTable[[#This Row],[LAB_VALUE]]),0)</f>
        <v>9.8000000000000007</v>
      </c>
      <c r="G413" s="1"/>
      <c r="H413" s="7"/>
    </row>
    <row r="414" spans="1:8" ht="12.5" x14ac:dyDescent="0.25">
      <c r="A414" s="1">
        <v>21</v>
      </c>
      <c r="B414" s="2">
        <v>41094</v>
      </c>
      <c r="C414" s="4" t="s">
        <v>86</v>
      </c>
      <c r="D414" s="1">
        <v>24</v>
      </c>
      <c r="E414" s="1">
        <f>IFERROR(VALUE(UseTable[[#This Row],[LAB_VALUE]]),0)</f>
        <v>24</v>
      </c>
      <c r="G414" s="1"/>
      <c r="H414" s="7"/>
    </row>
    <row r="415" spans="1:8" ht="12.5" x14ac:dyDescent="0.25">
      <c r="A415" s="1">
        <v>21</v>
      </c>
      <c r="B415" s="2">
        <v>41122</v>
      </c>
      <c r="C415" s="4" t="s">
        <v>86</v>
      </c>
      <c r="D415" s="1">
        <v>26</v>
      </c>
      <c r="E415" s="1">
        <f>IFERROR(VALUE(UseTable[[#This Row],[LAB_VALUE]]),0)</f>
        <v>26</v>
      </c>
      <c r="G415" s="1"/>
      <c r="H415" s="7"/>
    </row>
    <row r="416" spans="1:8" ht="12.5" x14ac:dyDescent="0.25">
      <c r="A416" s="1">
        <v>21</v>
      </c>
      <c r="B416" s="2">
        <v>41157</v>
      </c>
      <c r="C416" s="4" t="s">
        <v>86</v>
      </c>
      <c r="D416" s="1">
        <v>29</v>
      </c>
      <c r="E416" s="1">
        <f>IFERROR(VALUE(UseTable[[#This Row],[LAB_VALUE]]),0)</f>
        <v>29</v>
      </c>
      <c r="G416" s="1"/>
      <c r="H416" s="7"/>
    </row>
    <row r="417" spans="1:8" ht="12.5" x14ac:dyDescent="0.25">
      <c r="A417" s="1">
        <v>21</v>
      </c>
      <c r="B417" s="2">
        <v>41185</v>
      </c>
      <c r="C417" s="4" t="s">
        <v>86</v>
      </c>
      <c r="D417" s="1">
        <v>38</v>
      </c>
      <c r="E417" s="1">
        <f>IFERROR(VALUE(UseTable[[#This Row],[LAB_VALUE]]),0)</f>
        <v>38</v>
      </c>
      <c r="G417" s="1"/>
      <c r="H417" s="7"/>
    </row>
    <row r="418" spans="1:8" ht="12.5" x14ac:dyDescent="0.25">
      <c r="A418" s="1">
        <v>21</v>
      </c>
      <c r="B418" s="2">
        <v>41220</v>
      </c>
      <c r="C418" s="4" t="s">
        <v>86</v>
      </c>
      <c r="D418" s="1">
        <v>48</v>
      </c>
      <c r="E418" s="1">
        <f>IFERROR(VALUE(UseTable[[#This Row],[LAB_VALUE]]),0)</f>
        <v>48</v>
      </c>
      <c r="G418" s="1"/>
      <c r="H418" s="7"/>
    </row>
    <row r="419" spans="1:8" ht="12.5" x14ac:dyDescent="0.25">
      <c r="A419" s="1">
        <v>21</v>
      </c>
      <c r="B419" s="2">
        <v>41248</v>
      </c>
      <c r="C419" s="4" t="s">
        <v>86</v>
      </c>
      <c r="D419" s="1">
        <v>45</v>
      </c>
      <c r="E419" s="1">
        <f>IFERROR(VALUE(UseTable[[#This Row],[LAB_VALUE]]),0)</f>
        <v>45</v>
      </c>
      <c r="G419" s="1"/>
      <c r="H419" s="7"/>
    </row>
    <row r="420" spans="1:8" ht="12.5" x14ac:dyDescent="0.25">
      <c r="A420" s="1">
        <v>22</v>
      </c>
      <c r="B420" s="2">
        <v>41094</v>
      </c>
      <c r="C420" s="4" t="s">
        <v>84</v>
      </c>
      <c r="D420" s="1">
        <v>795</v>
      </c>
      <c r="E420" s="1">
        <f>IFERROR(VALUE(UseTable[[#This Row],[LAB_VALUE]]),0)</f>
        <v>795</v>
      </c>
      <c r="G420" s="1"/>
      <c r="H420" s="7"/>
    </row>
    <row r="421" spans="1:8" ht="12.5" x14ac:dyDescent="0.25">
      <c r="A421" s="1">
        <v>22</v>
      </c>
      <c r="B421" s="2">
        <v>41122</v>
      </c>
      <c r="C421" s="4" t="s">
        <v>84</v>
      </c>
      <c r="D421" s="1">
        <v>937</v>
      </c>
      <c r="E421" s="1">
        <f>IFERROR(VALUE(UseTable[[#This Row],[LAB_VALUE]]),0)</f>
        <v>937</v>
      </c>
      <c r="G421" s="1"/>
      <c r="H421" s="7"/>
    </row>
    <row r="422" spans="1:8" ht="12.5" x14ac:dyDescent="0.25">
      <c r="A422" s="1">
        <v>22</v>
      </c>
      <c r="B422" s="2">
        <v>41157</v>
      </c>
      <c r="C422" s="4" t="s">
        <v>84</v>
      </c>
      <c r="D422" s="1">
        <v>665</v>
      </c>
      <c r="E422" s="1">
        <f>IFERROR(VALUE(UseTable[[#This Row],[LAB_VALUE]]),0)</f>
        <v>665</v>
      </c>
      <c r="G422" s="1"/>
      <c r="H422" s="7"/>
    </row>
    <row r="423" spans="1:8" ht="12.5" x14ac:dyDescent="0.25">
      <c r="A423" s="1">
        <v>22</v>
      </c>
      <c r="B423" s="2">
        <v>41185</v>
      </c>
      <c r="C423" s="4" t="s">
        <v>84</v>
      </c>
      <c r="D423" s="1">
        <v>812</v>
      </c>
      <c r="E423" s="1">
        <f>IFERROR(VALUE(UseTable[[#This Row],[LAB_VALUE]]),0)</f>
        <v>812</v>
      </c>
      <c r="G423" s="1"/>
      <c r="H423" s="7"/>
    </row>
    <row r="424" spans="1:8" ht="12.5" x14ac:dyDescent="0.25">
      <c r="A424" s="1">
        <v>22</v>
      </c>
      <c r="B424" s="2">
        <v>41220</v>
      </c>
      <c r="C424" s="4" t="s">
        <v>84</v>
      </c>
      <c r="D424" s="1">
        <v>1208</v>
      </c>
      <c r="E424" s="1">
        <f>IFERROR(VALUE(UseTable[[#This Row],[LAB_VALUE]]),0)</f>
        <v>1208</v>
      </c>
      <c r="G424" s="1"/>
      <c r="H424" s="7"/>
    </row>
    <row r="425" spans="1:8" ht="12.5" x14ac:dyDescent="0.25">
      <c r="A425" s="1">
        <v>22</v>
      </c>
      <c r="B425" s="2">
        <v>41248</v>
      </c>
      <c r="C425" s="4" t="s">
        <v>84</v>
      </c>
      <c r="D425" s="1">
        <v>946</v>
      </c>
      <c r="E425" s="1">
        <f>IFERROR(VALUE(UseTable[[#This Row],[LAB_VALUE]]),0)</f>
        <v>946</v>
      </c>
      <c r="G425" s="1"/>
      <c r="H425" s="7"/>
    </row>
    <row r="426" spans="1:8" ht="12.5" x14ac:dyDescent="0.25">
      <c r="A426" s="1">
        <v>22</v>
      </c>
      <c r="B426" s="2">
        <v>41094</v>
      </c>
      <c r="C426" s="4" t="s">
        <v>85</v>
      </c>
      <c r="D426" s="1">
        <v>11.7</v>
      </c>
      <c r="E426" s="1">
        <f>IFERROR(VALUE(UseTable[[#This Row],[LAB_VALUE]]),0)</f>
        <v>11.7</v>
      </c>
      <c r="G426" s="1"/>
      <c r="H426" s="7"/>
    </row>
    <row r="427" spans="1:8" ht="12.5" x14ac:dyDescent="0.25">
      <c r="A427" s="1">
        <v>22</v>
      </c>
      <c r="B427" s="2">
        <v>41101</v>
      </c>
      <c r="C427" s="4" t="s">
        <v>85</v>
      </c>
      <c r="D427" s="1">
        <v>11.4</v>
      </c>
      <c r="E427" s="1">
        <f>IFERROR(VALUE(UseTable[[#This Row],[LAB_VALUE]]),0)</f>
        <v>11.4</v>
      </c>
      <c r="G427" s="1"/>
      <c r="H427" s="7"/>
    </row>
    <row r="428" spans="1:8" ht="12.5" x14ac:dyDescent="0.25">
      <c r="A428" s="1">
        <v>22</v>
      </c>
      <c r="B428" s="2">
        <v>41108</v>
      </c>
      <c r="C428" s="4" t="s">
        <v>85</v>
      </c>
      <c r="D428" s="1">
        <v>11.1</v>
      </c>
      <c r="E428" s="1">
        <f>IFERROR(VALUE(UseTable[[#This Row],[LAB_VALUE]]),0)</f>
        <v>11.1</v>
      </c>
      <c r="G428" s="1"/>
      <c r="H428" s="7"/>
    </row>
    <row r="429" spans="1:8" ht="12.5" x14ac:dyDescent="0.25">
      <c r="A429" s="1">
        <v>22</v>
      </c>
      <c r="B429" s="2">
        <v>41122</v>
      </c>
      <c r="C429" s="4" t="s">
        <v>85</v>
      </c>
      <c r="D429" s="1">
        <v>9.6</v>
      </c>
      <c r="E429" s="1">
        <f>IFERROR(VALUE(UseTable[[#This Row],[LAB_VALUE]]),0)</f>
        <v>9.6</v>
      </c>
      <c r="G429" s="1"/>
      <c r="H429" s="7"/>
    </row>
    <row r="430" spans="1:8" ht="12.5" x14ac:dyDescent="0.25">
      <c r="A430" s="1">
        <v>22</v>
      </c>
      <c r="B430" s="2">
        <v>41136</v>
      </c>
      <c r="C430" s="4" t="s">
        <v>85</v>
      </c>
      <c r="D430" s="1">
        <v>11</v>
      </c>
      <c r="E430" s="1">
        <f>IFERROR(VALUE(UseTable[[#This Row],[LAB_VALUE]]),0)</f>
        <v>11</v>
      </c>
      <c r="G430" s="1"/>
      <c r="H430" s="7"/>
    </row>
    <row r="431" spans="1:8" ht="12.5" x14ac:dyDescent="0.25">
      <c r="A431" s="1">
        <v>22</v>
      </c>
      <c r="B431" s="2">
        <v>41157</v>
      </c>
      <c r="C431" s="4" t="s">
        <v>85</v>
      </c>
      <c r="D431" s="1">
        <v>12.2</v>
      </c>
      <c r="E431" s="1">
        <f>IFERROR(VALUE(UseTable[[#This Row],[LAB_VALUE]]),0)</f>
        <v>12.2</v>
      </c>
      <c r="G431" s="1"/>
      <c r="H431" s="7"/>
    </row>
    <row r="432" spans="1:8" ht="12.5" x14ac:dyDescent="0.25">
      <c r="A432" s="1">
        <v>22</v>
      </c>
      <c r="B432" s="2">
        <v>41171</v>
      </c>
      <c r="C432" s="4" t="s">
        <v>85</v>
      </c>
      <c r="D432" s="1">
        <v>11.9</v>
      </c>
      <c r="E432" s="1">
        <f>IFERROR(VALUE(UseTable[[#This Row],[LAB_VALUE]]),0)</f>
        <v>11.9</v>
      </c>
      <c r="G432" s="1"/>
      <c r="H432" s="7"/>
    </row>
    <row r="433" spans="1:8" ht="12.5" x14ac:dyDescent="0.25">
      <c r="A433" s="1">
        <v>22</v>
      </c>
      <c r="B433" s="2">
        <v>41185</v>
      </c>
      <c r="C433" s="4" t="s">
        <v>85</v>
      </c>
      <c r="D433" s="1">
        <v>10.6</v>
      </c>
      <c r="E433" s="1">
        <f>IFERROR(VALUE(UseTable[[#This Row],[LAB_VALUE]]),0)</f>
        <v>10.6</v>
      </c>
      <c r="G433" s="1"/>
      <c r="H433" s="7"/>
    </row>
    <row r="434" spans="1:8" ht="12.5" x14ac:dyDescent="0.25">
      <c r="A434" s="1">
        <v>22</v>
      </c>
      <c r="B434" s="2">
        <v>41199</v>
      </c>
      <c r="C434" s="4" t="s">
        <v>85</v>
      </c>
      <c r="D434" s="1">
        <v>10.4</v>
      </c>
      <c r="E434" s="1">
        <f>IFERROR(VALUE(UseTable[[#This Row],[LAB_VALUE]]),0)</f>
        <v>10.4</v>
      </c>
      <c r="G434" s="1"/>
      <c r="H434" s="7"/>
    </row>
    <row r="435" spans="1:8" ht="12.5" x14ac:dyDescent="0.25">
      <c r="A435" s="1">
        <v>22</v>
      </c>
      <c r="B435" s="2">
        <v>41220</v>
      </c>
      <c r="C435" s="4" t="s">
        <v>85</v>
      </c>
      <c r="D435" s="1">
        <v>8.9</v>
      </c>
      <c r="E435" s="1">
        <f>IFERROR(VALUE(UseTable[[#This Row],[LAB_VALUE]]),0)</f>
        <v>8.9</v>
      </c>
      <c r="G435" s="1"/>
      <c r="H435" s="7"/>
    </row>
    <row r="436" spans="1:8" ht="12.5" x14ac:dyDescent="0.25">
      <c r="A436" s="1">
        <v>22</v>
      </c>
      <c r="B436" s="2">
        <v>41233</v>
      </c>
      <c r="C436" s="4" t="s">
        <v>85</v>
      </c>
      <c r="D436" s="1">
        <v>8.1</v>
      </c>
      <c r="E436" s="1">
        <f>IFERROR(VALUE(UseTable[[#This Row],[LAB_VALUE]]),0)</f>
        <v>8.1</v>
      </c>
      <c r="G436" s="1"/>
      <c r="H436" s="7"/>
    </row>
    <row r="437" spans="1:8" ht="12.5" x14ac:dyDescent="0.25">
      <c r="A437" s="1">
        <v>22</v>
      </c>
      <c r="B437" s="2">
        <v>41248</v>
      </c>
      <c r="C437" s="4" t="s">
        <v>85</v>
      </c>
      <c r="D437" s="1">
        <v>8.8000000000000007</v>
      </c>
      <c r="E437" s="1">
        <f>IFERROR(VALUE(UseTable[[#This Row],[LAB_VALUE]]),0)</f>
        <v>8.8000000000000007</v>
      </c>
      <c r="G437" s="1"/>
      <c r="H437" s="7"/>
    </row>
    <row r="438" spans="1:8" ht="12.5" x14ac:dyDescent="0.25">
      <c r="A438" s="1">
        <v>22</v>
      </c>
      <c r="B438" s="2">
        <v>41094</v>
      </c>
      <c r="C438" s="4" t="s">
        <v>86</v>
      </c>
      <c r="D438" s="1">
        <v>21</v>
      </c>
      <c r="E438" s="1">
        <f>IFERROR(VALUE(UseTable[[#This Row],[LAB_VALUE]]),0)</f>
        <v>21</v>
      </c>
      <c r="G438" s="1"/>
      <c r="H438" s="7"/>
    </row>
    <row r="439" spans="1:8" ht="12.5" x14ac:dyDescent="0.25">
      <c r="A439" s="1">
        <v>22</v>
      </c>
      <c r="B439" s="2">
        <v>41122</v>
      </c>
      <c r="C439" s="4" t="s">
        <v>86</v>
      </c>
      <c r="D439" s="1">
        <v>17</v>
      </c>
      <c r="E439" s="1">
        <f>IFERROR(VALUE(UseTable[[#This Row],[LAB_VALUE]]),0)</f>
        <v>17</v>
      </c>
      <c r="G439" s="1"/>
      <c r="H439" s="7"/>
    </row>
    <row r="440" spans="1:8" ht="12.5" x14ac:dyDescent="0.25">
      <c r="A440" s="1">
        <v>22</v>
      </c>
      <c r="B440" s="2">
        <v>41157</v>
      </c>
      <c r="C440" s="4" t="s">
        <v>86</v>
      </c>
      <c r="D440" s="1">
        <v>16</v>
      </c>
      <c r="E440" s="1">
        <f>IFERROR(VALUE(UseTable[[#This Row],[LAB_VALUE]]),0)</f>
        <v>16</v>
      </c>
      <c r="G440" s="1"/>
      <c r="H440" s="7"/>
    </row>
    <row r="441" spans="1:8" ht="12.5" x14ac:dyDescent="0.25">
      <c r="A441" s="1">
        <v>22</v>
      </c>
      <c r="B441" s="2">
        <v>41185</v>
      </c>
      <c r="C441" s="4" t="s">
        <v>86</v>
      </c>
      <c r="D441" s="1">
        <v>54</v>
      </c>
      <c r="E441" s="1">
        <f>IFERROR(VALUE(UseTable[[#This Row],[LAB_VALUE]]),0)</f>
        <v>54</v>
      </c>
      <c r="G441" s="1"/>
      <c r="H441" s="7"/>
    </row>
    <row r="442" spans="1:8" ht="12.5" x14ac:dyDescent="0.25">
      <c r="A442" s="1">
        <v>22</v>
      </c>
      <c r="B442" s="2">
        <v>41220</v>
      </c>
      <c r="C442" s="4" t="s">
        <v>86</v>
      </c>
      <c r="D442" s="1">
        <v>60</v>
      </c>
      <c r="E442" s="1">
        <f>IFERROR(VALUE(UseTable[[#This Row],[LAB_VALUE]]),0)</f>
        <v>60</v>
      </c>
      <c r="G442" s="1"/>
      <c r="H442" s="7"/>
    </row>
    <row r="443" spans="1:8" ht="12.5" x14ac:dyDescent="0.25">
      <c r="A443" s="1">
        <v>22</v>
      </c>
      <c r="B443" s="2">
        <v>41248</v>
      </c>
      <c r="C443" s="4" t="s">
        <v>86</v>
      </c>
      <c r="D443" s="1">
        <v>39</v>
      </c>
      <c r="E443" s="1">
        <f>IFERROR(VALUE(UseTable[[#This Row],[LAB_VALUE]]),0)</f>
        <v>39</v>
      </c>
      <c r="G443" s="1"/>
      <c r="H443" s="7"/>
    </row>
    <row r="444" spans="1:8" ht="12.5" x14ac:dyDescent="0.25">
      <c r="A444" s="1">
        <v>23</v>
      </c>
      <c r="B444" s="2">
        <v>41095</v>
      </c>
      <c r="C444" s="4" t="s">
        <v>84</v>
      </c>
      <c r="D444" s="1">
        <v>1666</v>
      </c>
      <c r="E444" s="1">
        <f>IFERROR(VALUE(UseTable[[#This Row],[LAB_VALUE]]),0)</f>
        <v>1666</v>
      </c>
      <c r="G444" s="1"/>
      <c r="H444" s="7"/>
    </row>
    <row r="445" spans="1:8" ht="12.5" x14ac:dyDescent="0.25">
      <c r="A445" s="1">
        <v>23</v>
      </c>
      <c r="B445" s="2">
        <v>41127</v>
      </c>
      <c r="C445" s="4" t="s">
        <v>84</v>
      </c>
      <c r="D445" s="1">
        <v>1322</v>
      </c>
      <c r="E445" s="1">
        <f>IFERROR(VALUE(UseTable[[#This Row],[LAB_VALUE]]),0)</f>
        <v>1322</v>
      </c>
      <c r="G445" s="1"/>
      <c r="H445" s="7"/>
    </row>
    <row r="446" spans="1:8" ht="12.5" x14ac:dyDescent="0.25">
      <c r="A446" s="1">
        <v>23</v>
      </c>
      <c r="B446" s="2">
        <v>41095</v>
      </c>
      <c r="C446" s="4" t="s">
        <v>85</v>
      </c>
      <c r="D446" s="1">
        <v>9</v>
      </c>
      <c r="E446" s="1">
        <f>IFERROR(VALUE(UseTable[[#This Row],[LAB_VALUE]]),0)</f>
        <v>9</v>
      </c>
      <c r="G446" s="1"/>
      <c r="H446" s="7"/>
    </row>
    <row r="447" spans="1:8" ht="12.5" x14ac:dyDescent="0.25">
      <c r="A447" s="1">
        <v>23</v>
      </c>
      <c r="B447" s="2">
        <v>41097</v>
      </c>
      <c r="C447" s="4" t="s">
        <v>85</v>
      </c>
      <c r="D447" s="1">
        <v>9.3000000000000007</v>
      </c>
      <c r="E447" s="1">
        <f>IFERROR(VALUE(UseTable[[#This Row],[LAB_VALUE]]),0)</f>
        <v>9.3000000000000007</v>
      </c>
      <c r="G447" s="1"/>
      <c r="H447" s="7"/>
    </row>
    <row r="448" spans="1:8" ht="12.5" x14ac:dyDescent="0.25">
      <c r="A448" s="1">
        <v>23</v>
      </c>
      <c r="B448" s="2">
        <v>41109</v>
      </c>
      <c r="C448" s="4" t="s">
        <v>85</v>
      </c>
      <c r="D448" s="1">
        <v>8</v>
      </c>
      <c r="E448" s="1">
        <f>IFERROR(VALUE(UseTable[[#This Row],[LAB_VALUE]]),0)</f>
        <v>8</v>
      </c>
      <c r="G448" s="1"/>
      <c r="H448" s="7"/>
    </row>
    <row r="449" spans="1:8" ht="12.5" x14ac:dyDescent="0.25">
      <c r="A449" s="1">
        <v>23</v>
      </c>
      <c r="B449" s="2">
        <v>41127</v>
      </c>
      <c r="C449" s="4" t="s">
        <v>85</v>
      </c>
      <c r="D449" s="1">
        <v>7.4</v>
      </c>
      <c r="E449" s="1">
        <f>IFERROR(VALUE(UseTable[[#This Row],[LAB_VALUE]]),0)</f>
        <v>7.4</v>
      </c>
      <c r="G449" s="1"/>
      <c r="H449" s="7"/>
    </row>
    <row r="450" spans="1:8" ht="12.5" x14ac:dyDescent="0.25">
      <c r="A450" s="1">
        <v>23</v>
      </c>
      <c r="B450" s="2">
        <v>41142</v>
      </c>
      <c r="C450" s="4" t="s">
        <v>85</v>
      </c>
      <c r="D450" s="1">
        <v>7.9</v>
      </c>
      <c r="E450" s="1">
        <f>IFERROR(VALUE(UseTable[[#This Row],[LAB_VALUE]]),0)</f>
        <v>7.9</v>
      </c>
      <c r="G450" s="1"/>
      <c r="H450" s="7"/>
    </row>
    <row r="451" spans="1:8" ht="12.5" x14ac:dyDescent="0.25">
      <c r="A451" s="1">
        <v>23</v>
      </c>
      <c r="B451" s="2">
        <v>41095</v>
      </c>
      <c r="C451" s="4" t="s">
        <v>86</v>
      </c>
      <c r="D451" s="1">
        <v>54</v>
      </c>
      <c r="E451" s="1">
        <f>IFERROR(VALUE(UseTable[[#This Row],[LAB_VALUE]]),0)</f>
        <v>54</v>
      </c>
      <c r="G451" s="1"/>
      <c r="H451" s="7"/>
    </row>
    <row r="452" spans="1:8" ht="12.5" x14ac:dyDescent="0.25">
      <c r="A452" s="1">
        <v>23</v>
      </c>
      <c r="B452" s="2">
        <v>41127</v>
      </c>
      <c r="C452" s="4" t="s">
        <v>86</v>
      </c>
      <c r="D452" s="1">
        <v>20</v>
      </c>
      <c r="E452" s="1">
        <f>IFERROR(VALUE(UseTable[[#This Row],[LAB_VALUE]]),0)</f>
        <v>20</v>
      </c>
      <c r="G452" s="1"/>
      <c r="H452" s="7"/>
    </row>
    <row r="453" spans="1:8" ht="12.5" x14ac:dyDescent="0.25">
      <c r="A453" s="1">
        <v>24</v>
      </c>
      <c r="B453" s="2">
        <v>41184</v>
      </c>
      <c r="C453" s="4" t="s">
        <v>84</v>
      </c>
      <c r="D453" s="1">
        <v>1055</v>
      </c>
      <c r="E453" s="1">
        <f>IFERROR(VALUE(UseTable[[#This Row],[LAB_VALUE]]),0)</f>
        <v>1055</v>
      </c>
      <c r="G453" s="1"/>
      <c r="H453" s="7"/>
    </row>
    <row r="454" spans="1:8" ht="12.5" x14ac:dyDescent="0.25">
      <c r="A454" s="1">
        <v>24</v>
      </c>
      <c r="B454" s="2">
        <v>41184</v>
      </c>
      <c r="C454" s="4" t="s">
        <v>85</v>
      </c>
      <c r="D454" s="1">
        <v>7.9</v>
      </c>
      <c r="E454" s="1">
        <f>IFERROR(VALUE(UseTable[[#This Row],[LAB_VALUE]]),0)</f>
        <v>7.9</v>
      </c>
      <c r="G454" s="1"/>
      <c r="H454" s="7"/>
    </row>
    <row r="455" spans="1:8" ht="12.5" x14ac:dyDescent="0.25">
      <c r="A455" s="1">
        <v>24</v>
      </c>
      <c r="B455" s="2">
        <v>41202</v>
      </c>
      <c r="C455" s="4" t="s">
        <v>85</v>
      </c>
      <c r="D455" s="1">
        <v>6.8</v>
      </c>
      <c r="E455" s="1">
        <f>IFERROR(VALUE(UseTable[[#This Row],[LAB_VALUE]]),0)</f>
        <v>6.8</v>
      </c>
      <c r="G455" s="1"/>
      <c r="H455" s="7"/>
    </row>
    <row r="456" spans="1:8" ht="12.5" x14ac:dyDescent="0.25">
      <c r="A456" s="1">
        <v>24</v>
      </c>
      <c r="B456" s="2">
        <v>41184</v>
      </c>
      <c r="C456" s="4" t="s">
        <v>86</v>
      </c>
      <c r="D456" s="1">
        <v>15</v>
      </c>
      <c r="E456" s="1">
        <f>IFERROR(VALUE(UseTable[[#This Row],[LAB_VALUE]]),0)</f>
        <v>15</v>
      </c>
      <c r="G456" s="1"/>
      <c r="H456" s="7"/>
    </row>
    <row r="457" spans="1:8" ht="12.5" x14ac:dyDescent="0.25">
      <c r="A457" s="1">
        <v>25</v>
      </c>
      <c r="B457" s="2">
        <v>41142</v>
      </c>
      <c r="C457" s="4" t="s">
        <v>84</v>
      </c>
      <c r="D457" s="1">
        <v>591</v>
      </c>
      <c r="E457" s="1">
        <f>IFERROR(VALUE(UseTable[[#This Row],[LAB_VALUE]]),0)</f>
        <v>591</v>
      </c>
      <c r="G457" s="1"/>
      <c r="H457" s="7"/>
    </row>
    <row r="458" spans="1:8" ht="12.5" x14ac:dyDescent="0.25">
      <c r="A458" s="1">
        <v>25</v>
      </c>
      <c r="B458" s="2">
        <v>41157</v>
      </c>
      <c r="C458" s="4" t="s">
        <v>84</v>
      </c>
      <c r="D458" s="1">
        <v>472</v>
      </c>
      <c r="E458" s="1">
        <f>IFERROR(VALUE(UseTable[[#This Row],[LAB_VALUE]]),0)</f>
        <v>472</v>
      </c>
      <c r="G458" s="1"/>
      <c r="H458" s="7"/>
    </row>
    <row r="459" spans="1:8" ht="12.5" x14ac:dyDescent="0.25">
      <c r="A459" s="1">
        <v>25</v>
      </c>
      <c r="B459" s="2">
        <v>41185</v>
      </c>
      <c r="C459" s="4" t="s">
        <v>84</v>
      </c>
      <c r="D459" s="1">
        <v>479</v>
      </c>
      <c r="E459" s="1">
        <f>IFERROR(VALUE(UseTable[[#This Row],[LAB_VALUE]]),0)</f>
        <v>479</v>
      </c>
      <c r="G459" s="1"/>
      <c r="H459" s="7"/>
    </row>
    <row r="460" spans="1:8" ht="12.5" x14ac:dyDescent="0.25">
      <c r="A460" s="1">
        <v>25</v>
      </c>
      <c r="B460" s="2">
        <v>41220</v>
      </c>
      <c r="C460" s="4" t="s">
        <v>84</v>
      </c>
      <c r="D460" s="1">
        <v>507</v>
      </c>
      <c r="E460" s="1">
        <f>IFERROR(VALUE(UseTable[[#This Row],[LAB_VALUE]]),0)</f>
        <v>507</v>
      </c>
      <c r="G460" s="1"/>
      <c r="H460" s="7"/>
    </row>
    <row r="461" spans="1:8" ht="12.5" x14ac:dyDescent="0.25">
      <c r="A461" s="1">
        <v>25</v>
      </c>
      <c r="B461" s="2">
        <v>41248</v>
      </c>
      <c r="C461" s="4" t="s">
        <v>84</v>
      </c>
      <c r="D461" s="1">
        <v>337</v>
      </c>
      <c r="E461" s="1">
        <f>IFERROR(VALUE(UseTable[[#This Row],[LAB_VALUE]]),0)</f>
        <v>337</v>
      </c>
      <c r="G461" s="1"/>
      <c r="H461" s="7"/>
    </row>
    <row r="462" spans="1:8" ht="12.5" x14ac:dyDescent="0.25">
      <c r="A462" s="1">
        <v>25</v>
      </c>
      <c r="B462" s="2">
        <v>41142</v>
      </c>
      <c r="C462" s="4" t="s">
        <v>85</v>
      </c>
      <c r="D462" s="1">
        <v>8.8000000000000007</v>
      </c>
      <c r="E462" s="1">
        <f>IFERROR(VALUE(UseTable[[#This Row],[LAB_VALUE]]),0)</f>
        <v>8.8000000000000007</v>
      </c>
      <c r="G462" s="1"/>
      <c r="H462" s="7"/>
    </row>
    <row r="463" spans="1:8" ht="12.5" x14ac:dyDescent="0.25">
      <c r="A463" s="1">
        <v>25</v>
      </c>
      <c r="B463" s="2">
        <v>41157</v>
      </c>
      <c r="C463" s="4" t="s">
        <v>85</v>
      </c>
      <c r="D463" s="1">
        <v>10.1</v>
      </c>
      <c r="E463" s="1">
        <f>IFERROR(VALUE(UseTable[[#This Row],[LAB_VALUE]]),0)</f>
        <v>10.1</v>
      </c>
      <c r="G463" s="1"/>
      <c r="H463" s="7"/>
    </row>
    <row r="464" spans="1:8" ht="12.5" x14ac:dyDescent="0.25">
      <c r="A464" s="1">
        <v>25</v>
      </c>
      <c r="B464" s="2">
        <v>41171</v>
      </c>
      <c r="C464" s="4" t="s">
        <v>85</v>
      </c>
      <c r="D464" s="1">
        <v>11.4</v>
      </c>
      <c r="E464" s="1">
        <f>IFERROR(VALUE(UseTable[[#This Row],[LAB_VALUE]]),0)</f>
        <v>11.4</v>
      </c>
      <c r="G464" s="1"/>
      <c r="H464" s="7"/>
    </row>
    <row r="465" spans="1:8" ht="12.5" x14ac:dyDescent="0.25">
      <c r="A465" s="1">
        <v>25</v>
      </c>
      <c r="B465" s="2">
        <v>41185</v>
      </c>
      <c r="C465" s="4" t="s">
        <v>85</v>
      </c>
      <c r="D465" s="1">
        <v>10.9</v>
      </c>
      <c r="E465" s="1">
        <f>IFERROR(VALUE(UseTable[[#This Row],[LAB_VALUE]]),0)</f>
        <v>10.9</v>
      </c>
      <c r="G465" s="1"/>
      <c r="H465" s="7"/>
    </row>
    <row r="466" spans="1:8" ht="12.5" x14ac:dyDescent="0.25">
      <c r="A466" s="1">
        <v>25</v>
      </c>
      <c r="B466" s="2">
        <v>41199</v>
      </c>
      <c r="C466" s="4" t="s">
        <v>85</v>
      </c>
      <c r="D466" s="1">
        <v>9.6</v>
      </c>
      <c r="E466" s="1">
        <f>IFERROR(VALUE(UseTable[[#This Row],[LAB_VALUE]]),0)</f>
        <v>9.6</v>
      </c>
      <c r="G466" s="1"/>
      <c r="H466" s="7"/>
    </row>
    <row r="467" spans="1:8" ht="12.5" x14ac:dyDescent="0.25">
      <c r="A467" s="1">
        <v>25</v>
      </c>
      <c r="B467" s="2">
        <v>41220</v>
      </c>
      <c r="C467" s="4" t="s">
        <v>85</v>
      </c>
      <c r="D467" s="1">
        <v>9.6</v>
      </c>
      <c r="E467" s="1">
        <f>IFERROR(VALUE(UseTable[[#This Row],[LAB_VALUE]]),0)</f>
        <v>9.6</v>
      </c>
      <c r="G467" s="1"/>
      <c r="H467" s="7"/>
    </row>
    <row r="468" spans="1:8" ht="12.5" x14ac:dyDescent="0.25">
      <c r="A468" s="1">
        <v>25</v>
      </c>
      <c r="B468" s="2">
        <v>41233</v>
      </c>
      <c r="C468" s="4" t="s">
        <v>85</v>
      </c>
      <c r="D468" s="1">
        <v>9.4</v>
      </c>
      <c r="E468" s="1">
        <f>IFERROR(VALUE(UseTable[[#This Row],[LAB_VALUE]]),0)</f>
        <v>9.4</v>
      </c>
      <c r="G468" s="1"/>
      <c r="H468" s="7"/>
    </row>
    <row r="469" spans="1:8" ht="12.5" x14ac:dyDescent="0.25">
      <c r="A469" s="1">
        <v>25</v>
      </c>
      <c r="B469" s="2">
        <v>41248</v>
      </c>
      <c r="C469" s="4" t="s">
        <v>85</v>
      </c>
      <c r="D469" s="1">
        <v>10.4</v>
      </c>
      <c r="E469" s="1">
        <f>IFERROR(VALUE(UseTable[[#This Row],[LAB_VALUE]]),0)</f>
        <v>10.4</v>
      </c>
      <c r="G469" s="1"/>
      <c r="H469" s="7"/>
    </row>
    <row r="470" spans="1:8" ht="12.5" x14ac:dyDescent="0.25">
      <c r="A470" s="1">
        <v>25</v>
      </c>
      <c r="B470" s="2">
        <v>41142</v>
      </c>
      <c r="C470" s="4" t="s">
        <v>86</v>
      </c>
      <c r="D470" s="1">
        <v>40</v>
      </c>
      <c r="E470" s="1">
        <f>IFERROR(VALUE(UseTable[[#This Row],[LAB_VALUE]]),0)</f>
        <v>40</v>
      </c>
      <c r="G470" s="1"/>
      <c r="H470" s="7"/>
    </row>
    <row r="471" spans="1:8" ht="12.5" x14ac:dyDescent="0.25">
      <c r="A471" s="1">
        <v>25</v>
      </c>
      <c r="B471" s="2">
        <v>41157</v>
      </c>
      <c r="C471" s="4" t="s">
        <v>86</v>
      </c>
      <c r="D471" s="1">
        <v>51</v>
      </c>
      <c r="E471" s="1">
        <f>IFERROR(VALUE(UseTable[[#This Row],[LAB_VALUE]]),0)</f>
        <v>51</v>
      </c>
      <c r="G471" s="1"/>
      <c r="H471" s="7"/>
    </row>
    <row r="472" spans="1:8" ht="12.5" x14ac:dyDescent="0.25">
      <c r="A472" s="1">
        <v>25</v>
      </c>
      <c r="B472" s="2">
        <v>41185</v>
      </c>
      <c r="C472" s="4" t="s">
        <v>86</v>
      </c>
      <c r="D472" s="1">
        <v>57</v>
      </c>
      <c r="E472" s="1">
        <f>IFERROR(VALUE(UseTable[[#This Row],[LAB_VALUE]]),0)</f>
        <v>57</v>
      </c>
      <c r="G472" s="1"/>
      <c r="H472" s="7"/>
    </row>
    <row r="473" spans="1:8" ht="12.5" x14ac:dyDescent="0.25">
      <c r="A473" s="1">
        <v>25</v>
      </c>
      <c r="B473" s="2">
        <v>41220</v>
      </c>
      <c r="C473" s="4" t="s">
        <v>86</v>
      </c>
      <c r="D473" s="1">
        <v>59</v>
      </c>
      <c r="E473" s="1">
        <f>IFERROR(VALUE(UseTable[[#This Row],[LAB_VALUE]]),0)</f>
        <v>59</v>
      </c>
      <c r="G473" s="1"/>
      <c r="H473" s="7"/>
    </row>
    <row r="474" spans="1:8" ht="12.5" x14ac:dyDescent="0.25">
      <c r="A474" s="1">
        <v>25</v>
      </c>
      <c r="B474" s="2">
        <v>41248</v>
      </c>
      <c r="C474" s="4" t="s">
        <v>86</v>
      </c>
      <c r="D474" s="1">
        <v>66</v>
      </c>
      <c r="E474" s="1">
        <f>IFERROR(VALUE(UseTable[[#This Row],[LAB_VALUE]]),0)</f>
        <v>66</v>
      </c>
      <c r="G474" s="1"/>
      <c r="H474" s="7"/>
    </row>
    <row r="475" spans="1:8" ht="12.5" x14ac:dyDescent="0.25">
      <c r="A475" s="1">
        <v>28</v>
      </c>
      <c r="B475" s="2">
        <v>41099</v>
      </c>
      <c r="C475" s="4" t="s">
        <v>84</v>
      </c>
      <c r="D475" s="1">
        <v>1884</v>
      </c>
      <c r="E475" s="1">
        <f>IFERROR(VALUE(UseTable[[#This Row],[LAB_VALUE]]),0)</f>
        <v>1884</v>
      </c>
      <c r="G475" s="1"/>
      <c r="H475" s="7"/>
    </row>
    <row r="476" spans="1:8" ht="12.5" x14ac:dyDescent="0.25">
      <c r="A476" s="1">
        <v>28</v>
      </c>
      <c r="B476" s="2">
        <v>41122</v>
      </c>
      <c r="C476" s="4" t="s">
        <v>84</v>
      </c>
      <c r="D476" s="1">
        <v>1551</v>
      </c>
      <c r="E476" s="1">
        <f>IFERROR(VALUE(UseTable[[#This Row],[LAB_VALUE]]),0)</f>
        <v>1551</v>
      </c>
      <c r="G476" s="1"/>
      <c r="H476" s="7"/>
    </row>
    <row r="477" spans="1:8" ht="12.5" x14ac:dyDescent="0.25">
      <c r="A477" s="1">
        <v>28</v>
      </c>
      <c r="B477" s="2">
        <v>41157</v>
      </c>
      <c r="C477" s="4" t="s">
        <v>84</v>
      </c>
      <c r="D477" s="1">
        <v>1503</v>
      </c>
      <c r="E477" s="1">
        <f>IFERROR(VALUE(UseTable[[#This Row],[LAB_VALUE]]),0)</f>
        <v>1503</v>
      </c>
      <c r="G477" s="1"/>
      <c r="H477" s="7"/>
    </row>
    <row r="478" spans="1:8" ht="12.5" x14ac:dyDescent="0.25">
      <c r="A478" s="1">
        <v>28</v>
      </c>
      <c r="B478" s="2">
        <v>41185</v>
      </c>
      <c r="C478" s="4" t="s">
        <v>84</v>
      </c>
      <c r="D478" s="1">
        <v>1293</v>
      </c>
      <c r="E478" s="1">
        <f>IFERROR(VALUE(UseTable[[#This Row],[LAB_VALUE]]),0)</f>
        <v>1293</v>
      </c>
      <c r="G478" s="1"/>
      <c r="H478" s="7"/>
    </row>
    <row r="479" spans="1:8" ht="12.5" x14ac:dyDescent="0.25">
      <c r="A479" s="1">
        <v>28</v>
      </c>
      <c r="B479" s="2">
        <v>41220</v>
      </c>
      <c r="C479" s="4" t="s">
        <v>84</v>
      </c>
      <c r="D479" s="1">
        <v>1317</v>
      </c>
      <c r="E479" s="1">
        <f>IFERROR(VALUE(UseTable[[#This Row],[LAB_VALUE]]),0)</f>
        <v>1317</v>
      </c>
      <c r="G479" s="1"/>
      <c r="H479" s="7"/>
    </row>
    <row r="480" spans="1:8" ht="12.5" x14ac:dyDescent="0.25">
      <c r="A480" s="1">
        <v>28</v>
      </c>
      <c r="B480" s="2">
        <v>41248</v>
      </c>
      <c r="C480" s="4" t="s">
        <v>84</v>
      </c>
      <c r="D480" s="1">
        <v>1463</v>
      </c>
      <c r="E480" s="1">
        <f>IFERROR(VALUE(UseTable[[#This Row],[LAB_VALUE]]),0)</f>
        <v>1463</v>
      </c>
      <c r="G480" s="1"/>
      <c r="H480" s="7"/>
    </row>
    <row r="481" spans="1:8" ht="12.5" x14ac:dyDescent="0.25">
      <c r="A481" s="1">
        <v>28</v>
      </c>
      <c r="B481" s="2">
        <v>41099</v>
      </c>
      <c r="C481" s="4" t="s">
        <v>85</v>
      </c>
      <c r="D481" s="1">
        <v>10.6</v>
      </c>
      <c r="E481" s="1">
        <f>IFERROR(VALUE(UseTable[[#This Row],[LAB_VALUE]]),0)</f>
        <v>10.6</v>
      </c>
      <c r="G481" s="1"/>
      <c r="H481" s="7"/>
    </row>
    <row r="482" spans="1:8" ht="12.5" x14ac:dyDescent="0.25">
      <c r="A482" s="1">
        <v>28</v>
      </c>
      <c r="B482" s="2">
        <v>41108</v>
      </c>
      <c r="C482" s="4" t="s">
        <v>85</v>
      </c>
      <c r="D482" s="1">
        <v>10.7</v>
      </c>
      <c r="E482" s="1">
        <f>IFERROR(VALUE(UseTable[[#This Row],[LAB_VALUE]]),0)</f>
        <v>10.7</v>
      </c>
      <c r="G482" s="1"/>
      <c r="H482" s="7"/>
    </row>
    <row r="483" spans="1:8" ht="12.5" x14ac:dyDescent="0.25">
      <c r="A483" s="1">
        <v>28</v>
      </c>
      <c r="B483" s="2">
        <v>41122</v>
      </c>
      <c r="C483" s="4" t="s">
        <v>85</v>
      </c>
      <c r="D483" s="1">
        <v>11.4</v>
      </c>
      <c r="E483" s="1">
        <f>IFERROR(VALUE(UseTable[[#This Row],[LAB_VALUE]]),0)</f>
        <v>11.4</v>
      </c>
      <c r="G483" s="1"/>
      <c r="H483" s="7"/>
    </row>
    <row r="484" spans="1:8" ht="12.5" x14ac:dyDescent="0.25">
      <c r="A484" s="1">
        <v>28</v>
      </c>
      <c r="B484" s="2">
        <v>41136</v>
      </c>
      <c r="C484" s="4" t="s">
        <v>85</v>
      </c>
      <c r="D484" s="1">
        <v>11.9</v>
      </c>
      <c r="E484" s="1">
        <f>IFERROR(VALUE(UseTable[[#This Row],[LAB_VALUE]]),0)</f>
        <v>11.9</v>
      </c>
      <c r="G484" s="1"/>
      <c r="H484" s="7"/>
    </row>
    <row r="485" spans="1:8" ht="12.5" x14ac:dyDescent="0.25">
      <c r="A485" s="1">
        <v>28</v>
      </c>
      <c r="B485" s="2">
        <v>41143</v>
      </c>
      <c r="C485" s="4" t="s">
        <v>85</v>
      </c>
      <c r="D485" s="1">
        <v>11.6</v>
      </c>
      <c r="E485" s="1">
        <f>IFERROR(VALUE(UseTable[[#This Row],[LAB_VALUE]]),0)</f>
        <v>11.6</v>
      </c>
      <c r="G485" s="1"/>
      <c r="H485" s="7"/>
    </row>
    <row r="486" spans="1:8" ht="12.5" x14ac:dyDescent="0.25">
      <c r="A486" s="1">
        <v>28</v>
      </c>
      <c r="B486" s="2">
        <v>41157</v>
      </c>
      <c r="C486" s="4" t="s">
        <v>85</v>
      </c>
      <c r="D486" s="1">
        <v>11.5</v>
      </c>
      <c r="E486" s="1">
        <f>IFERROR(VALUE(UseTable[[#This Row],[LAB_VALUE]]),0)</f>
        <v>11.5</v>
      </c>
      <c r="G486" s="1"/>
      <c r="H486" s="7"/>
    </row>
    <row r="487" spans="1:8" ht="12.5" x14ac:dyDescent="0.25">
      <c r="A487" s="1">
        <v>28</v>
      </c>
      <c r="B487" s="2">
        <v>41171</v>
      </c>
      <c r="C487" s="4" t="s">
        <v>85</v>
      </c>
      <c r="D487" s="1">
        <v>11.8</v>
      </c>
      <c r="E487" s="1">
        <f>IFERROR(VALUE(UseTable[[#This Row],[LAB_VALUE]]),0)</f>
        <v>11.8</v>
      </c>
      <c r="G487" s="1"/>
      <c r="H487" s="7"/>
    </row>
    <row r="488" spans="1:8" ht="12.5" x14ac:dyDescent="0.25">
      <c r="A488" s="1">
        <v>28</v>
      </c>
      <c r="B488" s="2">
        <v>41185</v>
      </c>
      <c r="C488" s="4" t="s">
        <v>85</v>
      </c>
      <c r="D488" s="1">
        <v>11.8</v>
      </c>
      <c r="E488" s="1">
        <f>IFERROR(VALUE(UseTable[[#This Row],[LAB_VALUE]]),0)</f>
        <v>11.8</v>
      </c>
      <c r="G488" s="1"/>
      <c r="H488" s="7"/>
    </row>
    <row r="489" spans="1:8" ht="12.5" x14ac:dyDescent="0.25">
      <c r="A489" s="1">
        <v>28</v>
      </c>
      <c r="B489" s="2">
        <v>41199</v>
      </c>
      <c r="C489" s="4" t="s">
        <v>85</v>
      </c>
      <c r="D489" s="1">
        <v>11.1</v>
      </c>
      <c r="E489" s="1">
        <f>IFERROR(VALUE(UseTable[[#This Row],[LAB_VALUE]]),0)</f>
        <v>11.1</v>
      </c>
      <c r="G489" s="1"/>
      <c r="H489" s="7"/>
    </row>
    <row r="490" spans="1:8" ht="12.5" x14ac:dyDescent="0.25">
      <c r="A490" s="1">
        <v>28</v>
      </c>
      <c r="B490" s="2">
        <v>41220</v>
      </c>
      <c r="C490" s="4" t="s">
        <v>85</v>
      </c>
      <c r="D490" s="1">
        <v>9.6999999999999993</v>
      </c>
      <c r="E490" s="1">
        <f>IFERROR(VALUE(UseTable[[#This Row],[LAB_VALUE]]),0)</f>
        <v>9.6999999999999993</v>
      </c>
      <c r="G490" s="1"/>
      <c r="H490" s="7"/>
    </row>
    <row r="491" spans="1:8" ht="12.5" x14ac:dyDescent="0.25">
      <c r="A491" s="1">
        <v>28</v>
      </c>
      <c r="B491" s="2">
        <v>41233</v>
      </c>
      <c r="C491" s="4" t="s">
        <v>85</v>
      </c>
      <c r="D491" s="1">
        <v>9.9</v>
      </c>
      <c r="E491" s="1">
        <f>IFERROR(VALUE(UseTable[[#This Row],[LAB_VALUE]]),0)</f>
        <v>9.9</v>
      </c>
      <c r="G491" s="1"/>
      <c r="H491" s="7"/>
    </row>
    <row r="492" spans="1:8" ht="12.5" x14ac:dyDescent="0.25">
      <c r="A492" s="1">
        <v>28</v>
      </c>
      <c r="B492" s="2">
        <v>41248</v>
      </c>
      <c r="C492" s="4" t="s">
        <v>85</v>
      </c>
      <c r="D492" s="1">
        <v>9.6</v>
      </c>
      <c r="E492" s="1">
        <f>IFERROR(VALUE(UseTable[[#This Row],[LAB_VALUE]]),0)</f>
        <v>9.6</v>
      </c>
      <c r="G492" s="1"/>
      <c r="H492" s="7"/>
    </row>
    <row r="493" spans="1:8" ht="12.5" x14ac:dyDescent="0.25">
      <c r="A493" s="1">
        <v>28</v>
      </c>
      <c r="B493" s="2">
        <v>41099</v>
      </c>
      <c r="C493" s="4" t="s">
        <v>86</v>
      </c>
      <c r="D493" s="1">
        <v>33</v>
      </c>
      <c r="E493" s="1">
        <f>IFERROR(VALUE(UseTable[[#This Row],[LAB_VALUE]]),0)</f>
        <v>33</v>
      </c>
      <c r="G493" s="1"/>
      <c r="H493" s="7"/>
    </row>
    <row r="494" spans="1:8" ht="12.5" x14ac:dyDescent="0.25">
      <c r="A494" s="1">
        <v>28</v>
      </c>
      <c r="B494" s="2">
        <v>41122</v>
      </c>
      <c r="C494" s="4" t="s">
        <v>86</v>
      </c>
      <c r="D494" s="1">
        <v>22</v>
      </c>
      <c r="E494" s="1">
        <f>IFERROR(VALUE(UseTable[[#This Row],[LAB_VALUE]]),0)</f>
        <v>22</v>
      </c>
      <c r="G494" s="1"/>
      <c r="H494" s="7"/>
    </row>
    <row r="495" spans="1:8" ht="12.5" x14ac:dyDescent="0.25">
      <c r="A495" s="1">
        <v>28</v>
      </c>
      <c r="B495" s="2">
        <v>41157</v>
      </c>
      <c r="C495" s="4" t="s">
        <v>86</v>
      </c>
      <c r="D495" s="1">
        <v>41</v>
      </c>
      <c r="E495" s="1">
        <f>IFERROR(VALUE(UseTable[[#This Row],[LAB_VALUE]]),0)</f>
        <v>41</v>
      </c>
      <c r="G495" s="1"/>
      <c r="H495" s="7"/>
    </row>
    <row r="496" spans="1:8" ht="12.5" x14ac:dyDescent="0.25">
      <c r="A496" s="1">
        <v>28</v>
      </c>
      <c r="B496" s="2">
        <v>41185</v>
      </c>
      <c r="C496" s="4" t="s">
        <v>86</v>
      </c>
      <c r="D496" s="1">
        <v>31</v>
      </c>
      <c r="E496" s="1">
        <f>IFERROR(VALUE(UseTable[[#This Row],[LAB_VALUE]]),0)</f>
        <v>31</v>
      </c>
      <c r="G496" s="1"/>
      <c r="H496" s="7"/>
    </row>
    <row r="497" spans="1:8" ht="12.5" x14ac:dyDescent="0.25">
      <c r="A497" s="1">
        <v>28</v>
      </c>
      <c r="B497" s="2">
        <v>41220</v>
      </c>
      <c r="C497" s="4" t="s">
        <v>86</v>
      </c>
      <c r="D497" s="1">
        <v>23</v>
      </c>
      <c r="E497" s="1">
        <f>IFERROR(VALUE(UseTable[[#This Row],[LAB_VALUE]]),0)</f>
        <v>23</v>
      </c>
      <c r="G497" s="1"/>
      <c r="H497" s="7"/>
    </row>
    <row r="498" spans="1:8" ht="12.5" x14ac:dyDescent="0.25">
      <c r="A498" s="1">
        <v>28</v>
      </c>
      <c r="B498" s="2">
        <v>41248</v>
      </c>
      <c r="C498" s="4" t="s">
        <v>86</v>
      </c>
      <c r="D498" s="1">
        <v>33</v>
      </c>
      <c r="E498" s="1">
        <f>IFERROR(VALUE(UseTable[[#This Row],[LAB_VALUE]]),0)</f>
        <v>33</v>
      </c>
      <c r="G498" s="1"/>
      <c r="H498" s="7"/>
    </row>
    <row r="499" spans="1:8" ht="12.5" x14ac:dyDescent="0.25">
      <c r="A499" s="1">
        <v>29</v>
      </c>
      <c r="B499" s="2">
        <v>41095</v>
      </c>
      <c r="C499" s="4" t="s">
        <v>84</v>
      </c>
      <c r="D499" s="1">
        <v>523</v>
      </c>
      <c r="E499" s="1">
        <f>IFERROR(VALUE(UseTable[[#This Row],[LAB_VALUE]]),0)</f>
        <v>523</v>
      </c>
      <c r="G499" s="1"/>
      <c r="H499" s="7"/>
    </row>
    <row r="500" spans="1:8" ht="12.5" x14ac:dyDescent="0.25">
      <c r="A500" s="1">
        <v>29</v>
      </c>
      <c r="B500" s="2">
        <v>41123</v>
      </c>
      <c r="C500" s="4" t="s">
        <v>84</v>
      </c>
      <c r="D500" s="1">
        <v>568</v>
      </c>
      <c r="E500" s="1">
        <f>IFERROR(VALUE(UseTable[[#This Row],[LAB_VALUE]]),0)</f>
        <v>568</v>
      </c>
      <c r="G500" s="1"/>
      <c r="H500" s="7"/>
    </row>
    <row r="501" spans="1:8" ht="12.5" x14ac:dyDescent="0.25">
      <c r="A501" s="1">
        <v>29</v>
      </c>
      <c r="B501" s="2">
        <v>41186</v>
      </c>
      <c r="C501" s="4" t="s">
        <v>84</v>
      </c>
      <c r="D501" s="1">
        <v>475</v>
      </c>
      <c r="E501" s="1">
        <f>IFERROR(VALUE(UseTable[[#This Row],[LAB_VALUE]]),0)</f>
        <v>475</v>
      </c>
      <c r="G501" s="1"/>
      <c r="H501" s="7"/>
    </row>
    <row r="502" spans="1:8" ht="12.5" x14ac:dyDescent="0.25">
      <c r="A502" s="1">
        <v>29</v>
      </c>
      <c r="B502" s="2">
        <v>41223</v>
      </c>
      <c r="C502" s="4" t="s">
        <v>84</v>
      </c>
      <c r="D502" s="1">
        <v>746</v>
      </c>
      <c r="E502" s="1">
        <f>IFERROR(VALUE(UseTable[[#This Row],[LAB_VALUE]]),0)</f>
        <v>746</v>
      </c>
      <c r="G502" s="1"/>
      <c r="H502" s="7"/>
    </row>
    <row r="503" spans="1:8" ht="12.5" x14ac:dyDescent="0.25">
      <c r="A503" s="1">
        <v>29</v>
      </c>
      <c r="B503" s="2">
        <v>41095</v>
      </c>
      <c r="C503" s="4" t="s">
        <v>85</v>
      </c>
      <c r="D503" s="1">
        <v>11.6</v>
      </c>
      <c r="E503" s="1">
        <f>IFERROR(VALUE(UseTable[[#This Row],[LAB_VALUE]]),0)</f>
        <v>11.6</v>
      </c>
      <c r="G503" s="1"/>
      <c r="H503" s="7"/>
    </row>
    <row r="504" spans="1:8" ht="12.5" x14ac:dyDescent="0.25">
      <c r="A504" s="1">
        <v>29</v>
      </c>
      <c r="B504" s="2">
        <v>41102</v>
      </c>
      <c r="C504" s="4" t="s">
        <v>85</v>
      </c>
      <c r="D504" s="1">
        <v>12</v>
      </c>
      <c r="E504" s="1">
        <f>IFERROR(VALUE(UseTable[[#This Row],[LAB_VALUE]]),0)</f>
        <v>12</v>
      </c>
      <c r="G504" s="1"/>
      <c r="H504" s="7"/>
    </row>
    <row r="505" spans="1:8" ht="12.5" x14ac:dyDescent="0.25">
      <c r="A505" s="1">
        <v>29</v>
      </c>
      <c r="B505" s="2">
        <v>41109</v>
      </c>
      <c r="C505" s="4" t="s">
        <v>85</v>
      </c>
      <c r="D505" s="1">
        <v>10.8</v>
      </c>
      <c r="E505" s="1">
        <f>IFERROR(VALUE(UseTable[[#This Row],[LAB_VALUE]]),0)</f>
        <v>10.8</v>
      </c>
      <c r="G505" s="1"/>
      <c r="H505" s="7"/>
    </row>
    <row r="506" spans="1:8" ht="12.5" x14ac:dyDescent="0.25">
      <c r="A506" s="1">
        <v>29</v>
      </c>
      <c r="B506" s="2">
        <v>41123</v>
      </c>
      <c r="C506" s="4" t="s">
        <v>85</v>
      </c>
      <c r="D506" s="1">
        <v>12.2</v>
      </c>
      <c r="E506" s="1">
        <f>IFERROR(VALUE(UseTable[[#This Row],[LAB_VALUE]]),0)</f>
        <v>12.2</v>
      </c>
      <c r="G506" s="1"/>
      <c r="H506" s="7"/>
    </row>
    <row r="507" spans="1:8" ht="12.5" x14ac:dyDescent="0.25">
      <c r="A507" s="1">
        <v>29</v>
      </c>
      <c r="B507" s="2">
        <v>41137</v>
      </c>
      <c r="C507" s="4" t="s">
        <v>85</v>
      </c>
      <c r="D507" s="1">
        <v>10.6</v>
      </c>
      <c r="E507" s="1">
        <f>IFERROR(VALUE(UseTable[[#This Row],[LAB_VALUE]]),0)</f>
        <v>10.6</v>
      </c>
      <c r="G507" s="1"/>
      <c r="H507" s="7"/>
    </row>
    <row r="508" spans="1:8" ht="12.5" x14ac:dyDescent="0.25">
      <c r="A508" s="1">
        <v>29</v>
      </c>
      <c r="B508" s="2">
        <v>41153</v>
      </c>
      <c r="C508" s="4" t="s">
        <v>85</v>
      </c>
      <c r="D508" s="1">
        <v>10.1</v>
      </c>
      <c r="E508" s="1">
        <f>IFERROR(VALUE(UseTable[[#This Row],[LAB_VALUE]]),0)</f>
        <v>10.1</v>
      </c>
      <c r="G508" s="1"/>
      <c r="H508" s="7"/>
    </row>
    <row r="509" spans="1:8" ht="12.5" x14ac:dyDescent="0.25">
      <c r="A509" s="1">
        <v>29</v>
      </c>
      <c r="B509" s="2">
        <v>41156</v>
      </c>
      <c r="C509" s="4" t="s">
        <v>85</v>
      </c>
      <c r="D509" s="1">
        <v>9.6</v>
      </c>
      <c r="E509" s="1">
        <f>IFERROR(VALUE(UseTable[[#This Row],[LAB_VALUE]]),0)</f>
        <v>9.6</v>
      </c>
      <c r="G509" s="1"/>
      <c r="H509" s="7"/>
    </row>
    <row r="510" spans="1:8" ht="12.5" x14ac:dyDescent="0.25">
      <c r="A510" s="1">
        <v>29</v>
      </c>
      <c r="B510" s="2">
        <v>41174</v>
      </c>
      <c r="C510" s="4" t="s">
        <v>85</v>
      </c>
      <c r="D510" s="1">
        <v>11.7</v>
      </c>
      <c r="E510" s="1">
        <f>IFERROR(VALUE(UseTable[[#This Row],[LAB_VALUE]]),0)</f>
        <v>11.7</v>
      </c>
      <c r="G510" s="1"/>
      <c r="H510" s="7"/>
    </row>
    <row r="511" spans="1:8" ht="12.5" x14ac:dyDescent="0.25">
      <c r="A511" s="1">
        <v>29</v>
      </c>
      <c r="B511" s="2">
        <v>41186</v>
      </c>
      <c r="C511" s="4" t="s">
        <v>85</v>
      </c>
      <c r="D511" s="1">
        <v>12.3</v>
      </c>
      <c r="E511" s="1">
        <f>IFERROR(VALUE(UseTable[[#This Row],[LAB_VALUE]]),0)</f>
        <v>12.3</v>
      </c>
      <c r="G511" s="1"/>
      <c r="H511" s="7"/>
    </row>
    <row r="512" spans="1:8" ht="12.5" x14ac:dyDescent="0.25">
      <c r="A512" s="1">
        <v>29</v>
      </c>
      <c r="B512" s="2">
        <v>41200</v>
      </c>
      <c r="C512" s="4" t="s">
        <v>85</v>
      </c>
      <c r="D512" s="1">
        <v>11.3</v>
      </c>
      <c r="E512" s="1">
        <f>IFERROR(VALUE(UseTable[[#This Row],[LAB_VALUE]]),0)</f>
        <v>11.3</v>
      </c>
      <c r="G512" s="1"/>
      <c r="H512" s="7"/>
    </row>
    <row r="513" spans="1:8" ht="12.5" x14ac:dyDescent="0.25">
      <c r="A513" s="1">
        <v>29</v>
      </c>
      <c r="B513" s="2">
        <v>41223</v>
      </c>
      <c r="C513" s="4" t="s">
        <v>85</v>
      </c>
      <c r="D513" s="1">
        <v>8.8000000000000007</v>
      </c>
      <c r="E513" s="1">
        <f>IFERROR(VALUE(UseTable[[#This Row],[LAB_VALUE]]),0)</f>
        <v>8.8000000000000007</v>
      </c>
      <c r="G513" s="1"/>
      <c r="H513" s="7"/>
    </row>
    <row r="514" spans="1:8" ht="12.5" x14ac:dyDescent="0.25">
      <c r="A514" s="1">
        <v>29</v>
      </c>
      <c r="B514" s="2">
        <v>41230</v>
      </c>
      <c r="C514" s="4" t="s">
        <v>85</v>
      </c>
      <c r="D514" s="1">
        <v>9</v>
      </c>
      <c r="E514" s="1">
        <f>IFERROR(VALUE(UseTable[[#This Row],[LAB_VALUE]]),0)</f>
        <v>9</v>
      </c>
      <c r="G514" s="1"/>
      <c r="H514" s="7"/>
    </row>
    <row r="515" spans="1:8" ht="12.5" x14ac:dyDescent="0.25">
      <c r="A515" s="1">
        <v>29</v>
      </c>
      <c r="B515" s="2">
        <v>41232</v>
      </c>
      <c r="C515" s="4" t="s">
        <v>85</v>
      </c>
      <c r="D515" s="1">
        <v>9.4</v>
      </c>
      <c r="E515" s="1">
        <f>IFERROR(VALUE(UseTable[[#This Row],[LAB_VALUE]]),0)</f>
        <v>9.4</v>
      </c>
      <c r="G515" s="1"/>
      <c r="H515" s="7"/>
    </row>
    <row r="516" spans="1:8" ht="12.5" x14ac:dyDescent="0.25">
      <c r="A516" s="1">
        <v>29</v>
      </c>
      <c r="B516" s="2">
        <v>41095</v>
      </c>
      <c r="C516" s="4" t="s">
        <v>86</v>
      </c>
      <c r="D516" s="1">
        <v>24</v>
      </c>
      <c r="E516" s="1">
        <f>IFERROR(VALUE(UseTable[[#This Row],[LAB_VALUE]]),0)</f>
        <v>24</v>
      </c>
      <c r="G516" s="1"/>
      <c r="H516" s="7"/>
    </row>
    <row r="517" spans="1:8" ht="12.5" x14ac:dyDescent="0.25">
      <c r="A517" s="1">
        <v>29</v>
      </c>
      <c r="B517" s="2">
        <v>41123</v>
      </c>
      <c r="C517" s="4" t="s">
        <v>86</v>
      </c>
      <c r="D517" s="1">
        <v>25</v>
      </c>
      <c r="E517" s="1">
        <f>IFERROR(VALUE(UseTable[[#This Row],[LAB_VALUE]]),0)</f>
        <v>25</v>
      </c>
      <c r="G517" s="1"/>
      <c r="H517" s="7"/>
    </row>
    <row r="518" spans="1:8" ht="12.5" x14ac:dyDescent="0.25">
      <c r="A518" s="1">
        <v>29</v>
      </c>
      <c r="B518" s="2">
        <v>41186</v>
      </c>
      <c r="C518" s="4" t="s">
        <v>86</v>
      </c>
      <c r="D518" s="1">
        <v>31</v>
      </c>
      <c r="E518" s="1">
        <f>IFERROR(VALUE(UseTable[[#This Row],[LAB_VALUE]]),0)</f>
        <v>31</v>
      </c>
      <c r="G518" s="1"/>
      <c r="H518" s="7"/>
    </row>
    <row r="519" spans="1:8" ht="12.5" x14ac:dyDescent="0.25">
      <c r="A519" s="1">
        <v>29</v>
      </c>
      <c r="B519" s="2">
        <v>41223</v>
      </c>
      <c r="C519" s="4" t="s">
        <v>86</v>
      </c>
      <c r="D519" s="1">
        <v>34</v>
      </c>
      <c r="E519" s="1">
        <f>IFERROR(VALUE(UseTable[[#This Row],[LAB_VALUE]]),0)</f>
        <v>34</v>
      </c>
      <c r="G519" s="1"/>
      <c r="H519" s="7"/>
    </row>
    <row r="520" spans="1:8" ht="12.5" x14ac:dyDescent="0.25">
      <c r="A520" s="1" t="e">
        <v>#N/A</v>
      </c>
      <c r="B520" s="2">
        <v>41211</v>
      </c>
      <c r="C520" s="4" t="s">
        <v>84</v>
      </c>
      <c r="D520" s="1">
        <v>1007</v>
      </c>
      <c r="E520" s="1">
        <f>IFERROR(VALUE(UseTable[[#This Row],[LAB_VALUE]]),0)</f>
        <v>1007</v>
      </c>
      <c r="G520" s="1"/>
      <c r="H520" s="7"/>
    </row>
    <row r="521" spans="1:8" ht="12.5" x14ac:dyDescent="0.25">
      <c r="A521" s="1" t="e">
        <v>#N/A</v>
      </c>
      <c r="B521" s="2">
        <v>41222</v>
      </c>
      <c r="C521" s="4" t="s">
        <v>84</v>
      </c>
      <c r="D521" s="1">
        <v>1162</v>
      </c>
      <c r="E521" s="1">
        <f>IFERROR(VALUE(UseTable[[#This Row],[LAB_VALUE]]),0)</f>
        <v>1162</v>
      </c>
      <c r="G521" s="1"/>
      <c r="H521" s="7"/>
    </row>
    <row r="522" spans="1:8" ht="12.5" x14ac:dyDescent="0.25">
      <c r="A522" s="1" t="e">
        <v>#N/A</v>
      </c>
      <c r="B522" s="2">
        <v>41248</v>
      </c>
      <c r="C522" s="4" t="s">
        <v>84</v>
      </c>
      <c r="D522" s="1">
        <v>1587</v>
      </c>
      <c r="E522" s="1">
        <f>IFERROR(VALUE(UseTable[[#This Row],[LAB_VALUE]]),0)</f>
        <v>1587</v>
      </c>
      <c r="G522" s="1"/>
      <c r="H522" s="7"/>
    </row>
    <row r="523" spans="1:8" ht="12.5" x14ac:dyDescent="0.25">
      <c r="A523" s="1" t="e">
        <v>#N/A</v>
      </c>
      <c r="B523" s="2">
        <v>41211</v>
      </c>
      <c r="C523" s="4" t="s">
        <v>85</v>
      </c>
      <c r="D523" s="1">
        <v>10.8</v>
      </c>
      <c r="E523" s="1">
        <f>IFERROR(VALUE(UseTable[[#This Row],[LAB_VALUE]]),0)</f>
        <v>10.8</v>
      </c>
      <c r="G523" s="1"/>
      <c r="H523" s="7"/>
    </row>
    <row r="524" spans="1:8" ht="12.5" x14ac:dyDescent="0.25">
      <c r="A524" s="1" t="e">
        <v>#N/A</v>
      </c>
      <c r="B524" s="2">
        <v>41222</v>
      </c>
      <c r="C524" s="4" t="s">
        <v>85</v>
      </c>
      <c r="D524" s="1">
        <v>11.8</v>
      </c>
      <c r="E524" s="1">
        <f>IFERROR(VALUE(UseTable[[#This Row],[LAB_VALUE]]),0)</f>
        <v>11.8</v>
      </c>
      <c r="G524" s="1"/>
      <c r="H524" s="7"/>
    </row>
    <row r="525" spans="1:8" ht="12.5" x14ac:dyDescent="0.25">
      <c r="A525" s="1" t="e">
        <v>#N/A</v>
      </c>
      <c r="B525" s="2">
        <v>41233</v>
      </c>
      <c r="C525" s="4" t="s">
        <v>85</v>
      </c>
      <c r="D525" s="1">
        <v>11.9</v>
      </c>
      <c r="E525" s="1">
        <f>IFERROR(VALUE(UseTable[[#This Row],[LAB_VALUE]]),0)</f>
        <v>11.9</v>
      </c>
      <c r="G525" s="1"/>
      <c r="H525" s="7"/>
    </row>
    <row r="526" spans="1:8" ht="12.5" x14ac:dyDescent="0.25">
      <c r="A526" s="1" t="e">
        <v>#N/A</v>
      </c>
      <c r="B526" s="2">
        <v>41248</v>
      </c>
      <c r="C526" s="4" t="s">
        <v>85</v>
      </c>
      <c r="D526" s="1">
        <v>11.9</v>
      </c>
      <c r="E526" s="1">
        <f>IFERROR(VALUE(UseTable[[#This Row],[LAB_VALUE]]),0)</f>
        <v>11.9</v>
      </c>
      <c r="G526" s="1"/>
      <c r="H526" s="7"/>
    </row>
    <row r="527" spans="1:8" ht="12.5" x14ac:dyDescent="0.25">
      <c r="A527" s="1" t="e">
        <v>#N/A</v>
      </c>
      <c r="B527" s="2">
        <v>41211</v>
      </c>
      <c r="C527" s="4" t="s">
        <v>86</v>
      </c>
      <c r="D527" s="1">
        <v>13</v>
      </c>
      <c r="E527" s="1">
        <f>IFERROR(VALUE(UseTable[[#This Row],[LAB_VALUE]]),0)</f>
        <v>13</v>
      </c>
      <c r="G527" s="1"/>
      <c r="H527" s="7"/>
    </row>
    <row r="528" spans="1:8" ht="12.5" x14ac:dyDescent="0.25">
      <c r="A528" s="1" t="e">
        <v>#N/A</v>
      </c>
      <c r="B528" s="2">
        <v>41222</v>
      </c>
      <c r="C528" s="4" t="s">
        <v>86</v>
      </c>
      <c r="D528" s="1">
        <v>19</v>
      </c>
      <c r="E528" s="1">
        <f>IFERROR(VALUE(UseTable[[#This Row],[LAB_VALUE]]),0)</f>
        <v>19</v>
      </c>
      <c r="G528" s="1"/>
      <c r="H528" s="7"/>
    </row>
    <row r="529" spans="1:8" ht="12.5" x14ac:dyDescent="0.25">
      <c r="A529" s="1" t="e">
        <v>#N/A</v>
      </c>
      <c r="B529" s="2">
        <v>41248</v>
      </c>
      <c r="C529" s="4" t="s">
        <v>86</v>
      </c>
      <c r="D529" s="1">
        <v>30</v>
      </c>
      <c r="E529" s="1">
        <f>IFERROR(VALUE(UseTable[[#This Row],[LAB_VALUE]]),0)</f>
        <v>30</v>
      </c>
      <c r="G529" s="1"/>
      <c r="H529" s="7"/>
    </row>
    <row r="530" spans="1:8" ht="12.5" x14ac:dyDescent="0.25">
      <c r="A530" s="1">
        <v>30</v>
      </c>
      <c r="B530" s="2">
        <v>41094</v>
      </c>
      <c r="C530" s="4" t="s">
        <v>84</v>
      </c>
      <c r="D530" s="1">
        <v>1053</v>
      </c>
      <c r="E530" s="1">
        <f>IFERROR(VALUE(UseTable[[#This Row],[LAB_VALUE]]),0)</f>
        <v>1053</v>
      </c>
      <c r="G530" s="1"/>
      <c r="H530" s="7"/>
    </row>
    <row r="531" spans="1:8" ht="12.5" x14ac:dyDescent="0.25">
      <c r="A531" s="1">
        <v>30</v>
      </c>
      <c r="B531" s="2">
        <v>41122</v>
      </c>
      <c r="C531" s="4" t="s">
        <v>84</v>
      </c>
      <c r="D531" s="1">
        <v>1515</v>
      </c>
      <c r="E531" s="1">
        <f>IFERROR(VALUE(UseTable[[#This Row],[LAB_VALUE]]),0)</f>
        <v>1515</v>
      </c>
      <c r="G531" s="1"/>
      <c r="H531" s="7"/>
    </row>
    <row r="532" spans="1:8" ht="12.5" x14ac:dyDescent="0.25">
      <c r="A532" s="1">
        <v>30</v>
      </c>
      <c r="B532" s="2">
        <v>41156</v>
      </c>
      <c r="C532" s="4" t="s">
        <v>84</v>
      </c>
      <c r="D532" s="1">
        <v>1039</v>
      </c>
      <c r="E532" s="1">
        <f>IFERROR(VALUE(UseTable[[#This Row],[LAB_VALUE]]),0)</f>
        <v>1039</v>
      </c>
      <c r="G532" s="1"/>
      <c r="H532" s="7"/>
    </row>
    <row r="533" spans="1:8" ht="12.5" x14ac:dyDescent="0.25">
      <c r="A533" s="1">
        <v>30</v>
      </c>
      <c r="B533" s="2">
        <v>41186</v>
      </c>
      <c r="C533" s="4" t="s">
        <v>84</v>
      </c>
      <c r="D533" s="1">
        <v>753</v>
      </c>
      <c r="E533" s="1">
        <f>IFERROR(VALUE(UseTable[[#This Row],[LAB_VALUE]]),0)</f>
        <v>753</v>
      </c>
      <c r="G533" s="1"/>
      <c r="H533" s="7"/>
    </row>
    <row r="534" spans="1:8" ht="12.5" x14ac:dyDescent="0.25">
      <c r="A534" s="1">
        <v>30</v>
      </c>
      <c r="B534" s="2">
        <v>41221</v>
      </c>
      <c r="C534" s="4" t="s">
        <v>84</v>
      </c>
      <c r="D534" s="1">
        <v>1244</v>
      </c>
      <c r="E534" s="1">
        <f>IFERROR(VALUE(UseTable[[#This Row],[LAB_VALUE]]),0)</f>
        <v>1244</v>
      </c>
      <c r="G534" s="1"/>
      <c r="H534" s="7"/>
    </row>
    <row r="535" spans="1:8" ht="12.5" x14ac:dyDescent="0.25">
      <c r="A535" s="1">
        <v>30</v>
      </c>
      <c r="B535" s="2">
        <v>41094</v>
      </c>
      <c r="C535" s="4" t="s">
        <v>85</v>
      </c>
      <c r="D535" s="1">
        <v>10.8</v>
      </c>
      <c r="E535" s="1">
        <f>IFERROR(VALUE(UseTable[[#This Row],[LAB_VALUE]]),0)</f>
        <v>10.8</v>
      </c>
      <c r="G535" s="1"/>
      <c r="H535" s="7"/>
    </row>
    <row r="536" spans="1:8" ht="12.5" x14ac:dyDescent="0.25">
      <c r="A536" s="1">
        <v>30</v>
      </c>
      <c r="B536" s="2">
        <v>41108</v>
      </c>
      <c r="C536" s="4" t="s">
        <v>85</v>
      </c>
      <c r="D536" s="1">
        <v>11.9</v>
      </c>
      <c r="E536" s="1">
        <f>IFERROR(VALUE(UseTable[[#This Row],[LAB_VALUE]]),0)</f>
        <v>11.9</v>
      </c>
      <c r="G536" s="1"/>
      <c r="H536" s="7"/>
    </row>
    <row r="537" spans="1:8" ht="12.5" x14ac:dyDescent="0.25">
      <c r="A537" s="1">
        <v>30</v>
      </c>
      <c r="B537" s="2">
        <v>41115</v>
      </c>
      <c r="C537" s="4" t="s">
        <v>85</v>
      </c>
      <c r="D537" s="1">
        <v>11</v>
      </c>
      <c r="E537" s="1">
        <f>IFERROR(VALUE(UseTable[[#This Row],[LAB_VALUE]]),0)</f>
        <v>11</v>
      </c>
      <c r="G537" s="1"/>
      <c r="H537" s="7"/>
    </row>
    <row r="538" spans="1:8" ht="12.5" x14ac:dyDescent="0.25">
      <c r="A538" s="1">
        <v>30</v>
      </c>
      <c r="B538" s="2">
        <v>41122</v>
      </c>
      <c r="C538" s="4" t="s">
        <v>85</v>
      </c>
      <c r="D538" s="1">
        <v>10.6</v>
      </c>
      <c r="E538" s="1">
        <f>IFERROR(VALUE(UseTable[[#This Row],[LAB_VALUE]]),0)</f>
        <v>10.6</v>
      </c>
      <c r="G538" s="1"/>
      <c r="H538" s="7"/>
    </row>
    <row r="539" spans="1:8" ht="12.5" x14ac:dyDescent="0.25">
      <c r="A539" s="1">
        <v>30</v>
      </c>
      <c r="B539" s="2">
        <v>41136</v>
      </c>
      <c r="C539" s="4" t="s">
        <v>85</v>
      </c>
      <c r="D539" s="1">
        <v>10.4</v>
      </c>
      <c r="E539" s="1">
        <f>IFERROR(VALUE(UseTable[[#This Row],[LAB_VALUE]]),0)</f>
        <v>10.4</v>
      </c>
      <c r="G539" s="1"/>
      <c r="H539" s="7"/>
    </row>
    <row r="540" spans="1:8" ht="12.5" x14ac:dyDescent="0.25">
      <c r="A540" s="1">
        <v>30</v>
      </c>
      <c r="B540" s="2">
        <v>41156</v>
      </c>
      <c r="C540" s="4" t="s">
        <v>85</v>
      </c>
      <c r="D540" s="1">
        <v>10.8</v>
      </c>
      <c r="E540" s="1">
        <f>IFERROR(VALUE(UseTable[[#This Row],[LAB_VALUE]]),0)</f>
        <v>10.8</v>
      </c>
      <c r="G540" s="1"/>
      <c r="H540" s="7"/>
    </row>
    <row r="541" spans="1:8" ht="12.5" x14ac:dyDescent="0.25">
      <c r="A541" s="1">
        <v>30</v>
      </c>
      <c r="B541" s="2">
        <v>41172</v>
      </c>
      <c r="C541" s="4" t="s">
        <v>85</v>
      </c>
      <c r="D541" s="1">
        <v>11.1</v>
      </c>
      <c r="E541" s="1">
        <f>IFERROR(VALUE(UseTable[[#This Row],[LAB_VALUE]]),0)</f>
        <v>11.1</v>
      </c>
      <c r="G541" s="1"/>
      <c r="H541" s="7"/>
    </row>
    <row r="542" spans="1:8" ht="12.5" x14ac:dyDescent="0.25">
      <c r="A542" s="1">
        <v>30</v>
      </c>
      <c r="B542" s="2">
        <v>41186</v>
      </c>
      <c r="C542" s="4" t="s">
        <v>85</v>
      </c>
      <c r="D542" s="1">
        <v>10.199999999999999</v>
      </c>
      <c r="E542" s="1">
        <f>IFERROR(VALUE(UseTable[[#This Row],[LAB_VALUE]]),0)</f>
        <v>10.199999999999999</v>
      </c>
      <c r="G542" s="1"/>
      <c r="H542" s="7"/>
    </row>
    <row r="543" spans="1:8" ht="12.5" x14ac:dyDescent="0.25">
      <c r="A543" s="1">
        <v>30</v>
      </c>
      <c r="B543" s="2">
        <v>41200</v>
      </c>
      <c r="C543" s="4" t="s">
        <v>85</v>
      </c>
      <c r="D543" s="1">
        <v>10.5</v>
      </c>
      <c r="E543" s="1">
        <f>IFERROR(VALUE(UseTable[[#This Row],[LAB_VALUE]]),0)</f>
        <v>10.5</v>
      </c>
      <c r="G543" s="1"/>
      <c r="H543" s="7"/>
    </row>
    <row r="544" spans="1:8" ht="12.5" x14ac:dyDescent="0.25">
      <c r="A544" s="1">
        <v>30</v>
      </c>
      <c r="B544" s="2">
        <v>41221</v>
      </c>
      <c r="C544" s="4" t="s">
        <v>85</v>
      </c>
      <c r="D544" s="1">
        <v>12.4</v>
      </c>
      <c r="E544" s="1">
        <f>IFERROR(VALUE(UseTable[[#This Row],[LAB_VALUE]]),0)</f>
        <v>12.4</v>
      </c>
      <c r="G544" s="1"/>
      <c r="H544" s="7"/>
    </row>
    <row r="545" spans="1:8" ht="12.5" x14ac:dyDescent="0.25">
      <c r="A545" s="1">
        <v>30</v>
      </c>
      <c r="B545" s="2">
        <v>41232</v>
      </c>
      <c r="C545" s="4" t="s">
        <v>85</v>
      </c>
      <c r="D545" s="1">
        <v>12.3</v>
      </c>
      <c r="E545" s="1">
        <f>IFERROR(VALUE(UseTable[[#This Row],[LAB_VALUE]]),0)</f>
        <v>12.3</v>
      </c>
      <c r="G545" s="1"/>
      <c r="H545" s="7"/>
    </row>
    <row r="546" spans="1:8" ht="12.5" x14ac:dyDescent="0.25">
      <c r="A546" s="1">
        <v>30</v>
      </c>
      <c r="B546" s="2">
        <v>41094</v>
      </c>
      <c r="C546" s="4" t="s">
        <v>86</v>
      </c>
      <c r="D546" s="1">
        <v>26</v>
      </c>
      <c r="E546" s="1">
        <f>IFERROR(VALUE(UseTable[[#This Row],[LAB_VALUE]]),0)</f>
        <v>26</v>
      </c>
      <c r="G546" s="1"/>
      <c r="H546" s="7"/>
    </row>
    <row r="547" spans="1:8" ht="12.5" x14ac:dyDescent="0.25">
      <c r="A547" s="1">
        <v>30</v>
      </c>
      <c r="B547" s="2">
        <v>41122</v>
      </c>
      <c r="C547" s="4" t="s">
        <v>86</v>
      </c>
      <c r="D547" s="1">
        <v>23</v>
      </c>
      <c r="E547" s="1">
        <f>IFERROR(VALUE(UseTable[[#This Row],[LAB_VALUE]]),0)</f>
        <v>23</v>
      </c>
      <c r="G547" s="1"/>
      <c r="H547" s="7"/>
    </row>
    <row r="548" spans="1:8" ht="12.5" x14ac:dyDescent="0.25">
      <c r="A548" s="1">
        <v>30</v>
      </c>
      <c r="B548" s="2">
        <v>41156</v>
      </c>
      <c r="C548" s="4" t="s">
        <v>86</v>
      </c>
      <c r="D548" s="1">
        <v>25</v>
      </c>
      <c r="E548" s="1">
        <f>IFERROR(VALUE(UseTable[[#This Row],[LAB_VALUE]]),0)</f>
        <v>25</v>
      </c>
      <c r="G548" s="1"/>
      <c r="H548" s="7"/>
    </row>
    <row r="549" spans="1:8" ht="12.5" x14ac:dyDescent="0.25">
      <c r="A549" s="1">
        <v>30</v>
      </c>
      <c r="B549" s="2">
        <v>41186</v>
      </c>
      <c r="C549" s="4" t="s">
        <v>86</v>
      </c>
      <c r="D549" s="1">
        <v>12</v>
      </c>
      <c r="E549" s="1">
        <f>IFERROR(VALUE(UseTable[[#This Row],[LAB_VALUE]]),0)</f>
        <v>12</v>
      </c>
      <c r="G549" s="1"/>
      <c r="H549" s="7"/>
    </row>
    <row r="550" spans="1:8" ht="12.5" x14ac:dyDescent="0.25">
      <c r="A550" s="1">
        <v>30</v>
      </c>
      <c r="B550" s="2">
        <v>41221</v>
      </c>
      <c r="C550" s="4" t="s">
        <v>86</v>
      </c>
      <c r="D550" s="1">
        <v>37</v>
      </c>
      <c r="E550" s="1">
        <f>IFERROR(VALUE(UseTable[[#This Row],[LAB_VALUE]]),0)</f>
        <v>37</v>
      </c>
      <c r="G550" s="1"/>
      <c r="H550" s="7"/>
    </row>
    <row r="551" spans="1:8" ht="12.5" x14ac:dyDescent="0.25">
      <c r="A551" s="1">
        <v>31</v>
      </c>
      <c r="B551" s="2">
        <v>41097</v>
      </c>
      <c r="C551" s="4" t="s">
        <v>84</v>
      </c>
      <c r="D551" s="1">
        <v>426</v>
      </c>
      <c r="E551" s="1">
        <f>IFERROR(VALUE(UseTable[[#This Row],[LAB_VALUE]]),0)</f>
        <v>426</v>
      </c>
      <c r="G551" s="1"/>
      <c r="H551" s="7"/>
    </row>
    <row r="552" spans="1:8" ht="12.5" x14ac:dyDescent="0.25">
      <c r="A552" s="1">
        <v>31</v>
      </c>
      <c r="B552" s="2">
        <v>41124</v>
      </c>
      <c r="C552" s="4" t="s">
        <v>84</v>
      </c>
      <c r="D552" s="1">
        <v>232</v>
      </c>
      <c r="E552" s="1">
        <f>IFERROR(VALUE(UseTable[[#This Row],[LAB_VALUE]]),0)</f>
        <v>232</v>
      </c>
      <c r="G552" s="1"/>
      <c r="H552" s="7"/>
    </row>
    <row r="553" spans="1:8" ht="12.5" x14ac:dyDescent="0.25">
      <c r="A553" s="1">
        <v>31</v>
      </c>
      <c r="B553" s="2">
        <v>41158</v>
      </c>
      <c r="C553" s="4" t="s">
        <v>84</v>
      </c>
      <c r="D553" s="1">
        <v>486</v>
      </c>
      <c r="E553" s="1">
        <f>IFERROR(VALUE(UseTable[[#This Row],[LAB_VALUE]]),0)</f>
        <v>486</v>
      </c>
      <c r="G553" s="1"/>
      <c r="H553" s="7"/>
    </row>
    <row r="554" spans="1:8" ht="12.5" x14ac:dyDescent="0.25">
      <c r="A554" s="1">
        <v>31</v>
      </c>
      <c r="B554" s="2">
        <v>41186</v>
      </c>
      <c r="C554" s="4" t="s">
        <v>84</v>
      </c>
      <c r="D554" s="1">
        <v>333</v>
      </c>
      <c r="E554" s="1">
        <f>IFERROR(VALUE(UseTable[[#This Row],[LAB_VALUE]]),0)</f>
        <v>333</v>
      </c>
      <c r="G554" s="1"/>
      <c r="H554" s="7"/>
    </row>
    <row r="555" spans="1:8" ht="12.5" x14ac:dyDescent="0.25">
      <c r="A555" s="1">
        <v>31</v>
      </c>
      <c r="B555" s="2">
        <v>41223</v>
      </c>
      <c r="C555" s="4" t="s">
        <v>84</v>
      </c>
      <c r="D555" s="1">
        <v>588</v>
      </c>
      <c r="E555" s="1">
        <f>IFERROR(VALUE(UseTable[[#This Row],[LAB_VALUE]]),0)</f>
        <v>588</v>
      </c>
      <c r="G555" s="1"/>
      <c r="H555" s="7"/>
    </row>
    <row r="556" spans="1:8" ht="12.5" x14ac:dyDescent="0.25">
      <c r="A556" s="1">
        <v>31</v>
      </c>
      <c r="B556" s="2">
        <v>41097</v>
      </c>
      <c r="C556" s="4" t="s">
        <v>85</v>
      </c>
      <c r="D556" s="1">
        <v>9.9</v>
      </c>
      <c r="E556" s="1">
        <f>IFERROR(VALUE(UseTable[[#This Row],[LAB_VALUE]]),0)</f>
        <v>9.9</v>
      </c>
      <c r="G556" s="1"/>
      <c r="H556" s="7"/>
    </row>
    <row r="557" spans="1:8" ht="12.5" x14ac:dyDescent="0.25">
      <c r="A557" s="1">
        <v>31</v>
      </c>
      <c r="B557" s="2">
        <v>41109</v>
      </c>
      <c r="C557" s="4" t="s">
        <v>85</v>
      </c>
      <c r="D557" s="1">
        <v>10.8</v>
      </c>
      <c r="E557" s="1">
        <f>IFERROR(VALUE(UseTable[[#This Row],[LAB_VALUE]]),0)</f>
        <v>10.8</v>
      </c>
      <c r="G557" s="1"/>
      <c r="H557" s="7"/>
    </row>
    <row r="558" spans="1:8" ht="12.5" x14ac:dyDescent="0.25">
      <c r="A558" s="1">
        <v>31</v>
      </c>
      <c r="B558" s="2">
        <v>41124</v>
      </c>
      <c r="C558" s="4" t="s">
        <v>85</v>
      </c>
      <c r="D558" s="1">
        <v>11.6</v>
      </c>
      <c r="E558" s="1">
        <f>IFERROR(VALUE(UseTable[[#This Row],[LAB_VALUE]]),0)</f>
        <v>11.6</v>
      </c>
      <c r="G558" s="1"/>
      <c r="H558" s="7"/>
    </row>
    <row r="559" spans="1:8" ht="12.5" x14ac:dyDescent="0.25">
      <c r="A559" s="1">
        <v>31</v>
      </c>
      <c r="B559" s="2">
        <v>41139</v>
      </c>
      <c r="C559" s="4" t="s">
        <v>85</v>
      </c>
      <c r="D559" s="1">
        <v>11.6</v>
      </c>
      <c r="E559" s="1">
        <f>IFERROR(VALUE(UseTable[[#This Row],[LAB_VALUE]]),0)</f>
        <v>11.6</v>
      </c>
      <c r="G559" s="1"/>
      <c r="H559" s="7"/>
    </row>
    <row r="560" spans="1:8" ht="12.5" x14ac:dyDescent="0.25">
      <c r="A560" s="1">
        <v>31</v>
      </c>
      <c r="B560" s="2">
        <v>41158</v>
      </c>
      <c r="C560" s="4" t="s">
        <v>85</v>
      </c>
      <c r="D560" s="1">
        <v>9.6</v>
      </c>
      <c r="E560" s="1">
        <f>IFERROR(VALUE(UseTable[[#This Row],[LAB_VALUE]]),0)</f>
        <v>9.6</v>
      </c>
      <c r="G560" s="1"/>
      <c r="H560" s="7"/>
    </row>
    <row r="561" spans="1:8" ht="12.5" x14ac:dyDescent="0.25">
      <c r="A561" s="1">
        <v>31</v>
      </c>
      <c r="B561" s="2">
        <v>41174</v>
      </c>
      <c r="C561" s="4" t="s">
        <v>85</v>
      </c>
      <c r="D561" s="1">
        <v>9.4</v>
      </c>
      <c r="E561" s="1">
        <f>IFERROR(VALUE(UseTable[[#This Row],[LAB_VALUE]]),0)</f>
        <v>9.4</v>
      </c>
      <c r="G561" s="1"/>
      <c r="H561" s="7"/>
    </row>
    <row r="562" spans="1:8" ht="12.5" x14ac:dyDescent="0.25">
      <c r="A562" s="1">
        <v>31</v>
      </c>
      <c r="B562" s="2">
        <v>41186</v>
      </c>
      <c r="C562" s="4" t="s">
        <v>85</v>
      </c>
      <c r="D562" s="1">
        <v>9.6999999999999993</v>
      </c>
      <c r="E562" s="1">
        <f>IFERROR(VALUE(UseTable[[#This Row],[LAB_VALUE]]),0)</f>
        <v>9.6999999999999993</v>
      </c>
      <c r="G562" s="1"/>
      <c r="H562" s="7"/>
    </row>
    <row r="563" spans="1:8" ht="12.5" x14ac:dyDescent="0.25">
      <c r="A563" s="1">
        <v>31</v>
      </c>
      <c r="B563" s="2">
        <v>41200</v>
      </c>
      <c r="C563" s="4" t="s">
        <v>85</v>
      </c>
      <c r="D563" s="1">
        <v>11.1</v>
      </c>
      <c r="E563" s="1">
        <f>IFERROR(VALUE(UseTable[[#This Row],[LAB_VALUE]]),0)</f>
        <v>11.1</v>
      </c>
      <c r="G563" s="1"/>
      <c r="H563" s="7"/>
    </row>
    <row r="564" spans="1:8" ht="12.5" x14ac:dyDescent="0.25">
      <c r="A564" s="1">
        <v>31</v>
      </c>
      <c r="B564" s="2">
        <v>41223</v>
      </c>
      <c r="C564" s="4" t="s">
        <v>85</v>
      </c>
      <c r="D564" s="1">
        <v>11.1</v>
      </c>
      <c r="E564" s="1">
        <f>IFERROR(VALUE(UseTable[[#This Row],[LAB_VALUE]]),0)</f>
        <v>11.1</v>
      </c>
      <c r="G564" s="1"/>
      <c r="H564" s="7"/>
    </row>
    <row r="565" spans="1:8" ht="12.5" x14ac:dyDescent="0.25">
      <c r="A565" s="1">
        <v>31</v>
      </c>
      <c r="B565" s="2">
        <v>41232</v>
      </c>
      <c r="C565" s="4" t="s">
        <v>85</v>
      </c>
      <c r="D565" s="1">
        <v>11.3</v>
      </c>
      <c r="E565" s="1">
        <f>IFERROR(VALUE(UseTable[[#This Row],[LAB_VALUE]]),0)</f>
        <v>11.3</v>
      </c>
      <c r="G565" s="1"/>
      <c r="H565" s="7"/>
    </row>
    <row r="566" spans="1:8" ht="12.5" x14ac:dyDescent="0.25">
      <c r="A566" s="1">
        <v>31</v>
      </c>
      <c r="B566" s="2">
        <v>41097</v>
      </c>
      <c r="C566" s="4" t="s">
        <v>86</v>
      </c>
      <c r="D566" s="1">
        <v>46</v>
      </c>
      <c r="E566" s="1">
        <f>IFERROR(VALUE(UseTable[[#This Row],[LAB_VALUE]]),0)</f>
        <v>46</v>
      </c>
      <c r="G566" s="1"/>
      <c r="H566" s="7"/>
    </row>
    <row r="567" spans="1:8" ht="12.5" x14ac:dyDescent="0.25">
      <c r="A567" s="1">
        <v>31</v>
      </c>
      <c r="B567" s="2">
        <v>41124</v>
      </c>
      <c r="C567" s="4" t="s">
        <v>86</v>
      </c>
      <c r="D567" s="1">
        <v>19</v>
      </c>
      <c r="E567" s="1">
        <f>IFERROR(VALUE(UseTable[[#This Row],[LAB_VALUE]]),0)</f>
        <v>19</v>
      </c>
      <c r="G567" s="1"/>
      <c r="H567" s="7"/>
    </row>
    <row r="568" spans="1:8" ht="12.5" x14ac:dyDescent="0.25">
      <c r="A568" s="1">
        <v>31</v>
      </c>
      <c r="B568" s="2">
        <v>41158</v>
      </c>
      <c r="C568" s="4" t="s">
        <v>86</v>
      </c>
      <c r="D568" s="1">
        <v>52</v>
      </c>
      <c r="E568" s="1">
        <f>IFERROR(VALUE(UseTable[[#This Row],[LAB_VALUE]]),0)</f>
        <v>52</v>
      </c>
      <c r="G568" s="1"/>
      <c r="H568" s="7"/>
    </row>
    <row r="569" spans="1:8" ht="12.5" x14ac:dyDescent="0.25">
      <c r="A569" s="1">
        <v>31</v>
      </c>
      <c r="B569" s="2">
        <v>41186</v>
      </c>
      <c r="C569" s="4" t="s">
        <v>86</v>
      </c>
      <c r="D569" s="1">
        <v>28</v>
      </c>
      <c r="E569" s="1">
        <f>IFERROR(VALUE(UseTable[[#This Row],[LAB_VALUE]]),0)</f>
        <v>28</v>
      </c>
      <c r="G569" s="1"/>
      <c r="H569" s="7"/>
    </row>
    <row r="570" spans="1:8" ht="12.5" x14ac:dyDescent="0.25">
      <c r="A570" s="1">
        <v>31</v>
      </c>
      <c r="B570" s="2">
        <v>41223</v>
      </c>
      <c r="C570" s="4" t="s">
        <v>86</v>
      </c>
      <c r="D570" s="1">
        <v>29</v>
      </c>
      <c r="E570" s="1">
        <f>IFERROR(VALUE(UseTable[[#This Row],[LAB_VALUE]]),0)</f>
        <v>29</v>
      </c>
      <c r="G570" s="1"/>
      <c r="H570" s="7"/>
    </row>
    <row r="571" spans="1:8" ht="12.5" x14ac:dyDescent="0.25">
      <c r="A571" s="1">
        <v>33</v>
      </c>
      <c r="B571" s="2">
        <v>41095</v>
      </c>
      <c r="C571" s="4" t="s">
        <v>84</v>
      </c>
      <c r="D571" s="1">
        <v>666</v>
      </c>
      <c r="E571" s="1">
        <f>IFERROR(VALUE(UseTable[[#This Row],[LAB_VALUE]]),0)</f>
        <v>666</v>
      </c>
      <c r="G571" s="1"/>
      <c r="H571" s="7"/>
    </row>
    <row r="572" spans="1:8" ht="12.5" x14ac:dyDescent="0.25">
      <c r="A572" s="1">
        <v>33</v>
      </c>
      <c r="B572" s="2">
        <v>41123</v>
      </c>
      <c r="C572" s="4" t="s">
        <v>84</v>
      </c>
      <c r="D572" s="1">
        <v>869</v>
      </c>
      <c r="E572" s="1">
        <f>IFERROR(VALUE(UseTable[[#This Row],[LAB_VALUE]]),0)</f>
        <v>869</v>
      </c>
      <c r="G572" s="1"/>
      <c r="H572" s="7"/>
    </row>
    <row r="573" spans="1:8" ht="12.5" x14ac:dyDescent="0.25">
      <c r="A573" s="1">
        <v>33</v>
      </c>
      <c r="B573" s="2">
        <v>41156</v>
      </c>
      <c r="C573" s="4" t="s">
        <v>84</v>
      </c>
      <c r="D573" s="1">
        <v>474</v>
      </c>
      <c r="E573" s="1">
        <f>IFERROR(VALUE(UseTable[[#This Row],[LAB_VALUE]]),0)</f>
        <v>474</v>
      </c>
      <c r="G573" s="1"/>
      <c r="H573" s="7"/>
    </row>
    <row r="574" spans="1:8" ht="12.5" x14ac:dyDescent="0.25">
      <c r="A574" s="1">
        <v>33</v>
      </c>
      <c r="B574" s="2">
        <v>41188</v>
      </c>
      <c r="C574" s="4" t="s">
        <v>84</v>
      </c>
      <c r="D574" s="1">
        <v>924</v>
      </c>
      <c r="E574" s="1">
        <f>IFERROR(VALUE(UseTable[[#This Row],[LAB_VALUE]]),0)</f>
        <v>924</v>
      </c>
      <c r="G574" s="1"/>
      <c r="H574" s="7"/>
    </row>
    <row r="575" spans="1:8" ht="12.5" x14ac:dyDescent="0.25">
      <c r="A575" s="1">
        <v>33</v>
      </c>
      <c r="B575" s="2">
        <v>41221</v>
      </c>
      <c r="C575" s="4" t="s">
        <v>84</v>
      </c>
      <c r="D575" s="1">
        <v>462</v>
      </c>
      <c r="E575" s="1">
        <f>IFERROR(VALUE(UseTable[[#This Row],[LAB_VALUE]]),0)</f>
        <v>462</v>
      </c>
      <c r="G575" s="1"/>
      <c r="H575" s="7"/>
    </row>
    <row r="576" spans="1:8" ht="12.5" x14ac:dyDescent="0.25">
      <c r="A576" s="1">
        <v>33</v>
      </c>
      <c r="B576" s="2">
        <v>41095</v>
      </c>
      <c r="C576" s="4" t="s">
        <v>85</v>
      </c>
      <c r="D576" s="1">
        <v>11.3</v>
      </c>
      <c r="E576" s="1">
        <f>IFERROR(VALUE(UseTable[[#This Row],[LAB_VALUE]]),0)</f>
        <v>11.3</v>
      </c>
      <c r="G576" s="1"/>
      <c r="H576" s="7"/>
    </row>
    <row r="577" spans="1:8" ht="12.5" x14ac:dyDescent="0.25">
      <c r="A577" s="1">
        <v>33</v>
      </c>
      <c r="B577" s="2">
        <v>41109</v>
      </c>
      <c r="C577" s="4" t="s">
        <v>85</v>
      </c>
      <c r="D577" s="1">
        <v>12.7</v>
      </c>
      <c r="E577" s="1">
        <f>IFERROR(VALUE(UseTable[[#This Row],[LAB_VALUE]]),0)</f>
        <v>12.7</v>
      </c>
      <c r="G577" s="1"/>
      <c r="H577" s="7"/>
    </row>
    <row r="578" spans="1:8" ht="12.5" x14ac:dyDescent="0.25">
      <c r="A578" s="1">
        <v>33</v>
      </c>
      <c r="B578" s="2">
        <v>41116</v>
      </c>
      <c r="C578" s="4" t="s">
        <v>85</v>
      </c>
      <c r="D578" s="1">
        <v>12.6</v>
      </c>
      <c r="E578" s="1">
        <f>IFERROR(VALUE(UseTable[[#This Row],[LAB_VALUE]]),0)</f>
        <v>12.6</v>
      </c>
      <c r="G578" s="1"/>
      <c r="H578" s="7"/>
    </row>
    <row r="579" spans="1:8" ht="12.5" x14ac:dyDescent="0.25">
      <c r="A579" s="1">
        <v>33</v>
      </c>
      <c r="B579" s="2">
        <v>41123</v>
      </c>
      <c r="C579" s="4" t="s">
        <v>85</v>
      </c>
      <c r="D579" s="1">
        <v>12.7</v>
      </c>
      <c r="E579" s="1">
        <f>IFERROR(VALUE(UseTable[[#This Row],[LAB_VALUE]]),0)</f>
        <v>12.7</v>
      </c>
      <c r="G579" s="1"/>
      <c r="H579" s="7"/>
    </row>
    <row r="580" spans="1:8" ht="12.5" x14ac:dyDescent="0.25">
      <c r="A580" s="1">
        <v>33</v>
      </c>
      <c r="B580" s="2">
        <v>41137</v>
      </c>
      <c r="C580" s="4" t="s">
        <v>85</v>
      </c>
      <c r="D580" s="1">
        <v>10.9</v>
      </c>
      <c r="E580" s="1">
        <f>IFERROR(VALUE(UseTable[[#This Row],[LAB_VALUE]]),0)</f>
        <v>10.9</v>
      </c>
      <c r="G580" s="1"/>
      <c r="H580" s="7"/>
    </row>
    <row r="581" spans="1:8" ht="12.5" x14ac:dyDescent="0.25">
      <c r="A581" s="1">
        <v>33</v>
      </c>
      <c r="B581" s="2">
        <v>41156</v>
      </c>
      <c r="C581" s="4" t="s">
        <v>85</v>
      </c>
      <c r="D581" s="1">
        <v>10.4</v>
      </c>
      <c r="E581" s="1">
        <f>IFERROR(VALUE(UseTable[[#This Row],[LAB_VALUE]]),0)</f>
        <v>10.4</v>
      </c>
      <c r="G581" s="1"/>
      <c r="H581" s="7"/>
    </row>
    <row r="582" spans="1:8" ht="12.5" x14ac:dyDescent="0.25">
      <c r="A582" s="1">
        <v>33</v>
      </c>
      <c r="B582" s="2">
        <v>41172</v>
      </c>
      <c r="C582" s="4" t="s">
        <v>85</v>
      </c>
      <c r="D582" s="1">
        <v>9.8000000000000007</v>
      </c>
      <c r="E582" s="1">
        <f>IFERROR(VALUE(UseTable[[#This Row],[LAB_VALUE]]),0)</f>
        <v>9.8000000000000007</v>
      </c>
      <c r="G582" s="1"/>
      <c r="H582" s="7"/>
    </row>
    <row r="583" spans="1:8" ht="12.5" x14ac:dyDescent="0.25">
      <c r="A583" s="1">
        <v>33</v>
      </c>
      <c r="B583" s="2">
        <v>41188</v>
      </c>
      <c r="C583" s="4" t="s">
        <v>85</v>
      </c>
      <c r="D583" s="1">
        <v>7</v>
      </c>
      <c r="E583" s="1">
        <f>IFERROR(VALUE(UseTable[[#This Row],[LAB_VALUE]]),0)</f>
        <v>7</v>
      </c>
      <c r="G583" s="1"/>
      <c r="H583" s="7"/>
    </row>
    <row r="584" spans="1:8" ht="12.5" x14ac:dyDescent="0.25">
      <c r="A584" s="1">
        <v>33</v>
      </c>
      <c r="B584" s="2">
        <v>41191</v>
      </c>
      <c r="C584" s="4" t="s">
        <v>85</v>
      </c>
      <c r="D584" s="1">
        <v>7.1</v>
      </c>
      <c r="E584" s="1">
        <f>IFERROR(VALUE(UseTable[[#This Row],[LAB_VALUE]]),0)</f>
        <v>7.1</v>
      </c>
      <c r="G584" s="1"/>
      <c r="H584" s="7"/>
    </row>
    <row r="585" spans="1:8" ht="12.5" x14ac:dyDescent="0.25">
      <c r="A585" s="1">
        <v>33</v>
      </c>
      <c r="B585" s="2">
        <v>41195</v>
      </c>
      <c r="C585" s="4" t="s">
        <v>85</v>
      </c>
      <c r="D585" s="1">
        <v>6.5</v>
      </c>
      <c r="E585" s="1">
        <f>IFERROR(VALUE(UseTable[[#This Row],[LAB_VALUE]]),0)</f>
        <v>6.5</v>
      </c>
      <c r="G585" s="1"/>
      <c r="H585" s="7"/>
    </row>
    <row r="586" spans="1:8" ht="12.5" x14ac:dyDescent="0.25">
      <c r="A586" s="1">
        <v>33</v>
      </c>
      <c r="B586" s="2">
        <v>41205</v>
      </c>
      <c r="C586" s="4" t="s">
        <v>85</v>
      </c>
      <c r="D586" s="1">
        <v>6.4</v>
      </c>
      <c r="E586" s="1">
        <f>IFERROR(VALUE(UseTable[[#This Row],[LAB_VALUE]]),0)</f>
        <v>6.4</v>
      </c>
      <c r="G586" s="1"/>
      <c r="H586" s="7"/>
    </row>
    <row r="587" spans="1:8" ht="12.5" x14ac:dyDescent="0.25">
      <c r="A587" s="1">
        <v>33</v>
      </c>
      <c r="B587" s="2">
        <v>41209</v>
      </c>
      <c r="C587" s="4" t="s">
        <v>85</v>
      </c>
      <c r="D587" s="1">
        <v>9.3000000000000007</v>
      </c>
      <c r="E587" s="1">
        <f>IFERROR(VALUE(UseTable[[#This Row],[LAB_VALUE]]),0)</f>
        <v>9.3000000000000007</v>
      </c>
      <c r="G587" s="1"/>
      <c r="H587" s="7"/>
    </row>
    <row r="588" spans="1:8" ht="12.5" x14ac:dyDescent="0.25">
      <c r="A588" s="1">
        <v>33</v>
      </c>
      <c r="B588" s="2">
        <v>41221</v>
      </c>
      <c r="C588" s="4" t="s">
        <v>85</v>
      </c>
      <c r="D588" s="1">
        <v>11.8</v>
      </c>
      <c r="E588" s="1">
        <f>IFERROR(VALUE(UseTable[[#This Row],[LAB_VALUE]]),0)</f>
        <v>11.8</v>
      </c>
      <c r="G588" s="1"/>
      <c r="H588" s="7"/>
    </row>
    <row r="589" spans="1:8" ht="12.5" x14ac:dyDescent="0.25">
      <c r="A589" s="1">
        <v>33</v>
      </c>
      <c r="B589" s="2">
        <v>41226</v>
      </c>
      <c r="C589" s="4" t="s">
        <v>85</v>
      </c>
      <c r="D589" s="1">
        <v>10.7</v>
      </c>
      <c r="E589" s="1">
        <f>IFERROR(VALUE(UseTable[[#This Row],[LAB_VALUE]]),0)</f>
        <v>10.7</v>
      </c>
      <c r="G589" s="1"/>
      <c r="H589" s="7"/>
    </row>
    <row r="590" spans="1:8" ht="12.5" x14ac:dyDescent="0.25">
      <c r="A590" s="1">
        <v>33</v>
      </c>
      <c r="B590" s="2">
        <v>41232</v>
      </c>
      <c r="C590" s="4" t="s">
        <v>85</v>
      </c>
      <c r="D590" s="1">
        <v>9.1999999999999993</v>
      </c>
      <c r="E590" s="1">
        <f>IFERROR(VALUE(UseTable[[#This Row],[LAB_VALUE]]),0)</f>
        <v>9.1999999999999993</v>
      </c>
      <c r="G590" s="1"/>
      <c r="H590" s="7"/>
    </row>
    <row r="591" spans="1:8" ht="12.5" x14ac:dyDescent="0.25">
      <c r="A591" s="1">
        <v>33</v>
      </c>
      <c r="B591" s="2">
        <v>41095</v>
      </c>
      <c r="C591" s="4" t="s">
        <v>86</v>
      </c>
      <c r="D591" s="1">
        <v>90</v>
      </c>
      <c r="E591" s="1">
        <f>IFERROR(VALUE(UseTable[[#This Row],[LAB_VALUE]]),0)</f>
        <v>90</v>
      </c>
      <c r="G591" s="1"/>
      <c r="H591" s="7"/>
    </row>
    <row r="592" spans="1:8" ht="12.5" x14ac:dyDescent="0.25">
      <c r="A592" s="1">
        <v>33</v>
      </c>
      <c r="B592" s="2">
        <v>41123</v>
      </c>
      <c r="C592" s="4" t="s">
        <v>86</v>
      </c>
      <c r="D592" s="1">
        <v>91</v>
      </c>
      <c r="E592" s="1">
        <f>IFERROR(VALUE(UseTable[[#This Row],[LAB_VALUE]]),0)</f>
        <v>91</v>
      </c>
      <c r="G592" s="1"/>
      <c r="H592" s="7"/>
    </row>
    <row r="593" spans="1:8" ht="12.5" x14ac:dyDescent="0.25">
      <c r="A593" s="1">
        <v>33</v>
      </c>
      <c r="B593" s="2">
        <v>41156</v>
      </c>
      <c r="C593" s="4" t="s">
        <v>86</v>
      </c>
      <c r="D593" s="1">
        <v>38</v>
      </c>
      <c r="E593" s="1">
        <f>IFERROR(VALUE(UseTable[[#This Row],[LAB_VALUE]]),0)</f>
        <v>38</v>
      </c>
      <c r="G593" s="1"/>
      <c r="H593" s="7"/>
    </row>
    <row r="594" spans="1:8" ht="12.5" x14ac:dyDescent="0.25">
      <c r="A594" s="1">
        <v>33</v>
      </c>
      <c r="B594" s="2">
        <v>41188</v>
      </c>
      <c r="C594" s="4" t="s">
        <v>86</v>
      </c>
      <c r="D594" s="1">
        <v>34</v>
      </c>
      <c r="E594" s="1">
        <f>IFERROR(VALUE(UseTable[[#This Row],[LAB_VALUE]]),0)</f>
        <v>34</v>
      </c>
      <c r="G594" s="1"/>
      <c r="H594" s="7"/>
    </row>
    <row r="595" spans="1:8" ht="12.5" x14ac:dyDescent="0.25">
      <c r="A595" s="1">
        <v>33</v>
      </c>
      <c r="B595" s="2">
        <v>41221</v>
      </c>
      <c r="C595" s="4" t="s">
        <v>86</v>
      </c>
      <c r="D595" s="1">
        <v>19</v>
      </c>
      <c r="E595" s="1">
        <f>IFERROR(VALUE(UseTable[[#This Row],[LAB_VALUE]]),0)</f>
        <v>19</v>
      </c>
      <c r="G595" s="1"/>
      <c r="H595" s="7"/>
    </row>
    <row r="596" spans="1:8" ht="12.5" x14ac:dyDescent="0.25">
      <c r="A596" s="1">
        <v>34</v>
      </c>
      <c r="B596" s="2">
        <v>41099</v>
      </c>
      <c r="C596" s="4" t="s">
        <v>84</v>
      </c>
      <c r="D596" s="1">
        <v>119</v>
      </c>
      <c r="E596" s="1">
        <f>IFERROR(VALUE(UseTable[[#This Row],[LAB_VALUE]]),0)</f>
        <v>119</v>
      </c>
      <c r="G596" s="1"/>
      <c r="H596" s="7"/>
    </row>
    <row r="597" spans="1:8" ht="12.5" x14ac:dyDescent="0.25">
      <c r="A597" s="1">
        <v>34</v>
      </c>
      <c r="B597" s="2">
        <v>41122</v>
      </c>
      <c r="C597" s="4" t="s">
        <v>84</v>
      </c>
      <c r="D597" s="1">
        <v>340</v>
      </c>
      <c r="E597" s="1">
        <f>IFERROR(VALUE(UseTable[[#This Row],[LAB_VALUE]]),0)</f>
        <v>340</v>
      </c>
      <c r="G597" s="1"/>
      <c r="H597" s="7"/>
    </row>
    <row r="598" spans="1:8" ht="12.5" x14ac:dyDescent="0.25">
      <c r="A598" s="1">
        <v>34</v>
      </c>
      <c r="B598" s="2">
        <v>41157</v>
      </c>
      <c r="C598" s="4" t="s">
        <v>84</v>
      </c>
      <c r="D598" s="1">
        <v>426</v>
      </c>
      <c r="E598" s="1">
        <f>IFERROR(VALUE(UseTable[[#This Row],[LAB_VALUE]]),0)</f>
        <v>426</v>
      </c>
      <c r="G598" s="1"/>
      <c r="H598" s="7"/>
    </row>
    <row r="599" spans="1:8" ht="12.5" x14ac:dyDescent="0.25">
      <c r="A599" s="1">
        <v>34</v>
      </c>
      <c r="B599" s="2">
        <v>41185</v>
      </c>
      <c r="C599" s="4" t="s">
        <v>84</v>
      </c>
      <c r="D599" s="1">
        <v>512</v>
      </c>
      <c r="E599" s="1">
        <f>IFERROR(VALUE(UseTable[[#This Row],[LAB_VALUE]]),0)</f>
        <v>512</v>
      </c>
      <c r="G599" s="1"/>
      <c r="H599" s="7"/>
    </row>
    <row r="600" spans="1:8" ht="12.5" x14ac:dyDescent="0.25">
      <c r="A600" s="1">
        <v>34</v>
      </c>
      <c r="B600" s="2">
        <v>41220</v>
      </c>
      <c r="C600" s="4" t="s">
        <v>84</v>
      </c>
      <c r="D600" s="1">
        <v>511</v>
      </c>
      <c r="E600" s="1">
        <f>IFERROR(VALUE(UseTable[[#This Row],[LAB_VALUE]]),0)</f>
        <v>511</v>
      </c>
      <c r="G600" s="1"/>
      <c r="H600" s="7"/>
    </row>
    <row r="601" spans="1:8" ht="12.5" x14ac:dyDescent="0.25">
      <c r="A601" s="1">
        <v>34</v>
      </c>
      <c r="B601" s="2">
        <v>41248</v>
      </c>
      <c r="C601" s="4" t="s">
        <v>84</v>
      </c>
      <c r="D601" s="1">
        <v>415</v>
      </c>
      <c r="E601" s="1">
        <f>IFERROR(VALUE(UseTable[[#This Row],[LAB_VALUE]]),0)</f>
        <v>415</v>
      </c>
      <c r="G601" s="1"/>
      <c r="H601" s="7"/>
    </row>
    <row r="602" spans="1:8" ht="12.5" x14ac:dyDescent="0.25">
      <c r="A602" s="1">
        <v>34</v>
      </c>
      <c r="B602" s="2">
        <v>41099</v>
      </c>
      <c r="C602" s="4" t="s">
        <v>85</v>
      </c>
      <c r="D602" s="1">
        <v>9.5</v>
      </c>
      <c r="E602" s="1">
        <f>IFERROR(VALUE(UseTable[[#This Row],[LAB_VALUE]]),0)</f>
        <v>9.5</v>
      </c>
      <c r="G602" s="1"/>
      <c r="H602" s="7"/>
    </row>
    <row r="603" spans="1:8" ht="12.5" x14ac:dyDescent="0.25">
      <c r="A603" s="1">
        <v>34</v>
      </c>
      <c r="B603" s="2">
        <v>41117</v>
      </c>
      <c r="C603" s="4" t="s">
        <v>85</v>
      </c>
      <c r="D603" s="1">
        <v>10.4</v>
      </c>
      <c r="E603" s="1">
        <f>IFERROR(VALUE(UseTable[[#This Row],[LAB_VALUE]]),0)</f>
        <v>10.4</v>
      </c>
      <c r="G603" s="1"/>
      <c r="H603" s="7"/>
    </row>
    <row r="604" spans="1:8" ht="12.5" x14ac:dyDescent="0.25">
      <c r="A604" s="1">
        <v>34</v>
      </c>
      <c r="B604" s="2">
        <v>41122</v>
      </c>
      <c r="C604" s="4" t="s">
        <v>85</v>
      </c>
      <c r="D604" s="1">
        <v>10.5</v>
      </c>
      <c r="E604" s="1">
        <f>IFERROR(VALUE(UseTable[[#This Row],[LAB_VALUE]]),0)</f>
        <v>10.5</v>
      </c>
      <c r="G604" s="1"/>
      <c r="H604" s="7"/>
    </row>
    <row r="605" spans="1:8" ht="12.5" x14ac:dyDescent="0.25">
      <c r="A605" s="1">
        <v>34</v>
      </c>
      <c r="B605" s="2">
        <v>41136</v>
      </c>
      <c r="C605" s="4" t="s">
        <v>85</v>
      </c>
      <c r="D605" s="1">
        <v>10.3</v>
      </c>
      <c r="E605" s="1">
        <f>IFERROR(VALUE(UseTable[[#This Row],[LAB_VALUE]]),0)</f>
        <v>10.3</v>
      </c>
      <c r="G605" s="1"/>
      <c r="H605" s="7"/>
    </row>
    <row r="606" spans="1:8" ht="12.5" x14ac:dyDescent="0.25">
      <c r="A606" s="1">
        <v>34</v>
      </c>
      <c r="B606" s="2">
        <v>41157</v>
      </c>
      <c r="C606" s="4" t="s">
        <v>85</v>
      </c>
      <c r="D606" s="1">
        <v>10</v>
      </c>
      <c r="E606" s="1">
        <f>IFERROR(VALUE(UseTable[[#This Row],[LAB_VALUE]]),0)</f>
        <v>10</v>
      </c>
      <c r="G606" s="1"/>
      <c r="H606" s="7"/>
    </row>
    <row r="607" spans="1:8" ht="12.5" x14ac:dyDescent="0.25">
      <c r="A607" s="1">
        <v>34</v>
      </c>
      <c r="B607" s="2">
        <v>41171</v>
      </c>
      <c r="C607" s="4" t="s">
        <v>85</v>
      </c>
      <c r="D607" s="1">
        <v>10</v>
      </c>
      <c r="E607" s="1">
        <f>IFERROR(VALUE(UseTable[[#This Row],[LAB_VALUE]]),0)</f>
        <v>10</v>
      </c>
      <c r="G607" s="1"/>
      <c r="H607" s="7"/>
    </row>
    <row r="608" spans="1:8" ht="12.5" x14ac:dyDescent="0.25">
      <c r="A608" s="1">
        <v>34</v>
      </c>
      <c r="B608" s="2">
        <v>41185</v>
      </c>
      <c r="C608" s="4" t="s">
        <v>85</v>
      </c>
      <c r="D608" s="1">
        <v>10</v>
      </c>
      <c r="E608" s="1">
        <f>IFERROR(VALUE(UseTable[[#This Row],[LAB_VALUE]]),0)</f>
        <v>10</v>
      </c>
      <c r="G608" s="1"/>
      <c r="H608" s="7"/>
    </row>
    <row r="609" spans="1:8" ht="12.5" x14ac:dyDescent="0.25">
      <c r="A609" s="1">
        <v>34</v>
      </c>
      <c r="B609" s="2">
        <v>41199</v>
      </c>
      <c r="C609" s="4" t="s">
        <v>85</v>
      </c>
      <c r="D609" s="1">
        <v>10.1</v>
      </c>
      <c r="E609" s="1">
        <f>IFERROR(VALUE(UseTable[[#This Row],[LAB_VALUE]]),0)</f>
        <v>10.1</v>
      </c>
      <c r="G609" s="1"/>
      <c r="H609" s="7"/>
    </row>
    <row r="610" spans="1:8" ht="12.5" x14ac:dyDescent="0.25">
      <c r="A610" s="1">
        <v>34</v>
      </c>
      <c r="B610" s="2">
        <v>41220</v>
      </c>
      <c r="C610" s="4" t="s">
        <v>85</v>
      </c>
      <c r="D610" s="1">
        <v>11</v>
      </c>
      <c r="E610" s="1">
        <f>IFERROR(VALUE(UseTable[[#This Row],[LAB_VALUE]]),0)</f>
        <v>11</v>
      </c>
      <c r="G610" s="1"/>
      <c r="H610" s="7"/>
    </row>
    <row r="611" spans="1:8" ht="12.5" x14ac:dyDescent="0.25">
      <c r="A611" s="1">
        <v>34</v>
      </c>
      <c r="B611" s="2">
        <v>41233</v>
      </c>
      <c r="C611" s="4" t="s">
        <v>85</v>
      </c>
      <c r="D611" s="1">
        <v>10.7</v>
      </c>
      <c r="E611" s="1">
        <f>IFERROR(VALUE(UseTable[[#This Row],[LAB_VALUE]]),0)</f>
        <v>10.7</v>
      </c>
      <c r="G611" s="1"/>
      <c r="H611" s="7"/>
    </row>
    <row r="612" spans="1:8" ht="12.5" x14ac:dyDescent="0.25">
      <c r="A612" s="1">
        <v>34</v>
      </c>
      <c r="B612" s="2">
        <v>41248</v>
      </c>
      <c r="C612" s="4" t="s">
        <v>85</v>
      </c>
      <c r="D612" s="1">
        <v>11.5</v>
      </c>
      <c r="E612" s="1">
        <f>IFERROR(VALUE(UseTable[[#This Row],[LAB_VALUE]]),0)</f>
        <v>11.5</v>
      </c>
      <c r="G612" s="1"/>
      <c r="H612" s="7"/>
    </row>
    <row r="613" spans="1:8" ht="12.5" x14ac:dyDescent="0.25">
      <c r="A613" s="1">
        <v>34</v>
      </c>
      <c r="B613" s="2">
        <v>41099</v>
      </c>
      <c r="C613" s="4" t="s">
        <v>86</v>
      </c>
      <c r="D613" s="1">
        <v>16</v>
      </c>
      <c r="E613" s="1">
        <f>IFERROR(VALUE(UseTable[[#This Row],[LAB_VALUE]]),0)</f>
        <v>16</v>
      </c>
      <c r="G613" s="1"/>
      <c r="H613" s="7"/>
    </row>
    <row r="614" spans="1:8" ht="12.5" x14ac:dyDescent="0.25">
      <c r="A614" s="1">
        <v>34</v>
      </c>
      <c r="B614" s="2">
        <v>41122</v>
      </c>
      <c r="C614" s="4" t="s">
        <v>86</v>
      </c>
      <c r="D614" s="1">
        <v>29</v>
      </c>
      <c r="E614" s="1">
        <f>IFERROR(VALUE(UseTable[[#This Row],[LAB_VALUE]]),0)</f>
        <v>29</v>
      </c>
      <c r="G614" s="1"/>
      <c r="H614" s="7"/>
    </row>
    <row r="615" spans="1:8" ht="12.5" x14ac:dyDescent="0.25">
      <c r="A615" s="1">
        <v>34</v>
      </c>
      <c r="B615" s="2">
        <v>41157</v>
      </c>
      <c r="C615" s="4" t="s">
        <v>86</v>
      </c>
      <c r="D615" s="1">
        <v>30</v>
      </c>
      <c r="E615" s="1">
        <f>IFERROR(VALUE(UseTable[[#This Row],[LAB_VALUE]]),0)</f>
        <v>30</v>
      </c>
      <c r="G615" s="1"/>
      <c r="H615" s="7"/>
    </row>
    <row r="616" spans="1:8" ht="12.5" x14ac:dyDescent="0.25">
      <c r="A616" s="1">
        <v>34</v>
      </c>
      <c r="B616" s="2">
        <v>41185</v>
      </c>
      <c r="C616" s="4" t="s">
        <v>86</v>
      </c>
      <c r="D616" s="1">
        <v>32</v>
      </c>
      <c r="E616" s="1">
        <f>IFERROR(VALUE(UseTable[[#This Row],[LAB_VALUE]]),0)</f>
        <v>32</v>
      </c>
      <c r="G616" s="1"/>
      <c r="H616" s="7"/>
    </row>
    <row r="617" spans="1:8" ht="12.5" x14ac:dyDescent="0.25">
      <c r="A617" s="1">
        <v>34</v>
      </c>
      <c r="B617" s="2">
        <v>41220</v>
      </c>
      <c r="C617" s="4" t="s">
        <v>86</v>
      </c>
      <c r="D617" s="1">
        <v>28</v>
      </c>
      <c r="E617" s="1">
        <f>IFERROR(VALUE(UseTable[[#This Row],[LAB_VALUE]]),0)</f>
        <v>28</v>
      </c>
      <c r="G617" s="1"/>
      <c r="H617" s="7"/>
    </row>
    <row r="618" spans="1:8" ht="12.5" x14ac:dyDescent="0.25">
      <c r="A618" s="1">
        <v>34</v>
      </c>
      <c r="B618" s="2">
        <v>41248</v>
      </c>
      <c r="C618" s="4" t="s">
        <v>86</v>
      </c>
      <c r="D618" s="1">
        <v>32</v>
      </c>
      <c r="E618" s="1">
        <f>IFERROR(VALUE(UseTable[[#This Row],[LAB_VALUE]]),0)</f>
        <v>32</v>
      </c>
      <c r="G618" s="1"/>
      <c r="H618" s="7"/>
    </row>
    <row r="619" spans="1:8" ht="12.5" x14ac:dyDescent="0.25">
      <c r="A619" s="1">
        <v>35</v>
      </c>
      <c r="B619" s="2">
        <v>41104</v>
      </c>
      <c r="C619" s="4" t="s">
        <v>84</v>
      </c>
      <c r="D619" s="1">
        <v>1358</v>
      </c>
      <c r="E619" s="1">
        <f>IFERROR(VALUE(UseTable[[#This Row],[LAB_VALUE]]),0)</f>
        <v>1358</v>
      </c>
      <c r="G619" s="1"/>
      <c r="H619" s="7"/>
    </row>
    <row r="620" spans="1:8" ht="12.5" x14ac:dyDescent="0.25">
      <c r="A620" s="1">
        <v>35</v>
      </c>
      <c r="B620" s="2">
        <v>41123</v>
      </c>
      <c r="C620" s="4" t="s">
        <v>84</v>
      </c>
      <c r="D620" s="1">
        <v>861</v>
      </c>
      <c r="E620" s="1">
        <f>IFERROR(VALUE(UseTable[[#This Row],[LAB_VALUE]]),0)</f>
        <v>861</v>
      </c>
      <c r="G620" s="1"/>
      <c r="H620" s="7"/>
    </row>
    <row r="621" spans="1:8" ht="12.5" x14ac:dyDescent="0.25">
      <c r="A621" s="1">
        <v>35</v>
      </c>
      <c r="B621" s="2">
        <v>41163</v>
      </c>
      <c r="C621" s="4" t="s">
        <v>84</v>
      </c>
      <c r="D621" s="1">
        <v>785</v>
      </c>
      <c r="E621" s="1">
        <f>IFERROR(VALUE(UseTable[[#This Row],[LAB_VALUE]]),0)</f>
        <v>785</v>
      </c>
      <c r="G621" s="1"/>
      <c r="H621" s="7"/>
    </row>
    <row r="622" spans="1:8" ht="12.5" x14ac:dyDescent="0.25">
      <c r="A622" s="1">
        <v>35</v>
      </c>
      <c r="B622" s="2">
        <v>41191</v>
      </c>
      <c r="C622" s="4" t="s">
        <v>84</v>
      </c>
      <c r="D622" s="1">
        <v>922</v>
      </c>
      <c r="E622" s="1">
        <f>IFERROR(VALUE(UseTable[[#This Row],[LAB_VALUE]]),0)</f>
        <v>922</v>
      </c>
      <c r="G622" s="1"/>
      <c r="H622" s="7"/>
    </row>
    <row r="623" spans="1:8" ht="12.5" x14ac:dyDescent="0.25">
      <c r="A623" s="1">
        <v>35</v>
      </c>
      <c r="B623" s="2">
        <v>41221</v>
      </c>
      <c r="C623" s="4" t="s">
        <v>84</v>
      </c>
      <c r="D623" s="1">
        <v>1127</v>
      </c>
      <c r="E623" s="1">
        <f>IFERROR(VALUE(UseTable[[#This Row],[LAB_VALUE]]),0)</f>
        <v>1127</v>
      </c>
      <c r="G623" s="1"/>
      <c r="H623" s="7"/>
    </row>
    <row r="624" spans="1:8" ht="12.5" x14ac:dyDescent="0.25">
      <c r="A624" s="1">
        <v>35</v>
      </c>
      <c r="B624" s="2">
        <v>41104</v>
      </c>
      <c r="C624" s="4" t="s">
        <v>85</v>
      </c>
      <c r="D624" s="1">
        <v>8.6999999999999993</v>
      </c>
      <c r="E624" s="1">
        <f>IFERROR(VALUE(UseTable[[#This Row],[LAB_VALUE]]),0)</f>
        <v>8.6999999999999993</v>
      </c>
      <c r="G624" s="1"/>
      <c r="H624" s="7"/>
    </row>
    <row r="625" spans="1:8" ht="12.5" x14ac:dyDescent="0.25">
      <c r="A625" s="1">
        <v>35</v>
      </c>
      <c r="B625" s="2">
        <v>41109</v>
      </c>
      <c r="C625" s="4" t="s">
        <v>85</v>
      </c>
      <c r="D625" s="1">
        <v>7.9</v>
      </c>
      <c r="E625" s="1">
        <f>IFERROR(VALUE(UseTable[[#This Row],[LAB_VALUE]]),0)</f>
        <v>7.9</v>
      </c>
      <c r="G625" s="1"/>
      <c r="H625" s="7"/>
    </row>
    <row r="626" spans="1:8" ht="12.5" x14ac:dyDescent="0.25">
      <c r="A626" s="1">
        <v>35</v>
      </c>
      <c r="B626" s="2">
        <v>41116</v>
      </c>
      <c r="C626" s="4" t="s">
        <v>85</v>
      </c>
      <c r="D626" s="1">
        <v>7.8</v>
      </c>
      <c r="E626" s="1">
        <f>IFERROR(VALUE(UseTable[[#This Row],[LAB_VALUE]]),0)</f>
        <v>7.8</v>
      </c>
      <c r="G626" s="1"/>
      <c r="H626" s="7"/>
    </row>
    <row r="627" spans="1:8" ht="12.5" x14ac:dyDescent="0.25">
      <c r="A627" s="1">
        <v>35</v>
      </c>
      <c r="B627" s="2">
        <v>41121</v>
      </c>
      <c r="C627" s="4" t="s">
        <v>85</v>
      </c>
      <c r="D627" s="1">
        <v>9.1999999999999993</v>
      </c>
      <c r="E627" s="1">
        <f>IFERROR(VALUE(UseTable[[#This Row],[LAB_VALUE]]),0)</f>
        <v>9.1999999999999993</v>
      </c>
      <c r="G627" s="1"/>
      <c r="H627" s="7"/>
    </row>
    <row r="628" spans="1:8" ht="12.5" x14ac:dyDescent="0.25">
      <c r="A628" s="1">
        <v>35</v>
      </c>
      <c r="B628" s="2">
        <v>41123</v>
      </c>
      <c r="C628" s="4" t="s">
        <v>85</v>
      </c>
      <c r="D628" s="1">
        <v>9.1999999999999993</v>
      </c>
      <c r="E628" s="1">
        <f>IFERROR(VALUE(UseTable[[#This Row],[LAB_VALUE]]),0)</f>
        <v>9.1999999999999993</v>
      </c>
      <c r="G628" s="1"/>
      <c r="H628" s="7"/>
    </row>
    <row r="629" spans="1:8" ht="12.5" x14ac:dyDescent="0.25">
      <c r="A629" s="1">
        <v>35</v>
      </c>
      <c r="B629" s="2">
        <v>41137</v>
      </c>
      <c r="C629" s="4" t="s">
        <v>85</v>
      </c>
      <c r="D629" s="1">
        <v>9.1</v>
      </c>
      <c r="E629" s="1">
        <f>IFERROR(VALUE(UseTable[[#This Row],[LAB_VALUE]]),0)</f>
        <v>9.1</v>
      </c>
      <c r="G629" s="1"/>
      <c r="H629" s="7"/>
    </row>
    <row r="630" spans="1:8" ht="12.5" x14ac:dyDescent="0.25">
      <c r="A630" s="1">
        <v>35</v>
      </c>
      <c r="B630" s="2">
        <v>41163</v>
      </c>
      <c r="C630" s="4" t="s">
        <v>85</v>
      </c>
      <c r="D630" s="1">
        <v>10.5</v>
      </c>
      <c r="E630" s="1">
        <f>IFERROR(VALUE(UseTable[[#This Row],[LAB_VALUE]]),0)</f>
        <v>10.5</v>
      </c>
      <c r="G630" s="1"/>
      <c r="H630" s="7"/>
    </row>
    <row r="631" spans="1:8" ht="12.5" x14ac:dyDescent="0.25">
      <c r="A631" s="1">
        <v>35</v>
      </c>
      <c r="B631" s="2">
        <v>41172</v>
      </c>
      <c r="C631" s="4" t="s">
        <v>85</v>
      </c>
      <c r="D631" s="1">
        <v>9.1999999999999993</v>
      </c>
      <c r="E631" s="1">
        <f>IFERROR(VALUE(UseTable[[#This Row],[LAB_VALUE]]),0)</f>
        <v>9.1999999999999993</v>
      </c>
      <c r="G631" s="1"/>
      <c r="H631" s="7"/>
    </row>
    <row r="632" spans="1:8" ht="12.5" x14ac:dyDescent="0.25">
      <c r="A632" s="1">
        <v>35</v>
      </c>
      <c r="B632" s="2">
        <v>41191</v>
      </c>
      <c r="C632" s="4" t="s">
        <v>85</v>
      </c>
      <c r="D632" s="1">
        <v>7.2</v>
      </c>
      <c r="E632" s="1">
        <f>IFERROR(VALUE(UseTable[[#This Row],[LAB_VALUE]]),0)</f>
        <v>7.2</v>
      </c>
      <c r="G632" s="1"/>
      <c r="H632" s="7"/>
    </row>
    <row r="633" spans="1:8" ht="12.5" x14ac:dyDescent="0.25">
      <c r="A633" s="1">
        <v>35</v>
      </c>
      <c r="B633" s="2">
        <v>41193</v>
      </c>
      <c r="C633" s="4" t="s">
        <v>85</v>
      </c>
      <c r="D633" s="1">
        <v>7.4</v>
      </c>
      <c r="E633" s="1">
        <f>IFERROR(VALUE(UseTable[[#This Row],[LAB_VALUE]]),0)</f>
        <v>7.4</v>
      </c>
      <c r="G633" s="1"/>
      <c r="H633" s="7"/>
    </row>
    <row r="634" spans="1:8" ht="12.5" x14ac:dyDescent="0.25">
      <c r="A634" s="1">
        <v>35</v>
      </c>
      <c r="B634" s="2">
        <v>41200</v>
      </c>
      <c r="C634" s="4" t="s">
        <v>85</v>
      </c>
      <c r="D634" s="1">
        <v>9.3000000000000007</v>
      </c>
      <c r="E634" s="1">
        <f>IFERROR(VALUE(UseTable[[#This Row],[LAB_VALUE]]),0)</f>
        <v>9.3000000000000007</v>
      </c>
      <c r="G634" s="1"/>
      <c r="H634" s="7"/>
    </row>
    <row r="635" spans="1:8" ht="12.5" x14ac:dyDescent="0.25">
      <c r="A635" s="1">
        <v>35</v>
      </c>
      <c r="B635" s="2">
        <v>41221</v>
      </c>
      <c r="C635" s="4" t="s">
        <v>85</v>
      </c>
      <c r="D635" s="1">
        <v>7.8</v>
      </c>
      <c r="E635" s="1">
        <f>IFERROR(VALUE(UseTable[[#This Row],[LAB_VALUE]]),0)</f>
        <v>7.8</v>
      </c>
      <c r="G635" s="1"/>
      <c r="H635" s="7"/>
    </row>
    <row r="636" spans="1:8" ht="12.5" x14ac:dyDescent="0.25">
      <c r="A636" s="1">
        <v>35</v>
      </c>
      <c r="B636" s="2">
        <v>41228</v>
      </c>
      <c r="C636" s="4" t="s">
        <v>85</v>
      </c>
      <c r="D636" s="1">
        <v>7.2</v>
      </c>
      <c r="E636" s="1">
        <f>IFERROR(VALUE(UseTable[[#This Row],[LAB_VALUE]]),0)</f>
        <v>7.2</v>
      </c>
      <c r="G636" s="1"/>
      <c r="H636" s="7"/>
    </row>
    <row r="637" spans="1:8" ht="12.5" x14ac:dyDescent="0.25">
      <c r="A637" s="1">
        <v>35</v>
      </c>
      <c r="B637" s="2">
        <v>41232</v>
      </c>
      <c r="C637" s="4" t="s">
        <v>85</v>
      </c>
      <c r="D637" s="1">
        <v>9</v>
      </c>
      <c r="E637" s="1">
        <f>IFERROR(VALUE(UseTable[[#This Row],[LAB_VALUE]]),0)</f>
        <v>9</v>
      </c>
      <c r="G637" s="1"/>
      <c r="H637" s="7"/>
    </row>
    <row r="638" spans="1:8" ht="12.5" x14ac:dyDescent="0.25">
      <c r="A638" s="1">
        <v>35</v>
      </c>
      <c r="B638" s="2">
        <v>41104</v>
      </c>
      <c r="C638" s="4" t="s">
        <v>86</v>
      </c>
      <c r="D638" s="1">
        <v>17</v>
      </c>
      <c r="E638" s="1">
        <f>IFERROR(VALUE(UseTable[[#This Row],[LAB_VALUE]]),0)</f>
        <v>17</v>
      </c>
      <c r="G638" s="1"/>
      <c r="H638" s="7"/>
    </row>
    <row r="639" spans="1:8" ht="12.5" x14ac:dyDescent="0.25">
      <c r="A639" s="1">
        <v>35</v>
      </c>
      <c r="B639" s="2">
        <v>41123</v>
      </c>
      <c r="C639" s="4" t="s">
        <v>86</v>
      </c>
      <c r="D639" s="1">
        <v>19</v>
      </c>
      <c r="E639" s="1">
        <f>IFERROR(VALUE(UseTable[[#This Row],[LAB_VALUE]]),0)</f>
        <v>19</v>
      </c>
      <c r="G639" s="1"/>
      <c r="H639" s="7"/>
    </row>
    <row r="640" spans="1:8" ht="12.5" x14ac:dyDescent="0.25">
      <c r="A640" s="1">
        <v>35</v>
      </c>
      <c r="B640" s="2">
        <v>41191</v>
      </c>
      <c r="C640" s="4" t="s">
        <v>86</v>
      </c>
      <c r="D640" s="1">
        <v>43</v>
      </c>
      <c r="E640" s="1">
        <f>IFERROR(VALUE(UseTable[[#This Row],[LAB_VALUE]]),0)</f>
        <v>43</v>
      </c>
      <c r="G640" s="1"/>
      <c r="H640" s="7"/>
    </row>
    <row r="641" spans="1:8" ht="12.5" x14ac:dyDescent="0.25">
      <c r="A641" s="1">
        <v>35</v>
      </c>
      <c r="B641" s="2">
        <v>41221</v>
      </c>
      <c r="C641" s="4" t="s">
        <v>86</v>
      </c>
      <c r="D641" s="1">
        <v>27</v>
      </c>
      <c r="E641" s="1">
        <f>IFERROR(VALUE(UseTable[[#This Row],[LAB_VALUE]]),0)</f>
        <v>27</v>
      </c>
      <c r="G641" s="1"/>
      <c r="H641" s="7"/>
    </row>
    <row r="642" spans="1:8" ht="12.5" x14ac:dyDescent="0.25">
      <c r="A642" s="1">
        <v>36</v>
      </c>
      <c r="B642" s="2">
        <v>41094</v>
      </c>
      <c r="C642" s="4" t="s">
        <v>84</v>
      </c>
      <c r="D642" s="1">
        <v>292</v>
      </c>
      <c r="E642" s="1">
        <f>IFERROR(VALUE(UseTable[[#This Row],[LAB_VALUE]]),0)</f>
        <v>292</v>
      </c>
      <c r="G642" s="1"/>
      <c r="H642" s="7"/>
    </row>
    <row r="643" spans="1:8" ht="12.5" x14ac:dyDescent="0.25">
      <c r="A643" s="1">
        <v>36</v>
      </c>
      <c r="B643" s="2">
        <v>41127</v>
      </c>
      <c r="C643" s="4" t="s">
        <v>84</v>
      </c>
      <c r="D643" s="1">
        <v>264</v>
      </c>
      <c r="E643" s="1">
        <f>IFERROR(VALUE(UseTable[[#This Row],[LAB_VALUE]]),0)</f>
        <v>264</v>
      </c>
      <c r="G643" s="1"/>
      <c r="H643" s="7"/>
    </row>
    <row r="644" spans="1:8" ht="12.5" x14ac:dyDescent="0.25">
      <c r="A644" s="1">
        <v>36</v>
      </c>
      <c r="B644" s="2">
        <v>41157</v>
      </c>
      <c r="C644" s="4" t="s">
        <v>84</v>
      </c>
      <c r="D644" s="1">
        <v>483</v>
      </c>
      <c r="E644" s="1">
        <f>IFERROR(VALUE(UseTable[[#This Row],[LAB_VALUE]]),0)</f>
        <v>483</v>
      </c>
      <c r="G644" s="1"/>
      <c r="H644" s="7"/>
    </row>
    <row r="645" spans="1:8" ht="12.5" x14ac:dyDescent="0.25">
      <c r="A645" s="1">
        <v>36</v>
      </c>
      <c r="B645" s="2">
        <v>41185</v>
      </c>
      <c r="C645" s="4" t="s">
        <v>84</v>
      </c>
      <c r="D645" s="1">
        <v>439</v>
      </c>
      <c r="E645" s="1">
        <f>IFERROR(VALUE(UseTable[[#This Row],[LAB_VALUE]]),0)</f>
        <v>439</v>
      </c>
      <c r="G645" s="1"/>
      <c r="H645" s="7"/>
    </row>
    <row r="646" spans="1:8" ht="12.5" x14ac:dyDescent="0.25">
      <c r="A646" s="1">
        <v>36</v>
      </c>
      <c r="B646" s="2">
        <v>41220</v>
      </c>
      <c r="C646" s="4" t="s">
        <v>84</v>
      </c>
      <c r="D646" s="1">
        <v>483</v>
      </c>
      <c r="E646" s="1">
        <f>IFERROR(VALUE(UseTable[[#This Row],[LAB_VALUE]]),0)</f>
        <v>483</v>
      </c>
      <c r="G646" s="1"/>
      <c r="H646" s="7"/>
    </row>
    <row r="647" spans="1:8" ht="12.5" x14ac:dyDescent="0.25">
      <c r="A647" s="1">
        <v>36</v>
      </c>
      <c r="B647" s="2">
        <v>41248</v>
      </c>
      <c r="C647" s="4" t="s">
        <v>84</v>
      </c>
      <c r="D647" s="1">
        <v>417</v>
      </c>
      <c r="E647" s="1">
        <f>IFERROR(VALUE(UseTable[[#This Row],[LAB_VALUE]]),0)</f>
        <v>417</v>
      </c>
      <c r="G647" s="1"/>
      <c r="H647" s="7"/>
    </row>
    <row r="648" spans="1:8" ht="12.5" x14ac:dyDescent="0.25">
      <c r="A648" s="1">
        <v>36</v>
      </c>
      <c r="B648" s="2">
        <v>41094</v>
      </c>
      <c r="C648" s="4" t="s">
        <v>85</v>
      </c>
      <c r="D648" s="1">
        <v>10.9</v>
      </c>
      <c r="E648" s="1">
        <f>IFERROR(VALUE(UseTable[[#This Row],[LAB_VALUE]]),0)</f>
        <v>10.9</v>
      </c>
      <c r="G648" s="1"/>
      <c r="H648" s="7"/>
    </row>
    <row r="649" spans="1:8" ht="12.5" x14ac:dyDescent="0.25">
      <c r="A649" s="1">
        <v>36</v>
      </c>
      <c r="B649" s="2">
        <v>41108</v>
      </c>
      <c r="C649" s="4" t="s">
        <v>85</v>
      </c>
      <c r="D649" s="1">
        <v>11.4</v>
      </c>
      <c r="E649" s="1">
        <f>IFERROR(VALUE(UseTable[[#This Row],[LAB_VALUE]]),0)</f>
        <v>11.4</v>
      </c>
      <c r="G649" s="1"/>
      <c r="H649" s="7"/>
    </row>
    <row r="650" spans="1:8" ht="12.5" x14ac:dyDescent="0.25">
      <c r="A650" s="1">
        <v>36</v>
      </c>
      <c r="B650" s="2">
        <v>41127</v>
      </c>
      <c r="C650" s="4" t="s">
        <v>85</v>
      </c>
      <c r="D650" s="1">
        <v>11.4</v>
      </c>
      <c r="E650" s="1">
        <f>IFERROR(VALUE(UseTable[[#This Row],[LAB_VALUE]]),0)</f>
        <v>11.4</v>
      </c>
      <c r="G650" s="1"/>
      <c r="H650" s="7"/>
    </row>
    <row r="651" spans="1:8" ht="12.5" x14ac:dyDescent="0.25">
      <c r="A651" s="1">
        <v>36</v>
      </c>
      <c r="B651" s="2">
        <v>41136</v>
      </c>
      <c r="C651" s="4" t="s">
        <v>85</v>
      </c>
      <c r="D651" s="1">
        <v>12</v>
      </c>
      <c r="E651" s="1">
        <f>IFERROR(VALUE(UseTable[[#This Row],[LAB_VALUE]]),0)</f>
        <v>12</v>
      </c>
      <c r="G651" s="1"/>
      <c r="H651" s="7"/>
    </row>
    <row r="652" spans="1:8" ht="12.5" x14ac:dyDescent="0.25">
      <c r="A652" s="1">
        <v>36</v>
      </c>
      <c r="B652" s="2">
        <v>41143</v>
      </c>
      <c r="C652" s="4" t="s">
        <v>85</v>
      </c>
      <c r="D652" s="1">
        <v>12.1</v>
      </c>
      <c r="E652" s="1">
        <f>IFERROR(VALUE(UseTable[[#This Row],[LAB_VALUE]]),0)</f>
        <v>12.1</v>
      </c>
      <c r="G652" s="1"/>
      <c r="H652" s="7"/>
    </row>
    <row r="653" spans="1:8" ht="12.5" x14ac:dyDescent="0.25">
      <c r="A653" s="1">
        <v>36</v>
      </c>
      <c r="B653" s="2">
        <v>41157</v>
      </c>
      <c r="C653" s="4" t="s">
        <v>85</v>
      </c>
      <c r="D653" s="1">
        <v>11.5</v>
      </c>
      <c r="E653" s="1">
        <f>IFERROR(VALUE(UseTable[[#This Row],[LAB_VALUE]]),0)</f>
        <v>11.5</v>
      </c>
      <c r="G653" s="1"/>
      <c r="H653" s="7"/>
    </row>
    <row r="654" spans="1:8" ht="12.5" x14ac:dyDescent="0.25">
      <c r="A654" s="1">
        <v>36</v>
      </c>
      <c r="B654" s="2">
        <v>41171</v>
      </c>
      <c r="C654" s="4" t="s">
        <v>85</v>
      </c>
      <c r="D654" s="1">
        <v>11.4</v>
      </c>
      <c r="E654" s="1">
        <f>IFERROR(VALUE(UseTable[[#This Row],[LAB_VALUE]]),0)</f>
        <v>11.4</v>
      </c>
      <c r="G654" s="1"/>
      <c r="H654" s="7"/>
    </row>
    <row r="655" spans="1:8" ht="12.5" x14ac:dyDescent="0.25">
      <c r="A655" s="1">
        <v>36</v>
      </c>
      <c r="B655" s="2">
        <v>41185</v>
      </c>
      <c r="C655" s="4" t="s">
        <v>85</v>
      </c>
      <c r="D655" s="1">
        <v>11.5</v>
      </c>
      <c r="E655" s="1">
        <f>IFERROR(VALUE(UseTable[[#This Row],[LAB_VALUE]]),0)</f>
        <v>11.5</v>
      </c>
      <c r="G655" s="1"/>
      <c r="H655" s="7"/>
    </row>
    <row r="656" spans="1:8" ht="12.5" x14ac:dyDescent="0.25">
      <c r="A656" s="1">
        <v>36</v>
      </c>
      <c r="B656" s="2">
        <v>41199</v>
      </c>
      <c r="C656" s="4" t="s">
        <v>85</v>
      </c>
      <c r="D656" s="1">
        <v>10.8</v>
      </c>
      <c r="E656" s="1">
        <f>IFERROR(VALUE(UseTable[[#This Row],[LAB_VALUE]]),0)</f>
        <v>10.8</v>
      </c>
      <c r="G656" s="1"/>
      <c r="H656" s="7"/>
    </row>
    <row r="657" spans="1:8" ht="12.5" x14ac:dyDescent="0.25">
      <c r="A657" s="1">
        <v>36</v>
      </c>
      <c r="B657" s="2">
        <v>41220</v>
      </c>
      <c r="C657" s="4" t="s">
        <v>85</v>
      </c>
      <c r="D657" s="1">
        <v>11.1</v>
      </c>
      <c r="E657" s="1">
        <f>IFERROR(VALUE(UseTable[[#This Row],[LAB_VALUE]]),0)</f>
        <v>11.1</v>
      </c>
      <c r="G657" s="1"/>
      <c r="H657" s="7"/>
    </row>
    <row r="658" spans="1:8" ht="12.5" x14ac:dyDescent="0.25">
      <c r="A658" s="1">
        <v>36</v>
      </c>
      <c r="B658" s="2">
        <v>41233</v>
      </c>
      <c r="C658" s="4" t="s">
        <v>85</v>
      </c>
      <c r="D658" s="1">
        <v>11.6</v>
      </c>
      <c r="E658" s="1">
        <f>IFERROR(VALUE(UseTable[[#This Row],[LAB_VALUE]]),0)</f>
        <v>11.6</v>
      </c>
      <c r="G658" s="1"/>
      <c r="H658" s="7"/>
    </row>
    <row r="659" spans="1:8" ht="12.5" x14ac:dyDescent="0.25">
      <c r="A659" s="1">
        <v>36</v>
      </c>
      <c r="B659" s="2">
        <v>41248</v>
      </c>
      <c r="C659" s="4" t="s">
        <v>85</v>
      </c>
      <c r="D659" s="1">
        <v>11.1</v>
      </c>
      <c r="E659" s="1">
        <f>IFERROR(VALUE(UseTable[[#This Row],[LAB_VALUE]]),0)</f>
        <v>11.1</v>
      </c>
      <c r="G659" s="1"/>
      <c r="H659" s="7"/>
    </row>
    <row r="660" spans="1:8" ht="12.5" x14ac:dyDescent="0.25">
      <c r="A660" s="1">
        <v>36</v>
      </c>
      <c r="B660" s="2">
        <v>41094</v>
      </c>
      <c r="C660" s="4" t="s">
        <v>86</v>
      </c>
      <c r="D660" s="1">
        <v>29</v>
      </c>
      <c r="E660" s="1">
        <f>IFERROR(VALUE(UseTable[[#This Row],[LAB_VALUE]]),0)</f>
        <v>29</v>
      </c>
      <c r="G660" s="1"/>
      <c r="H660" s="7"/>
    </row>
    <row r="661" spans="1:8" ht="12.5" x14ac:dyDescent="0.25">
      <c r="A661" s="1">
        <v>36</v>
      </c>
      <c r="B661" s="2">
        <v>41127</v>
      </c>
      <c r="C661" s="4" t="s">
        <v>86</v>
      </c>
      <c r="D661" s="1">
        <v>21</v>
      </c>
      <c r="E661" s="1">
        <f>IFERROR(VALUE(UseTable[[#This Row],[LAB_VALUE]]),0)</f>
        <v>21</v>
      </c>
      <c r="G661" s="1"/>
      <c r="H661" s="7"/>
    </row>
    <row r="662" spans="1:8" ht="12.5" x14ac:dyDescent="0.25">
      <c r="A662" s="1">
        <v>36</v>
      </c>
      <c r="B662" s="2">
        <v>41157</v>
      </c>
      <c r="C662" s="4" t="s">
        <v>86</v>
      </c>
      <c r="D662" s="1">
        <v>51</v>
      </c>
      <c r="E662" s="1">
        <f>IFERROR(VALUE(UseTable[[#This Row],[LAB_VALUE]]),0)</f>
        <v>51</v>
      </c>
      <c r="G662" s="1"/>
      <c r="H662" s="7"/>
    </row>
    <row r="663" spans="1:8" ht="12.5" x14ac:dyDescent="0.25">
      <c r="A663" s="1">
        <v>36</v>
      </c>
      <c r="B663" s="2">
        <v>41185</v>
      </c>
      <c r="C663" s="4" t="s">
        <v>86</v>
      </c>
      <c r="D663" s="1">
        <v>64</v>
      </c>
      <c r="E663" s="1">
        <f>IFERROR(VALUE(UseTable[[#This Row],[LAB_VALUE]]),0)</f>
        <v>64</v>
      </c>
      <c r="G663" s="1"/>
      <c r="H663" s="7"/>
    </row>
    <row r="664" spans="1:8" ht="12.5" x14ac:dyDescent="0.25">
      <c r="A664" s="1">
        <v>36</v>
      </c>
      <c r="B664" s="2">
        <v>41220</v>
      </c>
      <c r="C664" s="4" t="s">
        <v>86</v>
      </c>
      <c r="D664" s="1">
        <v>71</v>
      </c>
      <c r="E664" s="1">
        <f>IFERROR(VALUE(UseTable[[#This Row],[LAB_VALUE]]),0)</f>
        <v>71</v>
      </c>
      <c r="G664" s="1"/>
      <c r="H664" s="7"/>
    </row>
    <row r="665" spans="1:8" ht="12.5" x14ac:dyDescent="0.25">
      <c r="A665" s="1">
        <v>36</v>
      </c>
      <c r="B665" s="2">
        <v>41248</v>
      </c>
      <c r="C665" s="4" t="s">
        <v>86</v>
      </c>
      <c r="D665" s="1">
        <v>63</v>
      </c>
      <c r="E665" s="1">
        <f>IFERROR(VALUE(UseTable[[#This Row],[LAB_VALUE]]),0)</f>
        <v>63</v>
      </c>
      <c r="G665" s="1"/>
      <c r="H665" s="7"/>
    </row>
    <row r="666" spans="1:8" ht="12.5" x14ac:dyDescent="0.25">
      <c r="A666" s="1" t="e">
        <v>#N/A</v>
      </c>
      <c r="B666" s="2">
        <v>41116</v>
      </c>
      <c r="C666" s="4" t="s">
        <v>84</v>
      </c>
      <c r="D666" s="1">
        <v>666</v>
      </c>
      <c r="E666" s="1">
        <f>IFERROR(VALUE(UseTable[[#This Row],[LAB_VALUE]]),0)</f>
        <v>666</v>
      </c>
      <c r="G666" s="1"/>
      <c r="H666" s="7"/>
    </row>
    <row r="667" spans="1:8" ht="12.5" x14ac:dyDescent="0.25">
      <c r="A667" s="1" t="e">
        <v>#N/A</v>
      </c>
      <c r="B667" s="2">
        <v>41116</v>
      </c>
      <c r="C667" s="4" t="s">
        <v>85</v>
      </c>
      <c r="D667" s="1">
        <v>9</v>
      </c>
      <c r="E667" s="1">
        <f>IFERROR(VALUE(UseTable[[#This Row],[LAB_VALUE]]),0)</f>
        <v>9</v>
      </c>
      <c r="G667" s="1"/>
      <c r="H667" s="7"/>
    </row>
    <row r="668" spans="1:8" ht="12.5" x14ac:dyDescent="0.25">
      <c r="A668" s="1" t="e">
        <v>#N/A</v>
      </c>
      <c r="B668" s="2">
        <v>41116</v>
      </c>
      <c r="C668" s="4" t="s">
        <v>86</v>
      </c>
      <c r="D668" s="1">
        <v>83</v>
      </c>
      <c r="E668" s="1">
        <f>IFERROR(VALUE(UseTable[[#This Row],[LAB_VALUE]]),0)</f>
        <v>83</v>
      </c>
      <c r="G668" s="1"/>
      <c r="H668" s="7"/>
    </row>
    <row r="669" spans="1:8" ht="12.5" x14ac:dyDescent="0.25">
      <c r="A669" s="1">
        <v>37</v>
      </c>
      <c r="B669" s="2">
        <v>41170</v>
      </c>
      <c r="C669" s="4" t="s">
        <v>84</v>
      </c>
      <c r="D669" s="1">
        <v>497</v>
      </c>
      <c r="E669" s="1">
        <f>IFERROR(VALUE(UseTable[[#This Row],[LAB_VALUE]]),0)</f>
        <v>497</v>
      </c>
      <c r="G669" s="1"/>
      <c r="H669" s="7"/>
    </row>
    <row r="670" spans="1:8" ht="12.5" x14ac:dyDescent="0.25">
      <c r="A670" s="1">
        <v>37</v>
      </c>
      <c r="B670" s="2">
        <v>41186</v>
      </c>
      <c r="C670" s="4" t="s">
        <v>84</v>
      </c>
      <c r="D670" s="1">
        <v>381</v>
      </c>
      <c r="E670" s="1">
        <f>IFERROR(VALUE(UseTable[[#This Row],[LAB_VALUE]]),0)</f>
        <v>381</v>
      </c>
      <c r="G670" s="1"/>
      <c r="H670" s="7"/>
    </row>
    <row r="671" spans="1:8" ht="12.5" x14ac:dyDescent="0.25">
      <c r="A671" s="1">
        <v>37</v>
      </c>
      <c r="B671" s="2">
        <v>41221</v>
      </c>
      <c r="C671" s="4" t="s">
        <v>84</v>
      </c>
      <c r="D671" s="1">
        <v>615</v>
      </c>
      <c r="E671" s="1">
        <f>IFERROR(VALUE(UseTable[[#This Row],[LAB_VALUE]]),0)</f>
        <v>615</v>
      </c>
      <c r="G671" s="1"/>
      <c r="H671" s="7"/>
    </row>
    <row r="672" spans="1:8" ht="12.5" x14ac:dyDescent="0.25">
      <c r="A672" s="1">
        <v>37</v>
      </c>
      <c r="B672" s="2">
        <v>41170</v>
      </c>
      <c r="C672" s="4" t="s">
        <v>85</v>
      </c>
      <c r="D672" s="1">
        <v>10.199999999999999</v>
      </c>
      <c r="E672" s="1">
        <f>IFERROR(VALUE(UseTable[[#This Row],[LAB_VALUE]]),0)</f>
        <v>10.199999999999999</v>
      </c>
      <c r="G672" s="1"/>
      <c r="H672" s="7"/>
    </row>
    <row r="673" spans="1:8" ht="12.5" x14ac:dyDescent="0.25">
      <c r="A673" s="1">
        <v>37</v>
      </c>
      <c r="B673" s="2">
        <v>41172</v>
      </c>
      <c r="C673" s="4" t="s">
        <v>85</v>
      </c>
      <c r="D673" s="1">
        <v>10.4</v>
      </c>
      <c r="E673" s="1">
        <f>IFERROR(VALUE(UseTable[[#This Row],[LAB_VALUE]]),0)</f>
        <v>10.4</v>
      </c>
      <c r="G673" s="1"/>
      <c r="H673" s="7"/>
    </row>
    <row r="674" spans="1:8" ht="12.5" x14ac:dyDescent="0.25">
      <c r="A674" s="1">
        <v>37</v>
      </c>
      <c r="B674" s="2">
        <v>41186</v>
      </c>
      <c r="C674" s="4" t="s">
        <v>85</v>
      </c>
      <c r="D674" s="1">
        <v>10.3</v>
      </c>
      <c r="E674" s="1">
        <f>IFERROR(VALUE(UseTable[[#This Row],[LAB_VALUE]]),0)</f>
        <v>10.3</v>
      </c>
      <c r="G674" s="1"/>
      <c r="H674" s="7"/>
    </row>
    <row r="675" spans="1:8" ht="12.5" x14ac:dyDescent="0.25">
      <c r="A675" s="1">
        <v>37</v>
      </c>
      <c r="B675" s="2">
        <v>41200</v>
      </c>
      <c r="C675" s="4" t="s">
        <v>85</v>
      </c>
      <c r="D675" s="1">
        <v>10.9</v>
      </c>
      <c r="E675" s="1">
        <f>IFERROR(VALUE(UseTable[[#This Row],[LAB_VALUE]]),0)</f>
        <v>10.9</v>
      </c>
      <c r="G675" s="1"/>
      <c r="H675" s="7"/>
    </row>
    <row r="676" spans="1:8" ht="12.5" x14ac:dyDescent="0.25">
      <c r="A676" s="1">
        <v>37</v>
      </c>
      <c r="B676" s="2">
        <v>41221</v>
      </c>
      <c r="C676" s="4" t="s">
        <v>85</v>
      </c>
      <c r="D676" s="1">
        <v>11.2</v>
      </c>
      <c r="E676" s="1">
        <f>IFERROR(VALUE(UseTable[[#This Row],[LAB_VALUE]]),0)</f>
        <v>11.2</v>
      </c>
      <c r="G676" s="1"/>
      <c r="H676" s="7"/>
    </row>
    <row r="677" spans="1:8" ht="12.5" x14ac:dyDescent="0.25">
      <c r="A677" s="1">
        <v>37</v>
      </c>
      <c r="B677" s="2">
        <v>41232</v>
      </c>
      <c r="C677" s="4" t="s">
        <v>85</v>
      </c>
      <c r="D677" s="1">
        <v>11.6</v>
      </c>
      <c r="E677" s="1">
        <f>IFERROR(VALUE(UseTable[[#This Row],[LAB_VALUE]]),0)</f>
        <v>11.6</v>
      </c>
      <c r="G677" s="1"/>
      <c r="H677" s="7"/>
    </row>
    <row r="678" spans="1:8" ht="12.5" x14ac:dyDescent="0.25">
      <c r="A678" s="1">
        <v>37</v>
      </c>
      <c r="B678" s="2">
        <v>41170</v>
      </c>
      <c r="C678" s="4" t="s">
        <v>86</v>
      </c>
      <c r="D678" s="1">
        <v>25</v>
      </c>
      <c r="E678" s="1">
        <f>IFERROR(VALUE(UseTable[[#This Row],[LAB_VALUE]]),0)</f>
        <v>25</v>
      </c>
      <c r="G678" s="1"/>
      <c r="H678" s="7"/>
    </row>
    <row r="679" spans="1:8" ht="12.5" x14ac:dyDescent="0.25">
      <c r="A679" s="1">
        <v>37</v>
      </c>
      <c r="B679" s="2">
        <v>41186</v>
      </c>
      <c r="C679" s="4" t="s">
        <v>86</v>
      </c>
      <c r="D679" s="1">
        <v>36</v>
      </c>
      <c r="E679" s="1">
        <f>IFERROR(VALUE(UseTable[[#This Row],[LAB_VALUE]]),0)</f>
        <v>36</v>
      </c>
      <c r="G679" s="1"/>
      <c r="H679" s="7"/>
    </row>
    <row r="680" spans="1:8" ht="12.5" x14ac:dyDescent="0.25">
      <c r="A680" s="1">
        <v>37</v>
      </c>
      <c r="B680" s="2">
        <v>41221</v>
      </c>
      <c r="C680" s="4" t="s">
        <v>86</v>
      </c>
      <c r="D680" s="1">
        <v>39</v>
      </c>
      <c r="E680" s="1">
        <f>IFERROR(VALUE(UseTable[[#This Row],[LAB_VALUE]]),0)</f>
        <v>39</v>
      </c>
      <c r="G680" s="1"/>
      <c r="H680" s="7"/>
    </row>
    <row r="681" spans="1:8" ht="12.5" x14ac:dyDescent="0.25">
      <c r="A681" s="1">
        <v>38</v>
      </c>
      <c r="B681" s="2">
        <v>41153</v>
      </c>
      <c r="C681" s="4" t="s">
        <v>84</v>
      </c>
      <c r="D681" s="1">
        <v>1620</v>
      </c>
      <c r="E681" s="1">
        <f>IFERROR(VALUE(UseTable[[#This Row],[LAB_VALUE]]),0)</f>
        <v>1620</v>
      </c>
      <c r="G681" s="1"/>
      <c r="H681" s="7"/>
    </row>
    <row r="682" spans="1:8" ht="12.5" x14ac:dyDescent="0.25">
      <c r="A682" s="1">
        <v>38</v>
      </c>
      <c r="B682" s="2">
        <v>41188</v>
      </c>
      <c r="C682" s="4" t="s">
        <v>84</v>
      </c>
      <c r="D682" s="1">
        <v>2750</v>
      </c>
      <c r="E682" s="1">
        <f>IFERROR(VALUE(UseTable[[#This Row],[LAB_VALUE]]),0)</f>
        <v>2750</v>
      </c>
      <c r="G682" s="1"/>
      <c r="H682" s="7"/>
    </row>
    <row r="683" spans="1:8" ht="12.5" x14ac:dyDescent="0.25">
      <c r="A683" s="1">
        <v>38</v>
      </c>
      <c r="B683" s="2">
        <v>41153</v>
      </c>
      <c r="C683" s="4" t="s">
        <v>85</v>
      </c>
      <c r="D683" s="1">
        <v>8.6</v>
      </c>
      <c r="E683" s="1">
        <f>IFERROR(VALUE(UseTable[[#This Row],[LAB_VALUE]]),0)</f>
        <v>8.6</v>
      </c>
      <c r="G683" s="1"/>
      <c r="H683" s="7"/>
    </row>
    <row r="684" spans="1:8" ht="12.5" x14ac:dyDescent="0.25">
      <c r="A684" s="1">
        <v>38</v>
      </c>
      <c r="B684" s="2">
        <v>41172</v>
      </c>
      <c r="C684" s="4" t="s">
        <v>85</v>
      </c>
      <c r="D684" s="1">
        <v>9.5</v>
      </c>
      <c r="E684" s="1">
        <f>IFERROR(VALUE(UseTable[[#This Row],[LAB_VALUE]]),0)</f>
        <v>9.5</v>
      </c>
      <c r="G684" s="1"/>
      <c r="H684" s="7"/>
    </row>
    <row r="685" spans="1:8" ht="12.5" x14ac:dyDescent="0.25">
      <c r="A685" s="1">
        <v>38</v>
      </c>
      <c r="B685" s="2">
        <v>41188</v>
      </c>
      <c r="C685" s="4" t="s">
        <v>85</v>
      </c>
      <c r="D685" s="1">
        <v>8.1999999999999993</v>
      </c>
      <c r="E685" s="1">
        <f>IFERROR(VALUE(UseTable[[#This Row],[LAB_VALUE]]),0)</f>
        <v>8.1999999999999993</v>
      </c>
      <c r="G685" s="1"/>
      <c r="H685" s="7"/>
    </row>
    <row r="686" spans="1:8" ht="12.5" x14ac:dyDescent="0.25">
      <c r="A686" s="1">
        <v>38</v>
      </c>
      <c r="B686" s="2">
        <v>41153</v>
      </c>
      <c r="C686" s="4" t="s">
        <v>86</v>
      </c>
      <c r="D686" s="1">
        <v>29</v>
      </c>
      <c r="E686" s="1">
        <f>IFERROR(VALUE(UseTable[[#This Row],[LAB_VALUE]]),0)</f>
        <v>29</v>
      </c>
      <c r="G686" s="1"/>
      <c r="H686" s="7"/>
    </row>
    <row r="687" spans="1:8" ht="12.5" x14ac:dyDescent="0.25">
      <c r="A687" s="1">
        <v>38</v>
      </c>
      <c r="B687" s="2">
        <v>41188</v>
      </c>
      <c r="C687" s="4" t="s">
        <v>86</v>
      </c>
      <c r="D687" s="1">
        <v>49</v>
      </c>
      <c r="E687" s="1">
        <f>IFERROR(VALUE(UseTable[[#This Row],[LAB_VALUE]]),0)</f>
        <v>49</v>
      </c>
      <c r="G687" s="1"/>
      <c r="H687" s="7"/>
    </row>
    <row r="688" spans="1:8" ht="12.5" x14ac:dyDescent="0.25">
      <c r="A688" s="1">
        <v>39</v>
      </c>
      <c r="B688" s="2">
        <v>41100</v>
      </c>
      <c r="C688" s="4" t="s">
        <v>84</v>
      </c>
      <c r="D688" s="1">
        <v>1118</v>
      </c>
      <c r="E688" s="1">
        <f>IFERROR(VALUE(UseTable[[#This Row],[LAB_VALUE]]),0)</f>
        <v>1118</v>
      </c>
      <c r="G688" s="1"/>
      <c r="H688" s="7"/>
    </row>
    <row r="689" spans="1:8" ht="12.5" x14ac:dyDescent="0.25">
      <c r="A689" s="1">
        <v>39</v>
      </c>
      <c r="B689" s="2">
        <v>41123</v>
      </c>
      <c r="C689" s="4" t="s">
        <v>84</v>
      </c>
      <c r="D689" s="1">
        <v>816</v>
      </c>
      <c r="E689" s="1">
        <f>IFERROR(VALUE(UseTable[[#This Row],[LAB_VALUE]]),0)</f>
        <v>816</v>
      </c>
      <c r="G689" s="1"/>
      <c r="H689" s="7"/>
    </row>
    <row r="690" spans="1:8" ht="12.5" x14ac:dyDescent="0.25">
      <c r="A690" s="1">
        <v>39</v>
      </c>
      <c r="B690" s="2">
        <v>41157</v>
      </c>
      <c r="C690" s="4" t="s">
        <v>84</v>
      </c>
      <c r="D690" s="1">
        <v>968</v>
      </c>
      <c r="E690" s="1">
        <f>IFERROR(VALUE(UseTable[[#This Row],[LAB_VALUE]]),0)</f>
        <v>968</v>
      </c>
      <c r="G690" s="1"/>
      <c r="H690" s="7"/>
    </row>
    <row r="691" spans="1:8" ht="12.5" x14ac:dyDescent="0.25">
      <c r="A691" s="1">
        <v>39</v>
      </c>
      <c r="B691" s="2">
        <v>41186</v>
      </c>
      <c r="C691" s="4" t="s">
        <v>84</v>
      </c>
      <c r="D691" s="1">
        <v>671</v>
      </c>
      <c r="E691" s="1">
        <f>IFERROR(VALUE(UseTable[[#This Row],[LAB_VALUE]]),0)</f>
        <v>671</v>
      </c>
      <c r="G691" s="1"/>
      <c r="H691" s="7"/>
    </row>
    <row r="692" spans="1:8" ht="12.5" x14ac:dyDescent="0.25">
      <c r="A692" s="1">
        <v>39</v>
      </c>
      <c r="B692" s="2">
        <v>41225</v>
      </c>
      <c r="C692" s="4" t="s">
        <v>84</v>
      </c>
      <c r="D692" s="1">
        <v>1299</v>
      </c>
      <c r="E692" s="1">
        <f>IFERROR(VALUE(UseTable[[#This Row],[LAB_VALUE]]),0)</f>
        <v>1299</v>
      </c>
      <c r="G692" s="1"/>
      <c r="H692" s="7"/>
    </row>
    <row r="693" spans="1:8" ht="12.5" x14ac:dyDescent="0.25">
      <c r="A693" s="1">
        <v>39</v>
      </c>
      <c r="B693" s="2">
        <v>41100</v>
      </c>
      <c r="C693" s="4" t="s">
        <v>85</v>
      </c>
      <c r="D693" s="1">
        <v>11.3</v>
      </c>
      <c r="E693" s="1">
        <f>IFERROR(VALUE(UseTable[[#This Row],[LAB_VALUE]]),0)</f>
        <v>11.3</v>
      </c>
      <c r="G693" s="1"/>
      <c r="H693" s="7"/>
    </row>
    <row r="694" spans="1:8" ht="12.5" x14ac:dyDescent="0.25">
      <c r="A694" s="1">
        <v>39</v>
      </c>
      <c r="B694" s="2">
        <v>41111</v>
      </c>
      <c r="C694" s="4" t="s">
        <v>85</v>
      </c>
      <c r="D694" s="1">
        <v>11.2</v>
      </c>
      <c r="E694" s="1">
        <f>IFERROR(VALUE(UseTable[[#This Row],[LAB_VALUE]]),0)</f>
        <v>11.2</v>
      </c>
      <c r="G694" s="1"/>
      <c r="H694" s="7"/>
    </row>
    <row r="695" spans="1:8" ht="12.5" x14ac:dyDescent="0.25">
      <c r="A695" s="1">
        <v>39</v>
      </c>
      <c r="B695" s="2">
        <v>41123</v>
      </c>
      <c r="C695" s="4" t="s">
        <v>85</v>
      </c>
      <c r="D695" s="1">
        <v>10.6</v>
      </c>
      <c r="E695" s="1">
        <f>IFERROR(VALUE(UseTable[[#This Row],[LAB_VALUE]]),0)</f>
        <v>10.6</v>
      </c>
      <c r="G695" s="1"/>
      <c r="H695" s="7"/>
    </row>
    <row r="696" spans="1:8" ht="12.5" x14ac:dyDescent="0.25">
      <c r="A696" s="1">
        <v>39</v>
      </c>
      <c r="B696" s="2">
        <v>41137</v>
      </c>
      <c r="C696" s="4" t="s">
        <v>85</v>
      </c>
      <c r="D696" s="1">
        <v>11.1</v>
      </c>
      <c r="E696" s="1">
        <f>IFERROR(VALUE(UseTable[[#This Row],[LAB_VALUE]]),0)</f>
        <v>11.1</v>
      </c>
      <c r="G696" s="1"/>
      <c r="H696" s="7"/>
    </row>
    <row r="697" spans="1:8" ht="12.5" x14ac:dyDescent="0.25">
      <c r="A697" s="1">
        <v>39</v>
      </c>
      <c r="B697" s="2">
        <v>41157</v>
      </c>
      <c r="C697" s="4" t="s">
        <v>85</v>
      </c>
      <c r="D697" s="1">
        <v>10.5</v>
      </c>
      <c r="E697" s="1">
        <f>IFERROR(VALUE(UseTable[[#This Row],[LAB_VALUE]]),0)</f>
        <v>10.5</v>
      </c>
      <c r="G697" s="1"/>
      <c r="H697" s="7"/>
    </row>
    <row r="698" spans="1:8" ht="12.5" x14ac:dyDescent="0.25">
      <c r="A698" s="1">
        <v>39</v>
      </c>
      <c r="B698" s="2">
        <v>41176</v>
      </c>
      <c r="C698" s="4" t="s">
        <v>85</v>
      </c>
      <c r="D698" s="1">
        <v>11.1</v>
      </c>
      <c r="E698" s="1">
        <f>IFERROR(VALUE(UseTable[[#This Row],[LAB_VALUE]]),0)</f>
        <v>11.1</v>
      </c>
      <c r="G698" s="1"/>
      <c r="H698" s="7"/>
    </row>
    <row r="699" spans="1:8" ht="12.5" x14ac:dyDescent="0.25">
      <c r="A699" s="1">
        <v>39</v>
      </c>
      <c r="B699" s="2">
        <v>41186</v>
      </c>
      <c r="C699" s="4" t="s">
        <v>85</v>
      </c>
      <c r="D699" s="1">
        <v>11.9</v>
      </c>
      <c r="E699" s="1">
        <f>IFERROR(VALUE(UseTable[[#This Row],[LAB_VALUE]]),0)</f>
        <v>11.9</v>
      </c>
      <c r="G699" s="1"/>
      <c r="H699" s="7"/>
    </row>
    <row r="700" spans="1:8" ht="12.5" x14ac:dyDescent="0.25">
      <c r="A700" s="1">
        <v>39</v>
      </c>
      <c r="B700" s="2">
        <v>41209</v>
      </c>
      <c r="C700" s="4" t="s">
        <v>85</v>
      </c>
      <c r="D700" s="1">
        <v>10.4</v>
      </c>
      <c r="E700" s="1">
        <f>IFERROR(VALUE(UseTable[[#This Row],[LAB_VALUE]]),0)</f>
        <v>10.4</v>
      </c>
      <c r="G700" s="1"/>
      <c r="H700" s="7"/>
    </row>
    <row r="701" spans="1:8" ht="12.5" x14ac:dyDescent="0.25">
      <c r="A701" s="1">
        <v>39</v>
      </c>
      <c r="B701" s="2">
        <v>41225</v>
      </c>
      <c r="C701" s="4" t="s">
        <v>85</v>
      </c>
      <c r="D701" s="1">
        <v>10.1</v>
      </c>
      <c r="E701" s="1">
        <f>IFERROR(VALUE(UseTable[[#This Row],[LAB_VALUE]]),0)</f>
        <v>10.1</v>
      </c>
      <c r="G701" s="1"/>
      <c r="H701" s="7"/>
    </row>
    <row r="702" spans="1:8" ht="12.5" x14ac:dyDescent="0.25">
      <c r="A702" s="1">
        <v>39</v>
      </c>
      <c r="B702" s="2">
        <v>41232</v>
      </c>
      <c r="C702" s="4" t="s">
        <v>85</v>
      </c>
      <c r="D702" s="1">
        <v>9.8000000000000007</v>
      </c>
      <c r="E702" s="1">
        <f>IFERROR(VALUE(UseTable[[#This Row],[LAB_VALUE]]),0)</f>
        <v>9.8000000000000007</v>
      </c>
      <c r="G702" s="1"/>
      <c r="H702" s="7"/>
    </row>
    <row r="703" spans="1:8" ht="12.5" x14ac:dyDescent="0.25">
      <c r="A703" s="1">
        <v>39</v>
      </c>
      <c r="B703" s="2">
        <v>41100</v>
      </c>
      <c r="C703" s="4" t="s">
        <v>86</v>
      </c>
      <c r="D703" s="1">
        <v>32</v>
      </c>
      <c r="E703" s="1">
        <f>IFERROR(VALUE(UseTable[[#This Row],[LAB_VALUE]]),0)</f>
        <v>32</v>
      </c>
      <c r="G703" s="1"/>
      <c r="H703" s="7"/>
    </row>
    <row r="704" spans="1:8" ht="12.5" x14ac:dyDescent="0.25">
      <c r="A704" s="1">
        <v>39</v>
      </c>
      <c r="B704" s="2">
        <v>41123</v>
      </c>
      <c r="C704" s="4" t="s">
        <v>86</v>
      </c>
      <c r="D704" s="1">
        <v>18</v>
      </c>
      <c r="E704" s="1">
        <f>IFERROR(VALUE(UseTable[[#This Row],[LAB_VALUE]]),0)</f>
        <v>18</v>
      </c>
      <c r="G704" s="1"/>
      <c r="H704" s="7"/>
    </row>
    <row r="705" spans="1:8" ht="12.5" x14ac:dyDescent="0.25">
      <c r="A705" s="1">
        <v>39</v>
      </c>
      <c r="B705" s="2">
        <v>41157</v>
      </c>
      <c r="C705" s="4" t="s">
        <v>86</v>
      </c>
      <c r="D705" s="1">
        <v>24</v>
      </c>
      <c r="E705" s="1">
        <f>IFERROR(VALUE(UseTable[[#This Row],[LAB_VALUE]]),0)</f>
        <v>24</v>
      </c>
      <c r="G705" s="1"/>
      <c r="H705" s="7"/>
    </row>
    <row r="706" spans="1:8" ht="12.5" x14ac:dyDescent="0.25">
      <c r="A706" s="1">
        <v>39</v>
      </c>
      <c r="B706" s="2">
        <v>41186</v>
      </c>
      <c r="C706" s="4" t="s">
        <v>86</v>
      </c>
      <c r="D706" s="1">
        <v>25</v>
      </c>
      <c r="E706" s="1">
        <f>IFERROR(VALUE(UseTable[[#This Row],[LAB_VALUE]]),0)</f>
        <v>25</v>
      </c>
      <c r="G706" s="1"/>
      <c r="H706" s="7"/>
    </row>
    <row r="707" spans="1:8" ht="12.5" x14ac:dyDescent="0.25">
      <c r="A707" s="1">
        <v>39</v>
      </c>
      <c r="B707" s="2">
        <v>41225</v>
      </c>
      <c r="C707" s="4" t="s">
        <v>86</v>
      </c>
      <c r="D707" s="1">
        <v>69</v>
      </c>
      <c r="E707" s="1">
        <f>IFERROR(VALUE(UseTable[[#This Row],[LAB_VALUE]]),0)</f>
        <v>69</v>
      </c>
      <c r="G707" s="1"/>
      <c r="H707" s="7"/>
    </row>
    <row r="708" spans="1:8" ht="12.5" x14ac:dyDescent="0.25">
      <c r="A708" s="1">
        <v>40</v>
      </c>
      <c r="B708" s="2">
        <v>41095</v>
      </c>
      <c r="C708" s="4" t="s">
        <v>84</v>
      </c>
      <c r="D708" s="1">
        <v>682</v>
      </c>
      <c r="E708" s="1">
        <f>IFERROR(VALUE(UseTable[[#This Row],[LAB_VALUE]]),0)</f>
        <v>682</v>
      </c>
      <c r="G708" s="1"/>
      <c r="H708" s="7"/>
    </row>
    <row r="709" spans="1:8" ht="12.5" x14ac:dyDescent="0.25">
      <c r="A709" s="1">
        <v>40</v>
      </c>
      <c r="B709" s="2">
        <v>41123</v>
      </c>
      <c r="C709" s="4" t="s">
        <v>84</v>
      </c>
      <c r="D709" s="1">
        <v>485</v>
      </c>
      <c r="E709" s="1">
        <f>IFERROR(VALUE(UseTable[[#This Row],[LAB_VALUE]]),0)</f>
        <v>485</v>
      </c>
      <c r="G709" s="1"/>
      <c r="H709" s="7"/>
    </row>
    <row r="710" spans="1:8" ht="12.5" x14ac:dyDescent="0.25">
      <c r="A710" s="1">
        <v>40</v>
      </c>
      <c r="B710" s="2">
        <v>41156</v>
      </c>
      <c r="C710" s="4" t="s">
        <v>84</v>
      </c>
      <c r="D710" s="1">
        <v>697</v>
      </c>
      <c r="E710" s="1">
        <f>IFERROR(VALUE(UseTable[[#This Row],[LAB_VALUE]]),0)</f>
        <v>697</v>
      </c>
      <c r="G710" s="1"/>
      <c r="H710" s="7"/>
    </row>
    <row r="711" spans="1:8" ht="12.5" x14ac:dyDescent="0.25">
      <c r="A711" s="1">
        <v>40</v>
      </c>
      <c r="B711" s="2">
        <v>41186</v>
      </c>
      <c r="C711" s="4" t="s">
        <v>84</v>
      </c>
      <c r="D711" s="1">
        <v>723</v>
      </c>
      <c r="E711" s="1">
        <f>IFERROR(VALUE(UseTable[[#This Row],[LAB_VALUE]]),0)</f>
        <v>723</v>
      </c>
      <c r="G711" s="1"/>
      <c r="H711" s="7"/>
    </row>
    <row r="712" spans="1:8" ht="12.5" x14ac:dyDescent="0.25">
      <c r="A712" s="1">
        <v>40</v>
      </c>
      <c r="B712" s="2">
        <v>41221</v>
      </c>
      <c r="C712" s="4" t="s">
        <v>84</v>
      </c>
      <c r="D712" s="1">
        <v>1069</v>
      </c>
      <c r="E712" s="1">
        <f>IFERROR(VALUE(UseTable[[#This Row],[LAB_VALUE]]),0)</f>
        <v>1069</v>
      </c>
      <c r="G712" s="1"/>
      <c r="H712" s="7"/>
    </row>
    <row r="713" spans="1:8" ht="12.5" x14ac:dyDescent="0.25">
      <c r="A713" s="1">
        <v>40</v>
      </c>
      <c r="B713" s="2">
        <v>41095</v>
      </c>
      <c r="C713" s="4" t="s">
        <v>85</v>
      </c>
      <c r="D713" s="1">
        <v>11.2</v>
      </c>
      <c r="E713" s="1">
        <f>IFERROR(VALUE(UseTable[[#This Row],[LAB_VALUE]]),0)</f>
        <v>11.2</v>
      </c>
      <c r="G713" s="1"/>
      <c r="H713" s="7"/>
    </row>
    <row r="714" spans="1:8" ht="12.5" x14ac:dyDescent="0.25">
      <c r="A714" s="1">
        <v>40</v>
      </c>
      <c r="B714" s="2">
        <v>41109</v>
      </c>
      <c r="C714" s="4" t="s">
        <v>85</v>
      </c>
      <c r="D714" s="1">
        <v>10.8</v>
      </c>
      <c r="E714" s="1">
        <f>IFERROR(VALUE(UseTable[[#This Row],[LAB_VALUE]]),0)</f>
        <v>10.8</v>
      </c>
      <c r="G714" s="1"/>
      <c r="H714" s="7"/>
    </row>
    <row r="715" spans="1:8" ht="12.5" x14ac:dyDescent="0.25">
      <c r="A715" s="1">
        <v>40</v>
      </c>
      <c r="B715" s="2">
        <v>41123</v>
      </c>
      <c r="C715" s="4" t="s">
        <v>85</v>
      </c>
      <c r="D715" s="1">
        <v>11</v>
      </c>
      <c r="E715" s="1">
        <f>IFERROR(VALUE(UseTable[[#This Row],[LAB_VALUE]]),0)</f>
        <v>11</v>
      </c>
      <c r="G715" s="1"/>
      <c r="H715" s="7"/>
    </row>
    <row r="716" spans="1:8" ht="12.5" x14ac:dyDescent="0.25">
      <c r="A716" s="1">
        <v>40</v>
      </c>
      <c r="B716" s="2">
        <v>41137</v>
      </c>
      <c r="C716" s="4" t="s">
        <v>85</v>
      </c>
      <c r="D716" s="1">
        <v>11.7</v>
      </c>
      <c r="E716" s="1">
        <f>IFERROR(VALUE(UseTable[[#This Row],[LAB_VALUE]]),0)</f>
        <v>11.7</v>
      </c>
      <c r="G716" s="1"/>
      <c r="H716" s="7"/>
    </row>
    <row r="717" spans="1:8" ht="12.5" x14ac:dyDescent="0.25">
      <c r="A717" s="1">
        <v>40</v>
      </c>
      <c r="B717" s="2">
        <v>41156</v>
      </c>
      <c r="C717" s="4" t="s">
        <v>85</v>
      </c>
      <c r="D717" s="1">
        <v>12.2</v>
      </c>
      <c r="E717" s="1">
        <f>IFERROR(VALUE(UseTable[[#This Row],[LAB_VALUE]]),0)</f>
        <v>12.2</v>
      </c>
      <c r="G717" s="1"/>
      <c r="H717" s="7"/>
    </row>
    <row r="718" spans="1:8" ht="12.5" x14ac:dyDescent="0.25">
      <c r="A718" s="1">
        <v>40</v>
      </c>
      <c r="B718" s="2">
        <v>41165</v>
      </c>
      <c r="C718" s="4" t="s">
        <v>85</v>
      </c>
      <c r="D718" s="1">
        <v>12</v>
      </c>
      <c r="E718" s="1">
        <f>IFERROR(VALUE(UseTable[[#This Row],[LAB_VALUE]]),0)</f>
        <v>12</v>
      </c>
      <c r="G718" s="1"/>
      <c r="H718" s="7"/>
    </row>
    <row r="719" spans="1:8" ht="12.5" x14ac:dyDescent="0.25">
      <c r="A719" s="1">
        <v>40</v>
      </c>
      <c r="B719" s="2">
        <v>41172</v>
      </c>
      <c r="C719" s="4" t="s">
        <v>85</v>
      </c>
      <c r="D719" s="1">
        <v>12.7</v>
      </c>
      <c r="E719" s="1">
        <f>IFERROR(VALUE(UseTable[[#This Row],[LAB_VALUE]]),0)</f>
        <v>12.7</v>
      </c>
      <c r="G719" s="1"/>
      <c r="H719" s="7"/>
    </row>
    <row r="720" spans="1:8" ht="12.5" x14ac:dyDescent="0.25">
      <c r="A720" s="1">
        <v>40</v>
      </c>
      <c r="B720" s="2">
        <v>41186</v>
      </c>
      <c r="C720" s="4" t="s">
        <v>85</v>
      </c>
      <c r="D720" s="1">
        <v>11.7</v>
      </c>
      <c r="E720" s="1">
        <f>IFERROR(VALUE(UseTable[[#This Row],[LAB_VALUE]]),0)</f>
        <v>11.7</v>
      </c>
      <c r="G720" s="1"/>
      <c r="H720" s="7"/>
    </row>
    <row r="721" spans="1:8" ht="12.5" x14ac:dyDescent="0.25">
      <c r="A721" s="1">
        <v>40</v>
      </c>
      <c r="B721" s="2">
        <v>41200</v>
      </c>
      <c r="C721" s="4" t="s">
        <v>85</v>
      </c>
      <c r="D721" s="1">
        <v>11</v>
      </c>
      <c r="E721" s="1">
        <f>IFERROR(VALUE(UseTable[[#This Row],[LAB_VALUE]]),0)</f>
        <v>11</v>
      </c>
      <c r="G721" s="1"/>
      <c r="H721" s="7"/>
    </row>
    <row r="722" spans="1:8" ht="12.5" x14ac:dyDescent="0.25">
      <c r="A722" s="1">
        <v>40</v>
      </c>
      <c r="B722" s="2">
        <v>41221</v>
      </c>
      <c r="C722" s="4" t="s">
        <v>85</v>
      </c>
      <c r="D722" s="1">
        <v>11.3</v>
      </c>
      <c r="E722" s="1">
        <f>IFERROR(VALUE(UseTable[[#This Row],[LAB_VALUE]]),0)</f>
        <v>11.3</v>
      </c>
      <c r="G722" s="1"/>
      <c r="H722" s="7"/>
    </row>
    <row r="723" spans="1:8" ht="12.5" x14ac:dyDescent="0.25">
      <c r="A723" s="1">
        <v>40</v>
      </c>
      <c r="B723" s="2">
        <v>41232</v>
      </c>
      <c r="C723" s="4" t="s">
        <v>85</v>
      </c>
      <c r="D723" s="1">
        <v>11.3</v>
      </c>
      <c r="E723" s="1">
        <f>IFERROR(VALUE(UseTable[[#This Row],[LAB_VALUE]]),0)</f>
        <v>11.3</v>
      </c>
      <c r="G723" s="1"/>
      <c r="H723" s="7"/>
    </row>
    <row r="724" spans="1:8" ht="12.5" x14ac:dyDescent="0.25">
      <c r="A724" s="1">
        <v>40</v>
      </c>
      <c r="B724" s="2">
        <v>41095</v>
      </c>
      <c r="C724" s="4" t="s">
        <v>86</v>
      </c>
      <c r="D724" s="1">
        <v>25</v>
      </c>
      <c r="E724" s="1">
        <f>IFERROR(VALUE(UseTable[[#This Row],[LAB_VALUE]]),0)</f>
        <v>25</v>
      </c>
      <c r="G724" s="1"/>
      <c r="H724" s="7"/>
    </row>
    <row r="725" spans="1:8" ht="12.5" x14ac:dyDescent="0.25">
      <c r="A725" s="1">
        <v>40</v>
      </c>
      <c r="B725" s="2">
        <v>41123</v>
      </c>
      <c r="C725" s="4" t="s">
        <v>86</v>
      </c>
      <c r="D725" s="1">
        <v>19</v>
      </c>
      <c r="E725" s="1">
        <f>IFERROR(VALUE(UseTable[[#This Row],[LAB_VALUE]]),0)</f>
        <v>19</v>
      </c>
      <c r="G725" s="1"/>
      <c r="H725" s="7"/>
    </row>
    <row r="726" spans="1:8" ht="12.5" x14ac:dyDescent="0.25">
      <c r="A726" s="1">
        <v>40</v>
      </c>
      <c r="B726" s="2">
        <v>41156</v>
      </c>
      <c r="C726" s="4" t="s">
        <v>86</v>
      </c>
      <c r="D726" s="1">
        <v>30</v>
      </c>
      <c r="E726" s="1">
        <f>IFERROR(VALUE(UseTable[[#This Row],[LAB_VALUE]]),0)</f>
        <v>30</v>
      </c>
      <c r="G726" s="1"/>
      <c r="H726" s="7"/>
    </row>
    <row r="727" spans="1:8" ht="12.5" x14ac:dyDescent="0.25">
      <c r="A727" s="1">
        <v>40</v>
      </c>
      <c r="B727" s="2">
        <v>41186</v>
      </c>
      <c r="C727" s="4" t="s">
        <v>86</v>
      </c>
      <c r="D727" s="1">
        <v>23</v>
      </c>
      <c r="E727" s="1">
        <f>IFERROR(VALUE(UseTable[[#This Row],[LAB_VALUE]]),0)</f>
        <v>23</v>
      </c>
      <c r="G727" s="1"/>
      <c r="H727" s="7"/>
    </row>
    <row r="728" spans="1:8" ht="12.5" x14ac:dyDescent="0.25">
      <c r="A728" s="1">
        <v>40</v>
      </c>
      <c r="B728" s="2">
        <v>41221</v>
      </c>
      <c r="C728" s="4" t="s">
        <v>86</v>
      </c>
      <c r="D728" s="1">
        <v>30</v>
      </c>
      <c r="E728" s="1">
        <f>IFERROR(VALUE(UseTable[[#This Row],[LAB_VALUE]]),0)</f>
        <v>30</v>
      </c>
      <c r="G728" s="1"/>
      <c r="H728" s="7"/>
    </row>
    <row r="729" spans="1:8" ht="12.5" x14ac:dyDescent="0.25">
      <c r="A729" s="1">
        <v>41</v>
      </c>
      <c r="B729" s="2">
        <v>41186</v>
      </c>
      <c r="C729" s="4" t="s">
        <v>84</v>
      </c>
      <c r="D729" s="1">
        <v>404</v>
      </c>
      <c r="E729" s="1">
        <f>IFERROR(VALUE(UseTable[[#This Row],[LAB_VALUE]]),0)</f>
        <v>404</v>
      </c>
      <c r="G729" s="1"/>
      <c r="H729" s="7"/>
    </row>
    <row r="730" spans="1:8" ht="12.5" x14ac:dyDescent="0.25">
      <c r="A730" s="1">
        <v>41</v>
      </c>
      <c r="B730" s="2">
        <v>41172</v>
      </c>
      <c r="C730" s="4" t="s">
        <v>85</v>
      </c>
      <c r="D730" s="1">
        <v>9.1</v>
      </c>
      <c r="E730" s="1">
        <f>IFERROR(VALUE(UseTable[[#This Row],[LAB_VALUE]]),0)</f>
        <v>9.1</v>
      </c>
      <c r="G730" s="1"/>
      <c r="H730" s="7"/>
    </row>
    <row r="731" spans="1:8" ht="12.5" x14ac:dyDescent="0.25">
      <c r="A731" s="1">
        <v>41</v>
      </c>
      <c r="B731" s="2">
        <v>41186</v>
      </c>
      <c r="C731" s="4" t="s">
        <v>85</v>
      </c>
      <c r="D731" s="1">
        <v>9.3000000000000007</v>
      </c>
      <c r="E731" s="1">
        <f>IFERROR(VALUE(UseTable[[#This Row],[LAB_VALUE]]),0)</f>
        <v>9.3000000000000007</v>
      </c>
      <c r="G731" s="1"/>
      <c r="H731" s="7"/>
    </row>
    <row r="732" spans="1:8" ht="12.5" x14ac:dyDescent="0.25">
      <c r="A732" s="1">
        <v>41</v>
      </c>
      <c r="B732" s="2">
        <v>41156</v>
      </c>
      <c r="C732" s="4" t="s">
        <v>86</v>
      </c>
      <c r="D732" s="1">
        <v>18</v>
      </c>
      <c r="E732" s="1">
        <f>IFERROR(VALUE(UseTable[[#This Row],[LAB_VALUE]]),0)</f>
        <v>18</v>
      </c>
      <c r="G732" s="1"/>
      <c r="H732" s="7"/>
    </row>
    <row r="733" spans="1:8" ht="12.5" x14ac:dyDescent="0.25">
      <c r="A733" s="1">
        <v>41</v>
      </c>
      <c r="B733" s="2">
        <v>41186</v>
      </c>
      <c r="C733" s="4" t="s">
        <v>86</v>
      </c>
      <c r="D733" s="1">
        <v>16</v>
      </c>
      <c r="E733" s="1">
        <f>IFERROR(VALUE(UseTable[[#This Row],[LAB_VALUE]]),0)</f>
        <v>16</v>
      </c>
      <c r="G733" s="1"/>
      <c r="H733" s="7"/>
    </row>
    <row r="734" spans="1:8" ht="12.5" x14ac:dyDescent="0.25">
      <c r="A734" s="1">
        <v>42</v>
      </c>
      <c r="B734" s="2">
        <v>41103</v>
      </c>
      <c r="C734" s="4" t="s">
        <v>84</v>
      </c>
      <c r="D734" s="1">
        <v>485</v>
      </c>
      <c r="E734" s="1">
        <f>IFERROR(VALUE(UseTable[[#This Row],[LAB_VALUE]]),0)</f>
        <v>485</v>
      </c>
      <c r="G734" s="1"/>
      <c r="H734" s="7"/>
    </row>
    <row r="735" spans="1:8" ht="12.5" x14ac:dyDescent="0.25">
      <c r="A735" s="1">
        <v>42</v>
      </c>
      <c r="B735" s="2">
        <v>41122</v>
      </c>
      <c r="C735" s="4" t="s">
        <v>84</v>
      </c>
      <c r="D735" s="1">
        <v>413</v>
      </c>
      <c r="E735" s="1">
        <f>IFERROR(VALUE(UseTable[[#This Row],[LAB_VALUE]]),0)</f>
        <v>413</v>
      </c>
      <c r="G735" s="1"/>
      <c r="H735" s="7"/>
    </row>
    <row r="736" spans="1:8" ht="12.5" x14ac:dyDescent="0.25">
      <c r="A736" s="1">
        <v>42</v>
      </c>
      <c r="B736" s="2">
        <v>41157</v>
      </c>
      <c r="C736" s="4" t="s">
        <v>84</v>
      </c>
      <c r="D736" s="1">
        <v>754</v>
      </c>
      <c r="E736" s="1">
        <f>IFERROR(VALUE(UseTable[[#This Row],[LAB_VALUE]]),0)</f>
        <v>754</v>
      </c>
      <c r="G736" s="1"/>
      <c r="H736" s="7"/>
    </row>
    <row r="737" spans="1:8" ht="12.5" x14ac:dyDescent="0.25">
      <c r="A737" s="1">
        <v>42</v>
      </c>
      <c r="B737" s="2">
        <v>41185</v>
      </c>
      <c r="C737" s="4" t="s">
        <v>84</v>
      </c>
      <c r="D737" s="1">
        <v>271</v>
      </c>
      <c r="E737" s="1">
        <f>IFERROR(VALUE(UseTable[[#This Row],[LAB_VALUE]]),0)</f>
        <v>271</v>
      </c>
      <c r="G737" s="1"/>
      <c r="H737" s="7"/>
    </row>
    <row r="738" spans="1:8" ht="12.5" x14ac:dyDescent="0.25">
      <c r="A738" s="1">
        <v>42</v>
      </c>
      <c r="B738" s="2">
        <v>41220</v>
      </c>
      <c r="C738" s="4" t="s">
        <v>84</v>
      </c>
      <c r="D738" s="1">
        <v>287</v>
      </c>
      <c r="E738" s="1">
        <f>IFERROR(VALUE(UseTable[[#This Row],[LAB_VALUE]]),0)</f>
        <v>287</v>
      </c>
      <c r="G738" s="1"/>
      <c r="H738" s="7"/>
    </row>
    <row r="739" spans="1:8" ht="12.5" x14ac:dyDescent="0.25">
      <c r="A739" s="1">
        <v>42</v>
      </c>
      <c r="B739" s="2">
        <v>41248</v>
      </c>
      <c r="C739" s="4" t="s">
        <v>84</v>
      </c>
      <c r="D739" s="1">
        <v>1033</v>
      </c>
      <c r="E739" s="1">
        <f>IFERROR(VALUE(UseTable[[#This Row],[LAB_VALUE]]),0)</f>
        <v>1033</v>
      </c>
      <c r="G739" s="1"/>
      <c r="H739" s="7"/>
    </row>
    <row r="740" spans="1:8" ht="12.5" x14ac:dyDescent="0.25">
      <c r="A740" s="1">
        <v>42</v>
      </c>
      <c r="B740" s="2">
        <v>41103</v>
      </c>
      <c r="C740" s="4" t="s">
        <v>85</v>
      </c>
      <c r="D740" s="1">
        <v>11.5</v>
      </c>
      <c r="E740" s="1">
        <f>IFERROR(VALUE(UseTable[[#This Row],[LAB_VALUE]]),0)</f>
        <v>11.5</v>
      </c>
      <c r="G740" s="1"/>
      <c r="H740" s="7"/>
    </row>
    <row r="741" spans="1:8" ht="12.5" x14ac:dyDescent="0.25">
      <c r="A741" s="1">
        <v>42</v>
      </c>
      <c r="B741" s="2">
        <v>41108</v>
      </c>
      <c r="C741" s="4" t="s">
        <v>85</v>
      </c>
      <c r="D741" s="1">
        <v>11.9</v>
      </c>
      <c r="E741" s="1">
        <f>IFERROR(VALUE(UseTable[[#This Row],[LAB_VALUE]]),0)</f>
        <v>11.9</v>
      </c>
      <c r="G741" s="1"/>
      <c r="H741" s="7"/>
    </row>
    <row r="742" spans="1:8" ht="12.5" x14ac:dyDescent="0.25">
      <c r="A742" s="1">
        <v>42</v>
      </c>
      <c r="B742" s="2">
        <v>41115</v>
      </c>
      <c r="C742" s="4" t="s">
        <v>85</v>
      </c>
      <c r="D742" s="1">
        <v>12.9</v>
      </c>
      <c r="E742" s="1">
        <f>IFERROR(VALUE(UseTable[[#This Row],[LAB_VALUE]]),0)</f>
        <v>12.9</v>
      </c>
      <c r="G742" s="1"/>
      <c r="H742" s="7"/>
    </row>
    <row r="743" spans="1:8" ht="12.5" x14ac:dyDescent="0.25">
      <c r="A743" s="1">
        <v>42</v>
      </c>
      <c r="B743" s="2">
        <v>41122</v>
      </c>
      <c r="C743" s="4" t="s">
        <v>85</v>
      </c>
      <c r="D743" s="1">
        <v>10.8</v>
      </c>
      <c r="E743" s="1">
        <f>IFERROR(VALUE(UseTable[[#This Row],[LAB_VALUE]]),0)</f>
        <v>10.8</v>
      </c>
      <c r="G743" s="1"/>
      <c r="H743" s="7"/>
    </row>
    <row r="744" spans="1:8" ht="12.5" x14ac:dyDescent="0.25">
      <c r="A744" s="1">
        <v>42</v>
      </c>
      <c r="B744" s="2">
        <v>41124</v>
      </c>
      <c r="C744" s="4" t="s">
        <v>85</v>
      </c>
      <c r="D744" s="1">
        <v>12.7</v>
      </c>
      <c r="E744" s="1">
        <f>IFERROR(VALUE(UseTable[[#This Row],[LAB_VALUE]]),0)</f>
        <v>12.7</v>
      </c>
      <c r="G744" s="1"/>
      <c r="H744" s="7"/>
    </row>
    <row r="745" spans="1:8" ht="12.5" x14ac:dyDescent="0.25">
      <c r="A745" s="1">
        <v>42</v>
      </c>
      <c r="B745" s="2">
        <v>41136</v>
      </c>
      <c r="C745" s="4" t="s">
        <v>85</v>
      </c>
      <c r="D745" s="1">
        <v>15.6</v>
      </c>
      <c r="E745" s="1">
        <f>IFERROR(VALUE(UseTable[[#This Row],[LAB_VALUE]]),0)</f>
        <v>15.6</v>
      </c>
      <c r="G745" s="1"/>
      <c r="H745" s="7"/>
    </row>
    <row r="746" spans="1:8" ht="12.5" x14ac:dyDescent="0.25">
      <c r="A746" s="1">
        <v>42</v>
      </c>
      <c r="B746" s="2">
        <v>41143</v>
      </c>
      <c r="C746" s="4" t="s">
        <v>85</v>
      </c>
      <c r="D746" s="1">
        <v>11.6</v>
      </c>
      <c r="E746" s="1">
        <f>IFERROR(VALUE(UseTable[[#This Row],[LAB_VALUE]]),0)</f>
        <v>11.6</v>
      </c>
      <c r="G746" s="1"/>
      <c r="H746" s="7"/>
    </row>
    <row r="747" spans="1:8" ht="12.5" x14ac:dyDescent="0.25">
      <c r="A747" s="1">
        <v>42</v>
      </c>
      <c r="B747" s="2">
        <v>41157</v>
      </c>
      <c r="C747" s="4" t="s">
        <v>85</v>
      </c>
      <c r="D747" s="1">
        <v>11.9</v>
      </c>
      <c r="E747" s="1">
        <f>IFERROR(VALUE(UseTable[[#This Row],[LAB_VALUE]]),0)</f>
        <v>11.9</v>
      </c>
      <c r="G747" s="1"/>
      <c r="H747" s="7"/>
    </row>
    <row r="748" spans="1:8" ht="12.5" x14ac:dyDescent="0.25">
      <c r="A748" s="1">
        <v>42</v>
      </c>
      <c r="B748" s="2">
        <v>41171</v>
      </c>
      <c r="C748" s="4" t="s">
        <v>85</v>
      </c>
      <c r="D748" s="1">
        <v>11.8</v>
      </c>
      <c r="E748" s="1">
        <f>IFERROR(VALUE(UseTable[[#This Row],[LAB_VALUE]]),0)</f>
        <v>11.8</v>
      </c>
      <c r="G748" s="1"/>
      <c r="H748" s="7"/>
    </row>
    <row r="749" spans="1:8" ht="12.5" x14ac:dyDescent="0.25">
      <c r="A749" s="1">
        <v>42</v>
      </c>
      <c r="B749" s="2">
        <v>41185</v>
      </c>
      <c r="C749" s="4" t="s">
        <v>85</v>
      </c>
      <c r="D749" s="1">
        <v>10.9</v>
      </c>
      <c r="E749" s="1">
        <f>IFERROR(VALUE(UseTable[[#This Row],[LAB_VALUE]]),0)</f>
        <v>10.9</v>
      </c>
      <c r="G749" s="1"/>
      <c r="H749" s="7"/>
    </row>
    <row r="750" spans="1:8" ht="12.5" x14ac:dyDescent="0.25">
      <c r="A750" s="1">
        <v>42</v>
      </c>
      <c r="B750" s="2">
        <v>41199</v>
      </c>
      <c r="C750" s="4" t="s">
        <v>85</v>
      </c>
      <c r="D750" s="1">
        <v>10.8</v>
      </c>
      <c r="E750" s="1">
        <f>IFERROR(VALUE(UseTable[[#This Row],[LAB_VALUE]]),0)</f>
        <v>10.8</v>
      </c>
      <c r="G750" s="1"/>
      <c r="H750" s="7"/>
    </row>
    <row r="751" spans="1:8" ht="12.5" x14ac:dyDescent="0.25">
      <c r="A751" s="1">
        <v>42</v>
      </c>
      <c r="B751" s="2">
        <v>41220</v>
      </c>
      <c r="C751" s="4" t="s">
        <v>85</v>
      </c>
      <c r="D751" s="1">
        <v>9.6</v>
      </c>
      <c r="E751" s="1">
        <f>IFERROR(VALUE(UseTable[[#This Row],[LAB_VALUE]]),0)</f>
        <v>9.6</v>
      </c>
      <c r="G751" s="1"/>
      <c r="H751" s="7"/>
    </row>
    <row r="752" spans="1:8" ht="12.5" x14ac:dyDescent="0.25">
      <c r="A752" s="1">
        <v>42</v>
      </c>
      <c r="B752" s="2">
        <v>41233</v>
      </c>
      <c r="C752" s="4" t="s">
        <v>85</v>
      </c>
      <c r="D752" s="1">
        <v>13.1</v>
      </c>
      <c r="E752" s="1">
        <f>IFERROR(VALUE(UseTable[[#This Row],[LAB_VALUE]]),0)</f>
        <v>13.1</v>
      </c>
      <c r="G752" s="1"/>
      <c r="H752" s="7"/>
    </row>
    <row r="753" spans="1:8" ht="12.5" x14ac:dyDescent="0.25">
      <c r="A753" s="1">
        <v>42</v>
      </c>
      <c r="B753" s="2">
        <v>41248</v>
      </c>
      <c r="C753" s="4" t="s">
        <v>85</v>
      </c>
      <c r="D753" s="1">
        <v>13.1</v>
      </c>
      <c r="E753" s="1">
        <f>IFERROR(VALUE(UseTable[[#This Row],[LAB_VALUE]]),0)</f>
        <v>13.1</v>
      </c>
      <c r="G753" s="1"/>
      <c r="H753" s="7"/>
    </row>
    <row r="754" spans="1:8" ht="12.5" x14ac:dyDescent="0.25">
      <c r="A754" s="1">
        <v>42</v>
      </c>
      <c r="B754" s="2">
        <v>41103</v>
      </c>
      <c r="C754" s="4" t="s">
        <v>86</v>
      </c>
      <c r="D754" s="1">
        <v>30</v>
      </c>
      <c r="E754" s="1">
        <f>IFERROR(VALUE(UseTable[[#This Row],[LAB_VALUE]]),0)</f>
        <v>30</v>
      </c>
      <c r="G754" s="1"/>
      <c r="H754" s="7"/>
    </row>
    <row r="755" spans="1:8" ht="12.5" x14ac:dyDescent="0.25">
      <c r="A755" s="1">
        <v>42</v>
      </c>
      <c r="B755" s="2">
        <v>41122</v>
      </c>
      <c r="C755" s="4" t="s">
        <v>86</v>
      </c>
      <c r="D755" s="1">
        <v>24</v>
      </c>
      <c r="E755" s="1">
        <f>IFERROR(VALUE(UseTable[[#This Row],[LAB_VALUE]]),0)</f>
        <v>24</v>
      </c>
      <c r="G755" s="1"/>
      <c r="H755" s="7"/>
    </row>
    <row r="756" spans="1:8" ht="12.5" x14ac:dyDescent="0.25">
      <c r="A756" s="1">
        <v>42</v>
      </c>
      <c r="B756" s="2">
        <v>41157</v>
      </c>
      <c r="C756" s="4" t="s">
        <v>86</v>
      </c>
      <c r="D756" s="1">
        <v>21</v>
      </c>
      <c r="E756" s="1">
        <f>IFERROR(VALUE(UseTable[[#This Row],[LAB_VALUE]]),0)</f>
        <v>21</v>
      </c>
      <c r="G756" s="1"/>
      <c r="H756" s="7"/>
    </row>
    <row r="757" spans="1:8" ht="12.5" x14ac:dyDescent="0.25">
      <c r="A757" s="1">
        <v>42</v>
      </c>
      <c r="B757" s="2">
        <v>41185</v>
      </c>
      <c r="C757" s="4" t="s">
        <v>86</v>
      </c>
      <c r="D757" s="1">
        <v>29</v>
      </c>
      <c r="E757" s="1">
        <f>IFERROR(VALUE(UseTable[[#This Row],[LAB_VALUE]]),0)</f>
        <v>29</v>
      </c>
      <c r="G757" s="1"/>
      <c r="H757" s="7"/>
    </row>
    <row r="758" spans="1:8" ht="12.5" x14ac:dyDescent="0.25">
      <c r="A758" s="1">
        <v>42</v>
      </c>
      <c r="B758" s="2">
        <v>41220</v>
      </c>
      <c r="C758" s="4" t="s">
        <v>86</v>
      </c>
      <c r="D758" s="1">
        <v>15</v>
      </c>
      <c r="E758" s="1">
        <f>IFERROR(VALUE(UseTable[[#This Row],[LAB_VALUE]]),0)</f>
        <v>15</v>
      </c>
      <c r="G758" s="1"/>
      <c r="H758" s="7"/>
    </row>
    <row r="759" spans="1:8" ht="12.5" x14ac:dyDescent="0.25">
      <c r="A759" s="1">
        <v>42</v>
      </c>
      <c r="B759" s="2">
        <v>41248</v>
      </c>
      <c r="C759" s="4" t="s">
        <v>86</v>
      </c>
      <c r="D759" s="1">
        <v>25</v>
      </c>
      <c r="E759" s="1">
        <f>IFERROR(VALUE(UseTable[[#This Row],[LAB_VALUE]]),0)</f>
        <v>25</v>
      </c>
      <c r="G759" s="1"/>
      <c r="H759" s="7"/>
    </row>
    <row r="760" spans="1:8" ht="12.5" x14ac:dyDescent="0.25">
      <c r="A760" s="1" t="e">
        <v>#N/A</v>
      </c>
      <c r="B760" s="2">
        <v>41094</v>
      </c>
      <c r="C760" s="4" t="s">
        <v>84</v>
      </c>
      <c r="D760" s="1">
        <v>794</v>
      </c>
      <c r="E760" s="1">
        <f>IFERROR(VALUE(UseTable[[#This Row],[LAB_VALUE]]),0)</f>
        <v>794</v>
      </c>
      <c r="G760" s="1"/>
      <c r="H760" s="7"/>
    </row>
    <row r="761" spans="1:8" ht="12.5" x14ac:dyDescent="0.25">
      <c r="A761" s="1" t="e">
        <v>#N/A</v>
      </c>
      <c r="B761" s="2">
        <v>41122</v>
      </c>
      <c r="C761" s="4" t="s">
        <v>84</v>
      </c>
      <c r="D761" s="1">
        <v>638</v>
      </c>
      <c r="E761" s="1">
        <f>IFERROR(VALUE(UseTable[[#This Row],[LAB_VALUE]]),0)</f>
        <v>638</v>
      </c>
      <c r="G761" s="1"/>
      <c r="H761" s="7"/>
    </row>
    <row r="762" spans="1:8" ht="12.5" x14ac:dyDescent="0.25">
      <c r="A762" s="1" t="e">
        <v>#N/A</v>
      </c>
      <c r="B762" s="2">
        <v>41157</v>
      </c>
      <c r="C762" s="4" t="s">
        <v>84</v>
      </c>
      <c r="D762" s="1">
        <v>617</v>
      </c>
      <c r="E762" s="1">
        <f>IFERROR(VALUE(UseTable[[#This Row],[LAB_VALUE]]),0)</f>
        <v>617</v>
      </c>
      <c r="G762" s="1"/>
      <c r="H762" s="7"/>
    </row>
    <row r="763" spans="1:8" ht="12.5" x14ac:dyDescent="0.25">
      <c r="A763" s="1" t="e">
        <v>#N/A</v>
      </c>
      <c r="B763" s="2">
        <v>41094</v>
      </c>
      <c r="C763" s="4" t="s">
        <v>85</v>
      </c>
      <c r="D763" s="1">
        <v>13.5</v>
      </c>
      <c r="E763" s="1">
        <f>IFERROR(VALUE(UseTable[[#This Row],[LAB_VALUE]]),0)</f>
        <v>13.5</v>
      </c>
      <c r="G763" s="1"/>
      <c r="H763" s="7"/>
    </row>
    <row r="764" spans="1:8" ht="12.5" x14ac:dyDescent="0.25">
      <c r="A764" s="1" t="e">
        <v>#N/A</v>
      </c>
      <c r="B764" s="2">
        <v>41101</v>
      </c>
      <c r="C764" s="4" t="s">
        <v>85</v>
      </c>
      <c r="D764" s="1">
        <v>15.1</v>
      </c>
      <c r="E764" s="1">
        <f>IFERROR(VALUE(UseTable[[#This Row],[LAB_VALUE]]),0)</f>
        <v>15.1</v>
      </c>
      <c r="G764" s="1"/>
      <c r="H764" s="7"/>
    </row>
    <row r="765" spans="1:8" ht="12.5" x14ac:dyDescent="0.25">
      <c r="A765" s="1" t="e">
        <v>#N/A</v>
      </c>
      <c r="B765" s="2">
        <v>41108</v>
      </c>
      <c r="C765" s="4" t="s">
        <v>85</v>
      </c>
      <c r="D765" s="1">
        <v>13.4</v>
      </c>
      <c r="E765" s="1">
        <f>IFERROR(VALUE(UseTable[[#This Row],[LAB_VALUE]]),0)</f>
        <v>13.4</v>
      </c>
      <c r="G765" s="1"/>
      <c r="H765" s="7"/>
    </row>
    <row r="766" spans="1:8" ht="12.5" x14ac:dyDescent="0.25">
      <c r="A766" s="1" t="e">
        <v>#N/A</v>
      </c>
      <c r="B766" s="2">
        <v>41115</v>
      </c>
      <c r="C766" s="4" t="s">
        <v>85</v>
      </c>
      <c r="D766" s="1">
        <v>13.7</v>
      </c>
      <c r="E766" s="1">
        <f>IFERROR(VALUE(UseTable[[#This Row],[LAB_VALUE]]),0)</f>
        <v>13.7</v>
      </c>
      <c r="G766" s="1"/>
      <c r="H766" s="7"/>
    </row>
    <row r="767" spans="1:8" ht="12.5" x14ac:dyDescent="0.25">
      <c r="A767" s="1" t="e">
        <v>#N/A</v>
      </c>
      <c r="B767" s="2">
        <v>41122</v>
      </c>
      <c r="C767" s="4" t="s">
        <v>85</v>
      </c>
      <c r="D767" s="1">
        <v>13.4</v>
      </c>
      <c r="E767" s="1">
        <f>IFERROR(VALUE(UseTable[[#This Row],[LAB_VALUE]]),0)</f>
        <v>13.4</v>
      </c>
      <c r="G767" s="1"/>
      <c r="H767" s="7"/>
    </row>
    <row r="768" spans="1:8" ht="12.5" x14ac:dyDescent="0.25">
      <c r="A768" s="1" t="e">
        <v>#N/A</v>
      </c>
      <c r="B768" s="2">
        <v>41136</v>
      </c>
      <c r="C768" s="4" t="s">
        <v>85</v>
      </c>
      <c r="D768" s="1">
        <v>13.5</v>
      </c>
      <c r="E768" s="1">
        <f>IFERROR(VALUE(UseTable[[#This Row],[LAB_VALUE]]),0)</f>
        <v>13.5</v>
      </c>
      <c r="G768" s="1"/>
      <c r="H768" s="7"/>
    </row>
    <row r="769" spans="1:8" ht="12.5" x14ac:dyDescent="0.25">
      <c r="A769" s="1" t="e">
        <v>#N/A</v>
      </c>
      <c r="B769" s="2">
        <v>41143</v>
      </c>
      <c r="C769" s="4" t="s">
        <v>85</v>
      </c>
      <c r="D769" s="1">
        <v>13.2</v>
      </c>
      <c r="E769" s="1">
        <f>IFERROR(VALUE(UseTable[[#This Row],[LAB_VALUE]]),0)</f>
        <v>13.2</v>
      </c>
      <c r="G769" s="1"/>
      <c r="H769" s="7"/>
    </row>
    <row r="770" spans="1:8" ht="12.5" x14ac:dyDescent="0.25">
      <c r="A770" s="1" t="e">
        <v>#N/A</v>
      </c>
      <c r="B770" s="2">
        <v>41157</v>
      </c>
      <c r="C770" s="4" t="s">
        <v>85</v>
      </c>
      <c r="D770" s="1">
        <v>13.6</v>
      </c>
      <c r="E770" s="1">
        <f>IFERROR(VALUE(UseTable[[#This Row],[LAB_VALUE]]),0)</f>
        <v>13.6</v>
      </c>
      <c r="G770" s="1"/>
      <c r="H770" s="7"/>
    </row>
    <row r="771" spans="1:8" ht="12.5" x14ac:dyDescent="0.25">
      <c r="A771" s="1" t="e">
        <v>#N/A</v>
      </c>
      <c r="B771" s="2">
        <v>41171</v>
      </c>
      <c r="C771" s="4" t="s">
        <v>85</v>
      </c>
      <c r="D771" s="1">
        <v>13</v>
      </c>
      <c r="E771" s="1">
        <f>IFERROR(VALUE(UseTable[[#This Row],[LAB_VALUE]]),0)</f>
        <v>13</v>
      </c>
      <c r="G771" s="1"/>
      <c r="H771" s="7"/>
    </row>
    <row r="772" spans="1:8" ht="12.5" x14ac:dyDescent="0.25">
      <c r="A772" s="1" t="e">
        <v>#N/A</v>
      </c>
      <c r="B772" s="2">
        <v>41094</v>
      </c>
      <c r="C772" s="4" t="s">
        <v>86</v>
      </c>
      <c r="D772" s="1">
        <v>33</v>
      </c>
      <c r="E772" s="1">
        <f>IFERROR(VALUE(UseTable[[#This Row],[LAB_VALUE]]),0)</f>
        <v>33</v>
      </c>
      <c r="G772" s="1"/>
      <c r="H772" s="7"/>
    </row>
    <row r="773" spans="1:8" ht="12.5" x14ac:dyDescent="0.25">
      <c r="A773" s="1" t="e">
        <v>#N/A</v>
      </c>
      <c r="B773" s="2">
        <v>41122</v>
      </c>
      <c r="C773" s="4" t="s">
        <v>86</v>
      </c>
      <c r="D773" s="1">
        <v>45</v>
      </c>
      <c r="E773" s="1">
        <f>IFERROR(VALUE(UseTable[[#This Row],[LAB_VALUE]]),0)</f>
        <v>45</v>
      </c>
      <c r="G773" s="1"/>
      <c r="H773" s="7"/>
    </row>
    <row r="774" spans="1:8" ht="12.5" x14ac:dyDescent="0.25">
      <c r="A774" s="1" t="e">
        <v>#N/A</v>
      </c>
      <c r="B774" s="2">
        <v>41157</v>
      </c>
      <c r="C774" s="4" t="s">
        <v>86</v>
      </c>
      <c r="D774" s="1">
        <v>39</v>
      </c>
      <c r="E774" s="1">
        <f>IFERROR(VALUE(UseTable[[#This Row],[LAB_VALUE]]),0)</f>
        <v>39</v>
      </c>
      <c r="G774" s="1"/>
      <c r="H774" s="7"/>
    </row>
    <row r="775" spans="1:8" ht="12.5" x14ac:dyDescent="0.25">
      <c r="A775" s="1">
        <v>43</v>
      </c>
      <c r="B775" s="2">
        <v>41094</v>
      </c>
      <c r="C775" s="4" t="s">
        <v>84</v>
      </c>
      <c r="D775" s="1">
        <v>1638</v>
      </c>
      <c r="E775" s="1">
        <f>IFERROR(VALUE(UseTable[[#This Row],[LAB_VALUE]]),0)</f>
        <v>1638</v>
      </c>
      <c r="G775" s="1"/>
      <c r="H775" s="7"/>
    </row>
    <row r="776" spans="1:8" ht="12.5" x14ac:dyDescent="0.25">
      <c r="A776" s="1">
        <v>43</v>
      </c>
      <c r="B776" s="2">
        <v>41094</v>
      </c>
      <c r="C776" s="4" t="s">
        <v>85</v>
      </c>
      <c r="D776" s="1">
        <v>6.9</v>
      </c>
      <c r="E776" s="1">
        <f>IFERROR(VALUE(UseTable[[#This Row],[LAB_VALUE]]),0)</f>
        <v>6.9</v>
      </c>
      <c r="G776" s="1"/>
      <c r="H776" s="7"/>
    </row>
    <row r="777" spans="1:8" ht="12.5" x14ac:dyDescent="0.25">
      <c r="A777" s="1">
        <v>43</v>
      </c>
      <c r="B777" s="2">
        <v>41099</v>
      </c>
      <c r="C777" s="4" t="s">
        <v>85</v>
      </c>
      <c r="D777" s="1">
        <v>9</v>
      </c>
      <c r="E777" s="1">
        <f>IFERROR(VALUE(UseTable[[#This Row],[LAB_VALUE]]),0)</f>
        <v>9</v>
      </c>
      <c r="G777" s="1"/>
      <c r="H777" s="7"/>
    </row>
    <row r="778" spans="1:8" ht="12.5" x14ac:dyDescent="0.25">
      <c r="A778" s="1">
        <v>43</v>
      </c>
      <c r="B778" s="2">
        <v>41094</v>
      </c>
      <c r="C778" s="4" t="s">
        <v>86</v>
      </c>
      <c r="D778" s="1">
        <v>8</v>
      </c>
      <c r="E778" s="1">
        <f>IFERROR(VALUE(UseTable[[#This Row],[LAB_VALUE]]),0)</f>
        <v>8</v>
      </c>
      <c r="G778" s="1"/>
      <c r="H778" s="7"/>
    </row>
    <row r="779" spans="1:8" ht="12.5" x14ac:dyDescent="0.25">
      <c r="A779" s="1">
        <v>44</v>
      </c>
      <c r="B779" s="2">
        <v>41103</v>
      </c>
      <c r="C779" s="4" t="s">
        <v>84</v>
      </c>
      <c r="D779" s="1">
        <v>255</v>
      </c>
      <c r="E779" s="1">
        <f>IFERROR(VALUE(UseTable[[#This Row],[LAB_VALUE]]),0)</f>
        <v>255</v>
      </c>
      <c r="G779" s="1"/>
      <c r="H779" s="7"/>
    </row>
    <row r="780" spans="1:8" ht="12.5" x14ac:dyDescent="0.25">
      <c r="A780" s="1">
        <v>44</v>
      </c>
      <c r="B780" s="2">
        <v>41138</v>
      </c>
      <c r="C780" s="4" t="s">
        <v>84</v>
      </c>
      <c r="D780" s="1">
        <v>351</v>
      </c>
      <c r="E780" s="1">
        <f>IFERROR(VALUE(UseTable[[#This Row],[LAB_VALUE]]),0)</f>
        <v>351</v>
      </c>
      <c r="G780" s="1"/>
      <c r="H780" s="7"/>
    </row>
    <row r="781" spans="1:8" ht="12.5" x14ac:dyDescent="0.25">
      <c r="A781" s="1">
        <v>44</v>
      </c>
      <c r="B781" s="2">
        <v>41162</v>
      </c>
      <c r="C781" s="4" t="s">
        <v>84</v>
      </c>
      <c r="D781" s="1">
        <v>345</v>
      </c>
      <c r="E781" s="1">
        <f>IFERROR(VALUE(UseTable[[#This Row],[LAB_VALUE]]),0)</f>
        <v>345</v>
      </c>
      <c r="G781" s="1"/>
      <c r="H781" s="7"/>
    </row>
    <row r="782" spans="1:8" ht="12.5" x14ac:dyDescent="0.25">
      <c r="A782" s="1">
        <v>44</v>
      </c>
      <c r="B782" s="2">
        <v>41185</v>
      </c>
      <c r="C782" s="4" t="s">
        <v>84</v>
      </c>
      <c r="D782" s="1">
        <v>496</v>
      </c>
      <c r="E782" s="1">
        <f>IFERROR(VALUE(UseTable[[#This Row],[LAB_VALUE]]),0)</f>
        <v>496</v>
      </c>
      <c r="G782" s="1"/>
      <c r="H782" s="7"/>
    </row>
    <row r="783" spans="1:8" ht="12.5" x14ac:dyDescent="0.25">
      <c r="A783" s="1">
        <v>44</v>
      </c>
      <c r="B783" s="2">
        <v>41103</v>
      </c>
      <c r="C783" s="4" t="s">
        <v>85</v>
      </c>
      <c r="D783" s="1">
        <v>11.1</v>
      </c>
      <c r="E783" s="1">
        <f>IFERROR(VALUE(UseTable[[#This Row],[LAB_VALUE]]),0)</f>
        <v>11.1</v>
      </c>
      <c r="G783" s="1"/>
      <c r="H783" s="7"/>
    </row>
    <row r="784" spans="1:8" ht="12.5" x14ac:dyDescent="0.25">
      <c r="A784" s="1">
        <v>44</v>
      </c>
      <c r="B784" s="2">
        <v>41115</v>
      </c>
      <c r="C784" s="4" t="s">
        <v>85</v>
      </c>
      <c r="D784" s="1">
        <v>12.5</v>
      </c>
      <c r="E784" s="1">
        <f>IFERROR(VALUE(UseTable[[#This Row],[LAB_VALUE]]),0)</f>
        <v>12.5</v>
      </c>
      <c r="G784" s="1"/>
      <c r="H784" s="7"/>
    </row>
    <row r="785" spans="1:8" ht="12.5" x14ac:dyDescent="0.25">
      <c r="A785" s="1">
        <v>44</v>
      </c>
      <c r="B785" s="2">
        <v>41138</v>
      </c>
      <c r="C785" s="4" t="s">
        <v>85</v>
      </c>
      <c r="D785" s="1">
        <v>10.8</v>
      </c>
      <c r="E785" s="1">
        <f>IFERROR(VALUE(UseTable[[#This Row],[LAB_VALUE]]),0)</f>
        <v>10.8</v>
      </c>
      <c r="G785" s="1"/>
      <c r="H785" s="7"/>
    </row>
    <row r="786" spans="1:8" ht="12.5" x14ac:dyDescent="0.25">
      <c r="A786" s="1">
        <v>44</v>
      </c>
      <c r="B786" s="2">
        <v>41141</v>
      </c>
      <c r="C786" s="4" t="s">
        <v>85</v>
      </c>
      <c r="D786" s="1">
        <v>11.1</v>
      </c>
      <c r="E786" s="1">
        <f>IFERROR(VALUE(UseTable[[#This Row],[LAB_VALUE]]),0)</f>
        <v>11.1</v>
      </c>
      <c r="G786" s="1"/>
      <c r="H786" s="7"/>
    </row>
    <row r="787" spans="1:8" ht="12.5" x14ac:dyDescent="0.25">
      <c r="A787" s="1">
        <v>44</v>
      </c>
      <c r="B787" s="2">
        <v>41162</v>
      </c>
      <c r="C787" s="4" t="s">
        <v>85</v>
      </c>
      <c r="D787" s="1">
        <v>12</v>
      </c>
      <c r="E787" s="1">
        <f>IFERROR(VALUE(UseTable[[#This Row],[LAB_VALUE]]),0)</f>
        <v>12</v>
      </c>
      <c r="G787" s="1"/>
      <c r="H787" s="7"/>
    </row>
    <row r="788" spans="1:8" ht="12.5" x14ac:dyDescent="0.25">
      <c r="A788" s="1">
        <v>44</v>
      </c>
      <c r="B788" s="2">
        <v>41185</v>
      </c>
      <c r="C788" s="4" t="s">
        <v>85</v>
      </c>
      <c r="D788" s="1">
        <v>10.6</v>
      </c>
      <c r="E788" s="1">
        <f>IFERROR(VALUE(UseTable[[#This Row],[LAB_VALUE]]),0)</f>
        <v>10.6</v>
      </c>
      <c r="G788" s="1"/>
      <c r="H788" s="7"/>
    </row>
    <row r="789" spans="1:8" ht="12.5" x14ac:dyDescent="0.25">
      <c r="A789" s="1">
        <v>44</v>
      </c>
      <c r="B789" s="2">
        <v>41103</v>
      </c>
      <c r="C789" s="4" t="s">
        <v>86</v>
      </c>
      <c r="D789" s="1">
        <v>17</v>
      </c>
      <c r="E789" s="1">
        <f>IFERROR(VALUE(UseTable[[#This Row],[LAB_VALUE]]),0)</f>
        <v>17</v>
      </c>
      <c r="G789" s="1"/>
      <c r="H789" s="7"/>
    </row>
    <row r="790" spans="1:8" ht="12.5" x14ac:dyDescent="0.25">
      <c r="A790" s="1">
        <v>44</v>
      </c>
      <c r="B790" s="2">
        <v>41138</v>
      </c>
      <c r="C790" s="4" t="s">
        <v>86</v>
      </c>
      <c r="D790" s="1">
        <v>32</v>
      </c>
      <c r="E790" s="1">
        <f>IFERROR(VALUE(UseTable[[#This Row],[LAB_VALUE]]),0)</f>
        <v>32</v>
      </c>
      <c r="G790" s="1"/>
      <c r="H790" s="7"/>
    </row>
    <row r="791" spans="1:8" ht="12.5" x14ac:dyDescent="0.25">
      <c r="A791" s="1">
        <v>44</v>
      </c>
      <c r="B791" s="2">
        <v>41162</v>
      </c>
      <c r="C791" s="4" t="s">
        <v>86</v>
      </c>
      <c r="D791" s="1">
        <v>22</v>
      </c>
      <c r="E791" s="1">
        <f>IFERROR(VALUE(UseTable[[#This Row],[LAB_VALUE]]),0)</f>
        <v>22</v>
      </c>
      <c r="G791" s="1"/>
      <c r="H791" s="7"/>
    </row>
    <row r="792" spans="1:8" ht="12.5" x14ac:dyDescent="0.25">
      <c r="A792" s="1">
        <v>44</v>
      </c>
      <c r="B792" s="2">
        <v>41185</v>
      </c>
      <c r="C792" s="4" t="s">
        <v>86</v>
      </c>
      <c r="D792" s="1">
        <v>31</v>
      </c>
      <c r="E792" s="1">
        <f>IFERROR(VALUE(UseTable[[#This Row],[LAB_VALUE]]),0)</f>
        <v>31</v>
      </c>
      <c r="G792" s="1"/>
      <c r="H792" s="7"/>
    </row>
    <row r="793" spans="1:8" ht="12.5" x14ac:dyDescent="0.25">
      <c r="A793" s="1" t="e">
        <v>#N/A</v>
      </c>
      <c r="B793" s="2">
        <v>41248</v>
      </c>
      <c r="C793" s="4" t="s">
        <v>84</v>
      </c>
      <c r="D793" s="1">
        <v>1604</v>
      </c>
      <c r="E793" s="1">
        <f>IFERROR(VALUE(UseTable[[#This Row],[LAB_VALUE]]),0)</f>
        <v>1604</v>
      </c>
      <c r="G793" s="1"/>
      <c r="H793" s="7"/>
    </row>
    <row r="794" spans="1:8" ht="12.5" x14ac:dyDescent="0.25">
      <c r="A794" s="1" t="e">
        <v>#N/A</v>
      </c>
      <c r="B794" s="2">
        <v>41233</v>
      </c>
      <c r="C794" s="4" t="s">
        <v>85</v>
      </c>
      <c r="D794" s="1">
        <v>12.7</v>
      </c>
      <c r="E794" s="1">
        <f>IFERROR(VALUE(UseTable[[#This Row],[LAB_VALUE]]),0)</f>
        <v>12.7</v>
      </c>
      <c r="G794" s="1"/>
      <c r="H794" s="7"/>
    </row>
    <row r="795" spans="1:8" ht="12.5" x14ac:dyDescent="0.25">
      <c r="A795" s="1" t="e">
        <v>#N/A</v>
      </c>
      <c r="B795" s="2">
        <v>41248</v>
      </c>
      <c r="C795" s="4" t="s">
        <v>85</v>
      </c>
      <c r="D795" s="1">
        <v>11.7</v>
      </c>
      <c r="E795" s="1">
        <f>IFERROR(VALUE(UseTable[[#This Row],[LAB_VALUE]]),0)</f>
        <v>11.7</v>
      </c>
      <c r="G795" s="1"/>
      <c r="H795" s="7"/>
    </row>
    <row r="796" spans="1:8" ht="12.5" x14ac:dyDescent="0.25">
      <c r="A796" s="1" t="e">
        <v>#N/A</v>
      </c>
      <c r="B796" s="2">
        <v>41248</v>
      </c>
      <c r="C796" s="4" t="s">
        <v>86</v>
      </c>
      <c r="D796" s="1">
        <v>71</v>
      </c>
      <c r="E796" s="1">
        <f>IFERROR(VALUE(UseTable[[#This Row],[LAB_VALUE]]),0)</f>
        <v>71</v>
      </c>
      <c r="G796" s="1"/>
      <c r="H796" s="7"/>
    </row>
    <row r="797" spans="1:8" ht="12.5" x14ac:dyDescent="0.25">
      <c r="A797" s="1">
        <v>46</v>
      </c>
      <c r="B797" s="2">
        <v>41094</v>
      </c>
      <c r="C797" s="4" t="s">
        <v>84</v>
      </c>
      <c r="D797" s="1">
        <v>652</v>
      </c>
      <c r="E797" s="1">
        <f>IFERROR(VALUE(UseTable[[#This Row],[LAB_VALUE]]),0)</f>
        <v>652</v>
      </c>
      <c r="G797" s="1"/>
      <c r="H797" s="7"/>
    </row>
    <row r="798" spans="1:8" ht="12.5" x14ac:dyDescent="0.25">
      <c r="A798" s="1">
        <v>46</v>
      </c>
      <c r="B798" s="2">
        <v>41122</v>
      </c>
      <c r="C798" s="4" t="s">
        <v>84</v>
      </c>
      <c r="D798" s="1">
        <v>526</v>
      </c>
      <c r="E798" s="1">
        <f>IFERROR(VALUE(UseTable[[#This Row],[LAB_VALUE]]),0)</f>
        <v>526</v>
      </c>
      <c r="G798" s="1"/>
      <c r="H798" s="7"/>
    </row>
    <row r="799" spans="1:8" ht="12.5" x14ac:dyDescent="0.25">
      <c r="A799" s="1">
        <v>46</v>
      </c>
      <c r="B799" s="2">
        <v>41157</v>
      </c>
      <c r="C799" s="4" t="s">
        <v>84</v>
      </c>
      <c r="D799" s="1">
        <v>442</v>
      </c>
      <c r="E799" s="1">
        <f>IFERROR(VALUE(UseTable[[#This Row],[LAB_VALUE]]),0)</f>
        <v>442</v>
      </c>
      <c r="G799" s="1"/>
      <c r="H799" s="7"/>
    </row>
    <row r="800" spans="1:8" ht="12.5" x14ac:dyDescent="0.25">
      <c r="A800" s="1">
        <v>46</v>
      </c>
      <c r="B800" s="2">
        <v>41185</v>
      </c>
      <c r="C800" s="4" t="s">
        <v>84</v>
      </c>
      <c r="D800" s="1">
        <v>1101</v>
      </c>
      <c r="E800" s="1">
        <f>IFERROR(VALUE(UseTable[[#This Row],[LAB_VALUE]]),0)</f>
        <v>1101</v>
      </c>
      <c r="G800" s="1"/>
      <c r="H800" s="7"/>
    </row>
    <row r="801" spans="1:8" ht="12.5" x14ac:dyDescent="0.25">
      <c r="A801" s="1">
        <v>46</v>
      </c>
      <c r="B801" s="2">
        <v>41220</v>
      </c>
      <c r="C801" s="4" t="s">
        <v>84</v>
      </c>
      <c r="D801" s="1">
        <v>906</v>
      </c>
      <c r="E801" s="1">
        <f>IFERROR(VALUE(UseTable[[#This Row],[LAB_VALUE]]),0)</f>
        <v>906</v>
      </c>
      <c r="G801" s="1"/>
      <c r="H801" s="7"/>
    </row>
    <row r="802" spans="1:8" ht="12.5" x14ac:dyDescent="0.25">
      <c r="A802" s="1">
        <v>46</v>
      </c>
      <c r="B802" s="2">
        <v>41248</v>
      </c>
      <c r="C802" s="4" t="s">
        <v>84</v>
      </c>
      <c r="D802" s="1">
        <v>737</v>
      </c>
      <c r="E802" s="1">
        <f>IFERROR(VALUE(UseTable[[#This Row],[LAB_VALUE]]),0)</f>
        <v>737</v>
      </c>
      <c r="G802" s="1"/>
      <c r="H802" s="7"/>
    </row>
    <row r="803" spans="1:8" ht="12.5" x14ac:dyDescent="0.25">
      <c r="A803" s="1">
        <v>46</v>
      </c>
      <c r="B803" s="2">
        <v>41094</v>
      </c>
      <c r="C803" s="4" t="s">
        <v>85</v>
      </c>
      <c r="D803" s="1">
        <v>10.3</v>
      </c>
      <c r="E803" s="1">
        <f>IFERROR(VALUE(UseTable[[#This Row],[LAB_VALUE]]),0)</f>
        <v>10.3</v>
      </c>
      <c r="G803" s="1"/>
      <c r="H803" s="7"/>
    </row>
    <row r="804" spans="1:8" ht="12.5" x14ac:dyDescent="0.25">
      <c r="A804" s="1">
        <v>46</v>
      </c>
      <c r="B804" s="2">
        <v>41108</v>
      </c>
      <c r="C804" s="4" t="s">
        <v>85</v>
      </c>
      <c r="D804" s="1">
        <v>10.4</v>
      </c>
      <c r="E804" s="1">
        <f>IFERROR(VALUE(UseTable[[#This Row],[LAB_VALUE]]),0)</f>
        <v>10.4</v>
      </c>
      <c r="G804" s="1"/>
      <c r="H804" s="7"/>
    </row>
    <row r="805" spans="1:8" ht="12.5" x14ac:dyDescent="0.25">
      <c r="A805" s="1">
        <v>46</v>
      </c>
      <c r="B805" s="2">
        <v>41122</v>
      </c>
      <c r="C805" s="4" t="s">
        <v>85</v>
      </c>
      <c r="D805" s="1">
        <v>10.3</v>
      </c>
      <c r="E805" s="1">
        <f>IFERROR(VALUE(UseTable[[#This Row],[LAB_VALUE]]),0)</f>
        <v>10.3</v>
      </c>
      <c r="G805" s="1"/>
      <c r="H805" s="7"/>
    </row>
    <row r="806" spans="1:8" ht="12.5" x14ac:dyDescent="0.25">
      <c r="A806" s="1">
        <v>46</v>
      </c>
      <c r="B806" s="2">
        <v>41136</v>
      </c>
      <c r="C806" s="4" t="s">
        <v>85</v>
      </c>
      <c r="D806" s="1">
        <v>10.4</v>
      </c>
      <c r="E806" s="1">
        <f>IFERROR(VALUE(UseTable[[#This Row],[LAB_VALUE]]),0)</f>
        <v>10.4</v>
      </c>
      <c r="G806" s="1"/>
      <c r="H806" s="7"/>
    </row>
    <row r="807" spans="1:8" ht="12.5" x14ac:dyDescent="0.25">
      <c r="A807" s="1">
        <v>46</v>
      </c>
      <c r="B807" s="2">
        <v>41157</v>
      </c>
      <c r="C807" s="4" t="s">
        <v>85</v>
      </c>
      <c r="D807" s="1">
        <v>10.9</v>
      </c>
      <c r="E807" s="1">
        <f>IFERROR(VALUE(UseTable[[#This Row],[LAB_VALUE]]),0)</f>
        <v>10.9</v>
      </c>
      <c r="G807" s="1"/>
      <c r="H807" s="7"/>
    </row>
    <row r="808" spans="1:8" ht="12.5" x14ac:dyDescent="0.25">
      <c r="A808" s="1">
        <v>46</v>
      </c>
      <c r="B808" s="2">
        <v>41171</v>
      </c>
      <c r="C808" s="4" t="s">
        <v>85</v>
      </c>
      <c r="D808" s="1">
        <v>10.1</v>
      </c>
      <c r="E808" s="1">
        <f>IFERROR(VALUE(UseTable[[#This Row],[LAB_VALUE]]),0)</f>
        <v>10.1</v>
      </c>
      <c r="G808" s="1"/>
      <c r="H808" s="7"/>
    </row>
    <row r="809" spans="1:8" ht="12.5" x14ac:dyDescent="0.25">
      <c r="A809" s="1">
        <v>46</v>
      </c>
      <c r="B809" s="2">
        <v>41185</v>
      </c>
      <c r="C809" s="4" t="s">
        <v>85</v>
      </c>
      <c r="D809" s="1">
        <v>11.2</v>
      </c>
      <c r="E809" s="1">
        <f>IFERROR(VALUE(UseTable[[#This Row],[LAB_VALUE]]),0)</f>
        <v>11.2</v>
      </c>
      <c r="G809" s="1"/>
      <c r="H809" s="7"/>
    </row>
    <row r="810" spans="1:8" ht="12.5" x14ac:dyDescent="0.25">
      <c r="A810" s="1">
        <v>46</v>
      </c>
      <c r="B810" s="2">
        <v>41199</v>
      </c>
      <c r="C810" s="4" t="s">
        <v>85</v>
      </c>
      <c r="D810" s="1">
        <v>9.6</v>
      </c>
      <c r="E810" s="1">
        <f>IFERROR(VALUE(UseTable[[#This Row],[LAB_VALUE]]),0)</f>
        <v>9.6</v>
      </c>
      <c r="G810" s="1"/>
      <c r="H810" s="7"/>
    </row>
    <row r="811" spans="1:8" ht="12.5" x14ac:dyDescent="0.25">
      <c r="A811" s="1">
        <v>46</v>
      </c>
      <c r="B811" s="2">
        <v>41220</v>
      </c>
      <c r="C811" s="4" t="s">
        <v>85</v>
      </c>
      <c r="D811" s="1">
        <v>9.3000000000000007</v>
      </c>
      <c r="E811" s="1">
        <f>IFERROR(VALUE(UseTable[[#This Row],[LAB_VALUE]]),0)</f>
        <v>9.3000000000000007</v>
      </c>
      <c r="G811" s="1"/>
      <c r="H811" s="7"/>
    </row>
    <row r="812" spans="1:8" ht="12.5" x14ac:dyDescent="0.25">
      <c r="A812" s="1">
        <v>46</v>
      </c>
      <c r="B812" s="2">
        <v>41233</v>
      </c>
      <c r="C812" s="4" t="s">
        <v>85</v>
      </c>
      <c r="D812" s="1">
        <v>9.4</v>
      </c>
      <c r="E812" s="1">
        <f>IFERROR(VALUE(UseTable[[#This Row],[LAB_VALUE]]),0)</f>
        <v>9.4</v>
      </c>
      <c r="G812" s="1"/>
      <c r="H812" s="7"/>
    </row>
    <row r="813" spans="1:8" ht="12.5" x14ac:dyDescent="0.25">
      <c r="A813" s="1">
        <v>46</v>
      </c>
      <c r="B813" s="2">
        <v>41248</v>
      </c>
      <c r="C813" s="4" t="s">
        <v>85</v>
      </c>
      <c r="D813" s="1">
        <v>8.5</v>
      </c>
      <c r="E813" s="1">
        <f>IFERROR(VALUE(UseTable[[#This Row],[LAB_VALUE]]),0)</f>
        <v>8.5</v>
      </c>
      <c r="G813" s="1"/>
      <c r="H813" s="7"/>
    </row>
    <row r="814" spans="1:8" ht="12.5" x14ac:dyDescent="0.25">
      <c r="A814" s="1">
        <v>46</v>
      </c>
      <c r="B814" s="2">
        <v>41094</v>
      </c>
      <c r="C814" s="4" t="s">
        <v>86</v>
      </c>
      <c r="D814" s="1">
        <v>36</v>
      </c>
      <c r="E814" s="1">
        <f>IFERROR(VALUE(UseTable[[#This Row],[LAB_VALUE]]),0)</f>
        <v>36</v>
      </c>
      <c r="G814" s="1"/>
      <c r="H814" s="7"/>
    </row>
    <row r="815" spans="1:8" ht="12.5" x14ac:dyDescent="0.25">
      <c r="A815" s="1">
        <v>46</v>
      </c>
      <c r="B815" s="2">
        <v>41122</v>
      </c>
      <c r="C815" s="4" t="s">
        <v>86</v>
      </c>
      <c r="D815" s="1">
        <v>44</v>
      </c>
      <c r="E815" s="1">
        <f>IFERROR(VALUE(UseTable[[#This Row],[LAB_VALUE]]),0)</f>
        <v>44</v>
      </c>
      <c r="G815" s="1"/>
      <c r="H815" s="7"/>
    </row>
    <row r="816" spans="1:8" ht="12.5" x14ac:dyDescent="0.25">
      <c r="A816" s="1">
        <v>46</v>
      </c>
      <c r="B816" s="2">
        <v>41157</v>
      </c>
      <c r="C816" s="4" t="s">
        <v>86</v>
      </c>
      <c r="D816" s="1">
        <v>17</v>
      </c>
      <c r="E816" s="1">
        <f>IFERROR(VALUE(UseTable[[#This Row],[LAB_VALUE]]),0)</f>
        <v>17</v>
      </c>
      <c r="G816" s="1"/>
      <c r="H816" s="7"/>
    </row>
    <row r="817" spans="1:8" ht="12.5" x14ac:dyDescent="0.25">
      <c r="A817" s="1">
        <v>46</v>
      </c>
      <c r="B817" s="2">
        <v>41185</v>
      </c>
      <c r="C817" s="4" t="s">
        <v>86</v>
      </c>
      <c r="D817" s="1">
        <v>40</v>
      </c>
      <c r="E817" s="1">
        <f>IFERROR(VALUE(UseTable[[#This Row],[LAB_VALUE]]),0)</f>
        <v>40</v>
      </c>
      <c r="G817" s="1"/>
      <c r="H817" s="7"/>
    </row>
    <row r="818" spans="1:8" ht="12.5" x14ac:dyDescent="0.25">
      <c r="A818" s="1">
        <v>46</v>
      </c>
      <c r="B818" s="2">
        <v>41220</v>
      </c>
      <c r="C818" s="4" t="s">
        <v>86</v>
      </c>
      <c r="D818" s="1">
        <v>49</v>
      </c>
      <c r="E818" s="1">
        <f>IFERROR(VALUE(UseTable[[#This Row],[LAB_VALUE]]),0)</f>
        <v>49</v>
      </c>
      <c r="G818" s="1"/>
      <c r="H818" s="7"/>
    </row>
    <row r="819" spans="1:8" ht="12.5" x14ac:dyDescent="0.25">
      <c r="A819" s="1">
        <v>46</v>
      </c>
      <c r="B819" s="2">
        <v>41248</v>
      </c>
      <c r="C819" s="4" t="s">
        <v>86</v>
      </c>
      <c r="D819" s="1">
        <v>49</v>
      </c>
      <c r="E819" s="1">
        <f>IFERROR(VALUE(UseTable[[#This Row],[LAB_VALUE]]),0)</f>
        <v>49</v>
      </c>
      <c r="G819" s="1"/>
      <c r="H819" s="7"/>
    </row>
    <row r="820" spans="1:8" ht="12.5" x14ac:dyDescent="0.25">
      <c r="A820" s="1">
        <v>47</v>
      </c>
      <c r="B820" s="2">
        <v>41094</v>
      </c>
      <c r="C820" s="4" t="s">
        <v>84</v>
      </c>
      <c r="D820" s="1">
        <v>794</v>
      </c>
      <c r="E820" s="1">
        <f>IFERROR(VALUE(UseTable[[#This Row],[LAB_VALUE]]),0)</f>
        <v>794</v>
      </c>
      <c r="G820" s="1"/>
      <c r="H820" s="7"/>
    </row>
    <row r="821" spans="1:8" ht="12.5" x14ac:dyDescent="0.25">
      <c r="A821" s="1">
        <v>47</v>
      </c>
      <c r="B821" s="2">
        <v>41122</v>
      </c>
      <c r="C821" s="4" t="s">
        <v>84</v>
      </c>
      <c r="D821" s="1">
        <v>732</v>
      </c>
      <c r="E821" s="1">
        <f>IFERROR(VALUE(UseTable[[#This Row],[LAB_VALUE]]),0)</f>
        <v>732</v>
      </c>
      <c r="G821" s="1"/>
      <c r="H821" s="7"/>
    </row>
    <row r="822" spans="1:8" ht="12.5" x14ac:dyDescent="0.25">
      <c r="A822" s="1">
        <v>47</v>
      </c>
      <c r="B822" s="2">
        <v>41157</v>
      </c>
      <c r="C822" s="4" t="s">
        <v>84</v>
      </c>
      <c r="D822" s="1">
        <v>738</v>
      </c>
      <c r="E822" s="1">
        <f>IFERROR(VALUE(UseTable[[#This Row],[LAB_VALUE]]),0)</f>
        <v>738</v>
      </c>
      <c r="G822" s="1"/>
      <c r="H822" s="7"/>
    </row>
    <row r="823" spans="1:8" ht="12.5" x14ac:dyDescent="0.25">
      <c r="A823" s="1">
        <v>47</v>
      </c>
      <c r="B823" s="2">
        <v>41184</v>
      </c>
      <c r="C823" s="4" t="s">
        <v>84</v>
      </c>
      <c r="D823" s="1">
        <v>955</v>
      </c>
      <c r="E823" s="1">
        <f>IFERROR(VALUE(UseTable[[#This Row],[LAB_VALUE]]),0)</f>
        <v>955</v>
      </c>
      <c r="G823" s="1"/>
      <c r="H823" s="7"/>
    </row>
    <row r="824" spans="1:8" ht="12.5" x14ac:dyDescent="0.25">
      <c r="A824" s="1">
        <v>47</v>
      </c>
      <c r="B824" s="2">
        <v>41220</v>
      </c>
      <c r="C824" s="4" t="s">
        <v>84</v>
      </c>
      <c r="D824" s="1">
        <v>747</v>
      </c>
      <c r="E824" s="1">
        <f>IFERROR(VALUE(UseTable[[#This Row],[LAB_VALUE]]),0)</f>
        <v>747</v>
      </c>
      <c r="G824" s="1"/>
      <c r="H824" s="7"/>
    </row>
    <row r="825" spans="1:8" ht="12.5" x14ac:dyDescent="0.25">
      <c r="A825" s="1">
        <v>47</v>
      </c>
      <c r="B825" s="2">
        <v>41248</v>
      </c>
      <c r="C825" s="4" t="s">
        <v>84</v>
      </c>
      <c r="D825" s="1">
        <v>723</v>
      </c>
      <c r="E825" s="1">
        <f>IFERROR(VALUE(UseTable[[#This Row],[LAB_VALUE]]),0)</f>
        <v>723</v>
      </c>
      <c r="G825" s="1"/>
      <c r="H825" s="7"/>
    </row>
    <row r="826" spans="1:8" ht="12.5" x14ac:dyDescent="0.25">
      <c r="A826" s="1">
        <v>47</v>
      </c>
      <c r="B826" s="2">
        <v>41094</v>
      </c>
      <c r="C826" s="4" t="s">
        <v>85</v>
      </c>
      <c r="D826" s="1">
        <v>10.199999999999999</v>
      </c>
      <c r="E826" s="1">
        <f>IFERROR(VALUE(UseTable[[#This Row],[LAB_VALUE]]),0)</f>
        <v>10.199999999999999</v>
      </c>
      <c r="G826" s="1"/>
      <c r="H826" s="7"/>
    </row>
    <row r="827" spans="1:8" ht="12.5" x14ac:dyDescent="0.25">
      <c r="A827" s="1">
        <v>47</v>
      </c>
      <c r="B827" s="2">
        <v>41108</v>
      </c>
      <c r="C827" s="4" t="s">
        <v>85</v>
      </c>
      <c r="D827" s="1">
        <v>10.8</v>
      </c>
      <c r="E827" s="1">
        <f>IFERROR(VALUE(UseTable[[#This Row],[LAB_VALUE]]),0)</f>
        <v>10.8</v>
      </c>
      <c r="G827" s="1"/>
      <c r="H827" s="7"/>
    </row>
    <row r="828" spans="1:8" ht="12.5" x14ac:dyDescent="0.25">
      <c r="A828" s="1">
        <v>47</v>
      </c>
      <c r="B828" s="2">
        <v>41122</v>
      </c>
      <c r="C828" s="4" t="s">
        <v>85</v>
      </c>
      <c r="D828" s="1">
        <v>10.4</v>
      </c>
      <c r="E828" s="1">
        <f>IFERROR(VALUE(UseTable[[#This Row],[LAB_VALUE]]),0)</f>
        <v>10.4</v>
      </c>
      <c r="G828" s="1"/>
      <c r="H828" s="7"/>
    </row>
    <row r="829" spans="1:8" ht="12.5" x14ac:dyDescent="0.25">
      <c r="A829" s="1">
        <v>47</v>
      </c>
      <c r="B829" s="2">
        <v>41136</v>
      </c>
      <c r="C829" s="4" t="s">
        <v>85</v>
      </c>
      <c r="D829" s="1">
        <v>10.6</v>
      </c>
      <c r="E829" s="1">
        <f>IFERROR(VALUE(UseTable[[#This Row],[LAB_VALUE]]),0)</f>
        <v>10.6</v>
      </c>
      <c r="G829" s="1"/>
      <c r="H829" s="7"/>
    </row>
    <row r="830" spans="1:8" ht="12.5" x14ac:dyDescent="0.25">
      <c r="A830" s="1">
        <v>47</v>
      </c>
      <c r="B830" s="2">
        <v>41157</v>
      </c>
      <c r="C830" s="4" t="s">
        <v>85</v>
      </c>
      <c r="D830" s="1">
        <v>9.5</v>
      </c>
      <c r="E830" s="1">
        <f>IFERROR(VALUE(UseTable[[#This Row],[LAB_VALUE]]),0)</f>
        <v>9.5</v>
      </c>
      <c r="G830" s="1"/>
      <c r="H830" s="7"/>
    </row>
    <row r="831" spans="1:8" ht="12.5" x14ac:dyDescent="0.25">
      <c r="A831" s="1">
        <v>47</v>
      </c>
      <c r="B831" s="2">
        <v>41171</v>
      </c>
      <c r="C831" s="4" t="s">
        <v>85</v>
      </c>
      <c r="D831" s="1">
        <v>9.4</v>
      </c>
      <c r="E831" s="1">
        <f>IFERROR(VALUE(UseTable[[#This Row],[LAB_VALUE]]),0)</f>
        <v>9.4</v>
      </c>
      <c r="G831" s="1"/>
      <c r="H831" s="7"/>
    </row>
    <row r="832" spans="1:8" ht="12.5" x14ac:dyDescent="0.25">
      <c r="A832" s="1">
        <v>47</v>
      </c>
      <c r="B832" s="2">
        <v>41184</v>
      </c>
      <c r="C832" s="4" t="s">
        <v>85</v>
      </c>
      <c r="D832" s="1">
        <v>9.3000000000000007</v>
      </c>
      <c r="E832" s="1">
        <f>IFERROR(VALUE(UseTable[[#This Row],[LAB_VALUE]]),0)</f>
        <v>9.3000000000000007</v>
      </c>
      <c r="G832" s="1"/>
      <c r="H832" s="7"/>
    </row>
    <row r="833" spans="1:8" ht="12.5" x14ac:dyDescent="0.25">
      <c r="A833" s="1">
        <v>47</v>
      </c>
      <c r="B833" s="2">
        <v>41199</v>
      </c>
      <c r="C833" s="4" t="s">
        <v>85</v>
      </c>
      <c r="D833" s="1">
        <v>8.4</v>
      </c>
      <c r="E833" s="1">
        <f>IFERROR(VALUE(UseTable[[#This Row],[LAB_VALUE]]),0)</f>
        <v>8.4</v>
      </c>
      <c r="G833" s="1"/>
      <c r="H833" s="7"/>
    </row>
    <row r="834" spans="1:8" ht="12.5" x14ac:dyDescent="0.25">
      <c r="A834" s="1">
        <v>47</v>
      </c>
      <c r="B834" s="2">
        <v>41220</v>
      </c>
      <c r="C834" s="4" t="s">
        <v>85</v>
      </c>
      <c r="D834" s="1">
        <v>8</v>
      </c>
      <c r="E834" s="1">
        <f>IFERROR(VALUE(UseTable[[#This Row],[LAB_VALUE]]),0)</f>
        <v>8</v>
      </c>
      <c r="G834" s="1"/>
      <c r="H834" s="7"/>
    </row>
    <row r="835" spans="1:8" ht="12.5" x14ac:dyDescent="0.25">
      <c r="A835" s="1">
        <v>47</v>
      </c>
      <c r="B835" s="2">
        <v>41233</v>
      </c>
      <c r="C835" s="4" t="s">
        <v>85</v>
      </c>
      <c r="D835" s="1">
        <v>6.6</v>
      </c>
      <c r="E835" s="1">
        <f>IFERROR(VALUE(UseTable[[#This Row],[LAB_VALUE]]),0)</f>
        <v>6.6</v>
      </c>
      <c r="G835" s="1"/>
      <c r="H835" s="7"/>
    </row>
    <row r="836" spans="1:8" ht="12.5" x14ac:dyDescent="0.25">
      <c r="A836" s="1">
        <v>47</v>
      </c>
      <c r="B836" s="2">
        <v>41239</v>
      </c>
      <c r="C836" s="4" t="s">
        <v>85</v>
      </c>
      <c r="D836" s="1">
        <v>9.1999999999999993</v>
      </c>
      <c r="E836" s="1">
        <f>IFERROR(VALUE(UseTable[[#This Row],[LAB_VALUE]]),0)</f>
        <v>9.1999999999999993</v>
      </c>
      <c r="G836" s="1"/>
      <c r="H836" s="7"/>
    </row>
    <row r="837" spans="1:8" ht="12.5" x14ac:dyDescent="0.25">
      <c r="A837" s="1">
        <v>47</v>
      </c>
      <c r="B837" s="2">
        <v>41248</v>
      </c>
      <c r="C837" s="4" t="s">
        <v>85</v>
      </c>
      <c r="D837" s="1">
        <v>9.3000000000000007</v>
      </c>
      <c r="E837" s="1">
        <f>IFERROR(VALUE(UseTable[[#This Row],[LAB_VALUE]]),0)</f>
        <v>9.3000000000000007</v>
      </c>
      <c r="G837" s="1"/>
      <c r="H837" s="7"/>
    </row>
    <row r="838" spans="1:8" ht="12.5" x14ac:dyDescent="0.25">
      <c r="A838" s="1">
        <v>47</v>
      </c>
      <c r="B838" s="2">
        <v>41094</v>
      </c>
      <c r="C838" s="4" t="s">
        <v>86</v>
      </c>
      <c r="D838" s="1">
        <v>25</v>
      </c>
      <c r="E838" s="1">
        <f>IFERROR(VALUE(UseTable[[#This Row],[LAB_VALUE]]),0)</f>
        <v>25</v>
      </c>
      <c r="G838" s="1"/>
      <c r="H838" s="7"/>
    </row>
    <row r="839" spans="1:8" ht="12.5" x14ac:dyDescent="0.25">
      <c r="A839" s="1">
        <v>47</v>
      </c>
      <c r="B839" s="2">
        <v>41122</v>
      </c>
      <c r="C839" s="4" t="s">
        <v>86</v>
      </c>
      <c r="D839" s="1">
        <v>30</v>
      </c>
      <c r="E839" s="1">
        <f>IFERROR(VALUE(UseTable[[#This Row],[LAB_VALUE]]),0)</f>
        <v>30</v>
      </c>
      <c r="G839" s="1"/>
      <c r="H839" s="7"/>
    </row>
    <row r="840" spans="1:8" ht="12.5" x14ac:dyDescent="0.25">
      <c r="A840" s="1">
        <v>48</v>
      </c>
      <c r="B840" s="2">
        <v>41094</v>
      </c>
      <c r="C840" s="4" t="s">
        <v>84</v>
      </c>
      <c r="D840" s="1">
        <v>904</v>
      </c>
      <c r="E840" s="1">
        <f>IFERROR(VALUE(UseTable[[#This Row],[LAB_VALUE]]),0)</f>
        <v>904</v>
      </c>
      <c r="G840" s="1"/>
      <c r="H840" s="7"/>
    </row>
    <row r="841" spans="1:8" ht="12.5" x14ac:dyDescent="0.25">
      <c r="A841" s="1">
        <v>48</v>
      </c>
      <c r="B841" s="2">
        <v>41122</v>
      </c>
      <c r="C841" s="4" t="s">
        <v>84</v>
      </c>
      <c r="D841" s="1">
        <v>810</v>
      </c>
      <c r="E841" s="1">
        <f>IFERROR(VALUE(UseTable[[#This Row],[LAB_VALUE]]),0)</f>
        <v>810</v>
      </c>
      <c r="G841" s="1"/>
      <c r="H841" s="7"/>
    </row>
    <row r="842" spans="1:8" ht="12.5" x14ac:dyDescent="0.25">
      <c r="A842" s="1">
        <v>48</v>
      </c>
      <c r="B842" s="2">
        <v>41157</v>
      </c>
      <c r="C842" s="4" t="s">
        <v>84</v>
      </c>
      <c r="D842" s="1">
        <v>909</v>
      </c>
      <c r="E842" s="1">
        <f>IFERROR(VALUE(UseTable[[#This Row],[LAB_VALUE]]),0)</f>
        <v>909</v>
      </c>
      <c r="G842" s="1"/>
      <c r="H842" s="7"/>
    </row>
    <row r="843" spans="1:8" ht="12.5" x14ac:dyDescent="0.25">
      <c r="A843" s="1">
        <v>48</v>
      </c>
      <c r="B843" s="2">
        <v>41185</v>
      </c>
      <c r="C843" s="4" t="s">
        <v>84</v>
      </c>
      <c r="D843" s="1">
        <v>959</v>
      </c>
      <c r="E843" s="1">
        <f>IFERROR(VALUE(UseTable[[#This Row],[LAB_VALUE]]),0)</f>
        <v>959</v>
      </c>
      <c r="G843" s="1"/>
      <c r="H843" s="7"/>
    </row>
    <row r="844" spans="1:8" ht="12.5" x14ac:dyDescent="0.25">
      <c r="A844" s="1">
        <v>48</v>
      </c>
      <c r="B844" s="2">
        <v>41220</v>
      </c>
      <c r="C844" s="4" t="s">
        <v>84</v>
      </c>
      <c r="D844" s="1">
        <v>930</v>
      </c>
      <c r="E844" s="1">
        <f>IFERROR(VALUE(UseTable[[#This Row],[LAB_VALUE]]),0)</f>
        <v>930</v>
      </c>
      <c r="G844" s="1"/>
      <c r="H844" s="7"/>
    </row>
    <row r="845" spans="1:8" ht="12.5" x14ac:dyDescent="0.25">
      <c r="A845" s="1">
        <v>48</v>
      </c>
      <c r="B845" s="2">
        <v>41248</v>
      </c>
      <c r="C845" s="4" t="s">
        <v>84</v>
      </c>
      <c r="D845" s="1">
        <v>785</v>
      </c>
      <c r="E845" s="1">
        <f>IFERROR(VALUE(UseTable[[#This Row],[LAB_VALUE]]),0)</f>
        <v>785</v>
      </c>
      <c r="G845" s="1"/>
      <c r="H845" s="7"/>
    </row>
    <row r="846" spans="1:8" ht="12.5" x14ac:dyDescent="0.25">
      <c r="A846" s="1">
        <v>48</v>
      </c>
      <c r="B846" s="2">
        <v>41092</v>
      </c>
      <c r="C846" s="4" t="s">
        <v>85</v>
      </c>
      <c r="D846" s="1">
        <v>10.8</v>
      </c>
      <c r="E846" s="1">
        <f>IFERROR(VALUE(UseTable[[#This Row],[LAB_VALUE]]),0)</f>
        <v>10.8</v>
      </c>
      <c r="G846" s="1"/>
      <c r="H846" s="7"/>
    </row>
    <row r="847" spans="1:8" ht="12.5" x14ac:dyDescent="0.25">
      <c r="A847" s="1">
        <v>48</v>
      </c>
      <c r="B847" s="2">
        <v>41094</v>
      </c>
      <c r="C847" s="4" t="s">
        <v>85</v>
      </c>
      <c r="D847" s="1">
        <v>10.3</v>
      </c>
      <c r="E847" s="1">
        <f>IFERROR(VALUE(UseTable[[#This Row],[LAB_VALUE]]),0)</f>
        <v>10.3</v>
      </c>
      <c r="G847" s="1"/>
      <c r="H847" s="7"/>
    </row>
    <row r="848" spans="1:8" ht="12.5" x14ac:dyDescent="0.25">
      <c r="A848" s="1">
        <v>48</v>
      </c>
      <c r="B848" s="2">
        <v>41108</v>
      </c>
      <c r="C848" s="4" t="s">
        <v>85</v>
      </c>
      <c r="D848" s="1">
        <v>11</v>
      </c>
      <c r="E848" s="1">
        <f>IFERROR(VALUE(UseTable[[#This Row],[LAB_VALUE]]),0)</f>
        <v>11</v>
      </c>
      <c r="G848" s="1"/>
      <c r="H848" s="7"/>
    </row>
    <row r="849" spans="1:8" ht="12.5" x14ac:dyDescent="0.25">
      <c r="A849" s="1">
        <v>48</v>
      </c>
      <c r="B849" s="2">
        <v>41122</v>
      </c>
      <c r="C849" s="4" t="s">
        <v>85</v>
      </c>
      <c r="D849" s="1">
        <v>11.3</v>
      </c>
      <c r="E849" s="1">
        <f>IFERROR(VALUE(UseTable[[#This Row],[LAB_VALUE]]),0)</f>
        <v>11.3</v>
      </c>
      <c r="G849" s="1"/>
      <c r="H849" s="7"/>
    </row>
    <row r="850" spans="1:8" ht="12.5" x14ac:dyDescent="0.25">
      <c r="A850" s="1">
        <v>48</v>
      </c>
      <c r="B850" s="2">
        <v>41136</v>
      </c>
      <c r="C850" s="4" t="s">
        <v>85</v>
      </c>
      <c r="D850" s="1">
        <v>11.8</v>
      </c>
      <c r="E850" s="1">
        <f>IFERROR(VALUE(UseTable[[#This Row],[LAB_VALUE]]),0)</f>
        <v>11.8</v>
      </c>
      <c r="G850" s="1"/>
      <c r="H850" s="7"/>
    </row>
    <row r="851" spans="1:8" ht="12.5" x14ac:dyDescent="0.25">
      <c r="A851" s="1">
        <v>48</v>
      </c>
      <c r="B851" s="2">
        <v>41143</v>
      </c>
      <c r="C851" s="4" t="s">
        <v>85</v>
      </c>
      <c r="D851" s="1">
        <v>11.4</v>
      </c>
      <c r="E851" s="1">
        <f>IFERROR(VALUE(UseTable[[#This Row],[LAB_VALUE]]),0)</f>
        <v>11.4</v>
      </c>
      <c r="G851" s="1"/>
      <c r="H851" s="7"/>
    </row>
    <row r="852" spans="1:8" ht="12.5" x14ac:dyDescent="0.25">
      <c r="A852" s="1">
        <v>48</v>
      </c>
      <c r="B852" s="2">
        <v>41157</v>
      </c>
      <c r="C852" s="4" t="s">
        <v>85</v>
      </c>
      <c r="D852" s="1">
        <v>10.4</v>
      </c>
      <c r="E852" s="1">
        <f>IFERROR(VALUE(UseTable[[#This Row],[LAB_VALUE]]),0)</f>
        <v>10.4</v>
      </c>
      <c r="G852" s="1"/>
      <c r="H852" s="7"/>
    </row>
    <row r="853" spans="1:8" ht="12.5" x14ac:dyDescent="0.25">
      <c r="A853" s="1">
        <v>48</v>
      </c>
      <c r="B853" s="2">
        <v>41171</v>
      </c>
      <c r="C853" s="4" t="s">
        <v>85</v>
      </c>
      <c r="D853" s="1">
        <v>11.1</v>
      </c>
      <c r="E853" s="1">
        <f>IFERROR(VALUE(UseTable[[#This Row],[LAB_VALUE]]),0)</f>
        <v>11.1</v>
      </c>
      <c r="G853" s="1"/>
      <c r="H853" s="7"/>
    </row>
    <row r="854" spans="1:8" ht="12.5" x14ac:dyDescent="0.25">
      <c r="A854" s="1">
        <v>48</v>
      </c>
      <c r="B854" s="2">
        <v>41185</v>
      </c>
      <c r="C854" s="4" t="s">
        <v>85</v>
      </c>
      <c r="D854" s="1">
        <v>11.3</v>
      </c>
      <c r="E854" s="1">
        <f>IFERROR(VALUE(UseTable[[#This Row],[LAB_VALUE]]),0)</f>
        <v>11.3</v>
      </c>
      <c r="G854" s="1"/>
      <c r="H854" s="7"/>
    </row>
    <row r="855" spans="1:8" ht="12.5" x14ac:dyDescent="0.25">
      <c r="A855" s="1">
        <v>48</v>
      </c>
      <c r="B855" s="2">
        <v>41199</v>
      </c>
      <c r="C855" s="4" t="s">
        <v>85</v>
      </c>
      <c r="D855" s="1">
        <v>11.5</v>
      </c>
      <c r="E855" s="1">
        <f>IFERROR(VALUE(UseTable[[#This Row],[LAB_VALUE]]),0)</f>
        <v>11.5</v>
      </c>
      <c r="G855" s="1"/>
      <c r="H855" s="7"/>
    </row>
    <row r="856" spans="1:8" ht="12.5" x14ac:dyDescent="0.25">
      <c r="A856" s="1">
        <v>48</v>
      </c>
      <c r="B856" s="2">
        <v>41220</v>
      </c>
      <c r="C856" s="4" t="s">
        <v>85</v>
      </c>
      <c r="D856" s="1">
        <v>9.6</v>
      </c>
      <c r="E856" s="1">
        <f>IFERROR(VALUE(UseTable[[#This Row],[LAB_VALUE]]),0)</f>
        <v>9.6</v>
      </c>
      <c r="G856" s="1"/>
      <c r="H856" s="7"/>
    </row>
    <row r="857" spans="1:8" ht="12.5" x14ac:dyDescent="0.25">
      <c r="A857" s="1">
        <v>48</v>
      </c>
      <c r="B857" s="2">
        <v>41233</v>
      </c>
      <c r="C857" s="4" t="s">
        <v>85</v>
      </c>
      <c r="D857" s="1">
        <v>7.6</v>
      </c>
      <c r="E857" s="1">
        <f>IFERROR(VALUE(UseTable[[#This Row],[LAB_VALUE]]),0)</f>
        <v>7.6</v>
      </c>
      <c r="G857" s="1"/>
      <c r="H857" s="7"/>
    </row>
    <row r="858" spans="1:8" ht="12.5" x14ac:dyDescent="0.25">
      <c r="A858" s="1">
        <v>48</v>
      </c>
      <c r="B858" s="2">
        <v>41234</v>
      </c>
      <c r="C858" s="4" t="s">
        <v>85</v>
      </c>
      <c r="D858" s="1">
        <v>8.8000000000000007</v>
      </c>
      <c r="E858" s="1">
        <f>IFERROR(VALUE(UseTable[[#This Row],[LAB_VALUE]]),0)</f>
        <v>8.8000000000000007</v>
      </c>
      <c r="G858" s="1"/>
      <c r="H858" s="7"/>
    </row>
    <row r="859" spans="1:8" ht="12.5" x14ac:dyDescent="0.25">
      <c r="A859" s="1">
        <v>48</v>
      </c>
      <c r="B859" s="2">
        <v>41239</v>
      </c>
      <c r="C859" s="4" t="s">
        <v>85</v>
      </c>
      <c r="D859" s="1">
        <v>8.6999999999999993</v>
      </c>
      <c r="E859" s="1">
        <f>IFERROR(VALUE(UseTable[[#This Row],[LAB_VALUE]]),0)</f>
        <v>8.6999999999999993</v>
      </c>
      <c r="G859" s="1"/>
      <c r="H859" s="7"/>
    </row>
    <row r="860" spans="1:8" ht="12.5" x14ac:dyDescent="0.25">
      <c r="A860" s="1">
        <v>48</v>
      </c>
      <c r="B860" s="2">
        <v>41248</v>
      </c>
      <c r="C860" s="4" t="s">
        <v>85</v>
      </c>
      <c r="D860" s="1">
        <v>9.6</v>
      </c>
      <c r="E860" s="1">
        <f>IFERROR(VALUE(UseTable[[#This Row],[LAB_VALUE]]),0)</f>
        <v>9.6</v>
      </c>
      <c r="G860" s="1"/>
      <c r="H860" s="7"/>
    </row>
    <row r="861" spans="1:8" ht="12.5" x14ac:dyDescent="0.25">
      <c r="A861" s="1">
        <v>48</v>
      </c>
      <c r="B861" s="2">
        <v>41094</v>
      </c>
      <c r="C861" s="4" t="s">
        <v>86</v>
      </c>
      <c r="D861" s="1">
        <v>28</v>
      </c>
      <c r="E861" s="1">
        <f>IFERROR(VALUE(UseTable[[#This Row],[LAB_VALUE]]),0)</f>
        <v>28</v>
      </c>
      <c r="G861" s="1"/>
      <c r="H861" s="7"/>
    </row>
    <row r="862" spans="1:8" ht="12.5" x14ac:dyDescent="0.25">
      <c r="A862" s="1">
        <v>48</v>
      </c>
      <c r="B862" s="2">
        <v>41122</v>
      </c>
      <c r="C862" s="4" t="s">
        <v>86</v>
      </c>
      <c r="D862" s="1">
        <v>24</v>
      </c>
      <c r="E862" s="1">
        <f>IFERROR(VALUE(UseTable[[#This Row],[LAB_VALUE]]),0)</f>
        <v>24</v>
      </c>
      <c r="G862" s="1"/>
      <c r="H862" s="7"/>
    </row>
    <row r="863" spans="1:8" ht="12.5" x14ac:dyDescent="0.25">
      <c r="A863" s="1">
        <v>48</v>
      </c>
      <c r="B863" s="2">
        <v>41157</v>
      </c>
      <c r="C863" s="4" t="s">
        <v>86</v>
      </c>
      <c r="D863" s="1">
        <v>61</v>
      </c>
      <c r="E863" s="1">
        <f>IFERROR(VALUE(UseTable[[#This Row],[LAB_VALUE]]),0)</f>
        <v>61</v>
      </c>
      <c r="G863" s="1"/>
      <c r="H863" s="7"/>
    </row>
    <row r="864" spans="1:8" ht="12.5" x14ac:dyDescent="0.25">
      <c r="A864" s="1">
        <v>48</v>
      </c>
      <c r="B864" s="2">
        <v>41185</v>
      </c>
      <c r="C864" s="4" t="s">
        <v>86</v>
      </c>
      <c r="D864" s="1">
        <v>71</v>
      </c>
      <c r="E864" s="1">
        <f>IFERROR(VALUE(UseTable[[#This Row],[LAB_VALUE]]),0)</f>
        <v>71</v>
      </c>
      <c r="G864" s="1"/>
      <c r="H864" s="7"/>
    </row>
    <row r="865" spans="1:8" ht="12.5" x14ac:dyDescent="0.25">
      <c r="A865" s="1">
        <v>48</v>
      </c>
      <c r="B865" s="2">
        <v>41220</v>
      </c>
      <c r="C865" s="4" t="s">
        <v>86</v>
      </c>
      <c r="D865" s="1">
        <v>42</v>
      </c>
      <c r="E865" s="1">
        <f>IFERROR(VALUE(UseTable[[#This Row],[LAB_VALUE]]),0)</f>
        <v>42</v>
      </c>
      <c r="G865" s="1"/>
      <c r="H865" s="7"/>
    </row>
    <row r="866" spans="1:8" ht="12.5" x14ac:dyDescent="0.25">
      <c r="A866" s="1">
        <v>48</v>
      </c>
      <c r="B866" s="2">
        <v>41248</v>
      </c>
      <c r="C866" s="4" t="s">
        <v>86</v>
      </c>
      <c r="D866" s="1">
        <v>45</v>
      </c>
      <c r="E866" s="1">
        <f>IFERROR(VALUE(UseTable[[#This Row],[LAB_VALUE]]),0)</f>
        <v>45</v>
      </c>
      <c r="G866" s="1"/>
      <c r="H866" s="7"/>
    </row>
    <row r="867" spans="1:8" ht="12.5" x14ac:dyDescent="0.25">
      <c r="A867" s="1">
        <v>49</v>
      </c>
      <c r="B867" s="2">
        <v>41095</v>
      </c>
      <c r="C867" s="4" t="s">
        <v>84</v>
      </c>
      <c r="D867" s="1">
        <v>882</v>
      </c>
      <c r="E867" s="1">
        <f>IFERROR(VALUE(UseTable[[#This Row],[LAB_VALUE]]),0)</f>
        <v>882</v>
      </c>
      <c r="G867" s="1"/>
      <c r="H867" s="7"/>
    </row>
    <row r="868" spans="1:8" ht="12.5" x14ac:dyDescent="0.25">
      <c r="A868" s="1">
        <v>49</v>
      </c>
      <c r="B868" s="2">
        <v>41123</v>
      </c>
      <c r="C868" s="4" t="s">
        <v>84</v>
      </c>
      <c r="D868" s="1">
        <v>941</v>
      </c>
      <c r="E868" s="1">
        <f>IFERROR(VALUE(UseTable[[#This Row],[LAB_VALUE]]),0)</f>
        <v>941</v>
      </c>
      <c r="G868" s="1"/>
      <c r="H868" s="7"/>
    </row>
    <row r="869" spans="1:8" ht="12.5" x14ac:dyDescent="0.25">
      <c r="A869" s="1">
        <v>49</v>
      </c>
      <c r="B869" s="2">
        <v>41156</v>
      </c>
      <c r="C869" s="4" t="s">
        <v>84</v>
      </c>
      <c r="D869" s="1">
        <v>1316</v>
      </c>
      <c r="E869" s="1">
        <f>IFERROR(VALUE(UseTable[[#This Row],[LAB_VALUE]]),0)</f>
        <v>1316</v>
      </c>
      <c r="G869" s="1"/>
      <c r="H869" s="7"/>
    </row>
    <row r="870" spans="1:8" ht="12.5" x14ac:dyDescent="0.25">
      <c r="A870" s="1">
        <v>49</v>
      </c>
      <c r="B870" s="2">
        <v>41095</v>
      </c>
      <c r="C870" s="4" t="s">
        <v>85</v>
      </c>
      <c r="D870" s="1">
        <v>12.3</v>
      </c>
      <c r="E870" s="1">
        <f>IFERROR(VALUE(UseTable[[#This Row],[LAB_VALUE]]),0)</f>
        <v>12.3</v>
      </c>
      <c r="G870" s="1"/>
      <c r="H870" s="7"/>
    </row>
    <row r="871" spans="1:8" ht="12.5" x14ac:dyDescent="0.25">
      <c r="A871" s="1">
        <v>49</v>
      </c>
      <c r="B871" s="2">
        <v>41109</v>
      </c>
      <c r="C871" s="4" t="s">
        <v>85</v>
      </c>
      <c r="D871" s="1">
        <v>10.6</v>
      </c>
      <c r="E871" s="1">
        <f>IFERROR(VALUE(UseTable[[#This Row],[LAB_VALUE]]),0)</f>
        <v>10.6</v>
      </c>
      <c r="G871" s="1"/>
      <c r="H871" s="7"/>
    </row>
    <row r="872" spans="1:8" ht="12.5" x14ac:dyDescent="0.25">
      <c r="A872" s="1">
        <v>49</v>
      </c>
      <c r="B872" s="2">
        <v>41123</v>
      </c>
      <c r="C872" s="4" t="s">
        <v>85</v>
      </c>
      <c r="D872" s="1">
        <v>10.199999999999999</v>
      </c>
      <c r="E872" s="1">
        <f>IFERROR(VALUE(UseTable[[#This Row],[LAB_VALUE]]),0)</f>
        <v>10.199999999999999</v>
      </c>
      <c r="G872" s="1"/>
      <c r="H872" s="7"/>
    </row>
    <row r="873" spans="1:8" ht="12.5" x14ac:dyDescent="0.25">
      <c r="A873" s="1">
        <v>49</v>
      </c>
      <c r="B873" s="2">
        <v>41137</v>
      </c>
      <c r="C873" s="4" t="s">
        <v>85</v>
      </c>
      <c r="D873" s="1">
        <v>10.5</v>
      </c>
      <c r="E873" s="1">
        <f>IFERROR(VALUE(UseTable[[#This Row],[LAB_VALUE]]),0)</f>
        <v>10.5</v>
      </c>
      <c r="G873" s="1"/>
      <c r="H873" s="7"/>
    </row>
    <row r="874" spans="1:8" ht="12.5" x14ac:dyDescent="0.25">
      <c r="A874" s="1">
        <v>49</v>
      </c>
      <c r="B874" s="2">
        <v>41156</v>
      </c>
      <c r="C874" s="4" t="s">
        <v>85</v>
      </c>
      <c r="D874" s="1">
        <v>10.199999999999999</v>
      </c>
      <c r="E874" s="1">
        <f>IFERROR(VALUE(UseTable[[#This Row],[LAB_VALUE]]),0)</f>
        <v>10.199999999999999</v>
      </c>
      <c r="G874" s="1"/>
      <c r="H874" s="7"/>
    </row>
    <row r="875" spans="1:8" ht="12.5" x14ac:dyDescent="0.25">
      <c r="A875" s="1">
        <v>49</v>
      </c>
      <c r="B875" s="2">
        <v>41095</v>
      </c>
      <c r="C875" s="4" t="s">
        <v>86</v>
      </c>
      <c r="D875" s="1">
        <v>15</v>
      </c>
      <c r="E875" s="1">
        <f>IFERROR(VALUE(UseTable[[#This Row],[LAB_VALUE]]),0)</f>
        <v>15</v>
      </c>
      <c r="G875" s="1"/>
      <c r="H875" s="7"/>
    </row>
    <row r="876" spans="1:8" ht="12.5" x14ac:dyDescent="0.25">
      <c r="A876" s="1">
        <v>49</v>
      </c>
      <c r="B876" s="2">
        <v>41123</v>
      </c>
      <c r="C876" s="4" t="s">
        <v>86</v>
      </c>
      <c r="D876" s="1">
        <v>17</v>
      </c>
      <c r="E876" s="1">
        <f>IFERROR(VALUE(UseTable[[#This Row],[LAB_VALUE]]),0)</f>
        <v>17</v>
      </c>
      <c r="G876" s="1"/>
      <c r="H876" s="7"/>
    </row>
    <row r="877" spans="1:8" ht="12.5" x14ac:dyDescent="0.25">
      <c r="A877" s="1">
        <v>49</v>
      </c>
      <c r="B877" s="2">
        <v>41156</v>
      </c>
      <c r="C877" s="4" t="s">
        <v>86</v>
      </c>
      <c r="D877" s="1">
        <v>3</v>
      </c>
      <c r="E877" s="1">
        <f>IFERROR(VALUE(UseTable[[#This Row],[LAB_VALUE]]),0)</f>
        <v>3</v>
      </c>
      <c r="G877" s="1"/>
      <c r="H877" s="7"/>
    </row>
    <row r="878" spans="1:8" ht="12.5" x14ac:dyDescent="0.25">
      <c r="A878" s="1">
        <v>50</v>
      </c>
      <c r="B878" s="2">
        <v>41095</v>
      </c>
      <c r="C878" s="4" t="s">
        <v>84</v>
      </c>
      <c r="D878" s="1">
        <v>631</v>
      </c>
      <c r="E878" s="1">
        <f>IFERROR(VALUE(UseTable[[#This Row],[LAB_VALUE]]),0)</f>
        <v>631</v>
      </c>
      <c r="G878" s="1"/>
      <c r="H878" s="7"/>
    </row>
    <row r="879" spans="1:8" ht="12.5" x14ac:dyDescent="0.25">
      <c r="A879" s="1">
        <v>50</v>
      </c>
      <c r="B879" s="2">
        <v>41123</v>
      </c>
      <c r="C879" s="4" t="s">
        <v>84</v>
      </c>
      <c r="D879" s="1">
        <v>812</v>
      </c>
      <c r="E879" s="1">
        <f>IFERROR(VALUE(UseTable[[#This Row],[LAB_VALUE]]),0)</f>
        <v>812</v>
      </c>
      <c r="G879" s="1"/>
      <c r="H879" s="7"/>
    </row>
    <row r="880" spans="1:8" ht="12.5" x14ac:dyDescent="0.25">
      <c r="A880" s="1">
        <v>50</v>
      </c>
      <c r="B880" s="2">
        <v>41156</v>
      </c>
      <c r="C880" s="4" t="s">
        <v>84</v>
      </c>
      <c r="D880" s="1">
        <v>475</v>
      </c>
      <c r="E880" s="1">
        <f>IFERROR(VALUE(UseTable[[#This Row],[LAB_VALUE]]),0)</f>
        <v>475</v>
      </c>
      <c r="G880" s="1"/>
      <c r="H880" s="7"/>
    </row>
    <row r="881" spans="1:8" ht="12.5" x14ac:dyDescent="0.25">
      <c r="A881" s="1">
        <v>50</v>
      </c>
      <c r="B881" s="2">
        <v>41095</v>
      </c>
      <c r="C881" s="4" t="s">
        <v>85</v>
      </c>
      <c r="D881" s="1">
        <v>10.8</v>
      </c>
      <c r="E881" s="1">
        <f>IFERROR(VALUE(UseTable[[#This Row],[LAB_VALUE]]),0)</f>
        <v>10.8</v>
      </c>
      <c r="G881" s="1"/>
      <c r="H881" s="7"/>
    </row>
    <row r="882" spans="1:8" ht="12.5" x14ac:dyDescent="0.25">
      <c r="A882" s="1">
        <v>50</v>
      </c>
      <c r="B882" s="2">
        <v>41109</v>
      </c>
      <c r="C882" s="4" t="s">
        <v>85</v>
      </c>
      <c r="D882" s="1">
        <v>12.3</v>
      </c>
      <c r="E882" s="1">
        <f>IFERROR(VALUE(UseTable[[#This Row],[LAB_VALUE]]),0)</f>
        <v>12.3</v>
      </c>
      <c r="G882" s="1"/>
      <c r="H882" s="7"/>
    </row>
    <row r="883" spans="1:8" ht="12.5" x14ac:dyDescent="0.25">
      <c r="A883" s="1">
        <v>50</v>
      </c>
      <c r="B883" s="2">
        <v>41116</v>
      </c>
      <c r="C883" s="4" t="s">
        <v>85</v>
      </c>
      <c r="D883" s="1">
        <v>11</v>
      </c>
      <c r="E883" s="1">
        <f>IFERROR(VALUE(UseTable[[#This Row],[LAB_VALUE]]),0)</f>
        <v>11</v>
      </c>
      <c r="G883" s="1"/>
      <c r="H883" s="7"/>
    </row>
    <row r="884" spans="1:8" ht="12.5" x14ac:dyDescent="0.25">
      <c r="A884" s="1">
        <v>50</v>
      </c>
      <c r="B884" s="2">
        <v>41123</v>
      </c>
      <c r="C884" s="4" t="s">
        <v>85</v>
      </c>
      <c r="D884" s="1">
        <v>10.199999999999999</v>
      </c>
      <c r="E884" s="1">
        <f>IFERROR(VALUE(UseTable[[#This Row],[LAB_VALUE]]),0)</f>
        <v>10.199999999999999</v>
      </c>
      <c r="G884" s="1"/>
      <c r="H884" s="7"/>
    </row>
    <row r="885" spans="1:8" ht="12.5" x14ac:dyDescent="0.25">
      <c r="A885" s="1">
        <v>50</v>
      </c>
      <c r="B885" s="2">
        <v>41137</v>
      </c>
      <c r="C885" s="4" t="s">
        <v>85</v>
      </c>
      <c r="D885" s="1">
        <v>10.5</v>
      </c>
      <c r="E885" s="1">
        <f>IFERROR(VALUE(UseTable[[#This Row],[LAB_VALUE]]),0)</f>
        <v>10.5</v>
      </c>
      <c r="G885" s="1"/>
      <c r="H885" s="7"/>
    </row>
    <row r="886" spans="1:8" ht="12.5" x14ac:dyDescent="0.25">
      <c r="A886" s="1">
        <v>50</v>
      </c>
      <c r="B886" s="2">
        <v>41156</v>
      </c>
      <c r="C886" s="4" t="s">
        <v>85</v>
      </c>
      <c r="D886" s="1">
        <v>11.3</v>
      </c>
      <c r="E886" s="1">
        <f>IFERROR(VALUE(UseTable[[#This Row],[LAB_VALUE]]),0)</f>
        <v>11.3</v>
      </c>
      <c r="G886" s="1"/>
      <c r="H886" s="7"/>
    </row>
    <row r="887" spans="1:8" ht="12.5" x14ac:dyDescent="0.25">
      <c r="A887" s="1">
        <v>50</v>
      </c>
      <c r="B887" s="2">
        <v>41095</v>
      </c>
      <c r="C887" s="4" t="s">
        <v>86</v>
      </c>
      <c r="D887" s="1">
        <v>28</v>
      </c>
      <c r="E887" s="1">
        <f>IFERROR(VALUE(UseTable[[#This Row],[LAB_VALUE]]),0)</f>
        <v>28</v>
      </c>
      <c r="G887" s="1"/>
      <c r="H887" s="7"/>
    </row>
    <row r="888" spans="1:8" ht="12.5" x14ac:dyDescent="0.25">
      <c r="A888" s="1">
        <v>50</v>
      </c>
      <c r="B888" s="2">
        <v>41123</v>
      </c>
      <c r="C888" s="4" t="s">
        <v>86</v>
      </c>
      <c r="D888" s="1">
        <v>23</v>
      </c>
      <c r="E888" s="1">
        <f>IFERROR(VALUE(UseTable[[#This Row],[LAB_VALUE]]),0)</f>
        <v>23</v>
      </c>
      <c r="G888" s="1"/>
      <c r="H888" s="7"/>
    </row>
    <row r="889" spans="1:8" ht="12.5" x14ac:dyDescent="0.25">
      <c r="A889" s="1">
        <v>50</v>
      </c>
      <c r="B889" s="2">
        <v>41156</v>
      </c>
      <c r="C889" s="4" t="s">
        <v>86</v>
      </c>
      <c r="D889" s="1">
        <v>15</v>
      </c>
      <c r="E889" s="1">
        <f>IFERROR(VALUE(UseTable[[#This Row],[LAB_VALUE]]),0)</f>
        <v>15</v>
      </c>
      <c r="G889" s="1"/>
      <c r="H889" s="7"/>
    </row>
    <row r="890" spans="1:8" ht="12.5" x14ac:dyDescent="0.25">
      <c r="A890" s="1" t="e">
        <v>#N/A</v>
      </c>
      <c r="B890" s="2">
        <v>41095</v>
      </c>
      <c r="C890" s="4" t="s">
        <v>84</v>
      </c>
      <c r="D890" s="1">
        <v>1017</v>
      </c>
      <c r="E890" s="1">
        <f>IFERROR(VALUE(UseTable[[#This Row],[LAB_VALUE]]),0)</f>
        <v>1017</v>
      </c>
      <c r="G890" s="1"/>
      <c r="H890" s="7"/>
    </row>
    <row r="891" spans="1:8" ht="12.5" x14ac:dyDescent="0.25">
      <c r="A891" s="1" t="e">
        <v>#N/A</v>
      </c>
      <c r="B891" s="2">
        <v>41125</v>
      </c>
      <c r="C891" s="4" t="s">
        <v>84</v>
      </c>
      <c r="D891" s="1">
        <v>828</v>
      </c>
      <c r="E891" s="1">
        <f>IFERROR(VALUE(UseTable[[#This Row],[LAB_VALUE]]),0)</f>
        <v>828</v>
      </c>
      <c r="G891" s="1"/>
      <c r="H891" s="7"/>
    </row>
    <row r="892" spans="1:8" ht="12.5" x14ac:dyDescent="0.25">
      <c r="A892" s="1" t="e">
        <v>#N/A</v>
      </c>
      <c r="B892" s="2">
        <v>41156</v>
      </c>
      <c r="C892" s="4" t="s">
        <v>84</v>
      </c>
      <c r="D892" s="1">
        <v>955</v>
      </c>
      <c r="E892" s="1">
        <f>IFERROR(VALUE(UseTable[[#This Row],[LAB_VALUE]]),0)</f>
        <v>955</v>
      </c>
      <c r="G892" s="1"/>
      <c r="H892" s="7"/>
    </row>
    <row r="893" spans="1:8" ht="12.5" x14ac:dyDescent="0.25">
      <c r="A893" s="1" t="e">
        <v>#N/A</v>
      </c>
      <c r="B893" s="2">
        <v>41095</v>
      </c>
      <c r="C893" s="4" t="s">
        <v>85</v>
      </c>
      <c r="D893" s="1">
        <v>10</v>
      </c>
      <c r="E893" s="1">
        <f>IFERROR(VALUE(UseTable[[#This Row],[LAB_VALUE]]),0)</f>
        <v>10</v>
      </c>
      <c r="G893" s="1"/>
      <c r="H893" s="7"/>
    </row>
    <row r="894" spans="1:8" ht="12.5" x14ac:dyDescent="0.25">
      <c r="A894" s="1" t="e">
        <v>#N/A</v>
      </c>
      <c r="B894" s="2">
        <v>41109</v>
      </c>
      <c r="C894" s="4" t="s">
        <v>85</v>
      </c>
      <c r="D894" s="1">
        <v>10.8</v>
      </c>
      <c r="E894" s="1">
        <f>IFERROR(VALUE(UseTable[[#This Row],[LAB_VALUE]]),0)</f>
        <v>10.8</v>
      </c>
      <c r="G894" s="1"/>
      <c r="H894" s="7"/>
    </row>
    <row r="895" spans="1:8" ht="12.5" x14ac:dyDescent="0.25">
      <c r="A895" s="1" t="e">
        <v>#N/A</v>
      </c>
      <c r="B895" s="2">
        <v>41125</v>
      </c>
      <c r="C895" s="4" t="s">
        <v>85</v>
      </c>
      <c r="D895" s="1">
        <v>9.8000000000000007</v>
      </c>
      <c r="E895" s="1">
        <f>IFERROR(VALUE(UseTable[[#This Row],[LAB_VALUE]]),0)</f>
        <v>9.8000000000000007</v>
      </c>
      <c r="G895" s="1"/>
      <c r="H895" s="7"/>
    </row>
    <row r="896" spans="1:8" ht="12.5" x14ac:dyDescent="0.25">
      <c r="A896" s="1" t="e">
        <v>#N/A</v>
      </c>
      <c r="B896" s="2">
        <v>41137</v>
      </c>
      <c r="C896" s="4" t="s">
        <v>85</v>
      </c>
      <c r="D896" s="1">
        <v>10</v>
      </c>
      <c r="E896" s="1">
        <f>IFERROR(VALUE(UseTable[[#This Row],[LAB_VALUE]]),0)</f>
        <v>10</v>
      </c>
      <c r="G896" s="1"/>
      <c r="H896" s="7"/>
    </row>
    <row r="897" spans="1:8" ht="12.5" x14ac:dyDescent="0.25">
      <c r="A897" s="1" t="e">
        <v>#N/A</v>
      </c>
      <c r="B897" s="2">
        <v>41149</v>
      </c>
      <c r="C897" s="4" t="s">
        <v>85</v>
      </c>
      <c r="D897" s="1">
        <v>9.5</v>
      </c>
      <c r="E897" s="1">
        <f>IFERROR(VALUE(UseTable[[#This Row],[LAB_VALUE]]),0)</f>
        <v>9.5</v>
      </c>
      <c r="G897" s="1"/>
      <c r="H897" s="7"/>
    </row>
    <row r="898" spans="1:8" ht="12.5" x14ac:dyDescent="0.25">
      <c r="A898" s="1" t="e">
        <v>#N/A</v>
      </c>
      <c r="B898" s="2">
        <v>41156</v>
      </c>
      <c r="C898" s="4" t="s">
        <v>85</v>
      </c>
      <c r="D898" s="1">
        <v>9.1</v>
      </c>
      <c r="E898" s="1">
        <f>IFERROR(VALUE(UseTable[[#This Row],[LAB_VALUE]]),0)</f>
        <v>9.1</v>
      </c>
      <c r="G898" s="1"/>
      <c r="H898" s="7"/>
    </row>
    <row r="899" spans="1:8" ht="12.5" x14ac:dyDescent="0.25">
      <c r="A899" s="1" t="e">
        <v>#N/A</v>
      </c>
      <c r="B899" s="2">
        <v>41095</v>
      </c>
      <c r="C899" s="4" t="s">
        <v>86</v>
      </c>
      <c r="D899" s="1">
        <v>40</v>
      </c>
      <c r="E899" s="1">
        <f>IFERROR(VALUE(UseTable[[#This Row],[LAB_VALUE]]),0)</f>
        <v>40</v>
      </c>
      <c r="G899" s="1"/>
      <c r="H899" s="7"/>
    </row>
    <row r="900" spans="1:8" ht="12.5" x14ac:dyDescent="0.25">
      <c r="A900" s="1" t="e">
        <v>#N/A</v>
      </c>
      <c r="B900" s="2">
        <v>41125</v>
      </c>
      <c r="C900" s="4" t="s">
        <v>86</v>
      </c>
      <c r="D900" s="1">
        <v>25</v>
      </c>
      <c r="E900" s="1">
        <f>IFERROR(VALUE(UseTable[[#This Row],[LAB_VALUE]]),0)</f>
        <v>25</v>
      </c>
      <c r="G900" s="1"/>
      <c r="H900" s="7"/>
    </row>
    <row r="901" spans="1:8" ht="12.5" x14ac:dyDescent="0.25">
      <c r="A901" s="1" t="e">
        <v>#N/A</v>
      </c>
      <c r="B901" s="2">
        <v>41156</v>
      </c>
      <c r="C901" s="4" t="s">
        <v>86</v>
      </c>
      <c r="D901" s="1">
        <v>16</v>
      </c>
      <c r="E901" s="1">
        <f>IFERROR(VALUE(UseTable[[#This Row],[LAB_VALUE]]),0)</f>
        <v>16</v>
      </c>
      <c r="G901" s="1"/>
      <c r="H901" s="7"/>
    </row>
    <row r="902" spans="1:8" ht="12.5" x14ac:dyDescent="0.25">
      <c r="A902" s="1">
        <v>52</v>
      </c>
      <c r="B902" s="2">
        <v>41121</v>
      </c>
      <c r="C902" s="4" t="s">
        <v>84</v>
      </c>
      <c r="D902" s="1">
        <v>145</v>
      </c>
      <c r="E902" s="1">
        <f>IFERROR(VALUE(UseTable[[#This Row],[LAB_VALUE]]),0)</f>
        <v>145</v>
      </c>
      <c r="G902" s="1"/>
      <c r="H902" s="7"/>
    </row>
    <row r="903" spans="1:8" ht="12.5" x14ac:dyDescent="0.25">
      <c r="A903" s="1">
        <v>52</v>
      </c>
      <c r="B903" s="2">
        <v>41123</v>
      </c>
      <c r="C903" s="4" t="s">
        <v>84</v>
      </c>
      <c r="D903" s="1">
        <v>169</v>
      </c>
      <c r="E903" s="1">
        <f>IFERROR(VALUE(UseTable[[#This Row],[LAB_VALUE]]),0)</f>
        <v>169</v>
      </c>
      <c r="G903" s="1"/>
      <c r="H903" s="7"/>
    </row>
    <row r="904" spans="1:8" ht="12.5" x14ac:dyDescent="0.25">
      <c r="A904" s="1">
        <v>52</v>
      </c>
      <c r="B904" s="2">
        <v>41156</v>
      </c>
      <c r="C904" s="4" t="s">
        <v>84</v>
      </c>
      <c r="D904" s="1">
        <v>95</v>
      </c>
      <c r="E904" s="1">
        <f>IFERROR(VALUE(UseTable[[#This Row],[LAB_VALUE]]),0)</f>
        <v>95</v>
      </c>
      <c r="G904" s="1"/>
      <c r="H904" s="7"/>
    </row>
    <row r="905" spans="1:8" ht="12.5" x14ac:dyDescent="0.25">
      <c r="A905" s="1">
        <v>52</v>
      </c>
      <c r="B905" s="2">
        <v>41186</v>
      </c>
      <c r="C905" s="4" t="s">
        <v>84</v>
      </c>
      <c r="D905" s="1">
        <v>292</v>
      </c>
      <c r="E905" s="1">
        <f>IFERROR(VALUE(UseTable[[#This Row],[LAB_VALUE]]),0)</f>
        <v>292</v>
      </c>
      <c r="G905" s="1"/>
      <c r="H905" s="7"/>
    </row>
    <row r="906" spans="1:8" ht="12.5" x14ac:dyDescent="0.25">
      <c r="A906" s="1">
        <v>52</v>
      </c>
      <c r="B906" s="2">
        <v>41221</v>
      </c>
      <c r="C906" s="4" t="s">
        <v>84</v>
      </c>
      <c r="D906" s="1">
        <v>238</v>
      </c>
      <c r="E906" s="1">
        <f>IFERROR(VALUE(UseTable[[#This Row],[LAB_VALUE]]),0)</f>
        <v>238</v>
      </c>
      <c r="G906" s="1"/>
      <c r="H906" s="7"/>
    </row>
    <row r="907" spans="1:8" ht="12.5" x14ac:dyDescent="0.25">
      <c r="A907" s="1">
        <v>52</v>
      </c>
      <c r="B907" s="2">
        <v>41121</v>
      </c>
      <c r="C907" s="4" t="s">
        <v>85</v>
      </c>
      <c r="D907" s="1">
        <v>8.4</v>
      </c>
      <c r="E907" s="1">
        <f>IFERROR(VALUE(UseTable[[#This Row],[LAB_VALUE]]),0)</f>
        <v>8.4</v>
      </c>
      <c r="G907" s="1"/>
      <c r="H907" s="7"/>
    </row>
    <row r="908" spans="1:8" ht="12.5" x14ac:dyDescent="0.25">
      <c r="A908" s="1">
        <v>52</v>
      </c>
      <c r="B908" s="2">
        <v>41123</v>
      </c>
      <c r="C908" s="4" t="s">
        <v>85</v>
      </c>
      <c r="D908" s="1">
        <v>9.3000000000000007</v>
      </c>
      <c r="E908" s="1">
        <f>IFERROR(VALUE(UseTable[[#This Row],[LAB_VALUE]]),0)</f>
        <v>9.3000000000000007</v>
      </c>
      <c r="G908" s="1"/>
      <c r="H908" s="7"/>
    </row>
    <row r="909" spans="1:8" ht="12.5" x14ac:dyDescent="0.25">
      <c r="A909" s="1">
        <v>52</v>
      </c>
      <c r="B909" s="2">
        <v>41137</v>
      </c>
      <c r="C909" s="4" t="s">
        <v>85</v>
      </c>
      <c r="D909" s="1">
        <v>9.4</v>
      </c>
      <c r="E909" s="1">
        <f>IFERROR(VALUE(UseTable[[#This Row],[LAB_VALUE]]),0)</f>
        <v>9.4</v>
      </c>
      <c r="G909" s="1"/>
      <c r="H909" s="7"/>
    </row>
    <row r="910" spans="1:8" ht="12.5" x14ac:dyDescent="0.25">
      <c r="A910" s="1">
        <v>52</v>
      </c>
      <c r="B910" s="2">
        <v>41156</v>
      </c>
      <c r="C910" s="4" t="s">
        <v>85</v>
      </c>
      <c r="D910" s="1">
        <v>10.4</v>
      </c>
      <c r="E910" s="1">
        <f>IFERROR(VALUE(UseTable[[#This Row],[LAB_VALUE]]),0)</f>
        <v>10.4</v>
      </c>
      <c r="G910" s="1"/>
      <c r="H910" s="7"/>
    </row>
    <row r="911" spans="1:8" ht="12.5" x14ac:dyDescent="0.25">
      <c r="A911" s="1">
        <v>52</v>
      </c>
      <c r="B911" s="2">
        <v>41165</v>
      </c>
      <c r="C911" s="4" t="s">
        <v>85</v>
      </c>
      <c r="D911" s="1">
        <v>10</v>
      </c>
      <c r="E911" s="1">
        <f>IFERROR(VALUE(UseTable[[#This Row],[LAB_VALUE]]),0)</f>
        <v>10</v>
      </c>
      <c r="G911" s="1"/>
      <c r="H911" s="7"/>
    </row>
    <row r="912" spans="1:8" ht="12.5" x14ac:dyDescent="0.25">
      <c r="A912" s="1">
        <v>52</v>
      </c>
      <c r="B912" s="2">
        <v>41174</v>
      </c>
      <c r="C912" s="4" t="s">
        <v>85</v>
      </c>
      <c r="D912" s="1">
        <v>11.3</v>
      </c>
      <c r="E912" s="1">
        <f>IFERROR(VALUE(UseTable[[#This Row],[LAB_VALUE]]),0)</f>
        <v>11.3</v>
      </c>
      <c r="G912" s="1"/>
      <c r="H912" s="7"/>
    </row>
    <row r="913" spans="1:8" ht="12.5" x14ac:dyDescent="0.25">
      <c r="A913" s="1">
        <v>52</v>
      </c>
      <c r="B913" s="2">
        <v>41186</v>
      </c>
      <c r="C913" s="4" t="s">
        <v>85</v>
      </c>
      <c r="D913" s="1">
        <v>10.8</v>
      </c>
      <c r="E913" s="1">
        <f>IFERROR(VALUE(UseTable[[#This Row],[LAB_VALUE]]),0)</f>
        <v>10.8</v>
      </c>
      <c r="G913" s="1"/>
      <c r="H913" s="7"/>
    </row>
    <row r="914" spans="1:8" ht="12.5" x14ac:dyDescent="0.25">
      <c r="A914" s="1">
        <v>52</v>
      </c>
      <c r="B914" s="2">
        <v>41200</v>
      </c>
      <c r="C914" s="4" t="s">
        <v>85</v>
      </c>
      <c r="D914" s="1">
        <v>10.6</v>
      </c>
      <c r="E914" s="1">
        <f>IFERROR(VALUE(UseTable[[#This Row],[LAB_VALUE]]),0)</f>
        <v>10.6</v>
      </c>
      <c r="G914" s="1"/>
      <c r="H914" s="7"/>
    </row>
    <row r="915" spans="1:8" ht="12.5" x14ac:dyDescent="0.25">
      <c r="A915" s="1">
        <v>52</v>
      </c>
      <c r="B915" s="2">
        <v>41221</v>
      </c>
      <c r="C915" s="4" t="s">
        <v>85</v>
      </c>
      <c r="D915" s="1">
        <v>10.8</v>
      </c>
      <c r="E915" s="1">
        <f>IFERROR(VALUE(UseTable[[#This Row],[LAB_VALUE]]),0)</f>
        <v>10.8</v>
      </c>
      <c r="G915" s="1"/>
      <c r="H915" s="7"/>
    </row>
    <row r="916" spans="1:8" ht="12.5" x14ac:dyDescent="0.25">
      <c r="A916" s="1">
        <v>52</v>
      </c>
      <c r="B916" s="2">
        <v>41232</v>
      </c>
      <c r="C916" s="4" t="s">
        <v>85</v>
      </c>
      <c r="D916" s="1">
        <v>10.5</v>
      </c>
      <c r="E916" s="1">
        <f>IFERROR(VALUE(UseTable[[#This Row],[LAB_VALUE]]),0)</f>
        <v>10.5</v>
      </c>
      <c r="G916" s="1"/>
      <c r="H916" s="7"/>
    </row>
    <row r="917" spans="1:8" ht="12.5" x14ac:dyDescent="0.25">
      <c r="A917" s="1">
        <v>52</v>
      </c>
      <c r="B917" s="2">
        <v>41121</v>
      </c>
      <c r="C917" s="4" t="s">
        <v>86</v>
      </c>
      <c r="D917" s="1">
        <v>15</v>
      </c>
      <c r="E917" s="1">
        <f>IFERROR(VALUE(UseTable[[#This Row],[LAB_VALUE]]),0)</f>
        <v>15</v>
      </c>
      <c r="G917" s="1"/>
      <c r="H917" s="7"/>
    </row>
    <row r="918" spans="1:8" ht="12.5" x14ac:dyDescent="0.25">
      <c r="A918" s="1">
        <v>52</v>
      </c>
      <c r="B918" s="2">
        <v>41123</v>
      </c>
      <c r="C918" s="4" t="s">
        <v>86</v>
      </c>
      <c r="D918" s="1">
        <v>15</v>
      </c>
      <c r="E918" s="1">
        <f>IFERROR(VALUE(UseTable[[#This Row],[LAB_VALUE]]),0)</f>
        <v>15</v>
      </c>
      <c r="G918" s="1"/>
      <c r="H918" s="7"/>
    </row>
    <row r="919" spans="1:8" ht="12.5" x14ac:dyDescent="0.25">
      <c r="A919" s="1">
        <v>52</v>
      </c>
      <c r="B919" s="2">
        <v>41156</v>
      </c>
      <c r="C919" s="4" t="s">
        <v>86</v>
      </c>
      <c r="D919" s="1">
        <v>11</v>
      </c>
      <c r="E919" s="1">
        <f>IFERROR(VALUE(UseTable[[#This Row],[LAB_VALUE]]),0)</f>
        <v>11</v>
      </c>
      <c r="G919" s="1"/>
      <c r="H919" s="7"/>
    </row>
    <row r="920" spans="1:8" ht="12.5" x14ac:dyDescent="0.25">
      <c r="A920" s="1">
        <v>52</v>
      </c>
      <c r="B920" s="2">
        <v>41186</v>
      </c>
      <c r="C920" s="4" t="s">
        <v>86</v>
      </c>
      <c r="D920" s="1">
        <v>27</v>
      </c>
      <c r="E920" s="1">
        <f>IFERROR(VALUE(UseTable[[#This Row],[LAB_VALUE]]),0)</f>
        <v>27</v>
      </c>
      <c r="G920" s="1"/>
      <c r="H920" s="7"/>
    </row>
    <row r="921" spans="1:8" ht="12.5" x14ac:dyDescent="0.25">
      <c r="A921" s="1">
        <v>52</v>
      </c>
      <c r="B921" s="2">
        <v>41221</v>
      </c>
      <c r="C921" s="4" t="s">
        <v>86</v>
      </c>
      <c r="D921" s="1">
        <v>21</v>
      </c>
      <c r="E921" s="1">
        <f>IFERROR(VALUE(UseTable[[#This Row],[LAB_VALUE]]),0)</f>
        <v>21</v>
      </c>
      <c r="G921" s="1"/>
      <c r="H921" s="7"/>
    </row>
    <row r="922" spans="1:8" ht="12.5" x14ac:dyDescent="0.25">
      <c r="A922" s="1">
        <v>53</v>
      </c>
      <c r="B922" s="2">
        <v>41095</v>
      </c>
      <c r="C922" s="4" t="s">
        <v>84</v>
      </c>
      <c r="D922" s="1">
        <v>1504</v>
      </c>
      <c r="E922" s="1">
        <f>IFERROR(VALUE(UseTable[[#This Row],[LAB_VALUE]]),0)</f>
        <v>1504</v>
      </c>
      <c r="G922" s="1"/>
      <c r="H922" s="7"/>
    </row>
    <row r="923" spans="1:8" ht="12.5" x14ac:dyDescent="0.25">
      <c r="A923" s="1">
        <v>53</v>
      </c>
      <c r="B923" s="2">
        <v>41123</v>
      </c>
      <c r="C923" s="4" t="s">
        <v>84</v>
      </c>
      <c r="D923" s="1">
        <v>1596</v>
      </c>
      <c r="E923" s="1">
        <f>IFERROR(VALUE(UseTable[[#This Row],[LAB_VALUE]]),0)</f>
        <v>1596</v>
      </c>
      <c r="G923" s="1"/>
      <c r="H923" s="7"/>
    </row>
    <row r="924" spans="1:8" ht="12.5" x14ac:dyDescent="0.25">
      <c r="A924" s="1">
        <v>53</v>
      </c>
      <c r="B924" s="2">
        <v>41156</v>
      </c>
      <c r="C924" s="4" t="s">
        <v>84</v>
      </c>
      <c r="D924" s="1">
        <v>1546</v>
      </c>
      <c r="E924" s="1">
        <f>IFERROR(VALUE(UseTable[[#This Row],[LAB_VALUE]]),0)</f>
        <v>1546</v>
      </c>
      <c r="G924" s="1"/>
      <c r="H924" s="7"/>
    </row>
    <row r="925" spans="1:8" ht="12.5" x14ac:dyDescent="0.25">
      <c r="A925" s="1">
        <v>53</v>
      </c>
      <c r="B925" s="2">
        <v>41186</v>
      </c>
      <c r="C925" s="4" t="s">
        <v>84</v>
      </c>
      <c r="D925" s="1">
        <v>1513</v>
      </c>
      <c r="E925" s="1">
        <f>IFERROR(VALUE(UseTable[[#This Row],[LAB_VALUE]]),0)</f>
        <v>1513</v>
      </c>
      <c r="G925" s="1"/>
      <c r="H925" s="7"/>
    </row>
    <row r="926" spans="1:8" ht="12.5" x14ac:dyDescent="0.25">
      <c r="A926" s="1">
        <v>53</v>
      </c>
      <c r="B926" s="2">
        <v>41221</v>
      </c>
      <c r="C926" s="4" t="s">
        <v>84</v>
      </c>
      <c r="D926" s="1">
        <v>1532</v>
      </c>
      <c r="E926" s="1">
        <f>IFERROR(VALUE(UseTable[[#This Row],[LAB_VALUE]]),0)</f>
        <v>1532</v>
      </c>
      <c r="G926" s="1"/>
      <c r="H926" s="7"/>
    </row>
    <row r="927" spans="1:8" ht="12.5" x14ac:dyDescent="0.25">
      <c r="A927" s="1">
        <v>53</v>
      </c>
      <c r="B927" s="2">
        <v>41095</v>
      </c>
      <c r="C927" s="4" t="s">
        <v>85</v>
      </c>
      <c r="D927" s="1">
        <v>13.3</v>
      </c>
      <c r="E927" s="1">
        <f>IFERROR(VALUE(UseTable[[#This Row],[LAB_VALUE]]),0)</f>
        <v>13.3</v>
      </c>
      <c r="G927" s="1"/>
      <c r="H927" s="7"/>
    </row>
    <row r="928" spans="1:8" ht="12.5" x14ac:dyDescent="0.25">
      <c r="A928" s="1">
        <v>53</v>
      </c>
      <c r="B928" s="2">
        <v>41097</v>
      </c>
      <c r="C928" s="4" t="s">
        <v>85</v>
      </c>
      <c r="D928" s="1">
        <v>13.5</v>
      </c>
      <c r="E928" s="1">
        <f>IFERROR(VALUE(UseTable[[#This Row],[LAB_VALUE]]),0)</f>
        <v>13.5</v>
      </c>
      <c r="G928" s="1"/>
      <c r="H928" s="7"/>
    </row>
    <row r="929" spans="1:8" ht="12.5" x14ac:dyDescent="0.25">
      <c r="A929" s="1">
        <v>53</v>
      </c>
      <c r="B929" s="2">
        <v>41102</v>
      </c>
      <c r="C929" s="4" t="s">
        <v>85</v>
      </c>
      <c r="D929" s="1">
        <v>12.7</v>
      </c>
      <c r="E929" s="1">
        <f>IFERROR(VALUE(UseTable[[#This Row],[LAB_VALUE]]),0)</f>
        <v>12.7</v>
      </c>
      <c r="G929" s="1"/>
      <c r="H929" s="7"/>
    </row>
    <row r="930" spans="1:8" ht="12.5" x14ac:dyDescent="0.25">
      <c r="A930" s="1">
        <v>53</v>
      </c>
      <c r="B930" s="2">
        <v>41109</v>
      </c>
      <c r="C930" s="4" t="s">
        <v>85</v>
      </c>
      <c r="D930" s="1">
        <v>12.1</v>
      </c>
      <c r="E930" s="1">
        <f>IFERROR(VALUE(UseTable[[#This Row],[LAB_VALUE]]),0)</f>
        <v>12.1</v>
      </c>
      <c r="G930" s="1"/>
      <c r="H930" s="7"/>
    </row>
    <row r="931" spans="1:8" ht="12.5" x14ac:dyDescent="0.25">
      <c r="A931" s="1">
        <v>53</v>
      </c>
      <c r="B931" s="2">
        <v>41123</v>
      </c>
      <c r="C931" s="4" t="s">
        <v>85</v>
      </c>
      <c r="D931" s="1">
        <v>11.7</v>
      </c>
      <c r="E931" s="1">
        <f>IFERROR(VALUE(UseTable[[#This Row],[LAB_VALUE]]),0)</f>
        <v>11.7</v>
      </c>
      <c r="G931" s="1"/>
      <c r="H931" s="7"/>
    </row>
    <row r="932" spans="1:8" ht="12.5" x14ac:dyDescent="0.25">
      <c r="A932" s="1">
        <v>53</v>
      </c>
      <c r="B932" s="2">
        <v>41144</v>
      </c>
      <c r="C932" s="4" t="s">
        <v>85</v>
      </c>
      <c r="D932" s="1">
        <v>10.199999999999999</v>
      </c>
      <c r="E932" s="1">
        <f>IFERROR(VALUE(UseTable[[#This Row],[LAB_VALUE]]),0)</f>
        <v>10.199999999999999</v>
      </c>
      <c r="G932" s="1"/>
      <c r="H932" s="7"/>
    </row>
    <row r="933" spans="1:8" ht="12.5" x14ac:dyDescent="0.25">
      <c r="A933" s="1">
        <v>53</v>
      </c>
      <c r="B933" s="2">
        <v>41158</v>
      </c>
      <c r="C933" s="4" t="s">
        <v>85</v>
      </c>
      <c r="D933" s="1">
        <v>9.6</v>
      </c>
      <c r="E933" s="1">
        <f>IFERROR(VALUE(UseTable[[#This Row],[LAB_VALUE]]),0)</f>
        <v>9.6</v>
      </c>
      <c r="G933" s="1"/>
      <c r="H933" s="7"/>
    </row>
    <row r="934" spans="1:8" ht="12.5" x14ac:dyDescent="0.25">
      <c r="A934" s="1">
        <v>53</v>
      </c>
      <c r="B934" s="2">
        <v>41170</v>
      </c>
      <c r="C934" s="4" t="s">
        <v>85</v>
      </c>
      <c r="D934" s="1">
        <v>10.8</v>
      </c>
      <c r="E934" s="1">
        <f>IFERROR(VALUE(UseTable[[#This Row],[LAB_VALUE]]),0)</f>
        <v>10.8</v>
      </c>
      <c r="G934" s="1"/>
      <c r="H934" s="7"/>
    </row>
    <row r="935" spans="1:8" ht="12.5" x14ac:dyDescent="0.25">
      <c r="A935" s="1">
        <v>53</v>
      </c>
      <c r="B935" s="2">
        <v>41172</v>
      </c>
      <c r="C935" s="4" t="s">
        <v>85</v>
      </c>
      <c r="D935" s="1">
        <v>11</v>
      </c>
      <c r="E935" s="1">
        <f>IFERROR(VALUE(UseTable[[#This Row],[LAB_VALUE]]),0)</f>
        <v>11</v>
      </c>
      <c r="G935" s="1"/>
      <c r="H935" s="7"/>
    </row>
    <row r="936" spans="1:8" ht="12.5" x14ac:dyDescent="0.25">
      <c r="A936" s="1">
        <v>53</v>
      </c>
      <c r="B936" s="2">
        <v>41186</v>
      </c>
      <c r="C936" s="4" t="s">
        <v>85</v>
      </c>
      <c r="D936" s="1">
        <v>10.8</v>
      </c>
      <c r="E936" s="1">
        <f>IFERROR(VALUE(UseTable[[#This Row],[LAB_VALUE]]),0)</f>
        <v>10.8</v>
      </c>
      <c r="G936" s="1"/>
      <c r="H936" s="7"/>
    </row>
    <row r="937" spans="1:8" ht="12.5" x14ac:dyDescent="0.25">
      <c r="A937" s="1">
        <v>53</v>
      </c>
      <c r="B937" s="2">
        <v>41200</v>
      </c>
      <c r="C937" s="4" t="s">
        <v>85</v>
      </c>
      <c r="D937" s="1">
        <v>10.3</v>
      </c>
      <c r="E937" s="1">
        <f>IFERROR(VALUE(UseTable[[#This Row],[LAB_VALUE]]),0)</f>
        <v>10.3</v>
      </c>
      <c r="G937" s="1"/>
      <c r="H937" s="7"/>
    </row>
    <row r="938" spans="1:8" ht="12.5" x14ac:dyDescent="0.25">
      <c r="A938" s="1">
        <v>53</v>
      </c>
      <c r="B938" s="2">
        <v>41221</v>
      </c>
      <c r="C938" s="4" t="s">
        <v>85</v>
      </c>
      <c r="D938" s="1">
        <v>11</v>
      </c>
      <c r="E938" s="1">
        <f>IFERROR(VALUE(UseTable[[#This Row],[LAB_VALUE]]),0)</f>
        <v>11</v>
      </c>
      <c r="G938" s="1"/>
      <c r="H938" s="7"/>
    </row>
    <row r="939" spans="1:8" ht="12.5" x14ac:dyDescent="0.25">
      <c r="A939" s="1">
        <v>53</v>
      </c>
      <c r="B939" s="2">
        <v>41232</v>
      </c>
      <c r="C939" s="4" t="s">
        <v>85</v>
      </c>
      <c r="D939" s="1">
        <v>11.1</v>
      </c>
      <c r="E939" s="1">
        <f>IFERROR(VALUE(UseTable[[#This Row],[LAB_VALUE]]),0)</f>
        <v>11.1</v>
      </c>
      <c r="G939" s="1"/>
      <c r="H939" s="7"/>
    </row>
    <row r="940" spans="1:8" ht="12.5" x14ac:dyDescent="0.25">
      <c r="A940" s="1">
        <v>53</v>
      </c>
      <c r="B940" s="2">
        <v>41095</v>
      </c>
      <c r="C940" s="4" t="s">
        <v>86</v>
      </c>
      <c r="D940" s="1">
        <v>38</v>
      </c>
      <c r="E940" s="1">
        <f>IFERROR(VALUE(UseTable[[#This Row],[LAB_VALUE]]),0)</f>
        <v>38</v>
      </c>
      <c r="G940" s="1"/>
      <c r="H940" s="7"/>
    </row>
    <row r="941" spans="1:8" ht="12.5" x14ac:dyDescent="0.25">
      <c r="A941" s="1">
        <v>53</v>
      </c>
      <c r="B941" s="2">
        <v>41123</v>
      </c>
      <c r="C941" s="4" t="s">
        <v>86</v>
      </c>
      <c r="D941" s="1">
        <v>51</v>
      </c>
      <c r="E941" s="1">
        <f>IFERROR(VALUE(UseTable[[#This Row],[LAB_VALUE]]),0)</f>
        <v>51</v>
      </c>
      <c r="G941" s="1"/>
      <c r="H941" s="7"/>
    </row>
    <row r="942" spans="1:8" ht="12.5" x14ac:dyDescent="0.25">
      <c r="A942" s="1">
        <v>53</v>
      </c>
      <c r="B942" s="2">
        <v>41156</v>
      </c>
      <c r="C942" s="4" t="s">
        <v>86</v>
      </c>
      <c r="D942" s="1">
        <v>41</v>
      </c>
      <c r="E942" s="1">
        <f>IFERROR(VALUE(UseTable[[#This Row],[LAB_VALUE]]),0)</f>
        <v>41</v>
      </c>
      <c r="G942" s="1"/>
      <c r="H942" s="7"/>
    </row>
    <row r="943" spans="1:8" ht="12.5" x14ac:dyDescent="0.25">
      <c r="A943" s="1">
        <v>53</v>
      </c>
      <c r="B943" s="2">
        <v>41170</v>
      </c>
      <c r="C943" s="4" t="s">
        <v>86</v>
      </c>
      <c r="D943" s="1">
        <v>58</v>
      </c>
      <c r="E943" s="1">
        <f>IFERROR(VALUE(UseTable[[#This Row],[LAB_VALUE]]),0)</f>
        <v>58</v>
      </c>
      <c r="G943" s="1"/>
      <c r="H943" s="7"/>
    </row>
    <row r="944" spans="1:8" ht="12.5" x14ac:dyDescent="0.25">
      <c r="A944" s="1">
        <v>53</v>
      </c>
      <c r="B944" s="2">
        <v>41186</v>
      </c>
      <c r="C944" s="4" t="s">
        <v>86</v>
      </c>
      <c r="D944" s="1">
        <v>58</v>
      </c>
      <c r="E944" s="1">
        <f>IFERROR(VALUE(UseTable[[#This Row],[LAB_VALUE]]),0)</f>
        <v>58</v>
      </c>
      <c r="G944" s="1"/>
      <c r="H944" s="7"/>
    </row>
    <row r="945" spans="1:8" ht="12.5" x14ac:dyDescent="0.25">
      <c r="A945" s="1">
        <v>53</v>
      </c>
      <c r="B945" s="2">
        <v>41221</v>
      </c>
      <c r="C945" s="4" t="s">
        <v>86</v>
      </c>
      <c r="D945" s="1">
        <v>46</v>
      </c>
      <c r="E945" s="1">
        <f>IFERROR(VALUE(UseTable[[#This Row],[LAB_VALUE]]),0)</f>
        <v>46</v>
      </c>
      <c r="G945" s="1"/>
      <c r="H945" s="7"/>
    </row>
    <row r="946" spans="1:8" ht="12.5" x14ac:dyDescent="0.25">
      <c r="A946" s="1">
        <v>54</v>
      </c>
      <c r="B946" s="2">
        <v>41094</v>
      </c>
      <c r="C946" s="4" t="s">
        <v>84</v>
      </c>
      <c r="D946" s="1">
        <v>530</v>
      </c>
      <c r="E946" s="1">
        <f>IFERROR(VALUE(UseTable[[#This Row],[LAB_VALUE]]),0)</f>
        <v>530</v>
      </c>
      <c r="G946" s="1"/>
      <c r="H946" s="7"/>
    </row>
    <row r="947" spans="1:8" ht="12.5" x14ac:dyDescent="0.25">
      <c r="A947" s="1">
        <v>54</v>
      </c>
      <c r="B947" s="2">
        <v>41122</v>
      </c>
      <c r="C947" s="4" t="s">
        <v>84</v>
      </c>
      <c r="D947" s="1">
        <v>372</v>
      </c>
      <c r="E947" s="1">
        <f>IFERROR(VALUE(UseTable[[#This Row],[LAB_VALUE]]),0)</f>
        <v>372</v>
      </c>
      <c r="G947" s="1"/>
      <c r="H947" s="7"/>
    </row>
    <row r="948" spans="1:8" ht="12.5" x14ac:dyDescent="0.25">
      <c r="A948" s="1">
        <v>54</v>
      </c>
      <c r="B948" s="2">
        <v>41159</v>
      </c>
      <c r="C948" s="4" t="s">
        <v>84</v>
      </c>
      <c r="D948" s="1">
        <v>357</v>
      </c>
      <c r="E948" s="1">
        <f>IFERROR(VALUE(UseTable[[#This Row],[LAB_VALUE]]),0)</f>
        <v>357</v>
      </c>
      <c r="G948" s="1"/>
      <c r="H948" s="7"/>
    </row>
    <row r="949" spans="1:8" ht="12.5" x14ac:dyDescent="0.25">
      <c r="A949" s="1">
        <v>54</v>
      </c>
      <c r="B949" s="2">
        <v>41185</v>
      </c>
      <c r="C949" s="4" t="s">
        <v>84</v>
      </c>
      <c r="D949" s="1">
        <v>992</v>
      </c>
      <c r="E949" s="1">
        <f>IFERROR(VALUE(UseTable[[#This Row],[LAB_VALUE]]),0)</f>
        <v>992</v>
      </c>
      <c r="G949" s="1"/>
      <c r="H949" s="7"/>
    </row>
    <row r="950" spans="1:8" ht="12.5" x14ac:dyDescent="0.25">
      <c r="A950" s="1">
        <v>54</v>
      </c>
      <c r="B950" s="2">
        <v>41220</v>
      </c>
      <c r="C950" s="4" t="s">
        <v>84</v>
      </c>
      <c r="D950" s="1">
        <v>946</v>
      </c>
      <c r="E950" s="1">
        <f>IFERROR(VALUE(UseTable[[#This Row],[LAB_VALUE]]),0)</f>
        <v>946</v>
      </c>
      <c r="G950" s="1"/>
      <c r="H950" s="7"/>
    </row>
    <row r="951" spans="1:8" ht="12.5" x14ac:dyDescent="0.25">
      <c r="A951" s="1">
        <v>54</v>
      </c>
      <c r="B951" s="2">
        <v>41248</v>
      </c>
      <c r="C951" s="4" t="s">
        <v>84</v>
      </c>
      <c r="D951" s="1">
        <v>641</v>
      </c>
      <c r="E951" s="1">
        <f>IFERROR(VALUE(UseTable[[#This Row],[LAB_VALUE]]),0)</f>
        <v>641</v>
      </c>
      <c r="G951" s="1"/>
      <c r="H951" s="7"/>
    </row>
    <row r="952" spans="1:8" ht="12.5" x14ac:dyDescent="0.25">
      <c r="A952" s="1">
        <v>54</v>
      </c>
      <c r="B952" s="2">
        <v>41094</v>
      </c>
      <c r="C952" s="4" t="s">
        <v>85</v>
      </c>
      <c r="D952" s="1">
        <v>8.5</v>
      </c>
      <c r="E952" s="1">
        <f>IFERROR(VALUE(UseTable[[#This Row],[LAB_VALUE]]),0)</f>
        <v>8.5</v>
      </c>
      <c r="G952" s="1"/>
      <c r="H952" s="7"/>
    </row>
    <row r="953" spans="1:8" ht="12.5" x14ac:dyDescent="0.25">
      <c r="A953" s="1">
        <v>54</v>
      </c>
      <c r="B953" s="2">
        <v>41108</v>
      </c>
      <c r="C953" s="4" t="s">
        <v>85</v>
      </c>
      <c r="D953" s="1">
        <v>9.1999999999999993</v>
      </c>
      <c r="E953" s="1">
        <f>IFERROR(VALUE(UseTable[[#This Row],[LAB_VALUE]]),0)</f>
        <v>9.1999999999999993</v>
      </c>
      <c r="G953" s="1"/>
      <c r="H953" s="7"/>
    </row>
    <row r="954" spans="1:8" ht="12.5" x14ac:dyDescent="0.25">
      <c r="A954" s="1">
        <v>54</v>
      </c>
      <c r="B954" s="2">
        <v>41122</v>
      </c>
      <c r="C954" s="4" t="s">
        <v>85</v>
      </c>
      <c r="D954" s="1">
        <v>8.8000000000000007</v>
      </c>
      <c r="E954" s="1">
        <f>IFERROR(VALUE(UseTable[[#This Row],[LAB_VALUE]]),0)</f>
        <v>8.8000000000000007</v>
      </c>
      <c r="G954" s="1"/>
      <c r="H954" s="7"/>
    </row>
    <row r="955" spans="1:8" ht="12.5" x14ac:dyDescent="0.25">
      <c r="A955" s="1">
        <v>54</v>
      </c>
      <c r="B955" s="2">
        <v>41136</v>
      </c>
      <c r="C955" s="4" t="s">
        <v>85</v>
      </c>
      <c r="D955" s="1">
        <v>9.6999999999999993</v>
      </c>
      <c r="E955" s="1">
        <f>IFERROR(VALUE(UseTable[[#This Row],[LAB_VALUE]]),0)</f>
        <v>9.6999999999999993</v>
      </c>
      <c r="G955" s="1"/>
      <c r="H955" s="7"/>
    </row>
    <row r="956" spans="1:8" ht="12.5" x14ac:dyDescent="0.25">
      <c r="A956" s="1">
        <v>54</v>
      </c>
      <c r="B956" s="2">
        <v>41157</v>
      </c>
      <c r="C956" s="4" t="s">
        <v>85</v>
      </c>
      <c r="D956" s="1">
        <v>10.4</v>
      </c>
      <c r="E956" s="1">
        <f>IFERROR(VALUE(UseTable[[#This Row],[LAB_VALUE]]),0)</f>
        <v>10.4</v>
      </c>
      <c r="G956" s="1"/>
      <c r="H956" s="7"/>
    </row>
    <row r="957" spans="1:8" ht="12.5" x14ac:dyDescent="0.25">
      <c r="A957" s="1">
        <v>54</v>
      </c>
      <c r="B957" s="2">
        <v>41171</v>
      </c>
      <c r="C957" s="4" t="s">
        <v>85</v>
      </c>
      <c r="D957" s="1">
        <v>5.3</v>
      </c>
      <c r="E957" s="1">
        <f>IFERROR(VALUE(UseTable[[#This Row],[LAB_VALUE]]),0)</f>
        <v>5.3</v>
      </c>
      <c r="G957" s="1"/>
      <c r="H957" s="7"/>
    </row>
    <row r="958" spans="1:8" ht="12.5" x14ac:dyDescent="0.25">
      <c r="A958" s="1">
        <v>54</v>
      </c>
      <c r="B958" s="2">
        <v>41172</v>
      </c>
      <c r="C958" s="4" t="s">
        <v>85</v>
      </c>
      <c r="D958" s="1">
        <v>10.9</v>
      </c>
      <c r="E958" s="1">
        <f>IFERROR(VALUE(UseTable[[#This Row],[LAB_VALUE]]),0)</f>
        <v>10.9</v>
      </c>
      <c r="G958" s="1"/>
      <c r="H958" s="7"/>
    </row>
    <row r="959" spans="1:8" ht="12.5" x14ac:dyDescent="0.25">
      <c r="A959" s="1">
        <v>54</v>
      </c>
      <c r="B959" s="2">
        <v>41185</v>
      </c>
      <c r="C959" s="4" t="s">
        <v>85</v>
      </c>
      <c r="D959" s="1">
        <v>11.5</v>
      </c>
      <c r="E959" s="1">
        <f>IFERROR(VALUE(UseTable[[#This Row],[LAB_VALUE]]),0)</f>
        <v>11.5</v>
      </c>
      <c r="G959" s="1"/>
      <c r="H959" s="7"/>
    </row>
    <row r="960" spans="1:8" ht="12.5" x14ac:dyDescent="0.25">
      <c r="A960" s="1">
        <v>54</v>
      </c>
      <c r="B960" s="2">
        <v>41199</v>
      </c>
      <c r="C960" s="4" t="s">
        <v>85</v>
      </c>
      <c r="D960" s="1">
        <v>11.9</v>
      </c>
      <c r="E960" s="1">
        <f>IFERROR(VALUE(UseTable[[#This Row],[LAB_VALUE]]),0)</f>
        <v>11.9</v>
      </c>
      <c r="G960" s="1"/>
      <c r="H960" s="7"/>
    </row>
    <row r="961" spans="1:8" ht="12.5" x14ac:dyDescent="0.25">
      <c r="A961" s="1">
        <v>54</v>
      </c>
      <c r="B961" s="2">
        <v>41220</v>
      </c>
      <c r="C961" s="4" t="s">
        <v>85</v>
      </c>
      <c r="D961" s="1">
        <v>11.1</v>
      </c>
      <c r="E961" s="1">
        <f>IFERROR(VALUE(UseTable[[#This Row],[LAB_VALUE]]),0)</f>
        <v>11.1</v>
      </c>
      <c r="G961" s="1"/>
      <c r="H961" s="7"/>
    </row>
    <row r="962" spans="1:8" ht="12.5" x14ac:dyDescent="0.25">
      <c r="A962" s="1">
        <v>54</v>
      </c>
      <c r="B962" s="2">
        <v>41233</v>
      </c>
      <c r="C962" s="4" t="s">
        <v>85</v>
      </c>
      <c r="D962" s="1">
        <v>11.3</v>
      </c>
      <c r="E962" s="1">
        <f>IFERROR(VALUE(UseTable[[#This Row],[LAB_VALUE]]),0)</f>
        <v>11.3</v>
      </c>
      <c r="G962" s="1"/>
      <c r="H962" s="7"/>
    </row>
    <row r="963" spans="1:8" ht="12.5" x14ac:dyDescent="0.25">
      <c r="A963" s="1">
        <v>54</v>
      </c>
      <c r="B963" s="2">
        <v>41248</v>
      </c>
      <c r="C963" s="4" t="s">
        <v>85</v>
      </c>
      <c r="D963" s="1">
        <v>11.9</v>
      </c>
      <c r="E963" s="1">
        <f>IFERROR(VALUE(UseTable[[#This Row],[LAB_VALUE]]),0)</f>
        <v>11.9</v>
      </c>
      <c r="G963" s="1"/>
      <c r="H963" s="7"/>
    </row>
    <row r="964" spans="1:8" ht="12.5" x14ac:dyDescent="0.25">
      <c r="A964" s="1">
        <v>54</v>
      </c>
      <c r="B964" s="2">
        <v>41094</v>
      </c>
      <c r="C964" s="4" t="s">
        <v>86</v>
      </c>
      <c r="D964" s="1">
        <v>24</v>
      </c>
      <c r="E964" s="1">
        <f>IFERROR(VALUE(UseTable[[#This Row],[LAB_VALUE]]),0)</f>
        <v>24</v>
      </c>
      <c r="G964" s="1"/>
      <c r="H964" s="7"/>
    </row>
    <row r="965" spans="1:8" ht="12.5" x14ac:dyDescent="0.25">
      <c r="A965" s="1">
        <v>54</v>
      </c>
      <c r="B965" s="2">
        <v>41122</v>
      </c>
      <c r="C965" s="4" t="s">
        <v>86</v>
      </c>
      <c r="D965" s="1">
        <v>29</v>
      </c>
      <c r="E965" s="1">
        <f>IFERROR(VALUE(UseTable[[#This Row],[LAB_VALUE]]),0)</f>
        <v>29</v>
      </c>
      <c r="G965" s="1"/>
      <c r="H965" s="7"/>
    </row>
    <row r="966" spans="1:8" ht="12.5" x14ac:dyDescent="0.25">
      <c r="A966" s="1">
        <v>54</v>
      </c>
      <c r="B966" s="2">
        <v>41157</v>
      </c>
      <c r="C966" s="4" t="s">
        <v>86</v>
      </c>
      <c r="D966" s="1">
        <v>21</v>
      </c>
      <c r="E966" s="1">
        <f>IFERROR(VALUE(UseTable[[#This Row],[LAB_VALUE]]),0)</f>
        <v>21</v>
      </c>
      <c r="G966" s="1"/>
      <c r="H966" s="7"/>
    </row>
    <row r="967" spans="1:8" ht="12.5" x14ac:dyDescent="0.25">
      <c r="A967" s="1">
        <v>54</v>
      </c>
      <c r="B967" s="2">
        <v>41185</v>
      </c>
      <c r="C967" s="4" t="s">
        <v>86</v>
      </c>
      <c r="D967" s="1">
        <v>37</v>
      </c>
      <c r="E967" s="1">
        <f>IFERROR(VALUE(UseTable[[#This Row],[LAB_VALUE]]),0)</f>
        <v>37</v>
      </c>
      <c r="G967" s="1"/>
      <c r="H967" s="7"/>
    </row>
    <row r="968" spans="1:8" ht="12.5" x14ac:dyDescent="0.25">
      <c r="A968" s="1">
        <v>54</v>
      </c>
      <c r="B968" s="2">
        <v>41220</v>
      </c>
      <c r="C968" s="4" t="s">
        <v>86</v>
      </c>
      <c r="D968" s="1">
        <v>54</v>
      </c>
      <c r="E968" s="1">
        <f>IFERROR(VALUE(UseTable[[#This Row],[LAB_VALUE]]),0)</f>
        <v>54</v>
      </c>
      <c r="G968" s="1"/>
      <c r="H968" s="7"/>
    </row>
    <row r="969" spans="1:8" ht="12.5" x14ac:dyDescent="0.25">
      <c r="A969" s="1">
        <v>54</v>
      </c>
      <c r="B969" s="2">
        <v>41248</v>
      </c>
      <c r="C969" s="4" t="s">
        <v>86</v>
      </c>
      <c r="D969" s="1">
        <v>45</v>
      </c>
      <c r="E969" s="1">
        <f>IFERROR(VALUE(UseTable[[#This Row],[LAB_VALUE]]),0)</f>
        <v>45</v>
      </c>
      <c r="G969" s="1"/>
      <c r="H969" s="7"/>
    </row>
    <row r="970" spans="1:8" ht="12.5" x14ac:dyDescent="0.25">
      <c r="A970" s="1">
        <v>55</v>
      </c>
      <c r="B970" s="2">
        <v>41094</v>
      </c>
      <c r="C970" s="4" t="s">
        <v>84</v>
      </c>
      <c r="D970" s="1">
        <v>646</v>
      </c>
      <c r="E970" s="1">
        <f>IFERROR(VALUE(UseTable[[#This Row],[LAB_VALUE]]),0)</f>
        <v>646</v>
      </c>
      <c r="G970" s="1"/>
      <c r="H970" s="7"/>
    </row>
    <row r="971" spans="1:8" ht="12.5" x14ac:dyDescent="0.25">
      <c r="A971" s="1">
        <v>55</v>
      </c>
      <c r="B971" s="2">
        <v>41122</v>
      </c>
      <c r="C971" s="4" t="s">
        <v>84</v>
      </c>
      <c r="D971" s="1">
        <v>423</v>
      </c>
      <c r="E971" s="1">
        <f>IFERROR(VALUE(UseTable[[#This Row],[LAB_VALUE]]),0)</f>
        <v>423</v>
      </c>
      <c r="G971" s="1"/>
      <c r="H971" s="7"/>
    </row>
    <row r="972" spans="1:8" ht="12.5" x14ac:dyDescent="0.25">
      <c r="A972" s="1">
        <v>55</v>
      </c>
      <c r="B972" s="2">
        <v>41094</v>
      </c>
      <c r="C972" s="4" t="s">
        <v>85</v>
      </c>
      <c r="D972" s="1">
        <v>9.1999999999999993</v>
      </c>
      <c r="E972" s="1">
        <f>IFERROR(VALUE(UseTable[[#This Row],[LAB_VALUE]]),0)</f>
        <v>9.1999999999999993</v>
      </c>
      <c r="G972" s="1"/>
      <c r="H972" s="7"/>
    </row>
    <row r="973" spans="1:8" ht="12.5" x14ac:dyDescent="0.25">
      <c r="A973" s="1">
        <v>55</v>
      </c>
      <c r="B973" s="2">
        <v>41108</v>
      </c>
      <c r="C973" s="4" t="s">
        <v>85</v>
      </c>
      <c r="D973" s="1">
        <v>9.3000000000000007</v>
      </c>
      <c r="E973" s="1">
        <f>IFERROR(VALUE(UseTable[[#This Row],[LAB_VALUE]]),0)</f>
        <v>9.3000000000000007</v>
      </c>
      <c r="G973" s="1"/>
      <c r="H973" s="7"/>
    </row>
    <row r="974" spans="1:8" ht="12.5" x14ac:dyDescent="0.25">
      <c r="A974" s="1">
        <v>55</v>
      </c>
      <c r="B974" s="2">
        <v>41122</v>
      </c>
      <c r="C974" s="4" t="s">
        <v>85</v>
      </c>
      <c r="D974" s="1">
        <v>10</v>
      </c>
      <c r="E974" s="1">
        <f>IFERROR(VALUE(UseTable[[#This Row],[LAB_VALUE]]),0)</f>
        <v>10</v>
      </c>
      <c r="G974" s="1"/>
      <c r="H974" s="7"/>
    </row>
    <row r="975" spans="1:8" ht="12.5" x14ac:dyDescent="0.25">
      <c r="A975" s="1">
        <v>55</v>
      </c>
      <c r="B975" s="2">
        <v>41136</v>
      </c>
      <c r="C975" s="4" t="s">
        <v>85</v>
      </c>
      <c r="D975" s="1">
        <v>9.9</v>
      </c>
      <c r="E975" s="1">
        <f>IFERROR(VALUE(UseTable[[#This Row],[LAB_VALUE]]),0)</f>
        <v>9.9</v>
      </c>
      <c r="G975" s="1"/>
      <c r="H975" s="7"/>
    </row>
    <row r="976" spans="1:8" ht="12.5" x14ac:dyDescent="0.25">
      <c r="A976" s="1">
        <v>55</v>
      </c>
      <c r="B976" s="2">
        <v>41094</v>
      </c>
      <c r="C976" s="4" t="s">
        <v>86</v>
      </c>
      <c r="D976" s="1">
        <v>15</v>
      </c>
      <c r="E976" s="1">
        <f>IFERROR(VALUE(UseTable[[#This Row],[LAB_VALUE]]),0)</f>
        <v>15</v>
      </c>
      <c r="G976" s="1"/>
      <c r="H976" s="7"/>
    </row>
    <row r="977" spans="1:8" ht="12.5" x14ac:dyDescent="0.25">
      <c r="A977" s="1">
        <v>55</v>
      </c>
      <c r="B977" s="2">
        <v>41122</v>
      </c>
      <c r="C977" s="4" t="s">
        <v>86</v>
      </c>
      <c r="D977" s="1">
        <v>17</v>
      </c>
      <c r="E977" s="1">
        <f>IFERROR(VALUE(UseTable[[#This Row],[LAB_VALUE]]),0)</f>
        <v>17</v>
      </c>
      <c r="G977" s="1"/>
      <c r="H977" s="7"/>
    </row>
    <row r="978" spans="1:8" ht="12.5" x14ac:dyDescent="0.25">
      <c r="A978" s="1">
        <v>56</v>
      </c>
      <c r="B978" s="2">
        <v>41177</v>
      </c>
      <c r="C978" s="4" t="s">
        <v>84</v>
      </c>
      <c r="D978" s="1">
        <v>12</v>
      </c>
      <c r="E978" s="1">
        <f>IFERROR(VALUE(UseTable[[#This Row],[LAB_VALUE]]),0)</f>
        <v>12</v>
      </c>
      <c r="G978" s="1"/>
      <c r="H978" s="7"/>
    </row>
    <row r="979" spans="1:8" ht="12.5" x14ac:dyDescent="0.25">
      <c r="A979" s="1">
        <v>56</v>
      </c>
      <c r="B979" s="2">
        <v>41186</v>
      </c>
      <c r="C979" s="4" t="s">
        <v>84</v>
      </c>
      <c r="D979" s="1">
        <v>9</v>
      </c>
      <c r="E979" s="1">
        <f>IFERROR(VALUE(UseTable[[#This Row],[LAB_VALUE]]),0)</f>
        <v>9</v>
      </c>
      <c r="G979" s="1"/>
      <c r="H979" s="7"/>
    </row>
    <row r="980" spans="1:8" ht="12.5" x14ac:dyDescent="0.25">
      <c r="A980" s="1">
        <v>56</v>
      </c>
      <c r="B980" s="2">
        <v>41221</v>
      </c>
      <c r="C980" s="4" t="s">
        <v>84</v>
      </c>
      <c r="D980" s="1">
        <v>124</v>
      </c>
      <c r="E980" s="1">
        <f>IFERROR(VALUE(UseTable[[#This Row],[LAB_VALUE]]),0)</f>
        <v>124</v>
      </c>
      <c r="G980" s="1"/>
      <c r="H980" s="7"/>
    </row>
    <row r="981" spans="1:8" ht="12.5" x14ac:dyDescent="0.25">
      <c r="A981" s="1">
        <v>56</v>
      </c>
      <c r="B981" s="2">
        <v>41177</v>
      </c>
      <c r="C981" s="4" t="s">
        <v>85</v>
      </c>
      <c r="D981" s="1">
        <v>9.3000000000000007</v>
      </c>
      <c r="E981" s="1">
        <f>IFERROR(VALUE(UseTable[[#This Row],[LAB_VALUE]]),0)</f>
        <v>9.3000000000000007</v>
      </c>
      <c r="G981" s="1"/>
      <c r="H981" s="7"/>
    </row>
    <row r="982" spans="1:8" ht="12.5" x14ac:dyDescent="0.25">
      <c r="A982" s="1">
        <v>56</v>
      </c>
      <c r="B982" s="2">
        <v>41186</v>
      </c>
      <c r="C982" s="4" t="s">
        <v>85</v>
      </c>
      <c r="D982" s="1">
        <v>8.6</v>
      </c>
      <c r="E982" s="1">
        <f>IFERROR(VALUE(UseTable[[#This Row],[LAB_VALUE]]),0)</f>
        <v>8.6</v>
      </c>
      <c r="G982" s="1"/>
      <c r="H982" s="7"/>
    </row>
    <row r="983" spans="1:8" ht="12.5" x14ac:dyDescent="0.25">
      <c r="A983" s="1">
        <v>56</v>
      </c>
      <c r="B983" s="2">
        <v>41200</v>
      </c>
      <c r="C983" s="4" t="s">
        <v>85</v>
      </c>
      <c r="D983" s="1">
        <v>8.8000000000000007</v>
      </c>
      <c r="E983" s="1">
        <f>IFERROR(VALUE(UseTable[[#This Row],[LAB_VALUE]]),0)</f>
        <v>8.8000000000000007</v>
      </c>
      <c r="G983" s="1"/>
      <c r="H983" s="7"/>
    </row>
    <row r="984" spans="1:8" ht="12.5" x14ac:dyDescent="0.25">
      <c r="A984" s="1">
        <v>56</v>
      </c>
      <c r="B984" s="2">
        <v>41221</v>
      </c>
      <c r="C984" s="4" t="s">
        <v>85</v>
      </c>
      <c r="D984" s="1">
        <v>9.4</v>
      </c>
      <c r="E984" s="1">
        <f>IFERROR(VALUE(UseTable[[#This Row],[LAB_VALUE]]),0)</f>
        <v>9.4</v>
      </c>
      <c r="G984" s="1"/>
      <c r="H984" s="7"/>
    </row>
    <row r="985" spans="1:8" ht="12.5" x14ac:dyDescent="0.25">
      <c r="A985" s="1">
        <v>56</v>
      </c>
      <c r="B985" s="2">
        <v>41232</v>
      </c>
      <c r="C985" s="4" t="s">
        <v>85</v>
      </c>
      <c r="D985" s="1">
        <v>9.3000000000000007</v>
      </c>
      <c r="E985" s="1">
        <f>IFERROR(VALUE(UseTable[[#This Row],[LAB_VALUE]]),0)</f>
        <v>9.3000000000000007</v>
      </c>
      <c r="G985" s="1"/>
      <c r="H985" s="7"/>
    </row>
    <row r="986" spans="1:8" ht="12.5" x14ac:dyDescent="0.25">
      <c r="A986" s="1">
        <v>56</v>
      </c>
      <c r="B986" s="2">
        <v>41177</v>
      </c>
      <c r="C986" s="4" t="s">
        <v>86</v>
      </c>
      <c r="D986" s="1">
        <v>10</v>
      </c>
      <c r="E986" s="1">
        <f>IFERROR(VALUE(UseTable[[#This Row],[LAB_VALUE]]),0)</f>
        <v>10</v>
      </c>
      <c r="G986" s="1"/>
      <c r="H986" s="7"/>
    </row>
    <row r="987" spans="1:8" ht="12.5" x14ac:dyDescent="0.25">
      <c r="A987" s="1">
        <v>56</v>
      </c>
      <c r="B987" s="2">
        <v>41186</v>
      </c>
      <c r="C987" s="4" t="s">
        <v>86</v>
      </c>
      <c r="D987" s="1">
        <v>14</v>
      </c>
      <c r="E987" s="1">
        <f>IFERROR(VALUE(UseTable[[#This Row],[LAB_VALUE]]),0)</f>
        <v>14</v>
      </c>
      <c r="G987" s="1"/>
      <c r="H987" s="7"/>
    </row>
    <row r="988" spans="1:8" ht="12.5" x14ac:dyDescent="0.25">
      <c r="A988" s="1">
        <v>56</v>
      </c>
      <c r="B988" s="2">
        <v>41221</v>
      </c>
      <c r="C988" s="4" t="s">
        <v>86</v>
      </c>
      <c r="D988" s="1">
        <v>24</v>
      </c>
      <c r="E988" s="1">
        <f>IFERROR(VALUE(UseTable[[#This Row],[LAB_VALUE]]),0)</f>
        <v>24</v>
      </c>
      <c r="G988" s="1"/>
      <c r="H988" s="7"/>
    </row>
    <row r="989" spans="1:8" ht="12.5" x14ac:dyDescent="0.25">
      <c r="A989" s="1" t="e">
        <v>#N/A</v>
      </c>
      <c r="B989" s="2">
        <v>41094</v>
      </c>
      <c r="C989" s="4" t="s">
        <v>84</v>
      </c>
      <c r="D989" s="1">
        <v>407</v>
      </c>
      <c r="E989" s="1">
        <f>IFERROR(VALUE(UseTable[[#This Row],[LAB_VALUE]]),0)</f>
        <v>407</v>
      </c>
      <c r="G989" s="1"/>
      <c r="H989" s="7"/>
    </row>
    <row r="990" spans="1:8" ht="12.5" x14ac:dyDescent="0.25">
      <c r="A990" s="1" t="e">
        <v>#N/A</v>
      </c>
      <c r="B990" s="2">
        <v>41122</v>
      </c>
      <c r="C990" s="4" t="s">
        <v>84</v>
      </c>
      <c r="D990" s="1">
        <v>390</v>
      </c>
      <c r="E990" s="1">
        <f>IFERROR(VALUE(UseTable[[#This Row],[LAB_VALUE]]),0)</f>
        <v>390</v>
      </c>
      <c r="G990" s="1"/>
      <c r="H990" s="7"/>
    </row>
    <row r="991" spans="1:8" ht="12.5" x14ac:dyDescent="0.25">
      <c r="A991" s="1" t="e">
        <v>#N/A</v>
      </c>
      <c r="B991" s="2">
        <v>41159</v>
      </c>
      <c r="C991" s="4" t="s">
        <v>84</v>
      </c>
      <c r="D991" s="1">
        <v>462</v>
      </c>
      <c r="E991" s="1">
        <f>IFERROR(VALUE(UseTable[[#This Row],[LAB_VALUE]]),0)</f>
        <v>462</v>
      </c>
      <c r="G991" s="1"/>
      <c r="H991" s="7"/>
    </row>
    <row r="992" spans="1:8" ht="12.5" x14ac:dyDescent="0.25">
      <c r="A992" s="1" t="e">
        <v>#N/A</v>
      </c>
      <c r="B992" s="2">
        <v>41187</v>
      </c>
      <c r="C992" s="4" t="s">
        <v>84</v>
      </c>
      <c r="D992" s="1">
        <v>578</v>
      </c>
      <c r="E992" s="1">
        <f>IFERROR(VALUE(UseTable[[#This Row],[LAB_VALUE]]),0)</f>
        <v>578</v>
      </c>
      <c r="G992" s="1"/>
      <c r="H992" s="7"/>
    </row>
    <row r="993" spans="1:8" ht="12.5" x14ac:dyDescent="0.25">
      <c r="A993" s="1" t="e">
        <v>#N/A</v>
      </c>
      <c r="B993" s="2">
        <v>41220</v>
      </c>
      <c r="C993" s="4" t="s">
        <v>84</v>
      </c>
      <c r="D993" s="1">
        <v>473</v>
      </c>
      <c r="E993" s="1">
        <f>IFERROR(VALUE(UseTable[[#This Row],[LAB_VALUE]]),0)</f>
        <v>473</v>
      </c>
      <c r="G993" s="1"/>
      <c r="H993" s="7"/>
    </row>
    <row r="994" spans="1:8" ht="12.5" x14ac:dyDescent="0.25">
      <c r="A994" s="1" t="e">
        <v>#N/A</v>
      </c>
      <c r="B994" s="2">
        <v>41248</v>
      </c>
      <c r="C994" s="4" t="s">
        <v>84</v>
      </c>
      <c r="D994" s="1">
        <v>443</v>
      </c>
      <c r="E994" s="1">
        <f>IFERROR(VALUE(UseTable[[#This Row],[LAB_VALUE]]),0)</f>
        <v>443</v>
      </c>
      <c r="G994" s="1"/>
      <c r="H994" s="7"/>
    </row>
    <row r="995" spans="1:8" ht="12.5" x14ac:dyDescent="0.25">
      <c r="A995" s="1" t="e">
        <v>#N/A</v>
      </c>
      <c r="B995" s="2">
        <v>41094</v>
      </c>
      <c r="C995" s="4" t="s">
        <v>85</v>
      </c>
      <c r="D995" s="1">
        <v>14.6</v>
      </c>
      <c r="E995" s="1">
        <f>IFERROR(VALUE(UseTable[[#This Row],[LAB_VALUE]]),0)</f>
        <v>14.6</v>
      </c>
      <c r="G995" s="1"/>
      <c r="H995" s="7"/>
    </row>
    <row r="996" spans="1:8" ht="12.5" x14ac:dyDescent="0.25">
      <c r="A996" s="1" t="e">
        <v>#N/A</v>
      </c>
      <c r="B996" s="2">
        <v>41101</v>
      </c>
      <c r="C996" s="4" t="s">
        <v>85</v>
      </c>
      <c r="D996" s="1">
        <v>15.1</v>
      </c>
      <c r="E996" s="1">
        <f>IFERROR(VALUE(UseTable[[#This Row],[LAB_VALUE]]),0)</f>
        <v>15.1</v>
      </c>
      <c r="G996" s="1"/>
      <c r="H996" s="7"/>
    </row>
    <row r="997" spans="1:8" ht="12.5" x14ac:dyDescent="0.25">
      <c r="A997" s="1" t="e">
        <v>#N/A</v>
      </c>
      <c r="B997" s="2">
        <v>41108</v>
      </c>
      <c r="C997" s="4" t="s">
        <v>85</v>
      </c>
      <c r="D997" s="1">
        <v>15.4</v>
      </c>
      <c r="E997" s="1">
        <f>IFERROR(VALUE(UseTable[[#This Row],[LAB_VALUE]]),0)</f>
        <v>15.4</v>
      </c>
      <c r="G997" s="1"/>
      <c r="H997" s="7"/>
    </row>
    <row r="998" spans="1:8" ht="12.5" x14ac:dyDescent="0.25">
      <c r="A998" s="1" t="e">
        <v>#N/A</v>
      </c>
      <c r="B998" s="2">
        <v>41122</v>
      </c>
      <c r="C998" s="4" t="s">
        <v>85</v>
      </c>
      <c r="D998" s="1">
        <v>14.8</v>
      </c>
      <c r="E998" s="1">
        <f>IFERROR(VALUE(UseTable[[#This Row],[LAB_VALUE]]),0)</f>
        <v>14.8</v>
      </c>
      <c r="G998" s="1"/>
      <c r="H998" s="7"/>
    </row>
    <row r="999" spans="1:8" ht="12.5" x14ac:dyDescent="0.25">
      <c r="A999" s="1" t="e">
        <v>#N/A</v>
      </c>
      <c r="B999" s="2">
        <v>41136</v>
      </c>
      <c r="C999" s="4" t="s">
        <v>85</v>
      </c>
      <c r="D999" s="1">
        <v>15.3</v>
      </c>
      <c r="E999" s="1">
        <f>IFERROR(VALUE(UseTable[[#This Row],[LAB_VALUE]]),0)</f>
        <v>15.3</v>
      </c>
      <c r="G999" s="1"/>
      <c r="H999" s="7"/>
    </row>
    <row r="1000" spans="1:8" ht="12.5" x14ac:dyDescent="0.25">
      <c r="A1000" s="1" t="e">
        <v>#N/A</v>
      </c>
      <c r="B1000" s="2">
        <v>41150</v>
      </c>
      <c r="C1000" s="4" t="s">
        <v>85</v>
      </c>
      <c r="D1000" s="1">
        <v>15</v>
      </c>
      <c r="E1000" s="1">
        <f>IFERROR(VALUE(UseTable[[#This Row],[LAB_VALUE]]),0)</f>
        <v>15</v>
      </c>
      <c r="G1000" s="1"/>
      <c r="H1000" s="7"/>
    </row>
    <row r="1001" spans="1:8" ht="12.5" x14ac:dyDescent="0.25">
      <c r="A1001" s="1" t="e">
        <v>#N/A</v>
      </c>
      <c r="B1001" s="2">
        <v>41159</v>
      </c>
      <c r="C1001" s="4" t="s">
        <v>85</v>
      </c>
      <c r="D1001" s="1">
        <v>14.3</v>
      </c>
      <c r="E1001" s="1">
        <f>IFERROR(VALUE(UseTable[[#This Row],[LAB_VALUE]]),0)</f>
        <v>14.3</v>
      </c>
      <c r="G1001" s="1"/>
      <c r="H1001" s="7"/>
    </row>
    <row r="1002" spans="1:8" ht="12.5" x14ac:dyDescent="0.25">
      <c r="A1002" s="1" t="e">
        <v>#N/A</v>
      </c>
      <c r="B1002" s="2">
        <v>41171</v>
      </c>
      <c r="C1002" s="4" t="s">
        <v>85</v>
      </c>
      <c r="D1002" s="1">
        <v>15.1</v>
      </c>
      <c r="E1002" s="1">
        <f>IFERROR(VALUE(UseTable[[#This Row],[LAB_VALUE]]),0)</f>
        <v>15.1</v>
      </c>
      <c r="G1002" s="1"/>
      <c r="H1002" s="7"/>
    </row>
    <row r="1003" spans="1:8" ht="12.5" x14ac:dyDescent="0.25">
      <c r="A1003" s="1" t="e">
        <v>#N/A</v>
      </c>
      <c r="B1003" s="2">
        <v>41186</v>
      </c>
      <c r="C1003" s="4" t="s">
        <v>85</v>
      </c>
      <c r="D1003" s="1">
        <v>13.1</v>
      </c>
      <c r="E1003" s="1">
        <f>IFERROR(VALUE(UseTable[[#This Row],[LAB_VALUE]]),0)</f>
        <v>13.1</v>
      </c>
      <c r="G1003" s="1"/>
      <c r="H1003" s="7"/>
    </row>
    <row r="1004" spans="1:8" ht="12.5" x14ac:dyDescent="0.25">
      <c r="A1004" s="1" t="e">
        <v>#N/A</v>
      </c>
      <c r="B1004" s="2">
        <v>41199</v>
      </c>
      <c r="C1004" s="4" t="s">
        <v>85</v>
      </c>
      <c r="D1004" s="1">
        <v>12.9</v>
      </c>
      <c r="E1004" s="1">
        <f>IFERROR(VALUE(UseTable[[#This Row],[LAB_VALUE]]),0)</f>
        <v>12.9</v>
      </c>
      <c r="G1004" s="1"/>
      <c r="H1004" s="7"/>
    </row>
    <row r="1005" spans="1:8" ht="12.5" x14ac:dyDescent="0.25">
      <c r="A1005" s="1" t="e">
        <v>#N/A</v>
      </c>
      <c r="B1005" s="2">
        <v>41220</v>
      </c>
      <c r="C1005" s="4" t="s">
        <v>85</v>
      </c>
      <c r="D1005" s="1">
        <v>12.6</v>
      </c>
      <c r="E1005" s="1">
        <f>IFERROR(VALUE(UseTable[[#This Row],[LAB_VALUE]]),0)</f>
        <v>12.6</v>
      </c>
      <c r="G1005" s="1"/>
      <c r="H1005" s="7"/>
    </row>
    <row r="1006" spans="1:8" ht="12.5" x14ac:dyDescent="0.25">
      <c r="A1006" s="1" t="e">
        <v>#N/A</v>
      </c>
      <c r="B1006" s="2">
        <v>41248</v>
      </c>
      <c r="C1006" s="4" t="s">
        <v>85</v>
      </c>
      <c r="D1006" s="1">
        <v>13.1</v>
      </c>
      <c r="E1006" s="1">
        <f>IFERROR(VALUE(UseTable[[#This Row],[LAB_VALUE]]),0)</f>
        <v>13.1</v>
      </c>
      <c r="G1006" s="1"/>
      <c r="H1006" s="7"/>
    </row>
    <row r="1007" spans="1:8" ht="12.5" x14ac:dyDescent="0.25">
      <c r="A1007" s="1" t="e">
        <v>#N/A</v>
      </c>
      <c r="B1007" s="2">
        <v>41094</v>
      </c>
      <c r="C1007" s="4" t="s">
        <v>86</v>
      </c>
      <c r="D1007" s="1">
        <v>52</v>
      </c>
      <c r="E1007" s="1">
        <f>IFERROR(VALUE(UseTable[[#This Row],[LAB_VALUE]]),0)</f>
        <v>52</v>
      </c>
      <c r="G1007" s="1"/>
      <c r="H1007" s="7"/>
    </row>
    <row r="1008" spans="1:8" ht="12.5" x14ac:dyDescent="0.25">
      <c r="A1008" s="1" t="e">
        <v>#N/A</v>
      </c>
      <c r="B1008" s="2">
        <v>41122</v>
      </c>
      <c r="C1008" s="4" t="s">
        <v>86</v>
      </c>
      <c r="D1008" s="1">
        <v>42</v>
      </c>
      <c r="E1008" s="1">
        <f>IFERROR(VALUE(UseTable[[#This Row],[LAB_VALUE]]),0)</f>
        <v>42</v>
      </c>
      <c r="G1008" s="1"/>
      <c r="H1008" s="7"/>
    </row>
    <row r="1009" spans="1:8" ht="12.5" x14ac:dyDescent="0.25">
      <c r="A1009" s="1" t="e">
        <v>#N/A</v>
      </c>
      <c r="B1009" s="2">
        <v>41159</v>
      </c>
      <c r="C1009" s="4" t="s">
        <v>86</v>
      </c>
      <c r="D1009" s="1">
        <v>36</v>
      </c>
      <c r="E1009" s="1">
        <f>IFERROR(VALUE(UseTable[[#This Row],[LAB_VALUE]]),0)</f>
        <v>36</v>
      </c>
      <c r="G1009" s="1"/>
      <c r="H1009" s="7"/>
    </row>
    <row r="1010" spans="1:8" ht="12.5" x14ac:dyDescent="0.25">
      <c r="A1010" s="1" t="e">
        <v>#N/A</v>
      </c>
      <c r="B1010" s="2">
        <v>41186</v>
      </c>
      <c r="C1010" s="4" t="s">
        <v>86</v>
      </c>
      <c r="D1010" s="1">
        <v>50</v>
      </c>
      <c r="E1010" s="1">
        <f>IFERROR(VALUE(UseTable[[#This Row],[LAB_VALUE]]),0)</f>
        <v>50</v>
      </c>
      <c r="G1010" s="1"/>
      <c r="H1010" s="7"/>
    </row>
    <row r="1011" spans="1:8" ht="12.5" x14ac:dyDescent="0.25">
      <c r="A1011" s="1" t="e">
        <v>#N/A</v>
      </c>
      <c r="B1011" s="2">
        <v>41220</v>
      </c>
      <c r="C1011" s="4" t="s">
        <v>86</v>
      </c>
      <c r="D1011" s="1">
        <v>36</v>
      </c>
      <c r="E1011" s="1">
        <f>IFERROR(VALUE(UseTable[[#This Row],[LAB_VALUE]]),0)</f>
        <v>36</v>
      </c>
      <c r="G1011" s="1"/>
      <c r="H1011" s="7"/>
    </row>
    <row r="1012" spans="1:8" ht="12.5" x14ac:dyDescent="0.25">
      <c r="A1012" s="1" t="e">
        <v>#N/A</v>
      </c>
      <c r="B1012" s="2">
        <v>41248</v>
      </c>
      <c r="C1012" s="4" t="s">
        <v>86</v>
      </c>
      <c r="D1012" s="1">
        <v>44</v>
      </c>
      <c r="E1012" s="1">
        <f>IFERROR(VALUE(UseTable[[#This Row],[LAB_VALUE]]),0)</f>
        <v>44</v>
      </c>
      <c r="G1012" s="1"/>
      <c r="H1012" s="7"/>
    </row>
    <row r="1013" spans="1:8" ht="12.5" x14ac:dyDescent="0.25">
      <c r="A1013" s="1">
        <v>57</v>
      </c>
      <c r="B1013" s="2">
        <v>41094</v>
      </c>
      <c r="C1013" s="4" t="s">
        <v>84</v>
      </c>
      <c r="D1013" s="1">
        <v>466</v>
      </c>
      <c r="E1013" s="1">
        <f>IFERROR(VALUE(UseTable[[#This Row],[LAB_VALUE]]),0)</f>
        <v>466</v>
      </c>
      <c r="G1013" s="1"/>
      <c r="H1013" s="7"/>
    </row>
    <row r="1014" spans="1:8" ht="12.5" x14ac:dyDescent="0.25">
      <c r="A1014" s="1">
        <v>57</v>
      </c>
      <c r="B1014" s="2">
        <v>41122</v>
      </c>
      <c r="C1014" s="4" t="s">
        <v>84</v>
      </c>
      <c r="D1014" s="1">
        <v>309</v>
      </c>
      <c r="E1014" s="1">
        <f>IFERROR(VALUE(UseTable[[#This Row],[LAB_VALUE]]),0)</f>
        <v>309</v>
      </c>
      <c r="G1014" s="1"/>
      <c r="H1014" s="7"/>
    </row>
    <row r="1015" spans="1:8" ht="12.5" x14ac:dyDescent="0.25">
      <c r="A1015" s="1">
        <v>57</v>
      </c>
      <c r="B1015" s="2">
        <v>41157</v>
      </c>
      <c r="C1015" s="4" t="s">
        <v>84</v>
      </c>
      <c r="D1015" s="1">
        <v>763</v>
      </c>
      <c r="E1015" s="1">
        <f>IFERROR(VALUE(UseTable[[#This Row],[LAB_VALUE]]),0)</f>
        <v>763</v>
      </c>
      <c r="G1015" s="1"/>
      <c r="H1015" s="7"/>
    </row>
    <row r="1016" spans="1:8" ht="12.5" x14ac:dyDescent="0.25">
      <c r="A1016" s="1">
        <v>57</v>
      </c>
      <c r="B1016" s="2">
        <v>41185</v>
      </c>
      <c r="C1016" s="4" t="s">
        <v>84</v>
      </c>
      <c r="D1016" s="1">
        <v>549</v>
      </c>
      <c r="E1016" s="1">
        <f>IFERROR(VALUE(UseTable[[#This Row],[LAB_VALUE]]),0)</f>
        <v>549</v>
      </c>
      <c r="G1016" s="1"/>
      <c r="H1016" s="7"/>
    </row>
    <row r="1017" spans="1:8" ht="12.5" x14ac:dyDescent="0.25">
      <c r="A1017" s="1">
        <v>57</v>
      </c>
      <c r="B1017" s="2">
        <v>41220</v>
      </c>
      <c r="C1017" s="4" t="s">
        <v>84</v>
      </c>
      <c r="D1017" s="1">
        <v>659</v>
      </c>
      <c r="E1017" s="1">
        <f>IFERROR(VALUE(UseTable[[#This Row],[LAB_VALUE]]),0)</f>
        <v>659</v>
      </c>
      <c r="G1017" s="1"/>
      <c r="H1017" s="7"/>
    </row>
    <row r="1018" spans="1:8" ht="12.5" x14ac:dyDescent="0.25">
      <c r="A1018" s="1">
        <v>57</v>
      </c>
      <c r="B1018" s="2">
        <v>41248</v>
      </c>
      <c r="C1018" s="4" t="s">
        <v>84</v>
      </c>
      <c r="D1018" s="1">
        <v>437</v>
      </c>
      <c r="E1018" s="1">
        <f>IFERROR(VALUE(UseTable[[#This Row],[LAB_VALUE]]),0)</f>
        <v>437</v>
      </c>
      <c r="G1018" s="1"/>
      <c r="H1018" s="7"/>
    </row>
    <row r="1019" spans="1:8" ht="12.5" x14ac:dyDescent="0.25">
      <c r="A1019" s="1">
        <v>57</v>
      </c>
      <c r="B1019" s="2">
        <v>41094</v>
      </c>
      <c r="C1019" s="4" t="s">
        <v>85</v>
      </c>
      <c r="D1019" s="1">
        <v>10.9</v>
      </c>
      <c r="E1019" s="1">
        <f>IFERROR(VALUE(UseTable[[#This Row],[LAB_VALUE]]),0)</f>
        <v>10.9</v>
      </c>
      <c r="G1019" s="1"/>
      <c r="H1019" s="7"/>
    </row>
    <row r="1020" spans="1:8" ht="12.5" x14ac:dyDescent="0.25">
      <c r="A1020" s="1">
        <v>57</v>
      </c>
      <c r="B1020" s="2">
        <v>41108</v>
      </c>
      <c r="C1020" s="4" t="s">
        <v>85</v>
      </c>
      <c r="D1020" s="1">
        <v>11.4</v>
      </c>
      <c r="E1020" s="1">
        <f>IFERROR(VALUE(UseTable[[#This Row],[LAB_VALUE]]),0)</f>
        <v>11.4</v>
      </c>
      <c r="G1020" s="1"/>
      <c r="H1020" s="7"/>
    </row>
    <row r="1021" spans="1:8" ht="12.5" x14ac:dyDescent="0.25">
      <c r="A1021" s="1">
        <v>57</v>
      </c>
      <c r="B1021" s="2">
        <v>41122</v>
      </c>
      <c r="C1021" s="4" t="s">
        <v>85</v>
      </c>
      <c r="D1021" s="1">
        <v>13</v>
      </c>
      <c r="E1021" s="1">
        <f>IFERROR(VALUE(UseTable[[#This Row],[LAB_VALUE]]),0)</f>
        <v>13</v>
      </c>
      <c r="G1021" s="1"/>
      <c r="H1021" s="7"/>
    </row>
    <row r="1022" spans="1:8" ht="12.5" x14ac:dyDescent="0.25">
      <c r="A1022" s="1">
        <v>57</v>
      </c>
      <c r="B1022" s="2">
        <v>41134</v>
      </c>
      <c r="C1022" s="4" t="s">
        <v>85</v>
      </c>
      <c r="D1022" s="1">
        <v>13.3</v>
      </c>
      <c r="E1022" s="1">
        <f>IFERROR(VALUE(UseTable[[#This Row],[LAB_VALUE]]),0)</f>
        <v>13.3</v>
      </c>
      <c r="G1022" s="1"/>
      <c r="H1022" s="7"/>
    </row>
    <row r="1023" spans="1:8" ht="12.5" x14ac:dyDescent="0.25">
      <c r="A1023" s="1">
        <v>57</v>
      </c>
      <c r="B1023" s="2">
        <v>41136</v>
      </c>
      <c r="C1023" s="4" t="s">
        <v>85</v>
      </c>
      <c r="D1023" s="1">
        <v>13.4</v>
      </c>
      <c r="E1023" s="1">
        <f>IFERROR(VALUE(UseTable[[#This Row],[LAB_VALUE]]),0)</f>
        <v>13.4</v>
      </c>
      <c r="G1023" s="1"/>
      <c r="H1023" s="7"/>
    </row>
    <row r="1024" spans="1:8" ht="12.5" x14ac:dyDescent="0.25">
      <c r="A1024" s="1">
        <v>57</v>
      </c>
      <c r="B1024" s="2">
        <v>41145</v>
      </c>
      <c r="C1024" s="4" t="s">
        <v>85</v>
      </c>
      <c r="D1024" s="1">
        <v>12.3</v>
      </c>
      <c r="E1024" s="1">
        <f>IFERROR(VALUE(UseTable[[#This Row],[LAB_VALUE]]),0)</f>
        <v>12.3</v>
      </c>
      <c r="G1024" s="1"/>
      <c r="H1024" s="7"/>
    </row>
    <row r="1025" spans="1:8" ht="12.5" x14ac:dyDescent="0.25">
      <c r="A1025" s="1">
        <v>57</v>
      </c>
      <c r="B1025" s="2">
        <v>41157</v>
      </c>
      <c r="C1025" s="4" t="s">
        <v>85</v>
      </c>
      <c r="D1025" s="1">
        <v>11.1</v>
      </c>
      <c r="E1025" s="1">
        <f>IFERROR(VALUE(UseTable[[#This Row],[LAB_VALUE]]),0)</f>
        <v>11.1</v>
      </c>
      <c r="G1025" s="1"/>
      <c r="H1025" s="7"/>
    </row>
    <row r="1026" spans="1:8" ht="12.5" x14ac:dyDescent="0.25">
      <c r="A1026" s="1">
        <v>57</v>
      </c>
      <c r="B1026" s="2">
        <v>41173</v>
      </c>
      <c r="C1026" s="4" t="s">
        <v>85</v>
      </c>
      <c r="D1026" s="1">
        <v>10.9</v>
      </c>
      <c r="E1026" s="1">
        <f>IFERROR(VALUE(UseTable[[#This Row],[LAB_VALUE]]),0)</f>
        <v>10.9</v>
      </c>
      <c r="G1026" s="1"/>
      <c r="H1026" s="7"/>
    </row>
    <row r="1027" spans="1:8" ht="12.5" x14ac:dyDescent="0.25">
      <c r="A1027" s="1">
        <v>57</v>
      </c>
      <c r="B1027" s="2">
        <v>41185</v>
      </c>
      <c r="C1027" s="4" t="s">
        <v>85</v>
      </c>
      <c r="D1027" s="1">
        <v>11.2</v>
      </c>
      <c r="E1027" s="1">
        <f>IFERROR(VALUE(UseTable[[#This Row],[LAB_VALUE]]),0)</f>
        <v>11.2</v>
      </c>
      <c r="G1027" s="1"/>
      <c r="H1027" s="7"/>
    </row>
    <row r="1028" spans="1:8" ht="12.5" x14ac:dyDescent="0.25">
      <c r="A1028" s="1">
        <v>57</v>
      </c>
      <c r="B1028" s="2">
        <v>41199</v>
      </c>
      <c r="C1028" s="4" t="s">
        <v>85</v>
      </c>
      <c r="D1028" s="1">
        <v>11.9</v>
      </c>
      <c r="E1028" s="1">
        <f>IFERROR(VALUE(UseTable[[#This Row],[LAB_VALUE]]),0)</f>
        <v>11.9</v>
      </c>
      <c r="G1028" s="1"/>
      <c r="H1028" s="7"/>
    </row>
    <row r="1029" spans="1:8" ht="12.5" x14ac:dyDescent="0.25">
      <c r="A1029" s="1">
        <v>57</v>
      </c>
      <c r="B1029" s="2">
        <v>41220</v>
      </c>
      <c r="C1029" s="4" t="s">
        <v>85</v>
      </c>
      <c r="D1029" s="1">
        <v>11.3</v>
      </c>
      <c r="E1029" s="1">
        <f>IFERROR(VALUE(UseTable[[#This Row],[LAB_VALUE]]),0)</f>
        <v>11.3</v>
      </c>
      <c r="G1029" s="1"/>
      <c r="H1029" s="7"/>
    </row>
    <row r="1030" spans="1:8" ht="12.5" x14ac:dyDescent="0.25">
      <c r="A1030" s="1">
        <v>57</v>
      </c>
      <c r="B1030" s="2">
        <v>41237</v>
      </c>
      <c r="C1030" s="4" t="s">
        <v>85</v>
      </c>
      <c r="D1030" s="1">
        <v>10.9</v>
      </c>
      <c r="E1030" s="1">
        <f>IFERROR(VALUE(UseTable[[#This Row],[LAB_VALUE]]),0)</f>
        <v>10.9</v>
      </c>
      <c r="G1030" s="1"/>
      <c r="H1030" s="7"/>
    </row>
    <row r="1031" spans="1:8" ht="12.5" x14ac:dyDescent="0.25">
      <c r="A1031" s="1">
        <v>57</v>
      </c>
      <c r="B1031" s="2">
        <v>41248</v>
      </c>
      <c r="C1031" s="4" t="s">
        <v>85</v>
      </c>
      <c r="D1031" s="1">
        <v>11.3</v>
      </c>
      <c r="E1031" s="1">
        <f>IFERROR(VALUE(UseTable[[#This Row],[LAB_VALUE]]),0)</f>
        <v>11.3</v>
      </c>
      <c r="G1031" s="1"/>
      <c r="H1031" s="7"/>
    </row>
    <row r="1032" spans="1:8" ht="12.5" x14ac:dyDescent="0.25">
      <c r="A1032" s="1">
        <v>57</v>
      </c>
      <c r="B1032" s="2">
        <v>41094</v>
      </c>
      <c r="C1032" s="4" t="s">
        <v>86</v>
      </c>
      <c r="D1032" s="1">
        <v>18</v>
      </c>
      <c r="E1032" s="1">
        <f>IFERROR(VALUE(UseTable[[#This Row],[LAB_VALUE]]),0)</f>
        <v>18</v>
      </c>
      <c r="G1032" s="1"/>
      <c r="H1032" s="7"/>
    </row>
    <row r="1033" spans="1:8" ht="12.5" x14ac:dyDescent="0.25">
      <c r="A1033" s="1">
        <v>57</v>
      </c>
      <c r="B1033" s="2">
        <v>41122</v>
      </c>
      <c r="C1033" s="4" t="s">
        <v>86</v>
      </c>
      <c r="D1033" s="1">
        <v>39</v>
      </c>
      <c r="E1033" s="1">
        <f>IFERROR(VALUE(UseTable[[#This Row],[LAB_VALUE]]),0)</f>
        <v>39</v>
      </c>
      <c r="G1033" s="1"/>
      <c r="H1033" s="7"/>
    </row>
    <row r="1034" spans="1:8" ht="12.5" x14ac:dyDescent="0.25">
      <c r="A1034" s="1">
        <v>57</v>
      </c>
      <c r="B1034" s="2">
        <v>41157</v>
      </c>
      <c r="C1034" s="4" t="s">
        <v>86</v>
      </c>
      <c r="D1034" s="1">
        <v>28</v>
      </c>
      <c r="E1034" s="1">
        <f>IFERROR(VALUE(UseTable[[#This Row],[LAB_VALUE]]),0)</f>
        <v>28</v>
      </c>
      <c r="G1034" s="1"/>
      <c r="H1034" s="7"/>
    </row>
    <row r="1035" spans="1:8" ht="12.5" x14ac:dyDescent="0.25">
      <c r="A1035" s="1">
        <v>57</v>
      </c>
      <c r="B1035" s="2">
        <v>41185</v>
      </c>
      <c r="C1035" s="4" t="s">
        <v>86</v>
      </c>
      <c r="D1035" s="1">
        <v>20</v>
      </c>
      <c r="E1035" s="1">
        <f>IFERROR(VALUE(UseTable[[#This Row],[LAB_VALUE]]),0)</f>
        <v>20</v>
      </c>
      <c r="G1035" s="1"/>
      <c r="H1035" s="7"/>
    </row>
    <row r="1036" spans="1:8" ht="12.5" x14ac:dyDescent="0.25">
      <c r="A1036" s="1">
        <v>57</v>
      </c>
      <c r="B1036" s="2">
        <v>41220</v>
      </c>
      <c r="C1036" s="4" t="s">
        <v>86</v>
      </c>
      <c r="D1036" s="1">
        <v>38</v>
      </c>
      <c r="E1036" s="1">
        <f>IFERROR(VALUE(UseTable[[#This Row],[LAB_VALUE]]),0)</f>
        <v>38</v>
      </c>
      <c r="G1036" s="1"/>
      <c r="H1036" s="7"/>
    </row>
    <row r="1037" spans="1:8" ht="12.5" x14ac:dyDescent="0.25">
      <c r="A1037" s="1">
        <v>57</v>
      </c>
      <c r="B1037" s="2">
        <v>41248</v>
      </c>
      <c r="C1037" s="4" t="s">
        <v>86</v>
      </c>
      <c r="D1037" s="1">
        <v>22</v>
      </c>
      <c r="E1037" s="1">
        <f>IFERROR(VALUE(UseTable[[#This Row],[LAB_VALUE]]),0)</f>
        <v>22</v>
      </c>
      <c r="G1037" s="1"/>
      <c r="H1037" s="7"/>
    </row>
    <row r="1038" spans="1:8" ht="12.5" x14ac:dyDescent="0.25">
      <c r="A1038" s="1">
        <v>59</v>
      </c>
      <c r="B1038" s="2">
        <v>41094</v>
      </c>
      <c r="C1038" s="4" t="s">
        <v>84</v>
      </c>
      <c r="D1038" s="1">
        <v>596</v>
      </c>
      <c r="E1038" s="1">
        <f>IFERROR(VALUE(UseTable[[#This Row],[LAB_VALUE]]),0)</f>
        <v>596</v>
      </c>
      <c r="G1038" s="1"/>
      <c r="H1038" s="7"/>
    </row>
    <row r="1039" spans="1:8" ht="12.5" x14ac:dyDescent="0.25">
      <c r="A1039" s="1">
        <v>59</v>
      </c>
      <c r="B1039" s="2">
        <v>41122</v>
      </c>
      <c r="C1039" s="4" t="s">
        <v>84</v>
      </c>
      <c r="D1039" s="1">
        <v>566</v>
      </c>
      <c r="E1039" s="1">
        <f>IFERROR(VALUE(UseTable[[#This Row],[LAB_VALUE]]),0)</f>
        <v>566</v>
      </c>
      <c r="G1039" s="1"/>
      <c r="H1039" s="7"/>
    </row>
    <row r="1040" spans="1:8" ht="12.5" x14ac:dyDescent="0.25">
      <c r="A1040" s="1">
        <v>59</v>
      </c>
      <c r="B1040" s="2">
        <v>41094</v>
      </c>
      <c r="C1040" s="4" t="s">
        <v>85</v>
      </c>
      <c r="D1040" s="1">
        <v>11.2</v>
      </c>
      <c r="E1040" s="1">
        <f>IFERROR(VALUE(UseTable[[#This Row],[LAB_VALUE]]),0)</f>
        <v>11.2</v>
      </c>
      <c r="G1040" s="1"/>
      <c r="H1040" s="7"/>
    </row>
    <row r="1041" spans="1:8" ht="12.5" x14ac:dyDescent="0.25">
      <c r="A1041" s="1">
        <v>59</v>
      </c>
      <c r="B1041" s="2">
        <v>41108</v>
      </c>
      <c r="C1041" s="4" t="s">
        <v>85</v>
      </c>
      <c r="D1041" s="1">
        <v>11</v>
      </c>
      <c r="E1041" s="1">
        <f>IFERROR(VALUE(UseTable[[#This Row],[LAB_VALUE]]),0)</f>
        <v>11</v>
      </c>
      <c r="G1041" s="1"/>
      <c r="H1041" s="7"/>
    </row>
    <row r="1042" spans="1:8" ht="12.5" x14ac:dyDescent="0.25">
      <c r="A1042" s="1">
        <v>59</v>
      </c>
      <c r="B1042" s="2">
        <v>41122</v>
      </c>
      <c r="C1042" s="4" t="s">
        <v>85</v>
      </c>
      <c r="D1042" s="1">
        <v>11.4</v>
      </c>
      <c r="E1042" s="1">
        <f>IFERROR(VALUE(UseTable[[#This Row],[LAB_VALUE]]),0)</f>
        <v>11.4</v>
      </c>
      <c r="G1042" s="1"/>
      <c r="H1042" s="7"/>
    </row>
    <row r="1043" spans="1:8" ht="12.5" x14ac:dyDescent="0.25">
      <c r="A1043" s="1">
        <v>59</v>
      </c>
      <c r="B1043" s="2">
        <v>41094</v>
      </c>
      <c r="C1043" s="4" t="s">
        <v>86</v>
      </c>
      <c r="D1043" s="1">
        <v>28</v>
      </c>
      <c r="E1043" s="1">
        <f>IFERROR(VALUE(UseTable[[#This Row],[LAB_VALUE]]),0)</f>
        <v>28</v>
      </c>
      <c r="G1043" s="1"/>
      <c r="H1043" s="7"/>
    </row>
    <row r="1044" spans="1:8" ht="12.5" x14ac:dyDescent="0.25">
      <c r="A1044" s="1">
        <v>59</v>
      </c>
      <c r="B1044" s="2">
        <v>41122</v>
      </c>
      <c r="C1044" s="4" t="s">
        <v>86</v>
      </c>
      <c r="D1044" s="1">
        <v>40</v>
      </c>
      <c r="E1044" s="1">
        <f>IFERROR(VALUE(UseTable[[#This Row],[LAB_VALUE]]),0)</f>
        <v>40</v>
      </c>
      <c r="G1044" s="1"/>
      <c r="H1044" s="7"/>
    </row>
    <row r="1045" spans="1:8" ht="12.5" x14ac:dyDescent="0.25">
      <c r="A1045" s="1">
        <v>60</v>
      </c>
      <c r="B1045" s="2">
        <v>41094</v>
      </c>
      <c r="C1045" s="4" t="s">
        <v>84</v>
      </c>
      <c r="D1045" s="1">
        <v>322</v>
      </c>
      <c r="E1045" s="1">
        <f>IFERROR(VALUE(UseTable[[#This Row],[LAB_VALUE]]),0)</f>
        <v>322</v>
      </c>
      <c r="G1045" s="1"/>
      <c r="H1045" s="7"/>
    </row>
    <row r="1046" spans="1:8" ht="12.5" x14ac:dyDescent="0.25">
      <c r="A1046" s="1">
        <v>60</v>
      </c>
      <c r="B1046" s="2">
        <v>41122</v>
      </c>
      <c r="C1046" s="4" t="s">
        <v>84</v>
      </c>
      <c r="D1046" s="1">
        <v>443</v>
      </c>
      <c r="E1046" s="1">
        <f>IFERROR(VALUE(UseTable[[#This Row],[LAB_VALUE]]),0)</f>
        <v>443</v>
      </c>
      <c r="G1046" s="1"/>
      <c r="H1046" s="7"/>
    </row>
    <row r="1047" spans="1:8" ht="12.5" x14ac:dyDescent="0.25">
      <c r="A1047" s="1">
        <v>60</v>
      </c>
      <c r="B1047" s="2">
        <v>41157</v>
      </c>
      <c r="C1047" s="4" t="s">
        <v>84</v>
      </c>
      <c r="D1047" s="1">
        <v>325</v>
      </c>
      <c r="E1047" s="1">
        <f>IFERROR(VALUE(UseTable[[#This Row],[LAB_VALUE]]),0)</f>
        <v>325</v>
      </c>
      <c r="G1047" s="1"/>
      <c r="H1047" s="7"/>
    </row>
    <row r="1048" spans="1:8" ht="12.5" x14ac:dyDescent="0.25">
      <c r="A1048" s="1">
        <v>60</v>
      </c>
      <c r="B1048" s="2">
        <v>41187</v>
      </c>
      <c r="C1048" s="4" t="s">
        <v>84</v>
      </c>
      <c r="D1048" s="1">
        <v>355</v>
      </c>
      <c r="E1048" s="1">
        <f>IFERROR(VALUE(UseTable[[#This Row],[LAB_VALUE]]),0)</f>
        <v>355</v>
      </c>
      <c r="G1048" s="1"/>
      <c r="H1048" s="7"/>
    </row>
    <row r="1049" spans="1:8" ht="12.5" x14ac:dyDescent="0.25">
      <c r="A1049" s="1">
        <v>60</v>
      </c>
      <c r="B1049" s="2">
        <v>41220</v>
      </c>
      <c r="C1049" s="4" t="s">
        <v>84</v>
      </c>
      <c r="D1049" s="1">
        <v>311</v>
      </c>
      <c r="E1049" s="1">
        <f>IFERROR(VALUE(UseTable[[#This Row],[LAB_VALUE]]),0)</f>
        <v>311</v>
      </c>
      <c r="G1049" s="1"/>
      <c r="H1049" s="7"/>
    </row>
    <row r="1050" spans="1:8" ht="12.5" x14ac:dyDescent="0.25">
      <c r="A1050" s="1">
        <v>60</v>
      </c>
      <c r="B1050" s="2">
        <v>41248</v>
      </c>
      <c r="C1050" s="4" t="s">
        <v>84</v>
      </c>
      <c r="D1050" s="1">
        <v>252</v>
      </c>
      <c r="E1050" s="1">
        <f>IFERROR(VALUE(UseTable[[#This Row],[LAB_VALUE]]),0)</f>
        <v>252</v>
      </c>
      <c r="G1050" s="1"/>
      <c r="H1050" s="7"/>
    </row>
    <row r="1051" spans="1:8" ht="12.5" x14ac:dyDescent="0.25">
      <c r="A1051" s="1">
        <v>60</v>
      </c>
      <c r="B1051" s="2">
        <v>41094</v>
      </c>
      <c r="C1051" s="4" t="s">
        <v>85</v>
      </c>
      <c r="D1051" s="1">
        <v>11</v>
      </c>
      <c r="E1051" s="1">
        <f>IFERROR(VALUE(UseTable[[#This Row],[LAB_VALUE]]),0)</f>
        <v>11</v>
      </c>
      <c r="G1051" s="1"/>
      <c r="H1051" s="7"/>
    </row>
    <row r="1052" spans="1:8" ht="12.5" x14ac:dyDescent="0.25">
      <c r="A1052" s="1">
        <v>60</v>
      </c>
      <c r="B1052" s="2">
        <v>41110</v>
      </c>
      <c r="C1052" s="4" t="s">
        <v>85</v>
      </c>
      <c r="D1052" s="1">
        <v>10.8</v>
      </c>
      <c r="E1052" s="1">
        <f>IFERROR(VALUE(UseTable[[#This Row],[LAB_VALUE]]),0)</f>
        <v>10.8</v>
      </c>
      <c r="G1052" s="1"/>
      <c r="H1052" s="7"/>
    </row>
    <row r="1053" spans="1:8" ht="12.5" x14ac:dyDescent="0.25">
      <c r="A1053" s="1">
        <v>60</v>
      </c>
      <c r="B1053" s="2">
        <v>41122</v>
      </c>
      <c r="C1053" s="4" t="s">
        <v>85</v>
      </c>
      <c r="D1053" s="1">
        <v>10.8</v>
      </c>
      <c r="E1053" s="1">
        <f>IFERROR(VALUE(UseTable[[#This Row],[LAB_VALUE]]),0)</f>
        <v>10.8</v>
      </c>
      <c r="G1053" s="1"/>
      <c r="H1053" s="7"/>
    </row>
    <row r="1054" spans="1:8" ht="12.5" x14ac:dyDescent="0.25">
      <c r="A1054" s="1">
        <v>60</v>
      </c>
      <c r="B1054" s="2">
        <v>41136</v>
      </c>
      <c r="C1054" s="4" t="s">
        <v>85</v>
      </c>
      <c r="D1054" s="1">
        <v>10.6</v>
      </c>
      <c r="E1054" s="1">
        <f>IFERROR(VALUE(UseTable[[#This Row],[LAB_VALUE]]),0)</f>
        <v>10.6</v>
      </c>
      <c r="G1054" s="1"/>
      <c r="H1054" s="7"/>
    </row>
    <row r="1055" spans="1:8" ht="12.5" x14ac:dyDescent="0.25">
      <c r="A1055" s="1">
        <v>60</v>
      </c>
      <c r="B1055" s="2">
        <v>41157</v>
      </c>
      <c r="C1055" s="4" t="s">
        <v>85</v>
      </c>
      <c r="D1055" s="1">
        <v>10.6</v>
      </c>
      <c r="E1055" s="1">
        <f>IFERROR(VALUE(UseTable[[#This Row],[LAB_VALUE]]),0)</f>
        <v>10.6</v>
      </c>
      <c r="G1055" s="1"/>
      <c r="H1055" s="7"/>
    </row>
    <row r="1056" spans="1:8" ht="12.5" x14ac:dyDescent="0.25">
      <c r="A1056" s="1">
        <v>60</v>
      </c>
      <c r="B1056" s="2">
        <v>41171</v>
      </c>
      <c r="C1056" s="4" t="s">
        <v>85</v>
      </c>
      <c r="D1056" s="1">
        <v>11.8</v>
      </c>
      <c r="E1056" s="1">
        <f>IFERROR(VALUE(UseTable[[#This Row],[LAB_VALUE]]),0)</f>
        <v>11.8</v>
      </c>
      <c r="G1056" s="1"/>
      <c r="H1056" s="7"/>
    </row>
    <row r="1057" spans="1:8" ht="12.5" x14ac:dyDescent="0.25">
      <c r="A1057" s="1">
        <v>60</v>
      </c>
      <c r="B1057" s="2">
        <v>41187</v>
      </c>
      <c r="C1057" s="4" t="s">
        <v>85</v>
      </c>
      <c r="D1057" s="1">
        <v>11.2</v>
      </c>
      <c r="E1057" s="1">
        <f>IFERROR(VALUE(UseTable[[#This Row],[LAB_VALUE]]),0)</f>
        <v>11.2</v>
      </c>
      <c r="G1057" s="1"/>
      <c r="H1057" s="7"/>
    </row>
    <row r="1058" spans="1:8" ht="12.5" x14ac:dyDescent="0.25">
      <c r="A1058" s="1">
        <v>60</v>
      </c>
      <c r="B1058" s="2">
        <v>41199</v>
      </c>
      <c r="C1058" s="4" t="s">
        <v>85</v>
      </c>
      <c r="D1058" s="1">
        <v>11.1</v>
      </c>
      <c r="E1058" s="1">
        <f>IFERROR(VALUE(UseTable[[#This Row],[LAB_VALUE]]),0)</f>
        <v>11.1</v>
      </c>
      <c r="G1058" s="1"/>
      <c r="H1058" s="7"/>
    </row>
    <row r="1059" spans="1:8" ht="12.5" x14ac:dyDescent="0.25">
      <c r="A1059" s="1">
        <v>60</v>
      </c>
      <c r="B1059" s="2">
        <v>41220</v>
      </c>
      <c r="C1059" s="4" t="s">
        <v>85</v>
      </c>
      <c r="D1059" s="1">
        <v>10.5</v>
      </c>
      <c r="E1059" s="1">
        <f>IFERROR(VALUE(UseTable[[#This Row],[LAB_VALUE]]),0)</f>
        <v>10.5</v>
      </c>
      <c r="G1059" s="1"/>
      <c r="H1059" s="7"/>
    </row>
    <row r="1060" spans="1:8" ht="12.5" x14ac:dyDescent="0.25">
      <c r="A1060" s="1">
        <v>60</v>
      </c>
      <c r="B1060" s="2">
        <v>41233</v>
      </c>
      <c r="C1060" s="4" t="s">
        <v>85</v>
      </c>
      <c r="D1060" s="1">
        <v>10.7</v>
      </c>
      <c r="E1060" s="1">
        <f>IFERROR(VALUE(UseTable[[#This Row],[LAB_VALUE]]),0)</f>
        <v>10.7</v>
      </c>
      <c r="G1060" s="1"/>
      <c r="H1060" s="7"/>
    </row>
    <row r="1061" spans="1:8" ht="12.5" x14ac:dyDescent="0.25">
      <c r="A1061" s="1">
        <v>60</v>
      </c>
      <c r="B1061" s="2">
        <v>41248</v>
      </c>
      <c r="C1061" s="4" t="s">
        <v>85</v>
      </c>
      <c r="D1061" s="1">
        <v>10.9</v>
      </c>
      <c r="E1061" s="1">
        <f>IFERROR(VALUE(UseTable[[#This Row],[LAB_VALUE]]),0)</f>
        <v>10.9</v>
      </c>
      <c r="G1061" s="1"/>
      <c r="H1061" s="7"/>
    </row>
    <row r="1062" spans="1:8" ht="12.5" x14ac:dyDescent="0.25">
      <c r="A1062" s="1">
        <v>60</v>
      </c>
      <c r="B1062" s="2">
        <v>41094</v>
      </c>
      <c r="C1062" s="4" t="s">
        <v>86</v>
      </c>
      <c r="D1062" s="1">
        <v>29</v>
      </c>
      <c r="E1062" s="1">
        <f>IFERROR(VALUE(UseTable[[#This Row],[LAB_VALUE]]),0)</f>
        <v>29</v>
      </c>
      <c r="G1062" s="1"/>
      <c r="H1062" s="7"/>
    </row>
    <row r="1063" spans="1:8" ht="12.5" x14ac:dyDescent="0.25">
      <c r="A1063" s="1">
        <v>60</v>
      </c>
      <c r="B1063" s="2">
        <v>41122</v>
      </c>
      <c r="C1063" s="4" t="s">
        <v>86</v>
      </c>
      <c r="D1063" s="1">
        <v>37</v>
      </c>
      <c r="E1063" s="1">
        <f>IFERROR(VALUE(UseTable[[#This Row],[LAB_VALUE]]),0)</f>
        <v>37</v>
      </c>
      <c r="G1063" s="1"/>
      <c r="H1063" s="7"/>
    </row>
    <row r="1064" spans="1:8" ht="12.5" x14ac:dyDescent="0.25">
      <c r="A1064" s="1">
        <v>60</v>
      </c>
      <c r="B1064" s="2">
        <v>41157</v>
      </c>
      <c r="C1064" s="4" t="s">
        <v>86</v>
      </c>
      <c r="D1064" s="1">
        <v>44</v>
      </c>
      <c r="E1064" s="1">
        <f>IFERROR(VALUE(UseTable[[#This Row],[LAB_VALUE]]),0)</f>
        <v>44</v>
      </c>
      <c r="G1064" s="1"/>
      <c r="H1064" s="7"/>
    </row>
    <row r="1065" spans="1:8" ht="12.5" x14ac:dyDescent="0.25">
      <c r="A1065" s="1">
        <v>60</v>
      </c>
      <c r="B1065" s="2">
        <v>41187</v>
      </c>
      <c r="C1065" s="4" t="s">
        <v>86</v>
      </c>
      <c r="D1065" s="1">
        <v>25</v>
      </c>
      <c r="E1065" s="1">
        <f>IFERROR(VALUE(UseTable[[#This Row],[LAB_VALUE]]),0)</f>
        <v>25</v>
      </c>
      <c r="G1065" s="1"/>
      <c r="H1065" s="7"/>
    </row>
    <row r="1066" spans="1:8" ht="12.5" x14ac:dyDescent="0.25">
      <c r="A1066" s="1">
        <v>60</v>
      </c>
      <c r="B1066" s="2">
        <v>41220</v>
      </c>
      <c r="C1066" s="4" t="s">
        <v>86</v>
      </c>
      <c r="D1066" s="1">
        <v>31</v>
      </c>
      <c r="E1066" s="1">
        <f>IFERROR(VALUE(UseTable[[#This Row],[LAB_VALUE]]),0)</f>
        <v>31</v>
      </c>
      <c r="G1066" s="1"/>
      <c r="H1066" s="7"/>
    </row>
    <row r="1067" spans="1:8" ht="12.5" x14ac:dyDescent="0.25">
      <c r="A1067" s="1">
        <v>60</v>
      </c>
      <c r="B1067" s="2">
        <v>41248</v>
      </c>
      <c r="C1067" s="4" t="s">
        <v>86</v>
      </c>
      <c r="D1067" s="1">
        <v>31</v>
      </c>
      <c r="E1067" s="1">
        <f>IFERROR(VALUE(UseTable[[#This Row],[LAB_VALUE]]),0)</f>
        <v>31</v>
      </c>
      <c r="G1067" s="1"/>
      <c r="H1067" s="7"/>
    </row>
    <row r="1068" spans="1:8" ht="12.5" x14ac:dyDescent="0.25">
      <c r="A1068" s="1" t="e">
        <v>#N/A</v>
      </c>
      <c r="B1068" s="2">
        <v>41234</v>
      </c>
      <c r="C1068" s="4" t="s">
        <v>84</v>
      </c>
      <c r="D1068" s="1">
        <v>39</v>
      </c>
      <c r="E1068" s="1">
        <f>IFERROR(VALUE(UseTable[[#This Row],[LAB_VALUE]]),0)</f>
        <v>39</v>
      </c>
      <c r="G1068" s="1"/>
      <c r="H1068" s="7"/>
    </row>
    <row r="1069" spans="1:8" ht="12.5" x14ac:dyDescent="0.25">
      <c r="A1069" s="1" t="e">
        <v>#N/A</v>
      </c>
      <c r="B1069" s="2">
        <v>41234</v>
      </c>
      <c r="C1069" s="4" t="s">
        <v>85</v>
      </c>
      <c r="D1069" s="1">
        <v>12.9</v>
      </c>
      <c r="E1069" s="1">
        <f>IFERROR(VALUE(UseTable[[#This Row],[LAB_VALUE]]),0)</f>
        <v>12.9</v>
      </c>
      <c r="G1069" s="1"/>
      <c r="H1069" s="7"/>
    </row>
    <row r="1070" spans="1:8" ht="12.5" x14ac:dyDescent="0.25">
      <c r="A1070" s="1" t="e">
        <v>#N/A</v>
      </c>
      <c r="B1070" s="2">
        <v>41234</v>
      </c>
      <c r="C1070" s="4" t="s">
        <v>86</v>
      </c>
      <c r="D1070" s="1">
        <v>26</v>
      </c>
      <c r="E1070" s="1">
        <f>IFERROR(VALUE(UseTable[[#This Row],[LAB_VALUE]]),0)</f>
        <v>26</v>
      </c>
      <c r="G1070" s="1"/>
      <c r="H1070" s="7"/>
    </row>
    <row r="1071" spans="1:8" ht="12.5" x14ac:dyDescent="0.25">
      <c r="A1071" s="1">
        <v>61</v>
      </c>
      <c r="B1071" s="2">
        <v>41095</v>
      </c>
      <c r="C1071" s="4" t="s">
        <v>84</v>
      </c>
      <c r="D1071" s="1">
        <v>1915</v>
      </c>
      <c r="E1071" s="1">
        <f>IFERROR(VALUE(UseTable[[#This Row],[LAB_VALUE]]),0)</f>
        <v>1915</v>
      </c>
      <c r="G1071" s="1"/>
      <c r="H1071" s="7"/>
    </row>
    <row r="1072" spans="1:8" ht="12.5" x14ac:dyDescent="0.25">
      <c r="A1072" s="1">
        <v>61</v>
      </c>
      <c r="B1072" s="2">
        <v>41123</v>
      </c>
      <c r="C1072" s="4" t="s">
        <v>84</v>
      </c>
      <c r="D1072" s="1">
        <v>1319</v>
      </c>
      <c r="E1072" s="1">
        <f>IFERROR(VALUE(UseTable[[#This Row],[LAB_VALUE]]),0)</f>
        <v>1319</v>
      </c>
      <c r="G1072" s="1"/>
      <c r="H1072" s="7"/>
    </row>
    <row r="1073" spans="1:8" ht="12.5" x14ac:dyDescent="0.25">
      <c r="A1073" s="1">
        <v>61</v>
      </c>
      <c r="B1073" s="2">
        <v>41095</v>
      </c>
      <c r="C1073" s="4" t="s">
        <v>85</v>
      </c>
      <c r="D1073" s="1">
        <v>11.6</v>
      </c>
      <c r="E1073" s="1">
        <f>IFERROR(VALUE(UseTable[[#This Row],[LAB_VALUE]]),0)</f>
        <v>11.6</v>
      </c>
      <c r="G1073" s="1"/>
      <c r="H1073" s="7"/>
    </row>
    <row r="1074" spans="1:8" ht="12.5" x14ac:dyDescent="0.25">
      <c r="A1074" s="1">
        <v>61</v>
      </c>
      <c r="B1074" s="2">
        <v>41102</v>
      </c>
      <c r="C1074" s="4" t="s">
        <v>85</v>
      </c>
      <c r="D1074" s="1">
        <v>11.2</v>
      </c>
      <c r="E1074" s="1">
        <f>IFERROR(VALUE(UseTable[[#This Row],[LAB_VALUE]]),0)</f>
        <v>11.2</v>
      </c>
      <c r="G1074" s="1"/>
      <c r="H1074" s="7"/>
    </row>
    <row r="1075" spans="1:8" ht="12.5" x14ac:dyDescent="0.25">
      <c r="A1075" s="1">
        <v>61</v>
      </c>
      <c r="B1075" s="2">
        <v>41109</v>
      </c>
      <c r="C1075" s="4" t="s">
        <v>85</v>
      </c>
      <c r="D1075" s="1">
        <v>11.6</v>
      </c>
      <c r="E1075" s="1">
        <f>IFERROR(VALUE(UseTable[[#This Row],[LAB_VALUE]]),0)</f>
        <v>11.6</v>
      </c>
      <c r="G1075" s="1"/>
      <c r="H1075" s="7"/>
    </row>
    <row r="1076" spans="1:8" ht="12.5" x14ac:dyDescent="0.25">
      <c r="A1076" s="1">
        <v>61</v>
      </c>
      <c r="B1076" s="2">
        <v>41123</v>
      </c>
      <c r="C1076" s="4" t="s">
        <v>85</v>
      </c>
      <c r="D1076" s="1">
        <v>10.7</v>
      </c>
      <c r="E1076" s="1">
        <f>IFERROR(VALUE(UseTable[[#This Row],[LAB_VALUE]]),0)</f>
        <v>10.7</v>
      </c>
      <c r="G1076" s="1"/>
      <c r="H1076" s="7"/>
    </row>
    <row r="1077" spans="1:8" ht="12.5" x14ac:dyDescent="0.25">
      <c r="A1077" s="1">
        <v>61</v>
      </c>
      <c r="B1077" s="2">
        <v>41137</v>
      </c>
      <c r="C1077" s="4" t="s">
        <v>85</v>
      </c>
      <c r="D1077" s="1">
        <v>11</v>
      </c>
      <c r="E1077" s="1">
        <f>IFERROR(VALUE(UseTable[[#This Row],[LAB_VALUE]]),0)</f>
        <v>11</v>
      </c>
      <c r="G1077" s="1"/>
      <c r="H1077" s="7"/>
    </row>
    <row r="1078" spans="1:8" ht="12.5" x14ac:dyDescent="0.25">
      <c r="A1078" s="1">
        <v>61</v>
      </c>
      <c r="B1078" s="2">
        <v>41095</v>
      </c>
      <c r="C1078" s="4" t="s">
        <v>86</v>
      </c>
      <c r="D1078" s="1">
        <v>46</v>
      </c>
      <c r="E1078" s="1">
        <f>IFERROR(VALUE(UseTable[[#This Row],[LAB_VALUE]]),0)</f>
        <v>46</v>
      </c>
      <c r="G1078" s="1"/>
      <c r="H1078" s="7"/>
    </row>
    <row r="1079" spans="1:8" ht="12.5" x14ac:dyDescent="0.25">
      <c r="A1079" s="1">
        <v>61</v>
      </c>
      <c r="B1079" s="2">
        <v>41123</v>
      </c>
      <c r="C1079" s="4" t="s">
        <v>86</v>
      </c>
      <c r="D1079" s="1">
        <v>61</v>
      </c>
      <c r="E1079" s="1">
        <f>IFERROR(VALUE(UseTable[[#This Row],[LAB_VALUE]]),0)</f>
        <v>61</v>
      </c>
      <c r="G1079" s="1"/>
      <c r="H1079" s="7"/>
    </row>
    <row r="1080" spans="1:8" ht="12.5" x14ac:dyDescent="0.25">
      <c r="A1080" s="1" t="e">
        <v>#N/A</v>
      </c>
      <c r="B1080" s="2">
        <v>41095</v>
      </c>
      <c r="C1080" s="4" t="s">
        <v>84</v>
      </c>
      <c r="D1080" s="1">
        <v>880</v>
      </c>
      <c r="E1080" s="1">
        <f>IFERROR(VALUE(UseTable[[#This Row],[LAB_VALUE]]),0)</f>
        <v>880</v>
      </c>
      <c r="G1080" s="1"/>
      <c r="H1080" s="7"/>
    </row>
    <row r="1081" spans="1:8" ht="12.5" x14ac:dyDescent="0.25">
      <c r="A1081" s="1" t="e">
        <v>#N/A</v>
      </c>
      <c r="B1081" s="2">
        <v>41123</v>
      </c>
      <c r="C1081" s="4" t="s">
        <v>84</v>
      </c>
      <c r="D1081" s="1">
        <v>562</v>
      </c>
      <c r="E1081" s="1">
        <f>IFERROR(VALUE(UseTable[[#This Row],[LAB_VALUE]]),0)</f>
        <v>562</v>
      </c>
      <c r="G1081" s="1"/>
      <c r="H1081" s="7"/>
    </row>
    <row r="1082" spans="1:8" ht="12.5" x14ac:dyDescent="0.25">
      <c r="A1082" s="1" t="e">
        <v>#N/A</v>
      </c>
      <c r="B1082" s="2">
        <v>41156</v>
      </c>
      <c r="C1082" s="4" t="s">
        <v>84</v>
      </c>
      <c r="D1082" s="1">
        <v>633</v>
      </c>
      <c r="E1082" s="1">
        <f>IFERROR(VALUE(UseTable[[#This Row],[LAB_VALUE]]),0)</f>
        <v>633</v>
      </c>
      <c r="G1082" s="1"/>
      <c r="H1082" s="7"/>
    </row>
    <row r="1083" spans="1:8" ht="12.5" x14ac:dyDescent="0.25">
      <c r="A1083" s="1" t="e">
        <v>#N/A</v>
      </c>
      <c r="B1083" s="2">
        <v>41187</v>
      </c>
      <c r="C1083" s="4" t="s">
        <v>84</v>
      </c>
      <c r="D1083" s="1">
        <v>1085</v>
      </c>
      <c r="E1083" s="1">
        <f>IFERROR(VALUE(UseTable[[#This Row],[LAB_VALUE]]),0)</f>
        <v>1085</v>
      </c>
      <c r="G1083" s="1"/>
      <c r="H1083" s="7"/>
    </row>
    <row r="1084" spans="1:8" ht="12.5" x14ac:dyDescent="0.25">
      <c r="A1084" s="1" t="e">
        <v>#N/A</v>
      </c>
      <c r="B1084" s="2">
        <v>41221</v>
      </c>
      <c r="C1084" s="4" t="s">
        <v>84</v>
      </c>
      <c r="D1084" s="1">
        <v>922</v>
      </c>
      <c r="E1084" s="1">
        <f>IFERROR(VALUE(UseTable[[#This Row],[LAB_VALUE]]),0)</f>
        <v>922</v>
      </c>
      <c r="G1084" s="1"/>
      <c r="H1084" s="7"/>
    </row>
    <row r="1085" spans="1:8" ht="12.5" x14ac:dyDescent="0.25">
      <c r="A1085" s="1" t="e">
        <v>#N/A</v>
      </c>
      <c r="B1085" s="2">
        <v>41095</v>
      </c>
      <c r="C1085" s="4" t="s">
        <v>85</v>
      </c>
      <c r="D1085" s="1">
        <v>14.1</v>
      </c>
      <c r="E1085" s="1">
        <f>IFERROR(VALUE(UseTable[[#This Row],[LAB_VALUE]]),0)</f>
        <v>14.1</v>
      </c>
      <c r="G1085" s="1"/>
      <c r="H1085" s="7"/>
    </row>
    <row r="1086" spans="1:8" ht="12.5" x14ac:dyDescent="0.25">
      <c r="A1086" s="1" t="e">
        <v>#N/A</v>
      </c>
      <c r="B1086" s="2">
        <v>41102</v>
      </c>
      <c r="C1086" s="4" t="s">
        <v>85</v>
      </c>
      <c r="D1086" s="1">
        <v>14.3</v>
      </c>
      <c r="E1086" s="1">
        <f>IFERROR(VALUE(UseTable[[#This Row],[LAB_VALUE]]),0)</f>
        <v>14.3</v>
      </c>
      <c r="G1086" s="1"/>
      <c r="H1086" s="7"/>
    </row>
    <row r="1087" spans="1:8" ht="12.5" x14ac:dyDescent="0.25">
      <c r="A1087" s="1" t="e">
        <v>#N/A</v>
      </c>
      <c r="B1087" s="2">
        <v>41109</v>
      </c>
      <c r="C1087" s="4" t="s">
        <v>85</v>
      </c>
      <c r="D1087" s="1">
        <v>13.2</v>
      </c>
      <c r="E1087" s="1">
        <f>IFERROR(VALUE(UseTable[[#This Row],[LAB_VALUE]]),0)</f>
        <v>13.2</v>
      </c>
      <c r="G1087" s="1"/>
      <c r="H1087" s="7"/>
    </row>
    <row r="1088" spans="1:8" ht="12.5" x14ac:dyDescent="0.25">
      <c r="A1088" s="1" t="e">
        <v>#N/A</v>
      </c>
      <c r="B1088" s="2">
        <v>41116</v>
      </c>
      <c r="C1088" s="4" t="s">
        <v>85</v>
      </c>
      <c r="D1088" s="1">
        <v>13.5</v>
      </c>
      <c r="E1088" s="1">
        <f>IFERROR(VALUE(UseTable[[#This Row],[LAB_VALUE]]),0)</f>
        <v>13.5</v>
      </c>
      <c r="G1088" s="1"/>
      <c r="H1088" s="7"/>
    </row>
    <row r="1089" spans="1:8" ht="12.5" x14ac:dyDescent="0.25">
      <c r="A1089" s="1" t="e">
        <v>#N/A</v>
      </c>
      <c r="B1089" s="2">
        <v>41123</v>
      </c>
      <c r="C1089" s="4" t="s">
        <v>85</v>
      </c>
      <c r="D1089" s="1">
        <v>12.9</v>
      </c>
      <c r="E1089" s="1">
        <f>IFERROR(VALUE(UseTable[[#This Row],[LAB_VALUE]]),0)</f>
        <v>12.9</v>
      </c>
      <c r="G1089" s="1"/>
      <c r="H1089" s="7"/>
    </row>
    <row r="1090" spans="1:8" ht="12.5" x14ac:dyDescent="0.25">
      <c r="A1090" s="1" t="e">
        <v>#N/A</v>
      </c>
      <c r="B1090" s="2">
        <v>41130</v>
      </c>
      <c r="C1090" s="4" t="s">
        <v>85</v>
      </c>
      <c r="D1090" s="1">
        <v>13.7</v>
      </c>
      <c r="E1090" s="1">
        <f>IFERROR(VALUE(UseTable[[#This Row],[LAB_VALUE]]),0)</f>
        <v>13.7</v>
      </c>
      <c r="G1090" s="1"/>
      <c r="H1090" s="7"/>
    </row>
    <row r="1091" spans="1:8" ht="12.5" x14ac:dyDescent="0.25">
      <c r="A1091" s="1" t="e">
        <v>#N/A</v>
      </c>
      <c r="B1091" s="2">
        <v>41137</v>
      </c>
      <c r="C1091" s="4" t="s">
        <v>85</v>
      </c>
      <c r="D1091" s="1">
        <v>13.4</v>
      </c>
      <c r="E1091" s="1">
        <f>IFERROR(VALUE(UseTable[[#This Row],[LAB_VALUE]]),0)</f>
        <v>13.4</v>
      </c>
      <c r="G1091" s="1"/>
      <c r="H1091" s="7"/>
    </row>
    <row r="1092" spans="1:8" ht="12.5" x14ac:dyDescent="0.25">
      <c r="A1092" s="1" t="e">
        <v>#N/A</v>
      </c>
      <c r="B1092" s="2">
        <v>41144</v>
      </c>
      <c r="C1092" s="4" t="s">
        <v>85</v>
      </c>
      <c r="D1092" s="1">
        <v>13.3</v>
      </c>
      <c r="E1092" s="1">
        <f>IFERROR(VALUE(UseTable[[#This Row],[LAB_VALUE]]),0)</f>
        <v>13.3</v>
      </c>
      <c r="G1092" s="1"/>
      <c r="H1092" s="7"/>
    </row>
    <row r="1093" spans="1:8" ht="12.5" x14ac:dyDescent="0.25">
      <c r="A1093" s="1" t="e">
        <v>#N/A</v>
      </c>
      <c r="B1093" s="2">
        <v>41156</v>
      </c>
      <c r="C1093" s="4" t="s">
        <v>85</v>
      </c>
      <c r="D1093" s="1">
        <v>13.4</v>
      </c>
      <c r="E1093" s="1">
        <f>IFERROR(VALUE(UseTable[[#This Row],[LAB_VALUE]]),0)</f>
        <v>13.4</v>
      </c>
      <c r="G1093" s="1"/>
      <c r="H1093" s="7"/>
    </row>
    <row r="1094" spans="1:8" ht="12.5" x14ac:dyDescent="0.25">
      <c r="A1094" s="1" t="e">
        <v>#N/A</v>
      </c>
      <c r="B1094" s="2">
        <v>41172</v>
      </c>
      <c r="C1094" s="4" t="s">
        <v>85</v>
      </c>
      <c r="D1094" s="1">
        <v>13.6</v>
      </c>
      <c r="E1094" s="1">
        <f>IFERROR(VALUE(UseTable[[#This Row],[LAB_VALUE]]),0)</f>
        <v>13.6</v>
      </c>
      <c r="G1094" s="1"/>
      <c r="H1094" s="7"/>
    </row>
    <row r="1095" spans="1:8" ht="12.5" x14ac:dyDescent="0.25">
      <c r="A1095" s="1" t="e">
        <v>#N/A</v>
      </c>
      <c r="B1095" s="2">
        <v>41187</v>
      </c>
      <c r="C1095" s="4" t="s">
        <v>85</v>
      </c>
      <c r="D1095" s="1">
        <v>13.7</v>
      </c>
      <c r="E1095" s="1">
        <f>IFERROR(VALUE(UseTable[[#This Row],[LAB_VALUE]]),0)</f>
        <v>13.7</v>
      </c>
      <c r="G1095" s="1"/>
      <c r="H1095" s="7"/>
    </row>
    <row r="1096" spans="1:8" ht="12.5" x14ac:dyDescent="0.25">
      <c r="A1096" s="1" t="e">
        <v>#N/A</v>
      </c>
      <c r="B1096" s="2">
        <v>41200</v>
      </c>
      <c r="C1096" s="4" t="s">
        <v>85</v>
      </c>
      <c r="D1096" s="1">
        <v>14</v>
      </c>
      <c r="E1096" s="1">
        <f>IFERROR(VALUE(UseTable[[#This Row],[LAB_VALUE]]),0)</f>
        <v>14</v>
      </c>
      <c r="G1096" s="1"/>
      <c r="H1096" s="7"/>
    </row>
    <row r="1097" spans="1:8" ht="12.5" x14ac:dyDescent="0.25">
      <c r="A1097" s="1" t="e">
        <v>#N/A</v>
      </c>
      <c r="B1097" s="2">
        <v>41221</v>
      </c>
      <c r="C1097" s="4" t="s">
        <v>85</v>
      </c>
      <c r="D1097" s="1">
        <v>14.2</v>
      </c>
      <c r="E1097" s="1">
        <f>IFERROR(VALUE(UseTable[[#This Row],[LAB_VALUE]]),0)</f>
        <v>14.2</v>
      </c>
      <c r="G1097" s="1"/>
      <c r="H1097" s="7"/>
    </row>
    <row r="1098" spans="1:8" ht="12.5" x14ac:dyDescent="0.25">
      <c r="A1098" s="1" t="e">
        <v>#N/A</v>
      </c>
      <c r="B1098" s="2">
        <v>41243</v>
      </c>
      <c r="C1098" s="4" t="s">
        <v>85</v>
      </c>
      <c r="D1098" s="1">
        <v>12.3</v>
      </c>
      <c r="E1098" s="1">
        <f>IFERROR(VALUE(UseTable[[#This Row],[LAB_VALUE]]),0)</f>
        <v>12.3</v>
      </c>
      <c r="G1098" s="1"/>
      <c r="H1098" s="7"/>
    </row>
    <row r="1099" spans="1:8" ht="12.5" x14ac:dyDescent="0.25">
      <c r="A1099" s="1" t="e">
        <v>#N/A</v>
      </c>
      <c r="B1099" s="2">
        <v>41095</v>
      </c>
      <c r="C1099" s="4" t="s">
        <v>86</v>
      </c>
      <c r="D1099" s="1">
        <v>36</v>
      </c>
      <c r="E1099" s="1">
        <f>IFERROR(VALUE(UseTable[[#This Row],[LAB_VALUE]]),0)</f>
        <v>36</v>
      </c>
      <c r="G1099" s="1"/>
      <c r="H1099" s="7"/>
    </row>
    <row r="1100" spans="1:8" ht="12.5" x14ac:dyDescent="0.25">
      <c r="A1100" s="1" t="e">
        <v>#N/A</v>
      </c>
      <c r="B1100" s="2">
        <v>41123</v>
      </c>
      <c r="C1100" s="4" t="s">
        <v>86</v>
      </c>
      <c r="D1100" s="1">
        <v>25</v>
      </c>
      <c r="E1100" s="1">
        <f>IFERROR(VALUE(UseTable[[#This Row],[LAB_VALUE]]),0)</f>
        <v>25</v>
      </c>
      <c r="G1100" s="1"/>
      <c r="H1100" s="7"/>
    </row>
    <row r="1101" spans="1:8" ht="12.5" x14ac:dyDescent="0.25">
      <c r="A1101" s="1" t="e">
        <v>#N/A</v>
      </c>
      <c r="B1101" s="2">
        <v>41156</v>
      </c>
      <c r="C1101" s="4" t="s">
        <v>86</v>
      </c>
      <c r="D1101" s="1">
        <v>23</v>
      </c>
      <c r="E1101" s="1">
        <f>IFERROR(VALUE(UseTable[[#This Row],[LAB_VALUE]]),0)</f>
        <v>23</v>
      </c>
      <c r="G1101" s="1"/>
      <c r="H1101" s="7"/>
    </row>
    <row r="1102" spans="1:8" ht="12.5" x14ac:dyDescent="0.25">
      <c r="A1102" s="1" t="e">
        <v>#N/A</v>
      </c>
      <c r="B1102" s="2">
        <v>41187</v>
      </c>
      <c r="C1102" s="4" t="s">
        <v>86</v>
      </c>
      <c r="D1102" s="1">
        <v>33</v>
      </c>
      <c r="E1102" s="1">
        <f>IFERROR(VALUE(UseTable[[#This Row],[LAB_VALUE]]),0)</f>
        <v>33</v>
      </c>
      <c r="G1102" s="1"/>
      <c r="H1102" s="7"/>
    </row>
    <row r="1103" spans="1:8" ht="12.5" x14ac:dyDescent="0.25">
      <c r="A1103" s="1" t="e">
        <v>#N/A</v>
      </c>
      <c r="B1103" s="2">
        <v>41221</v>
      </c>
      <c r="C1103" s="4" t="s">
        <v>86</v>
      </c>
      <c r="D1103" s="1">
        <v>37</v>
      </c>
      <c r="E1103" s="1">
        <f>IFERROR(VALUE(UseTable[[#This Row],[LAB_VALUE]]),0)</f>
        <v>37</v>
      </c>
      <c r="G1103" s="1"/>
      <c r="H1103" s="7"/>
    </row>
    <row r="1104" spans="1:8" ht="12.5" x14ac:dyDescent="0.25">
      <c r="A1104" s="1">
        <v>63</v>
      </c>
      <c r="B1104" s="2">
        <v>41094</v>
      </c>
      <c r="C1104" s="4" t="s">
        <v>84</v>
      </c>
      <c r="D1104" s="1">
        <v>606</v>
      </c>
      <c r="E1104" s="1">
        <f>IFERROR(VALUE(UseTable[[#This Row],[LAB_VALUE]]),0)</f>
        <v>606</v>
      </c>
      <c r="G1104" s="1"/>
      <c r="H1104" s="7"/>
    </row>
    <row r="1105" spans="1:8" ht="12.5" x14ac:dyDescent="0.25">
      <c r="A1105" s="1">
        <v>63</v>
      </c>
      <c r="B1105" s="2">
        <v>41122</v>
      </c>
      <c r="C1105" s="4" t="s">
        <v>84</v>
      </c>
      <c r="D1105" s="1">
        <v>547</v>
      </c>
      <c r="E1105" s="1">
        <f>IFERROR(VALUE(UseTable[[#This Row],[LAB_VALUE]]),0)</f>
        <v>547</v>
      </c>
      <c r="G1105" s="1"/>
      <c r="H1105" s="7"/>
    </row>
    <row r="1106" spans="1:8" ht="12.5" x14ac:dyDescent="0.25">
      <c r="A1106" s="1">
        <v>63</v>
      </c>
      <c r="B1106" s="2">
        <v>41157</v>
      </c>
      <c r="C1106" s="4" t="s">
        <v>84</v>
      </c>
      <c r="D1106" s="1">
        <v>878</v>
      </c>
      <c r="E1106" s="1">
        <f>IFERROR(VALUE(UseTable[[#This Row],[LAB_VALUE]]),0)</f>
        <v>878</v>
      </c>
      <c r="G1106" s="1"/>
      <c r="H1106" s="7"/>
    </row>
    <row r="1107" spans="1:8" ht="12.5" x14ac:dyDescent="0.25">
      <c r="A1107" s="1">
        <v>63</v>
      </c>
      <c r="B1107" s="2">
        <v>41185</v>
      </c>
      <c r="C1107" s="4" t="s">
        <v>84</v>
      </c>
      <c r="D1107" s="1">
        <v>707</v>
      </c>
      <c r="E1107" s="1">
        <f>IFERROR(VALUE(UseTable[[#This Row],[LAB_VALUE]]),0)</f>
        <v>707</v>
      </c>
      <c r="G1107" s="1"/>
      <c r="H1107" s="7"/>
    </row>
    <row r="1108" spans="1:8" ht="12.5" x14ac:dyDescent="0.25">
      <c r="A1108" s="1">
        <v>63</v>
      </c>
      <c r="B1108" s="2">
        <v>41220</v>
      </c>
      <c r="C1108" s="4" t="s">
        <v>84</v>
      </c>
      <c r="D1108" s="1">
        <v>831</v>
      </c>
      <c r="E1108" s="1">
        <f>IFERROR(VALUE(UseTable[[#This Row],[LAB_VALUE]]),0)</f>
        <v>831</v>
      </c>
      <c r="G1108" s="1"/>
      <c r="H1108" s="7"/>
    </row>
    <row r="1109" spans="1:8" ht="12.5" x14ac:dyDescent="0.25">
      <c r="A1109" s="1">
        <v>63</v>
      </c>
      <c r="B1109" s="2">
        <v>41248</v>
      </c>
      <c r="C1109" s="4" t="s">
        <v>84</v>
      </c>
      <c r="D1109" s="1">
        <v>795</v>
      </c>
      <c r="E1109" s="1">
        <f>IFERROR(VALUE(UseTable[[#This Row],[LAB_VALUE]]),0)</f>
        <v>795</v>
      </c>
      <c r="G1109" s="1"/>
      <c r="H1109" s="7"/>
    </row>
    <row r="1110" spans="1:8" ht="12.5" x14ac:dyDescent="0.25">
      <c r="A1110" s="1">
        <v>63</v>
      </c>
      <c r="B1110" s="2">
        <v>41094</v>
      </c>
      <c r="C1110" s="4" t="s">
        <v>85</v>
      </c>
      <c r="D1110" s="1">
        <v>10.9</v>
      </c>
      <c r="E1110" s="1">
        <f>IFERROR(VALUE(UseTable[[#This Row],[LAB_VALUE]]),0)</f>
        <v>10.9</v>
      </c>
      <c r="G1110" s="1"/>
      <c r="H1110" s="7"/>
    </row>
    <row r="1111" spans="1:8" ht="12.5" x14ac:dyDescent="0.25">
      <c r="A1111" s="1">
        <v>63</v>
      </c>
      <c r="B1111" s="2">
        <v>41108</v>
      </c>
      <c r="C1111" s="4" t="s">
        <v>85</v>
      </c>
      <c r="D1111" s="1">
        <v>11.4</v>
      </c>
      <c r="E1111" s="1">
        <f>IFERROR(VALUE(UseTable[[#This Row],[LAB_VALUE]]),0)</f>
        <v>11.4</v>
      </c>
      <c r="G1111" s="1"/>
      <c r="H1111" s="7"/>
    </row>
    <row r="1112" spans="1:8" ht="12.5" x14ac:dyDescent="0.25">
      <c r="A1112" s="1">
        <v>63</v>
      </c>
      <c r="B1112" s="2">
        <v>41122</v>
      </c>
      <c r="C1112" s="4" t="s">
        <v>85</v>
      </c>
      <c r="D1112" s="1">
        <v>11.5</v>
      </c>
      <c r="E1112" s="1">
        <f>IFERROR(VALUE(UseTable[[#This Row],[LAB_VALUE]]),0)</f>
        <v>11.5</v>
      </c>
      <c r="G1112" s="1"/>
      <c r="H1112" s="7"/>
    </row>
    <row r="1113" spans="1:8" ht="12.5" x14ac:dyDescent="0.25">
      <c r="A1113" s="1">
        <v>63</v>
      </c>
      <c r="B1113" s="2">
        <v>41136</v>
      </c>
      <c r="C1113" s="4" t="s">
        <v>85</v>
      </c>
      <c r="D1113" s="1">
        <v>11.8</v>
      </c>
      <c r="E1113" s="1">
        <f>IFERROR(VALUE(UseTable[[#This Row],[LAB_VALUE]]),0)</f>
        <v>11.8</v>
      </c>
      <c r="G1113" s="1"/>
      <c r="H1113" s="7"/>
    </row>
    <row r="1114" spans="1:8" ht="12.5" x14ac:dyDescent="0.25">
      <c r="A1114" s="1">
        <v>63</v>
      </c>
      <c r="B1114" s="2">
        <v>41143</v>
      </c>
      <c r="C1114" s="4" t="s">
        <v>85</v>
      </c>
      <c r="D1114" s="1">
        <v>12</v>
      </c>
      <c r="E1114" s="1">
        <f>IFERROR(VALUE(UseTable[[#This Row],[LAB_VALUE]]),0)</f>
        <v>12</v>
      </c>
      <c r="G1114" s="1"/>
      <c r="H1114" s="7"/>
    </row>
    <row r="1115" spans="1:8" ht="12.5" x14ac:dyDescent="0.25">
      <c r="A1115" s="1">
        <v>63</v>
      </c>
      <c r="B1115" s="2">
        <v>41157</v>
      </c>
      <c r="C1115" s="4" t="s">
        <v>85</v>
      </c>
      <c r="D1115" s="1">
        <v>10.7</v>
      </c>
      <c r="E1115" s="1">
        <f>IFERROR(VALUE(UseTable[[#This Row],[LAB_VALUE]]),0)</f>
        <v>10.7</v>
      </c>
      <c r="G1115" s="1"/>
      <c r="H1115" s="7"/>
    </row>
    <row r="1116" spans="1:8" ht="12.5" x14ac:dyDescent="0.25">
      <c r="A1116" s="1">
        <v>63</v>
      </c>
      <c r="B1116" s="2">
        <v>41171</v>
      </c>
      <c r="C1116" s="4" t="s">
        <v>85</v>
      </c>
      <c r="D1116" s="1">
        <v>10.7</v>
      </c>
      <c r="E1116" s="1">
        <f>IFERROR(VALUE(UseTable[[#This Row],[LAB_VALUE]]),0)</f>
        <v>10.7</v>
      </c>
      <c r="G1116" s="1"/>
      <c r="H1116" s="7"/>
    </row>
    <row r="1117" spans="1:8" ht="12.5" x14ac:dyDescent="0.25">
      <c r="A1117" s="1">
        <v>63</v>
      </c>
      <c r="B1117" s="2">
        <v>41185</v>
      </c>
      <c r="C1117" s="4" t="s">
        <v>85</v>
      </c>
      <c r="D1117" s="1">
        <v>11.5</v>
      </c>
      <c r="E1117" s="1">
        <f>IFERROR(VALUE(UseTable[[#This Row],[LAB_VALUE]]),0)</f>
        <v>11.5</v>
      </c>
      <c r="G1117" s="1"/>
      <c r="H1117" s="7"/>
    </row>
    <row r="1118" spans="1:8" ht="12.5" x14ac:dyDescent="0.25">
      <c r="A1118" s="1">
        <v>63</v>
      </c>
      <c r="B1118" s="2">
        <v>41199</v>
      </c>
      <c r="C1118" s="4" t="s">
        <v>85</v>
      </c>
      <c r="D1118" s="1">
        <v>11.6</v>
      </c>
      <c r="E1118" s="1">
        <f>IFERROR(VALUE(UseTable[[#This Row],[LAB_VALUE]]),0)</f>
        <v>11.6</v>
      </c>
      <c r="G1118" s="1"/>
      <c r="H1118" s="7"/>
    </row>
    <row r="1119" spans="1:8" ht="12.5" x14ac:dyDescent="0.25">
      <c r="A1119" s="1">
        <v>63</v>
      </c>
      <c r="B1119" s="2">
        <v>41220</v>
      </c>
      <c r="C1119" s="4" t="s">
        <v>85</v>
      </c>
      <c r="D1119" s="1">
        <v>11.4</v>
      </c>
      <c r="E1119" s="1">
        <f>IFERROR(VALUE(UseTable[[#This Row],[LAB_VALUE]]),0)</f>
        <v>11.4</v>
      </c>
      <c r="G1119" s="1"/>
      <c r="H1119" s="7"/>
    </row>
    <row r="1120" spans="1:8" ht="12.5" x14ac:dyDescent="0.25">
      <c r="A1120" s="1">
        <v>63</v>
      </c>
      <c r="B1120" s="2">
        <v>41233</v>
      </c>
      <c r="C1120" s="4" t="s">
        <v>85</v>
      </c>
      <c r="D1120" s="1">
        <v>10.4</v>
      </c>
      <c r="E1120" s="1">
        <f>IFERROR(VALUE(UseTable[[#This Row],[LAB_VALUE]]),0)</f>
        <v>10.4</v>
      </c>
      <c r="G1120" s="1"/>
      <c r="H1120" s="7"/>
    </row>
    <row r="1121" spans="1:8" ht="12.5" x14ac:dyDescent="0.25">
      <c r="A1121" s="1">
        <v>63</v>
      </c>
      <c r="B1121" s="2">
        <v>41248</v>
      </c>
      <c r="C1121" s="4" t="s">
        <v>85</v>
      </c>
      <c r="D1121" s="1">
        <v>8.5</v>
      </c>
      <c r="E1121" s="1">
        <f>IFERROR(VALUE(UseTable[[#This Row],[LAB_VALUE]]),0)</f>
        <v>8.5</v>
      </c>
      <c r="G1121" s="1"/>
      <c r="H1121" s="7"/>
    </row>
    <row r="1122" spans="1:8" ht="12.5" x14ac:dyDescent="0.25">
      <c r="A1122" s="1">
        <v>63</v>
      </c>
      <c r="B1122" s="2">
        <v>41094</v>
      </c>
      <c r="C1122" s="4" t="s">
        <v>86</v>
      </c>
      <c r="D1122" s="1">
        <v>27</v>
      </c>
      <c r="E1122" s="1">
        <f>IFERROR(VALUE(UseTable[[#This Row],[LAB_VALUE]]),0)</f>
        <v>27</v>
      </c>
      <c r="G1122" s="1"/>
      <c r="H1122" s="7"/>
    </row>
    <row r="1123" spans="1:8" ht="12.5" x14ac:dyDescent="0.25">
      <c r="A1123" s="1">
        <v>63</v>
      </c>
      <c r="B1123" s="2">
        <v>41122</v>
      </c>
      <c r="C1123" s="4" t="s">
        <v>86</v>
      </c>
      <c r="D1123" s="1">
        <v>35</v>
      </c>
      <c r="E1123" s="1">
        <f>IFERROR(VALUE(UseTable[[#This Row],[LAB_VALUE]]),0)</f>
        <v>35</v>
      </c>
      <c r="G1123" s="1"/>
      <c r="H1123" s="7"/>
    </row>
    <row r="1124" spans="1:8" ht="12.5" x14ac:dyDescent="0.25">
      <c r="A1124" s="1">
        <v>63</v>
      </c>
      <c r="B1124" s="2">
        <v>41157</v>
      </c>
      <c r="C1124" s="4" t="s">
        <v>86</v>
      </c>
      <c r="D1124" s="1">
        <v>42</v>
      </c>
      <c r="E1124" s="1">
        <f>IFERROR(VALUE(UseTable[[#This Row],[LAB_VALUE]]),0)</f>
        <v>42</v>
      </c>
      <c r="G1124" s="1"/>
      <c r="H1124" s="7"/>
    </row>
    <row r="1125" spans="1:8" ht="12.5" x14ac:dyDescent="0.25">
      <c r="A1125" s="1">
        <v>63</v>
      </c>
      <c r="B1125" s="2">
        <v>41185</v>
      </c>
      <c r="C1125" s="4" t="s">
        <v>86</v>
      </c>
      <c r="D1125" s="1">
        <v>34</v>
      </c>
      <c r="E1125" s="1">
        <f>IFERROR(VALUE(UseTable[[#This Row],[LAB_VALUE]]),0)</f>
        <v>34</v>
      </c>
      <c r="G1125" s="1"/>
      <c r="H1125" s="7"/>
    </row>
    <row r="1126" spans="1:8" ht="12.5" x14ac:dyDescent="0.25">
      <c r="A1126" s="1">
        <v>63</v>
      </c>
      <c r="B1126" s="2">
        <v>41220</v>
      </c>
      <c r="C1126" s="4" t="s">
        <v>86</v>
      </c>
      <c r="D1126" s="1">
        <v>32</v>
      </c>
      <c r="E1126" s="1">
        <f>IFERROR(VALUE(UseTable[[#This Row],[LAB_VALUE]]),0)</f>
        <v>32</v>
      </c>
      <c r="G1126" s="1"/>
      <c r="H1126" s="7"/>
    </row>
    <row r="1127" spans="1:8" ht="12.5" x14ac:dyDescent="0.25">
      <c r="A1127" s="1">
        <v>63</v>
      </c>
      <c r="B1127" s="2">
        <v>41248</v>
      </c>
      <c r="C1127" s="4" t="s">
        <v>86</v>
      </c>
      <c r="D1127" s="1">
        <v>38</v>
      </c>
      <c r="E1127" s="1">
        <f>IFERROR(VALUE(UseTable[[#This Row],[LAB_VALUE]]),0)</f>
        <v>38</v>
      </c>
      <c r="G1127" s="1"/>
      <c r="H1127" s="7"/>
    </row>
    <row r="1128" spans="1:8" ht="12.5" x14ac:dyDescent="0.25">
      <c r="A1128" s="1" t="e">
        <v>#N/A</v>
      </c>
      <c r="B1128" s="2">
        <v>41247</v>
      </c>
      <c r="C1128" s="4" t="s">
        <v>84</v>
      </c>
      <c r="D1128" s="1">
        <v>698</v>
      </c>
      <c r="E1128" s="1">
        <f>IFERROR(VALUE(UseTable[[#This Row],[LAB_VALUE]]),0)</f>
        <v>698</v>
      </c>
      <c r="G1128" s="1"/>
      <c r="H1128" s="7"/>
    </row>
    <row r="1129" spans="1:8" ht="12.5" x14ac:dyDescent="0.25">
      <c r="A1129" s="1" t="e">
        <v>#N/A</v>
      </c>
      <c r="B1129" s="2">
        <v>41247</v>
      </c>
      <c r="C1129" s="4" t="s">
        <v>85</v>
      </c>
      <c r="D1129" s="1">
        <v>8.8000000000000007</v>
      </c>
      <c r="E1129" s="1">
        <f>IFERROR(VALUE(UseTable[[#This Row],[LAB_VALUE]]),0)</f>
        <v>8.8000000000000007</v>
      </c>
      <c r="G1129" s="1"/>
      <c r="H1129" s="7"/>
    </row>
    <row r="1130" spans="1:8" ht="12.5" x14ac:dyDescent="0.25">
      <c r="A1130" s="1" t="e">
        <v>#N/A</v>
      </c>
      <c r="B1130" s="2">
        <v>41247</v>
      </c>
      <c r="C1130" s="4" t="s">
        <v>86</v>
      </c>
      <c r="D1130" s="1">
        <v>28</v>
      </c>
      <c r="E1130" s="1">
        <f>IFERROR(VALUE(UseTable[[#This Row],[LAB_VALUE]]),0)</f>
        <v>28</v>
      </c>
      <c r="G1130" s="1"/>
      <c r="H1130" s="7"/>
    </row>
    <row r="1131" spans="1:8" ht="12.5" x14ac:dyDescent="0.25">
      <c r="A1131" s="1" t="e">
        <v>#N/A</v>
      </c>
      <c r="B1131" s="2">
        <v>41093</v>
      </c>
      <c r="C1131" s="4" t="s">
        <v>84</v>
      </c>
      <c r="D1131" s="1">
        <v>718</v>
      </c>
      <c r="E1131" s="1">
        <f>IFERROR(VALUE(UseTable[[#This Row],[LAB_VALUE]]),0)</f>
        <v>718</v>
      </c>
      <c r="G1131" s="1"/>
      <c r="H1131" s="7"/>
    </row>
    <row r="1132" spans="1:8" ht="12.5" x14ac:dyDescent="0.25">
      <c r="A1132" s="1" t="e">
        <v>#N/A</v>
      </c>
      <c r="B1132" s="2">
        <v>41125</v>
      </c>
      <c r="C1132" s="4" t="s">
        <v>84</v>
      </c>
      <c r="D1132" s="1">
        <v>767</v>
      </c>
      <c r="E1132" s="1">
        <f>IFERROR(VALUE(UseTable[[#This Row],[LAB_VALUE]]),0)</f>
        <v>767</v>
      </c>
      <c r="G1132" s="1"/>
      <c r="H1132" s="7"/>
    </row>
    <row r="1133" spans="1:8" ht="12.5" x14ac:dyDescent="0.25">
      <c r="A1133" s="1" t="e">
        <v>#N/A</v>
      </c>
      <c r="B1133" s="2">
        <v>41132</v>
      </c>
      <c r="C1133" s="4" t="s">
        <v>84</v>
      </c>
      <c r="D1133" s="1">
        <v>740</v>
      </c>
      <c r="E1133" s="1">
        <f>IFERROR(VALUE(UseTable[[#This Row],[LAB_VALUE]]),0)</f>
        <v>740</v>
      </c>
      <c r="G1133" s="1"/>
      <c r="H1133" s="7"/>
    </row>
    <row r="1134" spans="1:8" ht="12.5" x14ac:dyDescent="0.25">
      <c r="A1134" s="1" t="e">
        <v>#N/A</v>
      </c>
      <c r="B1134" s="2">
        <v>41156</v>
      </c>
      <c r="C1134" s="4" t="s">
        <v>84</v>
      </c>
      <c r="D1134" s="1">
        <v>636</v>
      </c>
      <c r="E1134" s="1">
        <f>IFERROR(VALUE(UseTable[[#This Row],[LAB_VALUE]]),0)</f>
        <v>636</v>
      </c>
      <c r="G1134" s="1"/>
      <c r="H1134" s="7"/>
    </row>
    <row r="1135" spans="1:8" ht="12.5" x14ac:dyDescent="0.25">
      <c r="A1135" s="1" t="e">
        <v>#N/A</v>
      </c>
      <c r="B1135" s="2">
        <v>41184</v>
      </c>
      <c r="C1135" s="4" t="s">
        <v>84</v>
      </c>
      <c r="D1135" s="1">
        <v>729</v>
      </c>
      <c r="E1135" s="1">
        <f>IFERROR(VALUE(UseTable[[#This Row],[LAB_VALUE]]),0)</f>
        <v>729</v>
      </c>
      <c r="G1135" s="1"/>
      <c r="H1135" s="7"/>
    </row>
    <row r="1136" spans="1:8" ht="12.5" x14ac:dyDescent="0.25">
      <c r="A1136" s="1" t="e">
        <v>#N/A</v>
      </c>
      <c r="B1136" s="2">
        <v>41219</v>
      </c>
      <c r="C1136" s="4" t="s">
        <v>84</v>
      </c>
      <c r="D1136" s="1">
        <v>867</v>
      </c>
      <c r="E1136" s="1">
        <f>IFERROR(VALUE(UseTable[[#This Row],[LAB_VALUE]]),0)</f>
        <v>867</v>
      </c>
      <c r="G1136" s="1"/>
      <c r="H1136" s="7"/>
    </row>
    <row r="1137" spans="1:8" ht="12.5" x14ac:dyDescent="0.25">
      <c r="A1137" s="1" t="e">
        <v>#N/A</v>
      </c>
      <c r="B1137" s="2">
        <v>41247</v>
      </c>
      <c r="C1137" s="4" t="s">
        <v>84</v>
      </c>
      <c r="D1137" s="1">
        <v>964</v>
      </c>
      <c r="E1137" s="1">
        <f>IFERROR(VALUE(UseTable[[#This Row],[LAB_VALUE]]),0)</f>
        <v>964</v>
      </c>
      <c r="G1137" s="1"/>
      <c r="H1137" s="7"/>
    </row>
    <row r="1138" spans="1:8" ht="12.5" x14ac:dyDescent="0.25">
      <c r="A1138" s="1" t="e">
        <v>#N/A</v>
      </c>
      <c r="B1138" s="2">
        <v>41093</v>
      </c>
      <c r="C1138" s="4" t="s">
        <v>85</v>
      </c>
      <c r="D1138" s="1">
        <v>8.3000000000000007</v>
      </c>
      <c r="E1138" s="1">
        <f>IFERROR(VALUE(UseTable[[#This Row],[LAB_VALUE]]),0)</f>
        <v>8.3000000000000007</v>
      </c>
      <c r="G1138" s="1"/>
      <c r="H1138" s="7"/>
    </row>
    <row r="1139" spans="1:8" ht="12.5" x14ac:dyDescent="0.25">
      <c r="A1139" s="1" t="e">
        <v>#N/A</v>
      </c>
      <c r="B1139" s="2">
        <v>41107</v>
      </c>
      <c r="C1139" s="4" t="s">
        <v>85</v>
      </c>
      <c r="D1139" s="1">
        <v>8.6999999999999993</v>
      </c>
      <c r="E1139" s="1">
        <f>IFERROR(VALUE(UseTable[[#This Row],[LAB_VALUE]]),0)</f>
        <v>8.6999999999999993</v>
      </c>
      <c r="G1139" s="1"/>
      <c r="H1139" s="7"/>
    </row>
    <row r="1140" spans="1:8" ht="12.5" x14ac:dyDescent="0.25">
      <c r="A1140" s="1" t="e">
        <v>#N/A</v>
      </c>
      <c r="B1140" s="2">
        <v>41125</v>
      </c>
      <c r="C1140" s="4" t="s">
        <v>85</v>
      </c>
      <c r="D1140" s="1">
        <v>9.4</v>
      </c>
      <c r="E1140" s="1">
        <f>IFERROR(VALUE(UseTable[[#This Row],[LAB_VALUE]]),0)</f>
        <v>9.4</v>
      </c>
      <c r="G1140" s="1"/>
      <c r="H1140" s="7"/>
    </row>
    <row r="1141" spans="1:8" ht="12.5" x14ac:dyDescent="0.25">
      <c r="A1141" s="1" t="e">
        <v>#N/A</v>
      </c>
      <c r="B1141" s="2">
        <v>41132</v>
      </c>
      <c r="C1141" s="4" t="s">
        <v>85</v>
      </c>
      <c r="D1141" s="1">
        <v>9.3000000000000007</v>
      </c>
      <c r="E1141" s="1">
        <f>IFERROR(VALUE(UseTable[[#This Row],[LAB_VALUE]]),0)</f>
        <v>9.3000000000000007</v>
      </c>
      <c r="G1141" s="1"/>
      <c r="H1141" s="7"/>
    </row>
    <row r="1142" spans="1:8" ht="12.5" x14ac:dyDescent="0.25">
      <c r="A1142" s="1" t="e">
        <v>#N/A</v>
      </c>
      <c r="B1142" s="2">
        <v>41135</v>
      </c>
      <c r="C1142" s="4" t="s">
        <v>85</v>
      </c>
      <c r="D1142" s="1">
        <v>9</v>
      </c>
      <c r="E1142" s="1">
        <f>IFERROR(VALUE(UseTable[[#This Row],[LAB_VALUE]]),0)</f>
        <v>9</v>
      </c>
      <c r="G1142" s="1"/>
      <c r="H1142" s="7"/>
    </row>
    <row r="1143" spans="1:8" ht="12.5" x14ac:dyDescent="0.25">
      <c r="A1143" s="1" t="e">
        <v>#N/A</v>
      </c>
      <c r="B1143" s="2">
        <v>41156</v>
      </c>
      <c r="C1143" s="4" t="s">
        <v>85</v>
      </c>
      <c r="D1143" s="1">
        <v>9.1</v>
      </c>
      <c r="E1143" s="1">
        <f>IFERROR(VALUE(UseTable[[#This Row],[LAB_VALUE]]),0)</f>
        <v>9.1</v>
      </c>
      <c r="G1143" s="1"/>
      <c r="H1143" s="7"/>
    </row>
    <row r="1144" spans="1:8" ht="12.5" x14ac:dyDescent="0.25">
      <c r="A1144" s="1" t="e">
        <v>#N/A</v>
      </c>
      <c r="B1144" s="2">
        <v>41170</v>
      </c>
      <c r="C1144" s="4" t="s">
        <v>85</v>
      </c>
      <c r="D1144" s="1">
        <v>9</v>
      </c>
      <c r="E1144" s="1">
        <f>IFERROR(VALUE(UseTable[[#This Row],[LAB_VALUE]]),0)</f>
        <v>9</v>
      </c>
      <c r="G1144" s="1"/>
      <c r="H1144" s="7"/>
    </row>
    <row r="1145" spans="1:8" ht="12.5" x14ac:dyDescent="0.25">
      <c r="A1145" s="1" t="e">
        <v>#N/A</v>
      </c>
      <c r="B1145" s="2">
        <v>41184</v>
      </c>
      <c r="C1145" s="4" t="s">
        <v>85</v>
      </c>
      <c r="D1145" s="1">
        <v>9.4</v>
      </c>
      <c r="E1145" s="1">
        <f>IFERROR(VALUE(UseTable[[#This Row],[LAB_VALUE]]),0)</f>
        <v>9.4</v>
      </c>
      <c r="G1145" s="1"/>
      <c r="H1145" s="7"/>
    </row>
    <row r="1146" spans="1:8" ht="12.5" x14ac:dyDescent="0.25">
      <c r="A1146" s="1" t="e">
        <v>#N/A</v>
      </c>
      <c r="B1146" s="2">
        <v>41198</v>
      </c>
      <c r="C1146" s="4" t="s">
        <v>85</v>
      </c>
      <c r="D1146" s="1">
        <v>9.3000000000000007</v>
      </c>
      <c r="E1146" s="1">
        <f>IFERROR(VALUE(UseTable[[#This Row],[LAB_VALUE]]),0)</f>
        <v>9.3000000000000007</v>
      </c>
      <c r="G1146" s="1"/>
      <c r="H1146" s="7"/>
    </row>
    <row r="1147" spans="1:8" ht="12.5" x14ac:dyDescent="0.25">
      <c r="A1147" s="1" t="e">
        <v>#N/A</v>
      </c>
      <c r="B1147" s="2">
        <v>41219</v>
      </c>
      <c r="C1147" s="4" t="s">
        <v>85</v>
      </c>
      <c r="D1147" s="1">
        <v>9.6999999999999993</v>
      </c>
      <c r="E1147" s="1">
        <f>IFERROR(VALUE(UseTable[[#This Row],[LAB_VALUE]]),0)</f>
        <v>9.6999999999999993</v>
      </c>
      <c r="G1147" s="1"/>
      <c r="H1147" s="7"/>
    </row>
    <row r="1148" spans="1:8" ht="12.5" x14ac:dyDescent="0.25">
      <c r="A1148" s="1" t="e">
        <v>#N/A</v>
      </c>
      <c r="B1148" s="2">
        <v>41232</v>
      </c>
      <c r="C1148" s="4" t="s">
        <v>85</v>
      </c>
      <c r="D1148" s="1">
        <v>9.1</v>
      </c>
      <c r="E1148" s="1">
        <f>IFERROR(VALUE(UseTable[[#This Row],[LAB_VALUE]]),0)</f>
        <v>9.1</v>
      </c>
      <c r="G1148" s="1"/>
      <c r="H1148" s="7"/>
    </row>
    <row r="1149" spans="1:8" ht="12.5" x14ac:dyDescent="0.25">
      <c r="A1149" s="1" t="e">
        <v>#N/A</v>
      </c>
      <c r="B1149" s="2">
        <v>41247</v>
      </c>
      <c r="C1149" s="4" t="s">
        <v>85</v>
      </c>
      <c r="D1149" s="1">
        <v>8.8000000000000007</v>
      </c>
      <c r="E1149" s="1">
        <f>IFERROR(VALUE(UseTable[[#This Row],[LAB_VALUE]]),0)</f>
        <v>8.8000000000000007</v>
      </c>
      <c r="G1149" s="1"/>
      <c r="H1149" s="7"/>
    </row>
    <row r="1150" spans="1:8" ht="12.5" x14ac:dyDescent="0.25">
      <c r="A1150" s="1" t="e">
        <v>#N/A</v>
      </c>
      <c r="B1150" s="2">
        <v>41093</v>
      </c>
      <c r="C1150" s="4" t="s">
        <v>86</v>
      </c>
      <c r="D1150" s="1">
        <v>28</v>
      </c>
      <c r="E1150" s="1">
        <f>IFERROR(VALUE(UseTable[[#This Row],[LAB_VALUE]]),0)</f>
        <v>28</v>
      </c>
      <c r="G1150" s="1"/>
      <c r="H1150" s="7"/>
    </row>
    <row r="1151" spans="1:8" ht="12.5" x14ac:dyDescent="0.25">
      <c r="A1151" s="1" t="e">
        <v>#N/A</v>
      </c>
      <c r="B1151" s="2">
        <v>41125</v>
      </c>
      <c r="C1151" s="4" t="s">
        <v>86</v>
      </c>
      <c r="D1151" s="1">
        <v>29</v>
      </c>
      <c r="E1151" s="1">
        <f>IFERROR(VALUE(UseTable[[#This Row],[LAB_VALUE]]),0)</f>
        <v>29</v>
      </c>
      <c r="G1151" s="1"/>
      <c r="H1151" s="7"/>
    </row>
    <row r="1152" spans="1:8" ht="12.5" x14ac:dyDescent="0.25">
      <c r="A1152" s="1" t="e">
        <v>#N/A</v>
      </c>
      <c r="B1152" s="2">
        <v>41132</v>
      </c>
      <c r="C1152" s="4" t="s">
        <v>86</v>
      </c>
      <c r="D1152" s="1">
        <v>28</v>
      </c>
      <c r="E1152" s="1">
        <f>IFERROR(VALUE(UseTable[[#This Row],[LAB_VALUE]]),0)</f>
        <v>28</v>
      </c>
      <c r="G1152" s="1"/>
      <c r="H1152" s="7"/>
    </row>
    <row r="1153" spans="1:8" ht="12.5" x14ac:dyDescent="0.25">
      <c r="A1153" s="1" t="e">
        <v>#N/A</v>
      </c>
      <c r="B1153" s="2">
        <v>41156</v>
      </c>
      <c r="C1153" s="4" t="s">
        <v>86</v>
      </c>
      <c r="D1153" s="1">
        <v>33</v>
      </c>
      <c r="E1153" s="1">
        <f>IFERROR(VALUE(UseTable[[#This Row],[LAB_VALUE]]),0)</f>
        <v>33</v>
      </c>
      <c r="G1153" s="1"/>
      <c r="H1153" s="7"/>
    </row>
    <row r="1154" spans="1:8" ht="12.5" x14ac:dyDescent="0.25">
      <c r="A1154" s="1" t="e">
        <v>#N/A</v>
      </c>
      <c r="B1154" s="2">
        <v>41184</v>
      </c>
      <c r="C1154" s="4" t="s">
        <v>86</v>
      </c>
      <c r="D1154" s="1">
        <v>27</v>
      </c>
      <c r="E1154" s="1">
        <f>IFERROR(VALUE(UseTable[[#This Row],[LAB_VALUE]]),0)</f>
        <v>27</v>
      </c>
      <c r="G1154" s="1"/>
      <c r="H1154" s="7"/>
    </row>
    <row r="1155" spans="1:8" ht="12.5" x14ac:dyDescent="0.25">
      <c r="A1155" s="1" t="e">
        <v>#N/A</v>
      </c>
      <c r="B1155" s="2">
        <v>41219</v>
      </c>
      <c r="C1155" s="4" t="s">
        <v>86</v>
      </c>
      <c r="D1155" s="1">
        <v>29</v>
      </c>
      <c r="E1155" s="1">
        <f>IFERROR(VALUE(UseTable[[#This Row],[LAB_VALUE]]),0)</f>
        <v>29</v>
      </c>
      <c r="G1155" s="1"/>
      <c r="H1155" s="7"/>
    </row>
    <row r="1156" spans="1:8" ht="12.5" x14ac:dyDescent="0.25">
      <c r="A1156" s="1" t="e">
        <v>#N/A</v>
      </c>
      <c r="B1156" s="2">
        <v>41247</v>
      </c>
      <c r="C1156" s="4" t="s">
        <v>86</v>
      </c>
      <c r="D1156" s="1">
        <v>29</v>
      </c>
      <c r="E1156" s="1">
        <f>IFERROR(VALUE(UseTable[[#This Row],[LAB_VALUE]]),0)</f>
        <v>29</v>
      </c>
      <c r="G1156" s="1"/>
      <c r="H1156" s="7"/>
    </row>
    <row r="1157" spans="1:8" ht="12.5" x14ac:dyDescent="0.25">
      <c r="A1157" s="1">
        <v>64</v>
      </c>
      <c r="B1157" s="2">
        <v>41157</v>
      </c>
      <c r="C1157" s="4" t="s">
        <v>84</v>
      </c>
      <c r="D1157" s="1">
        <v>718</v>
      </c>
      <c r="E1157" s="1">
        <f>IFERROR(VALUE(UseTable[[#This Row],[LAB_VALUE]]),0)</f>
        <v>718</v>
      </c>
      <c r="G1157" s="1"/>
      <c r="H1157" s="7"/>
    </row>
    <row r="1158" spans="1:8" ht="12.5" x14ac:dyDescent="0.25">
      <c r="A1158" s="1">
        <v>64</v>
      </c>
      <c r="B1158" s="2">
        <v>41136</v>
      </c>
      <c r="C1158" s="4" t="s">
        <v>85</v>
      </c>
      <c r="D1158" s="1">
        <v>10.1</v>
      </c>
      <c r="E1158" s="1">
        <f>IFERROR(VALUE(UseTable[[#This Row],[LAB_VALUE]]),0)</f>
        <v>10.1</v>
      </c>
      <c r="G1158" s="1"/>
      <c r="H1158" s="7"/>
    </row>
    <row r="1159" spans="1:8" ht="12.5" x14ac:dyDescent="0.25">
      <c r="A1159" s="1">
        <v>64</v>
      </c>
      <c r="B1159" s="2">
        <v>41157</v>
      </c>
      <c r="C1159" s="4" t="s">
        <v>85</v>
      </c>
      <c r="D1159" s="1">
        <v>12.2</v>
      </c>
      <c r="E1159" s="1">
        <f>IFERROR(VALUE(UseTable[[#This Row],[LAB_VALUE]]),0)</f>
        <v>12.2</v>
      </c>
      <c r="G1159" s="1"/>
      <c r="H1159" s="7"/>
    </row>
    <row r="1160" spans="1:8" ht="12.5" x14ac:dyDescent="0.25">
      <c r="A1160" s="1">
        <v>64</v>
      </c>
      <c r="B1160" s="2">
        <v>41171</v>
      </c>
      <c r="C1160" s="4" t="s">
        <v>85</v>
      </c>
      <c r="D1160" s="1">
        <v>10.199999999999999</v>
      </c>
      <c r="E1160" s="1">
        <f>IFERROR(VALUE(UseTable[[#This Row],[LAB_VALUE]]),0)</f>
        <v>10.199999999999999</v>
      </c>
      <c r="G1160" s="1"/>
      <c r="H1160" s="7"/>
    </row>
    <row r="1161" spans="1:8" ht="12.5" x14ac:dyDescent="0.25">
      <c r="A1161" s="1">
        <v>64</v>
      </c>
      <c r="B1161" s="2">
        <v>41157</v>
      </c>
      <c r="C1161" s="4" t="s">
        <v>86</v>
      </c>
      <c r="D1161" s="1">
        <v>29</v>
      </c>
      <c r="E1161" s="1">
        <f>IFERROR(VALUE(UseTable[[#This Row],[LAB_VALUE]]),0)</f>
        <v>29</v>
      </c>
      <c r="G1161" s="1"/>
      <c r="H1161" s="7"/>
    </row>
    <row r="1162" spans="1:8" ht="12.5" x14ac:dyDescent="0.25">
      <c r="A1162" s="1">
        <v>65</v>
      </c>
      <c r="B1162" s="2">
        <v>41095</v>
      </c>
      <c r="C1162" s="4" t="s">
        <v>84</v>
      </c>
      <c r="D1162" s="1">
        <v>80</v>
      </c>
      <c r="E1162" s="1">
        <f>IFERROR(VALUE(UseTable[[#This Row],[LAB_VALUE]]),0)</f>
        <v>80</v>
      </c>
      <c r="G1162" s="1"/>
      <c r="H1162" s="7"/>
    </row>
    <row r="1163" spans="1:8" ht="12.5" x14ac:dyDescent="0.25">
      <c r="A1163" s="1">
        <v>65</v>
      </c>
      <c r="B1163" s="2">
        <v>41123</v>
      </c>
      <c r="C1163" s="4" t="s">
        <v>84</v>
      </c>
      <c r="D1163" s="1">
        <v>66</v>
      </c>
      <c r="E1163" s="1">
        <f>IFERROR(VALUE(UseTable[[#This Row],[LAB_VALUE]]),0)</f>
        <v>66</v>
      </c>
      <c r="G1163" s="1"/>
      <c r="H1163" s="7"/>
    </row>
    <row r="1164" spans="1:8" ht="12.5" x14ac:dyDescent="0.25">
      <c r="A1164" s="1">
        <v>65</v>
      </c>
      <c r="B1164" s="2">
        <v>41156</v>
      </c>
      <c r="C1164" s="4" t="s">
        <v>84</v>
      </c>
      <c r="D1164" s="1">
        <v>57</v>
      </c>
      <c r="E1164" s="1">
        <f>IFERROR(VALUE(UseTable[[#This Row],[LAB_VALUE]]),0)</f>
        <v>57</v>
      </c>
      <c r="G1164" s="1"/>
      <c r="H1164" s="7"/>
    </row>
    <row r="1165" spans="1:8" ht="12.5" x14ac:dyDescent="0.25">
      <c r="A1165" s="1">
        <v>65</v>
      </c>
      <c r="B1165" s="2">
        <v>41186</v>
      </c>
      <c r="C1165" s="4" t="s">
        <v>84</v>
      </c>
      <c r="D1165" s="1">
        <v>54</v>
      </c>
      <c r="E1165" s="1">
        <f>IFERROR(VALUE(UseTable[[#This Row],[LAB_VALUE]]),0)</f>
        <v>54</v>
      </c>
      <c r="G1165" s="1"/>
      <c r="H1165" s="7"/>
    </row>
    <row r="1166" spans="1:8" ht="12.5" x14ac:dyDescent="0.25">
      <c r="A1166" s="1">
        <v>65</v>
      </c>
      <c r="B1166" s="2">
        <v>41234</v>
      </c>
      <c r="C1166" s="4" t="s">
        <v>84</v>
      </c>
      <c r="D1166" s="1">
        <v>123</v>
      </c>
      <c r="E1166" s="1">
        <f>IFERROR(VALUE(UseTable[[#This Row],[LAB_VALUE]]),0)</f>
        <v>123</v>
      </c>
      <c r="G1166" s="1"/>
      <c r="H1166" s="7"/>
    </row>
    <row r="1167" spans="1:8" ht="12.5" x14ac:dyDescent="0.25">
      <c r="A1167" s="1">
        <v>65</v>
      </c>
      <c r="B1167" s="2">
        <v>41095</v>
      </c>
      <c r="C1167" s="4" t="s">
        <v>85</v>
      </c>
      <c r="D1167" s="1">
        <v>8.6999999999999993</v>
      </c>
      <c r="E1167" s="1">
        <f>IFERROR(VALUE(UseTable[[#This Row],[LAB_VALUE]]),0)</f>
        <v>8.6999999999999993</v>
      </c>
      <c r="G1167" s="1"/>
      <c r="H1167" s="7"/>
    </row>
    <row r="1168" spans="1:8" ht="12.5" x14ac:dyDescent="0.25">
      <c r="A1168" s="1">
        <v>65</v>
      </c>
      <c r="B1168" s="2">
        <v>41109</v>
      </c>
      <c r="C1168" s="4" t="s">
        <v>85</v>
      </c>
      <c r="D1168" s="1">
        <v>8.6999999999999993</v>
      </c>
      <c r="E1168" s="1">
        <f>IFERROR(VALUE(UseTable[[#This Row],[LAB_VALUE]]),0)</f>
        <v>8.6999999999999993</v>
      </c>
      <c r="G1168" s="1"/>
      <c r="H1168" s="7"/>
    </row>
    <row r="1169" spans="1:8" ht="12.5" x14ac:dyDescent="0.25">
      <c r="A1169" s="1">
        <v>65</v>
      </c>
      <c r="B1169" s="2">
        <v>41123</v>
      </c>
      <c r="C1169" s="4" t="s">
        <v>85</v>
      </c>
      <c r="D1169" s="1">
        <v>8.6</v>
      </c>
      <c r="E1169" s="1">
        <f>IFERROR(VALUE(UseTable[[#This Row],[LAB_VALUE]]),0)</f>
        <v>8.6</v>
      </c>
      <c r="G1169" s="1"/>
      <c r="H1169" s="7"/>
    </row>
    <row r="1170" spans="1:8" ht="12.5" x14ac:dyDescent="0.25">
      <c r="A1170" s="1">
        <v>65</v>
      </c>
      <c r="B1170" s="2">
        <v>41137</v>
      </c>
      <c r="C1170" s="4" t="s">
        <v>85</v>
      </c>
      <c r="D1170" s="1">
        <v>8.6</v>
      </c>
      <c r="E1170" s="1">
        <f>IFERROR(VALUE(UseTable[[#This Row],[LAB_VALUE]]),0)</f>
        <v>8.6</v>
      </c>
      <c r="G1170" s="1"/>
      <c r="H1170" s="7"/>
    </row>
    <row r="1171" spans="1:8" ht="12.5" x14ac:dyDescent="0.25">
      <c r="A1171" s="1">
        <v>65</v>
      </c>
      <c r="B1171" s="2">
        <v>41156</v>
      </c>
      <c r="C1171" s="4" t="s">
        <v>85</v>
      </c>
      <c r="D1171" s="1">
        <v>8.1</v>
      </c>
      <c r="E1171" s="1">
        <f>IFERROR(VALUE(UseTable[[#This Row],[LAB_VALUE]]),0)</f>
        <v>8.1</v>
      </c>
      <c r="G1171" s="1"/>
      <c r="H1171" s="7"/>
    </row>
    <row r="1172" spans="1:8" ht="12.5" x14ac:dyDescent="0.25">
      <c r="A1172" s="1">
        <v>65</v>
      </c>
      <c r="B1172" s="2">
        <v>41172</v>
      </c>
      <c r="C1172" s="4" t="s">
        <v>85</v>
      </c>
      <c r="D1172" s="1">
        <v>8.1999999999999993</v>
      </c>
      <c r="E1172" s="1">
        <f>IFERROR(VALUE(UseTable[[#This Row],[LAB_VALUE]]),0)</f>
        <v>8.1999999999999993</v>
      </c>
      <c r="G1172" s="1"/>
      <c r="H1172" s="7"/>
    </row>
    <row r="1173" spans="1:8" ht="12.5" x14ac:dyDescent="0.25">
      <c r="A1173" s="1">
        <v>65</v>
      </c>
      <c r="B1173" s="2">
        <v>41186</v>
      </c>
      <c r="C1173" s="4" t="s">
        <v>85</v>
      </c>
      <c r="D1173" s="1">
        <v>8.4</v>
      </c>
      <c r="E1173" s="1">
        <f>IFERROR(VALUE(UseTable[[#This Row],[LAB_VALUE]]),0)</f>
        <v>8.4</v>
      </c>
      <c r="G1173" s="1"/>
      <c r="H1173" s="7"/>
    </row>
    <row r="1174" spans="1:8" ht="12.5" x14ac:dyDescent="0.25">
      <c r="A1174" s="1">
        <v>65</v>
      </c>
      <c r="B1174" s="2">
        <v>41200</v>
      </c>
      <c r="C1174" s="4" t="s">
        <v>85</v>
      </c>
      <c r="D1174" s="1">
        <v>8.8000000000000007</v>
      </c>
      <c r="E1174" s="1">
        <f>IFERROR(VALUE(UseTable[[#This Row],[LAB_VALUE]]),0)</f>
        <v>8.8000000000000007</v>
      </c>
      <c r="G1174" s="1"/>
      <c r="H1174" s="7"/>
    </row>
    <row r="1175" spans="1:8" ht="12.5" x14ac:dyDescent="0.25">
      <c r="A1175" s="1">
        <v>65</v>
      </c>
      <c r="B1175" s="2">
        <v>41228</v>
      </c>
      <c r="C1175" s="4" t="s">
        <v>85</v>
      </c>
      <c r="D1175" s="1">
        <v>8.6999999999999993</v>
      </c>
      <c r="E1175" s="1">
        <f>IFERROR(VALUE(UseTable[[#This Row],[LAB_VALUE]]),0)</f>
        <v>8.6999999999999993</v>
      </c>
      <c r="G1175" s="1"/>
      <c r="H1175" s="7"/>
    </row>
    <row r="1176" spans="1:8" ht="12.5" x14ac:dyDescent="0.25">
      <c r="A1176" s="1">
        <v>65</v>
      </c>
      <c r="B1176" s="2">
        <v>41230</v>
      </c>
      <c r="C1176" s="4" t="s">
        <v>85</v>
      </c>
      <c r="D1176" s="1">
        <v>8.6999999999999993</v>
      </c>
      <c r="E1176" s="1">
        <f>IFERROR(VALUE(UseTable[[#This Row],[LAB_VALUE]]),0)</f>
        <v>8.6999999999999993</v>
      </c>
      <c r="G1176" s="1"/>
      <c r="H1176" s="7"/>
    </row>
    <row r="1177" spans="1:8" ht="12.5" x14ac:dyDescent="0.25">
      <c r="A1177" s="1">
        <v>65</v>
      </c>
      <c r="B1177" s="2">
        <v>41234</v>
      </c>
      <c r="C1177" s="4" t="s">
        <v>85</v>
      </c>
      <c r="D1177" s="1">
        <v>7.5</v>
      </c>
      <c r="E1177" s="1">
        <f>IFERROR(VALUE(UseTable[[#This Row],[LAB_VALUE]]),0)</f>
        <v>7.5</v>
      </c>
      <c r="G1177" s="1"/>
      <c r="H1177" s="7"/>
    </row>
    <row r="1178" spans="1:8" ht="12.5" x14ac:dyDescent="0.25">
      <c r="A1178" s="1">
        <v>65</v>
      </c>
      <c r="B1178" s="2">
        <v>41237</v>
      </c>
      <c r="C1178" s="4" t="s">
        <v>85</v>
      </c>
      <c r="D1178" s="1">
        <v>7.4</v>
      </c>
      <c r="E1178" s="1">
        <f>IFERROR(VALUE(UseTable[[#This Row],[LAB_VALUE]]),0)</f>
        <v>7.4</v>
      </c>
      <c r="G1178" s="1"/>
      <c r="H1178" s="7"/>
    </row>
    <row r="1179" spans="1:8" ht="12.5" x14ac:dyDescent="0.25">
      <c r="A1179" s="1">
        <v>65</v>
      </c>
      <c r="B1179" s="2">
        <v>41242</v>
      </c>
      <c r="C1179" s="4" t="s">
        <v>85</v>
      </c>
      <c r="D1179" s="1">
        <v>8.4</v>
      </c>
      <c r="E1179" s="1">
        <f>IFERROR(VALUE(UseTable[[#This Row],[LAB_VALUE]]),0)</f>
        <v>8.4</v>
      </c>
      <c r="G1179" s="1"/>
      <c r="H1179" s="7"/>
    </row>
    <row r="1180" spans="1:8" ht="12.5" x14ac:dyDescent="0.25">
      <c r="A1180" s="1">
        <v>65</v>
      </c>
      <c r="B1180" s="2">
        <v>41095</v>
      </c>
      <c r="C1180" s="4" t="s">
        <v>86</v>
      </c>
      <c r="D1180" s="1">
        <v>10</v>
      </c>
      <c r="E1180" s="1">
        <f>IFERROR(VALUE(UseTable[[#This Row],[LAB_VALUE]]),0)</f>
        <v>10</v>
      </c>
      <c r="G1180" s="1"/>
      <c r="H1180" s="7"/>
    </row>
    <row r="1181" spans="1:8" ht="12.5" x14ac:dyDescent="0.25">
      <c r="A1181" s="1">
        <v>65</v>
      </c>
      <c r="B1181" s="2">
        <v>41123</v>
      </c>
      <c r="C1181" s="4" t="s">
        <v>86</v>
      </c>
      <c r="D1181" s="1">
        <v>10</v>
      </c>
      <c r="E1181" s="1">
        <f>IFERROR(VALUE(UseTable[[#This Row],[LAB_VALUE]]),0)</f>
        <v>10</v>
      </c>
      <c r="G1181" s="1"/>
      <c r="H1181" s="7"/>
    </row>
    <row r="1182" spans="1:8" ht="12.5" x14ac:dyDescent="0.25">
      <c r="A1182" s="1">
        <v>65</v>
      </c>
      <c r="B1182" s="2">
        <v>41156</v>
      </c>
      <c r="C1182" s="4" t="s">
        <v>86</v>
      </c>
      <c r="D1182" s="1">
        <v>13</v>
      </c>
      <c r="E1182" s="1">
        <f>IFERROR(VALUE(UseTable[[#This Row],[LAB_VALUE]]),0)</f>
        <v>13</v>
      </c>
      <c r="G1182" s="1"/>
      <c r="H1182" s="7"/>
    </row>
    <row r="1183" spans="1:8" ht="12.5" x14ac:dyDescent="0.25">
      <c r="A1183" s="1">
        <v>65</v>
      </c>
      <c r="B1183" s="2">
        <v>41186</v>
      </c>
      <c r="C1183" s="4" t="s">
        <v>86</v>
      </c>
      <c r="D1183" s="1">
        <v>15</v>
      </c>
      <c r="E1183" s="1">
        <f>IFERROR(VALUE(UseTable[[#This Row],[LAB_VALUE]]),0)</f>
        <v>15</v>
      </c>
      <c r="G1183" s="1"/>
      <c r="H1183" s="7"/>
    </row>
    <row r="1184" spans="1:8" ht="12.5" x14ac:dyDescent="0.25">
      <c r="A1184" s="1">
        <v>65</v>
      </c>
      <c r="B1184" s="2">
        <v>41234</v>
      </c>
      <c r="C1184" s="4" t="s">
        <v>86</v>
      </c>
      <c r="D1184" s="1">
        <v>18</v>
      </c>
      <c r="E1184" s="1">
        <f>IFERROR(VALUE(UseTable[[#This Row],[LAB_VALUE]]),0)</f>
        <v>18</v>
      </c>
      <c r="G1184" s="1"/>
      <c r="H1184" s="7"/>
    </row>
    <row r="1185" spans="1:8" ht="12.5" x14ac:dyDescent="0.25">
      <c r="A1185" s="1" t="e">
        <v>#N/A</v>
      </c>
      <c r="B1185" s="2">
        <v>41095</v>
      </c>
      <c r="C1185" s="4" t="s">
        <v>84</v>
      </c>
      <c r="D1185" s="1">
        <v>37</v>
      </c>
      <c r="E1185" s="1">
        <f>IFERROR(VALUE(UseTable[[#This Row],[LAB_VALUE]]),0)</f>
        <v>37</v>
      </c>
      <c r="G1185" s="1"/>
      <c r="H1185" s="7"/>
    </row>
    <row r="1186" spans="1:8" ht="12.5" x14ac:dyDescent="0.25">
      <c r="A1186" s="1" t="e">
        <v>#N/A</v>
      </c>
      <c r="B1186" s="2">
        <v>41123</v>
      </c>
      <c r="C1186" s="4" t="s">
        <v>84</v>
      </c>
      <c r="D1186" s="1">
        <v>29</v>
      </c>
      <c r="E1186" s="1">
        <f>IFERROR(VALUE(UseTable[[#This Row],[LAB_VALUE]]),0)</f>
        <v>29</v>
      </c>
      <c r="G1186" s="1"/>
      <c r="H1186" s="7"/>
    </row>
    <row r="1187" spans="1:8" ht="12.5" x14ac:dyDescent="0.25">
      <c r="A1187" s="1" t="e">
        <v>#N/A</v>
      </c>
      <c r="B1187" s="2">
        <v>41186</v>
      </c>
      <c r="C1187" s="4" t="s">
        <v>84</v>
      </c>
      <c r="D1187" s="1">
        <v>25</v>
      </c>
      <c r="E1187" s="1">
        <f>IFERROR(VALUE(UseTable[[#This Row],[LAB_VALUE]]),0)</f>
        <v>25</v>
      </c>
      <c r="G1187" s="1"/>
      <c r="H1187" s="7"/>
    </row>
    <row r="1188" spans="1:8" ht="12.5" x14ac:dyDescent="0.25">
      <c r="A1188" s="1" t="e">
        <v>#N/A</v>
      </c>
      <c r="B1188" s="2">
        <v>41221</v>
      </c>
      <c r="C1188" s="4" t="s">
        <v>84</v>
      </c>
      <c r="D1188" s="1">
        <v>22</v>
      </c>
      <c r="E1188" s="1">
        <f>IFERROR(VALUE(UseTable[[#This Row],[LAB_VALUE]]),0)</f>
        <v>22</v>
      </c>
      <c r="G1188" s="1"/>
      <c r="H1188" s="7"/>
    </row>
    <row r="1189" spans="1:8" ht="12.5" x14ac:dyDescent="0.25">
      <c r="A1189" s="1" t="e">
        <v>#N/A</v>
      </c>
      <c r="B1189" s="2">
        <v>41095</v>
      </c>
      <c r="C1189" s="4" t="s">
        <v>85</v>
      </c>
      <c r="D1189" s="1">
        <v>12.9</v>
      </c>
      <c r="E1189" s="1">
        <f>IFERROR(VALUE(UseTable[[#This Row],[LAB_VALUE]]),0)</f>
        <v>12.9</v>
      </c>
      <c r="G1189" s="1"/>
      <c r="H1189" s="7"/>
    </row>
    <row r="1190" spans="1:8" ht="12.5" x14ac:dyDescent="0.25">
      <c r="A1190" s="1" t="e">
        <v>#N/A</v>
      </c>
      <c r="B1190" s="2">
        <v>41102</v>
      </c>
      <c r="C1190" s="4" t="s">
        <v>85</v>
      </c>
      <c r="D1190" s="1">
        <v>13.2</v>
      </c>
      <c r="E1190" s="1">
        <f>IFERROR(VALUE(UseTable[[#This Row],[LAB_VALUE]]),0)</f>
        <v>13.2</v>
      </c>
      <c r="G1190" s="1"/>
      <c r="H1190" s="7"/>
    </row>
    <row r="1191" spans="1:8" ht="12.5" x14ac:dyDescent="0.25">
      <c r="A1191" s="1" t="e">
        <v>#N/A</v>
      </c>
      <c r="B1191" s="2">
        <v>41109</v>
      </c>
      <c r="C1191" s="4" t="s">
        <v>85</v>
      </c>
      <c r="D1191" s="1">
        <v>12.7</v>
      </c>
      <c r="E1191" s="1">
        <f>IFERROR(VALUE(UseTable[[#This Row],[LAB_VALUE]]),0)</f>
        <v>12.7</v>
      </c>
      <c r="G1191" s="1"/>
      <c r="H1191" s="7"/>
    </row>
    <row r="1192" spans="1:8" ht="12.5" x14ac:dyDescent="0.25">
      <c r="A1192" s="1" t="e">
        <v>#N/A</v>
      </c>
      <c r="B1192" s="2">
        <v>41123</v>
      </c>
      <c r="C1192" s="4" t="s">
        <v>85</v>
      </c>
      <c r="D1192" s="1">
        <v>13</v>
      </c>
      <c r="E1192" s="1">
        <f>IFERROR(VALUE(UseTable[[#This Row],[LAB_VALUE]]),0)</f>
        <v>13</v>
      </c>
      <c r="G1192" s="1"/>
      <c r="H1192" s="7"/>
    </row>
    <row r="1193" spans="1:8" ht="12.5" x14ac:dyDescent="0.25">
      <c r="A1193" s="1" t="e">
        <v>#N/A</v>
      </c>
      <c r="B1193" s="2">
        <v>41129</v>
      </c>
      <c r="C1193" s="4" t="s">
        <v>85</v>
      </c>
      <c r="D1193" s="1">
        <v>12.8</v>
      </c>
      <c r="E1193" s="1">
        <f>IFERROR(VALUE(UseTable[[#This Row],[LAB_VALUE]]),0)</f>
        <v>12.8</v>
      </c>
      <c r="G1193" s="1"/>
      <c r="H1193" s="7"/>
    </row>
    <row r="1194" spans="1:8" ht="12.5" x14ac:dyDescent="0.25">
      <c r="A1194" s="1" t="e">
        <v>#N/A</v>
      </c>
      <c r="B1194" s="2">
        <v>41137</v>
      </c>
      <c r="C1194" s="4" t="s">
        <v>85</v>
      </c>
      <c r="D1194" s="1">
        <v>12.8</v>
      </c>
      <c r="E1194" s="1">
        <f>IFERROR(VALUE(UseTable[[#This Row],[LAB_VALUE]]),0)</f>
        <v>12.8</v>
      </c>
      <c r="G1194" s="1"/>
      <c r="H1194" s="7"/>
    </row>
    <row r="1195" spans="1:8" ht="12.5" x14ac:dyDescent="0.25">
      <c r="A1195" s="1" t="e">
        <v>#N/A</v>
      </c>
      <c r="B1195" s="2">
        <v>41144</v>
      </c>
      <c r="C1195" s="4" t="s">
        <v>85</v>
      </c>
      <c r="D1195" s="1">
        <v>13</v>
      </c>
      <c r="E1195" s="1">
        <f>IFERROR(VALUE(UseTable[[#This Row],[LAB_VALUE]]),0)</f>
        <v>13</v>
      </c>
      <c r="G1195" s="1"/>
      <c r="H1195" s="7"/>
    </row>
    <row r="1196" spans="1:8" ht="12.5" x14ac:dyDescent="0.25">
      <c r="A1196" s="1" t="e">
        <v>#N/A</v>
      </c>
      <c r="B1196" s="2">
        <v>41156</v>
      </c>
      <c r="C1196" s="4" t="s">
        <v>85</v>
      </c>
      <c r="D1196" s="1">
        <v>13</v>
      </c>
      <c r="E1196" s="1">
        <f>IFERROR(VALUE(UseTable[[#This Row],[LAB_VALUE]]),0)</f>
        <v>13</v>
      </c>
      <c r="G1196" s="1"/>
      <c r="H1196" s="7"/>
    </row>
    <row r="1197" spans="1:8" ht="12.5" x14ac:dyDescent="0.25">
      <c r="A1197" s="1" t="e">
        <v>#N/A</v>
      </c>
      <c r="B1197" s="2">
        <v>41172</v>
      </c>
      <c r="C1197" s="4" t="s">
        <v>85</v>
      </c>
      <c r="D1197" s="1">
        <v>12.9</v>
      </c>
      <c r="E1197" s="1">
        <f>IFERROR(VALUE(UseTable[[#This Row],[LAB_VALUE]]),0)</f>
        <v>12.9</v>
      </c>
      <c r="G1197" s="1"/>
      <c r="H1197" s="7"/>
    </row>
    <row r="1198" spans="1:8" ht="12.5" x14ac:dyDescent="0.25">
      <c r="A1198" s="1" t="e">
        <v>#N/A</v>
      </c>
      <c r="B1198" s="2">
        <v>41186</v>
      </c>
      <c r="C1198" s="4" t="s">
        <v>85</v>
      </c>
      <c r="D1198" s="1">
        <v>13.2</v>
      </c>
      <c r="E1198" s="1">
        <f>IFERROR(VALUE(UseTable[[#This Row],[LAB_VALUE]]),0)</f>
        <v>13.2</v>
      </c>
      <c r="G1198" s="1"/>
      <c r="H1198" s="7"/>
    </row>
    <row r="1199" spans="1:8" ht="12.5" x14ac:dyDescent="0.25">
      <c r="A1199" s="1" t="e">
        <v>#N/A</v>
      </c>
      <c r="B1199" s="2">
        <v>41200</v>
      </c>
      <c r="C1199" s="4" t="s">
        <v>85</v>
      </c>
      <c r="D1199" s="1">
        <v>13.2</v>
      </c>
      <c r="E1199" s="1">
        <f>IFERROR(VALUE(UseTable[[#This Row],[LAB_VALUE]]),0)</f>
        <v>13.2</v>
      </c>
      <c r="G1199" s="1"/>
      <c r="H1199" s="7"/>
    </row>
    <row r="1200" spans="1:8" ht="12.5" x14ac:dyDescent="0.25">
      <c r="A1200" s="1" t="e">
        <v>#N/A</v>
      </c>
      <c r="B1200" s="2">
        <v>41221</v>
      </c>
      <c r="C1200" s="4" t="s">
        <v>85</v>
      </c>
      <c r="D1200" s="1">
        <v>13.1</v>
      </c>
      <c r="E1200" s="1">
        <f>IFERROR(VALUE(UseTable[[#This Row],[LAB_VALUE]]),0)</f>
        <v>13.1</v>
      </c>
      <c r="G1200" s="1"/>
      <c r="H1200" s="7"/>
    </row>
    <row r="1201" spans="1:8" ht="12.5" x14ac:dyDescent="0.25">
      <c r="A1201" s="1" t="e">
        <v>#N/A</v>
      </c>
      <c r="B1201" s="2">
        <v>41232</v>
      </c>
      <c r="C1201" s="4" t="s">
        <v>85</v>
      </c>
      <c r="D1201" s="1">
        <v>13.5</v>
      </c>
      <c r="E1201" s="1">
        <f>IFERROR(VALUE(UseTable[[#This Row],[LAB_VALUE]]),0)</f>
        <v>13.5</v>
      </c>
      <c r="G1201" s="1"/>
      <c r="H1201" s="7"/>
    </row>
    <row r="1202" spans="1:8" ht="12.5" x14ac:dyDescent="0.25">
      <c r="A1202" s="1" t="e">
        <v>#N/A</v>
      </c>
      <c r="B1202" s="2">
        <v>41095</v>
      </c>
      <c r="C1202" s="4" t="s">
        <v>86</v>
      </c>
      <c r="D1202" s="1">
        <v>31</v>
      </c>
      <c r="E1202" s="1">
        <f>IFERROR(VALUE(UseTable[[#This Row],[LAB_VALUE]]),0)</f>
        <v>31</v>
      </c>
      <c r="G1202" s="1"/>
      <c r="H1202" s="7"/>
    </row>
    <row r="1203" spans="1:8" ht="12.5" x14ac:dyDescent="0.25">
      <c r="A1203" s="1" t="e">
        <v>#N/A</v>
      </c>
      <c r="B1203" s="2">
        <v>41123</v>
      </c>
      <c r="C1203" s="4" t="s">
        <v>86</v>
      </c>
      <c r="D1203" s="1">
        <v>49</v>
      </c>
      <c r="E1203" s="1">
        <f>IFERROR(VALUE(UseTable[[#This Row],[LAB_VALUE]]),0)</f>
        <v>49</v>
      </c>
      <c r="G1203" s="1"/>
      <c r="H1203" s="7"/>
    </row>
    <row r="1204" spans="1:8" ht="12.5" x14ac:dyDescent="0.25">
      <c r="A1204" s="1" t="e">
        <v>#N/A</v>
      </c>
      <c r="B1204" s="2">
        <v>41156</v>
      </c>
      <c r="C1204" s="4" t="s">
        <v>86</v>
      </c>
      <c r="D1204" s="1">
        <v>27</v>
      </c>
      <c r="E1204" s="1">
        <f>IFERROR(VALUE(UseTable[[#This Row],[LAB_VALUE]]),0)</f>
        <v>27</v>
      </c>
      <c r="G1204" s="1"/>
      <c r="H1204" s="7"/>
    </row>
    <row r="1205" spans="1:8" ht="12.5" x14ac:dyDescent="0.25">
      <c r="A1205" s="1" t="e">
        <v>#N/A</v>
      </c>
      <c r="B1205" s="2">
        <v>41186</v>
      </c>
      <c r="C1205" s="4" t="s">
        <v>86</v>
      </c>
      <c r="D1205" s="1">
        <v>34</v>
      </c>
      <c r="E1205" s="1">
        <f>IFERROR(VALUE(UseTable[[#This Row],[LAB_VALUE]]),0)</f>
        <v>34</v>
      </c>
      <c r="G1205" s="1"/>
      <c r="H1205" s="7"/>
    </row>
    <row r="1206" spans="1:8" ht="12.5" x14ac:dyDescent="0.25">
      <c r="A1206" s="1" t="e">
        <v>#N/A</v>
      </c>
      <c r="B1206" s="2">
        <v>41221</v>
      </c>
      <c r="C1206" s="4" t="s">
        <v>86</v>
      </c>
      <c r="D1206" s="1">
        <v>28</v>
      </c>
      <c r="E1206" s="1">
        <f>IFERROR(VALUE(UseTable[[#This Row],[LAB_VALUE]]),0)</f>
        <v>28</v>
      </c>
      <c r="G1206" s="1"/>
      <c r="H1206" s="7"/>
    </row>
    <row r="1207" spans="1:8" ht="12.5" x14ac:dyDescent="0.25">
      <c r="A1207" s="1" t="e">
        <v>#N/A</v>
      </c>
      <c r="B1207" s="2">
        <v>41094</v>
      </c>
      <c r="C1207" s="4" t="s">
        <v>84</v>
      </c>
      <c r="D1207" s="1">
        <v>227</v>
      </c>
      <c r="E1207" s="1">
        <f>IFERROR(VALUE(UseTable[[#This Row],[LAB_VALUE]]),0)</f>
        <v>227</v>
      </c>
      <c r="G1207" s="1"/>
      <c r="H1207" s="7"/>
    </row>
    <row r="1208" spans="1:8" ht="12.5" x14ac:dyDescent="0.25">
      <c r="A1208" s="1" t="e">
        <v>#N/A</v>
      </c>
      <c r="B1208" s="2">
        <v>41122</v>
      </c>
      <c r="C1208" s="4" t="s">
        <v>84</v>
      </c>
      <c r="D1208" s="1">
        <v>238</v>
      </c>
      <c r="E1208" s="1">
        <f>IFERROR(VALUE(UseTable[[#This Row],[LAB_VALUE]]),0)</f>
        <v>238</v>
      </c>
      <c r="G1208" s="1"/>
      <c r="H1208" s="7"/>
    </row>
    <row r="1209" spans="1:8" ht="12.5" x14ac:dyDescent="0.25">
      <c r="A1209" s="1" t="e">
        <v>#N/A</v>
      </c>
      <c r="B1209" s="2">
        <v>41157</v>
      </c>
      <c r="C1209" s="4" t="s">
        <v>84</v>
      </c>
      <c r="D1209" s="1">
        <v>239</v>
      </c>
      <c r="E1209" s="1">
        <f>IFERROR(VALUE(UseTable[[#This Row],[LAB_VALUE]]),0)</f>
        <v>239</v>
      </c>
      <c r="G1209" s="1"/>
      <c r="H1209" s="7"/>
    </row>
    <row r="1210" spans="1:8" ht="12.5" x14ac:dyDescent="0.25">
      <c r="A1210" s="1" t="e">
        <v>#N/A</v>
      </c>
      <c r="B1210" s="2">
        <v>41185</v>
      </c>
      <c r="C1210" s="4" t="s">
        <v>84</v>
      </c>
      <c r="D1210" s="1">
        <v>277</v>
      </c>
      <c r="E1210" s="1">
        <f>IFERROR(VALUE(UseTable[[#This Row],[LAB_VALUE]]),0)</f>
        <v>277</v>
      </c>
      <c r="G1210" s="1"/>
      <c r="H1210" s="7"/>
    </row>
    <row r="1211" spans="1:8" ht="12.5" x14ac:dyDescent="0.25">
      <c r="A1211" s="1" t="e">
        <v>#N/A</v>
      </c>
      <c r="B1211" s="2">
        <v>41229</v>
      </c>
      <c r="C1211" s="4" t="s">
        <v>84</v>
      </c>
      <c r="D1211" s="1">
        <v>773</v>
      </c>
      <c r="E1211" s="1">
        <f>IFERROR(VALUE(UseTable[[#This Row],[LAB_VALUE]]),0)</f>
        <v>773</v>
      </c>
      <c r="G1211" s="1"/>
      <c r="H1211" s="7"/>
    </row>
    <row r="1212" spans="1:8" ht="12.5" x14ac:dyDescent="0.25">
      <c r="A1212" s="1" t="e">
        <v>#N/A</v>
      </c>
      <c r="B1212" s="2">
        <v>41248</v>
      </c>
      <c r="C1212" s="4" t="s">
        <v>84</v>
      </c>
      <c r="D1212" s="1">
        <v>531</v>
      </c>
      <c r="E1212" s="1">
        <f>IFERROR(VALUE(UseTable[[#This Row],[LAB_VALUE]]),0)</f>
        <v>531</v>
      </c>
      <c r="G1212" s="1"/>
      <c r="H1212" s="7"/>
    </row>
    <row r="1213" spans="1:8" ht="12.5" x14ac:dyDescent="0.25">
      <c r="A1213" s="1" t="e">
        <v>#N/A</v>
      </c>
      <c r="B1213" s="2">
        <v>41094</v>
      </c>
      <c r="C1213" s="4" t="s">
        <v>85</v>
      </c>
      <c r="D1213" s="1">
        <v>15.3</v>
      </c>
      <c r="E1213" s="1">
        <f>IFERROR(VALUE(UseTable[[#This Row],[LAB_VALUE]]),0)</f>
        <v>15.3</v>
      </c>
      <c r="G1213" s="1"/>
      <c r="H1213" s="7"/>
    </row>
    <row r="1214" spans="1:8" ht="12.5" x14ac:dyDescent="0.25">
      <c r="A1214" s="1" t="e">
        <v>#N/A</v>
      </c>
      <c r="B1214" s="2">
        <v>41108</v>
      </c>
      <c r="C1214" s="4" t="s">
        <v>85</v>
      </c>
      <c r="D1214" s="1">
        <v>15.5</v>
      </c>
      <c r="E1214" s="1">
        <f>IFERROR(VALUE(UseTable[[#This Row],[LAB_VALUE]]),0)</f>
        <v>15.5</v>
      </c>
      <c r="G1214" s="1"/>
      <c r="H1214" s="7"/>
    </row>
    <row r="1215" spans="1:8" ht="12.5" x14ac:dyDescent="0.25">
      <c r="A1215" s="1" t="e">
        <v>#N/A</v>
      </c>
      <c r="B1215" s="2">
        <v>41122</v>
      </c>
      <c r="C1215" s="4" t="s">
        <v>85</v>
      </c>
      <c r="D1215" s="1">
        <v>15.7</v>
      </c>
      <c r="E1215" s="1">
        <f>IFERROR(VALUE(UseTable[[#This Row],[LAB_VALUE]]),0)</f>
        <v>15.7</v>
      </c>
      <c r="G1215" s="1"/>
      <c r="H1215" s="7"/>
    </row>
    <row r="1216" spans="1:8" ht="12.5" x14ac:dyDescent="0.25">
      <c r="A1216" s="1" t="e">
        <v>#N/A</v>
      </c>
      <c r="B1216" s="2">
        <v>41136</v>
      </c>
      <c r="C1216" s="4" t="s">
        <v>85</v>
      </c>
      <c r="D1216" s="1">
        <v>15.7</v>
      </c>
      <c r="E1216" s="1">
        <f>IFERROR(VALUE(UseTable[[#This Row],[LAB_VALUE]]),0)</f>
        <v>15.7</v>
      </c>
      <c r="G1216" s="1"/>
      <c r="H1216" s="7"/>
    </row>
    <row r="1217" spans="1:8" ht="12.5" x14ac:dyDescent="0.25">
      <c r="A1217" s="1" t="e">
        <v>#N/A</v>
      </c>
      <c r="B1217" s="2">
        <v>41143</v>
      </c>
      <c r="C1217" s="4" t="s">
        <v>85</v>
      </c>
      <c r="D1217" s="1">
        <v>15.5</v>
      </c>
      <c r="E1217" s="1">
        <f>IFERROR(VALUE(UseTable[[#This Row],[LAB_VALUE]]),0)</f>
        <v>15.5</v>
      </c>
      <c r="G1217" s="1"/>
      <c r="H1217" s="7"/>
    </row>
    <row r="1218" spans="1:8" ht="12.5" x14ac:dyDescent="0.25">
      <c r="A1218" s="1" t="e">
        <v>#N/A</v>
      </c>
      <c r="B1218" s="2">
        <v>41157</v>
      </c>
      <c r="C1218" s="4" t="s">
        <v>85</v>
      </c>
      <c r="D1218" s="1">
        <v>16.100000000000001</v>
      </c>
      <c r="E1218" s="1">
        <f>IFERROR(VALUE(UseTable[[#This Row],[LAB_VALUE]]),0)</f>
        <v>16.100000000000001</v>
      </c>
      <c r="G1218" s="1"/>
      <c r="H1218" s="7"/>
    </row>
    <row r="1219" spans="1:8" ht="12.5" x14ac:dyDescent="0.25">
      <c r="A1219" s="1" t="e">
        <v>#N/A</v>
      </c>
      <c r="B1219" s="2">
        <v>41171</v>
      </c>
      <c r="C1219" s="4" t="s">
        <v>85</v>
      </c>
      <c r="D1219" s="1">
        <v>16</v>
      </c>
      <c r="E1219" s="1">
        <f>IFERROR(VALUE(UseTable[[#This Row],[LAB_VALUE]]),0)</f>
        <v>16</v>
      </c>
      <c r="G1219" s="1"/>
      <c r="H1219" s="7"/>
    </row>
    <row r="1220" spans="1:8" ht="12.5" x14ac:dyDescent="0.25">
      <c r="A1220" s="1" t="e">
        <v>#N/A</v>
      </c>
      <c r="B1220" s="2">
        <v>41178</v>
      </c>
      <c r="C1220" s="4" t="s">
        <v>85</v>
      </c>
      <c r="D1220" s="1">
        <v>16</v>
      </c>
      <c r="E1220" s="1">
        <f>IFERROR(VALUE(UseTable[[#This Row],[LAB_VALUE]]),0)</f>
        <v>16</v>
      </c>
      <c r="G1220" s="1"/>
      <c r="H1220" s="7"/>
    </row>
    <row r="1221" spans="1:8" ht="12.5" x14ac:dyDescent="0.25">
      <c r="A1221" s="1" t="e">
        <v>#N/A</v>
      </c>
      <c r="B1221" s="2">
        <v>41180</v>
      </c>
      <c r="C1221" s="4" t="s">
        <v>85</v>
      </c>
      <c r="D1221" s="1">
        <v>15.3</v>
      </c>
      <c r="E1221" s="1">
        <f>IFERROR(VALUE(UseTable[[#This Row],[LAB_VALUE]]),0)</f>
        <v>15.3</v>
      </c>
      <c r="G1221" s="1"/>
      <c r="H1221" s="7"/>
    </row>
    <row r="1222" spans="1:8" ht="12.5" x14ac:dyDescent="0.25">
      <c r="A1222" s="1" t="e">
        <v>#N/A</v>
      </c>
      <c r="B1222" s="2">
        <v>41185</v>
      </c>
      <c r="C1222" s="4" t="s">
        <v>85</v>
      </c>
      <c r="D1222" s="1">
        <v>14.9</v>
      </c>
      <c r="E1222" s="1">
        <f>IFERROR(VALUE(UseTable[[#This Row],[LAB_VALUE]]),0)</f>
        <v>14.9</v>
      </c>
      <c r="G1222" s="1"/>
      <c r="H1222" s="7"/>
    </row>
    <row r="1223" spans="1:8" ht="12.5" x14ac:dyDescent="0.25">
      <c r="A1223" s="1" t="e">
        <v>#N/A</v>
      </c>
      <c r="B1223" s="2">
        <v>41199</v>
      </c>
      <c r="C1223" s="4" t="s">
        <v>85</v>
      </c>
      <c r="D1223" s="1">
        <v>15.8</v>
      </c>
      <c r="E1223" s="1">
        <f>IFERROR(VALUE(UseTable[[#This Row],[LAB_VALUE]]),0)</f>
        <v>15.8</v>
      </c>
      <c r="G1223" s="1"/>
      <c r="H1223" s="7"/>
    </row>
    <row r="1224" spans="1:8" ht="12.5" x14ac:dyDescent="0.25">
      <c r="A1224" s="1" t="e">
        <v>#N/A</v>
      </c>
      <c r="B1224" s="2">
        <v>41229</v>
      </c>
      <c r="C1224" s="4" t="s">
        <v>85</v>
      </c>
      <c r="D1224" s="1">
        <v>12.2</v>
      </c>
      <c r="E1224" s="1">
        <f>IFERROR(VALUE(UseTable[[#This Row],[LAB_VALUE]]),0)</f>
        <v>12.2</v>
      </c>
      <c r="G1224" s="1"/>
      <c r="H1224" s="7"/>
    </row>
    <row r="1225" spans="1:8" ht="12.5" x14ac:dyDescent="0.25">
      <c r="A1225" s="1" t="e">
        <v>#N/A</v>
      </c>
      <c r="B1225" s="2">
        <v>41234</v>
      </c>
      <c r="C1225" s="4" t="s">
        <v>85</v>
      </c>
      <c r="D1225" s="1">
        <v>12.7</v>
      </c>
      <c r="E1225" s="1">
        <f>IFERROR(VALUE(UseTable[[#This Row],[LAB_VALUE]]),0)</f>
        <v>12.7</v>
      </c>
      <c r="G1225" s="1"/>
      <c r="H1225" s="7"/>
    </row>
    <row r="1226" spans="1:8" ht="12.5" x14ac:dyDescent="0.25">
      <c r="A1226" s="1" t="e">
        <v>#N/A</v>
      </c>
      <c r="B1226" s="2">
        <v>41248</v>
      </c>
      <c r="C1226" s="4" t="s">
        <v>85</v>
      </c>
      <c r="D1226" s="1">
        <v>12.5</v>
      </c>
      <c r="E1226" s="1">
        <f>IFERROR(VALUE(UseTable[[#This Row],[LAB_VALUE]]),0)</f>
        <v>12.5</v>
      </c>
      <c r="G1226" s="1"/>
      <c r="H1226" s="7"/>
    </row>
    <row r="1227" spans="1:8" ht="12.5" x14ac:dyDescent="0.25">
      <c r="A1227" s="1" t="e">
        <v>#N/A</v>
      </c>
      <c r="B1227" s="2">
        <v>41094</v>
      </c>
      <c r="C1227" s="4" t="s">
        <v>86</v>
      </c>
      <c r="D1227" s="1">
        <v>18</v>
      </c>
      <c r="E1227" s="1">
        <f>IFERROR(VALUE(UseTable[[#This Row],[LAB_VALUE]]),0)</f>
        <v>18</v>
      </c>
      <c r="G1227" s="1"/>
      <c r="H1227" s="7"/>
    </row>
    <row r="1228" spans="1:8" ht="12.5" x14ac:dyDescent="0.25">
      <c r="A1228" s="1" t="e">
        <v>#N/A</v>
      </c>
      <c r="B1228" s="2">
        <v>41122</v>
      </c>
      <c r="C1228" s="4" t="s">
        <v>86</v>
      </c>
      <c r="D1228" s="1">
        <v>22</v>
      </c>
      <c r="E1228" s="1">
        <f>IFERROR(VALUE(UseTable[[#This Row],[LAB_VALUE]]),0)</f>
        <v>22</v>
      </c>
      <c r="G1228" s="1"/>
      <c r="H1228" s="7"/>
    </row>
    <row r="1229" spans="1:8" ht="12.5" x14ac:dyDescent="0.25">
      <c r="A1229" s="1" t="e">
        <v>#N/A</v>
      </c>
      <c r="B1229" s="2">
        <v>41157</v>
      </c>
      <c r="C1229" s="4" t="s">
        <v>86</v>
      </c>
      <c r="D1229" s="1">
        <v>15</v>
      </c>
      <c r="E1229" s="1">
        <f>IFERROR(VALUE(UseTable[[#This Row],[LAB_VALUE]]),0)</f>
        <v>15</v>
      </c>
      <c r="G1229" s="1"/>
      <c r="H1229" s="7"/>
    </row>
    <row r="1230" spans="1:8" ht="12.5" x14ac:dyDescent="0.25">
      <c r="A1230" s="1" t="e">
        <v>#N/A</v>
      </c>
      <c r="B1230" s="2">
        <v>41185</v>
      </c>
      <c r="C1230" s="4" t="s">
        <v>86</v>
      </c>
      <c r="D1230" s="1">
        <v>18</v>
      </c>
      <c r="E1230" s="1">
        <f>IFERROR(VALUE(UseTable[[#This Row],[LAB_VALUE]]),0)</f>
        <v>18</v>
      </c>
      <c r="G1230" s="1"/>
      <c r="H1230" s="7"/>
    </row>
    <row r="1231" spans="1:8" ht="12.5" x14ac:dyDescent="0.25">
      <c r="A1231" s="1" t="e">
        <v>#N/A</v>
      </c>
      <c r="B1231" s="2">
        <v>41229</v>
      </c>
      <c r="C1231" s="4" t="s">
        <v>86</v>
      </c>
      <c r="D1231" s="1">
        <v>26</v>
      </c>
      <c r="E1231" s="1">
        <f>IFERROR(VALUE(UseTable[[#This Row],[LAB_VALUE]]),0)</f>
        <v>26</v>
      </c>
      <c r="G1231" s="1"/>
      <c r="H1231" s="7"/>
    </row>
    <row r="1232" spans="1:8" ht="12.5" x14ac:dyDescent="0.25">
      <c r="A1232" s="1" t="e">
        <v>#N/A</v>
      </c>
      <c r="B1232" s="2">
        <v>41248</v>
      </c>
      <c r="C1232" s="4" t="s">
        <v>86</v>
      </c>
      <c r="D1232" s="1">
        <v>25</v>
      </c>
      <c r="E1232" s="1">
        <f>IFERROR(VALUE(UseTable[[#This Row],[LAB_VALUE]]),0)</f>
        <v>25</v>
      </c>
      <c r="G1232" s="1"/>
      <c r="H1232" s="7"/>
    </row>
    <row r="1233" spans="1:8" ht="12.5" x14ac:dyDescent="0.25">
      <c r="A1233" s="1">
        <v>66</v>
      </c>
      <c r="B1233" s="2">
        <v>41094</v>
      </c>
      <c r="C1233" s="4" t="s">
        <v>84</v>
      </c>
      <c r="D1233" s="1">
        <v>742</v>
      </c>
      <c r="E1233" s="1">
        <f>IFERROR(VALUE(UseTable[[#This Row],[LAB_VALUE]]),0)</f>
        <v>742</v>
      </c>
      <c r="G1233" s="1"/>
      <c r="H1233" s="7"/>
    </row>
    <row r="1234" spans="1:8" ht="12.5" x14ac:dyDescent="0.25">
      <c r="A1234" s="1">
        <v>66</v>
      </c>
      <c r="B1234" s="2">
        <v>41122</v>
      </c>
      <c r="C1234" s="4" t="s">
        <v>84</v>
      </c>
      <c r="D1234" s="1">
        <v>733</v>
      </c>
      <c r="E1234" s="1">
        <f>IFERROR(VALUE(UseTable[[#This Row],[LAB_VALUE]]),0)</f>
        <v>733</v>
      </c>
      <c r="G1234" s="1"/>
      <c r="H1234" s="7"/>
    </row>
    <row r="1235" spans="1:8" ht="12.5" x14ac:dyDescent="0.25">
      <c r="A1235" s="1">
        <v>66</v>
      </c>
      <c r="B1235" s="2">
        <v>41157</v>
      </c>
      <c r="C1235" s="4" t="s">
        <v>84</v>
      </c>
      <c r="D1235" s="1">
        <v>824</v>
      </c>
      <c r="E1235" s="1">
        <f>IFERROR(VALUE(UseTable[[#This Row],[LAB_VALUE]]),0)</f>
        <v>824</v>
      </c>
      <c r="G1235" s="1"/>
      <c r="H1235" s="7"/>
    </row>
    <row r="1236" spans="1:8" ht="12.5" x14ac:dyDescent="0.25">
      <c r="A1236" s="1">
        <v>66</v>
      </c>
      <c r="B1236" s="2">
        <v>41208</v>
      </c>
      <c r="C1236" s="4" t="s">
        <v>84</v>
      </c>
      <c r="D1236" s="1">
        <v>932</v>
      </c>
      <c r="E1236" s="1">
        <f>IFERROR(VALUE(UseTable[[#This Row],[LAB_VALUE]]),0)</f>
        <v>932</v>
      </c>
      <c r="G1236" s="1"/>
      <c r="H1236" s="7"/>
    </row>
    <row r="1237" spans="1:8" ht="12.5" x14ac:dyDescent="0.25">
      <c r="A1237" s="1">
        <v>66</v>
      </c>
      <c r="B1237" s="2">
        <v>41220</v>
      </c>
      <c r="C1237" s="4" t="s">
        <v>84</v>
      </c>
      <c r="D1237" s="1">
        <v>989</v>
      </c>
      <c r="E1237" s="1">
        <f>IFERROR(VALUE(UseTable[[#This Row],[LAB_VALUE]]),0)</f>
        <v>989</v>
      </c>
      <c r="G1237" s="1"/>
      <c r="H1237" s="7"/>
    </row>
    <row r="1238" spans="1:8" ht="12.5" x14ac:dyDescent="0.25">
      <c r="A1238" s="1">
        <v>66</v>
      </c>
      <c r="B1238" s="2">
        <v>41248</v>
      </c>
      <c r="C1238" s="4" t="s">
        <v>84</v>
      </c>
      <c r="D1238" s="1">
        <v>1561</v>
      </c>
      <c r="E1238" s="1">
        <f>IFERROR(VALUE(UseTable[[#This Row],[LAB_VALUE]]),0)</f>
        <v>1561</v>
      </c>
      <c r="G1238" s="1"/>
      <c r="H1238" s="7"/>
    </row>
    <row r="1239" spans="1:8" ht="12.5" x14ac:dyDescent="0.25">
      <c r="A1239" s="1">
        <v>66</v>
      </c>
      <c r="B1239" s="2">
        <v>41094</v>
      </c>
      <c r="C1239" s="4" t="s">
        <v>85</v>
      </c>
      <c r="D1239" s="1">
        <v>10.199999999999999</v>
      </c>
      <c r="E1239" s="1">
        <f>IFERROR(VALUE(UseTable[[#This Row],[LAB_VALUE]]),0)</f>
        <v>10.199999999999999</v>
      </c>
      <c r="G1239" s="1"/>
      <c r="H1239" s="7"/>
    </row>
    <row r="1240" spans="1:8" ht="12.5" x14ac:dyDescent="0.25">
      <c r="A1240" s="1">
        <v>66</v>
      </c>
      <c r="B1240" s="2">
        <v>41108</v>
      </c>
      <c r="C1240" s="4" t="s">
        <v>85</v>
      </c>
      <c r="D1240" s="1">
        <v>11</v>
      </c>
      <c r="E1240" s="1">
        <f>IFERROR(VALUE(UseTable[[#This Row],[LAB_VALUE]]),0)</f>
        <v>11</v>
      </c>
      <c r="G1240" s="1"/>
      <c r="H1240" s="7"/>
    </row>
    <row r="1241" spans="1:8" ht="12.5" x14ac:dyDescent="0.25">
      <c r="A1241" s="1">
        <v>66</v>
      </c>
      <c r="B1241" s="2">
        <v>41122</v>
      </c>
      <c r="C1241" s="4" t="s">
        <v>85</v>
      </c>
      <c r="D1241" s="1">
        <v>10.5</v>
      </c>
      <c r="E1241" s="1">
        <f>IFERROR(VALUE(UseTable[[#This Row],[LAB_VALUE]]),0)</f>
        <v>10.5</v>
      </c>
      <c r="G1241" s="1"/>
      <c r="H1241" s="7"/>
    </row>
    <row r="1242" spans="1:8" ht="12.5" x14ac:dyDescent="0.25">
      <c r="A1242" s="1">
        <v>66</v>
      </c>
      <c r="B1242" s="2">
        <v>41136</v>
      </c>
      <c r="C1242" s="4" t="s">
        <v>85</v>
      </c>
      <c r="D1242" s="1">
        <v>10.6</v>
      </c>
      <c r="E1242" s="1">
        <f>IFERROR(VALUE(UseTable[[#This Row],[LAB_VALUE]]),0)</f>
        <v>10.6</v>
      </c>
      <c r="G1242" s="1"/>
      <c r="H1242" s="7"/>
    </row>
    <row r="1243" spans="1:8" ht="12.5" x14ac:dyDescent="0.25">
      <c r="A1243" s="1">
        <v>66</v>
      </c>
      <c r="B1243" s="2">
        <v>41157</v>
      </c>
      <c r="C1243" s="4" t="s">
        <v>85</v>
      </c>
      <c r="D1243" s="1">
        <v>10.1</v>
      </c>
      <c r="E1243" s="1">
        <f>IFERROR(VALUE(UseTable[[#This Row],[LAB_VALUE]]),0)</f>
        <v>10.1</v>
      </c>
      <c r="G1243" s="1"/>
      <c r="H1243" s="7"/>
    </row>
    <row r="1244" spans="1:8" ht="12.5" x14ac:dyDescent="0.25">
      <c r="A1244" s="1">
        <v>66</v>
      </c>
      <c r="B1244" s="2">
        <v>41208</v>
      </c>
      <c r="C1244" s="4" t="s">
        <v>85</v>
      </c>
      <c r="D1244" s="1">
        <v>9.4</v>
      </c>
      <c r="E1244" s="1">
        <f>IFERROR(VALUE(UseTable[[#This Row],[LAB_VALUE]]),0)</f>
        <v>9.4</v>
      </c>
      <c r="G1244" s="1"/>
      <c r="H1244" s="7"/>
    </row>
    <row r="1245" spans="1:8" ht="12.5" x14ac:dyDescent="0.25">
      <c r="A1245" s="1">
        <v>66</v>
      </c>
      <c r="B1245" s="2">
        <v>41220</v>
      </c>
      <c r="C1245" s="4" t="s">
        <v>85</v>
      </c>
      <c r="D1245" s="1">
        <v>10.3</v>
      </c>
      <c r="E1245" s="1">
        <f>IFERROR(VALUE(UseTable[[#This Row],[LAB_VALUE]]),0)</f>
        <v>10.3</v>
      </c>
      <c r="G1245" s="1"/>
      <c r="H1245" s="7"/>
    </row>
    <row r="1246" spans="1:8" ht="12.5" x14ac:dyDescent="0.25">
      <c r="A1246" s="1">
        <v>66</v>
      </c>
      <c r="B1246" s="2">
        <v>41233</v>
      </c>
      <c r="C1246" s="4" t="s">
        <v>85</v>
      </c>
      <c r="D1246" s="1">
        <v>10.9</v>
      </c>
      <c r="E1246" s="1">
        <f>IFERROR(VALUE(UseTable[[#This Row],[LAB_VALUE]]),0)</f>
        <v>10.9</v>
      </c>
      <c r="G1246" s="1"/>
      <c r="H1246" s="7"/>
    </row>
    <row r="1247" spans="1:8" ht="12.5" x14ac:dyDescent="0.25">
      <c r="A1247" s="1">
        <v>66</v>
      </c>
      <c r="B1247" s="2">
        <v>41248</v>
      </c>
      <c r="C1247" s="4" t="s">
        <v>85</v>
      </c>
      <c r="D1247" s="1">
        <v>11.3</v>
      </c>
      <c r="E1247" s="1">
        <f>IFERROR(VALUE(UseTable[[#This Row],[LAB_VALUE]]),0)</f>
        <v>11.3</v>
      </c>
      <c r="G1247" s="1"/>
      <c r="H1247" s="7"/>
    </row>
    <row r="1248" spans="1:8" ht="12.5" x14ac:dyDescent="0.25">
      <c r="A1248" s="1">
        <v>66</v>
      </c>
      <c r="B1248" s="2">
        <v>41094</v>
      </c>
      <c r="C1248" s="4" t="s">
        <v>86</v>
      </c>
      <c r="D1248" s="1">
        <v>36</v>
      </c>
      <c r="E1248" s="1">
        <f>IFERROR(VALUE(UseTable[[#This Row],[LAB_VALUE]]),0)</f>
        <v>36</v>
      </c>
      <c r="G1248" s="1"/>
      <c r="H1248" s="7"/>
    </row>
    <row r="1249" spans="1:8" ht="12.5" x14ac:dyDescent="0.25">
      <c r="A1249" s="1">
        <v>66</v>
      </c>
      <c r="B1249" s="2">
        <v>41122</v>
      </c>
      <c r="C1249" s="4" t="s">
        <v>86</v>
      </c>
      <c r="D1249" s="1">
        <v>46</v>
      </c>
      <c r="E1249" s="1">
        <f>IFERROR(VALUE(UseTable[[#This Row],[LAB_VALUE]]),0)</f>
        <v>46</v>
      </c>
      <c r="G1249" s="1"/>
      <c r="H1249" s="7"/>
    </row>
    <row r="1250" spans="1:8" ht="12.5" x14ac:dyDescent="0.25">
      <c r="A1250" s="1">
        <v>66</v>
      </c>
      <c r="B1250" s="2">
        <v>41157</v>
      </c>
      <c r="C1250" s="4" t="s">
        <v>86</v>
      </c>
      <c r="D1250" s="1">
        <v>15</v>
      </c>
      <c r="E1250" s="1">
        <f>IFERROR(VALUE(UseTable[[#This Row],[LAB_VALUE]]),0)</f>
        <v>15</v>
      </c>
      <c r="G1250" s="1"/>
      <c r="H1250" s="7"/>
    </row>
    <row r="1251" spans="1:8" ht="12.5" x14ac:dyDescent="0.25">
      <c r="A1251" s="1">
        <v>66</v>
      </c>
      <c r="B1251" s="2">
        <v>41208</v>
      </c>
      <c r="C1251" s="4" t="s">
        <v>86</v>
      </c>
      <c r="D1251" s="1">
        <v>61</v>
      </c>
      <c r="E1251" s="1">
        <f>IFERROR(VALUE(UseTable[[#This Row],[LAB_VALUE]]),0)</f>
        <v>61</v>
      </c>
      <c r="G1251" s="1"/>
      <c r="H1251" s="7"/>
    </row>
    <row r="1252" spans="1:8" ht="12.5" x14ac:dyDescent="0.25">
      <c r="A1252" s="1">
        <v>66</v>
      </c>
      <c r="B1252" s="2">
        <v>41220</v>
      </c>
      <c r="C1252" s="4" t="s">
        <v>86</v>
      </c>
      <c r="D1252" s="1">
        <v>28</v>
      </c>
      <c r="E1252" s="1">
        <f>IFERROR(VALUE(UseTable[[#This Row],[LAB_VALUE]]),0)</f>
        <v>28</v>
      </c>
      <c r="G1252" s="1"/>
      <c r="H1252" s="7"/>
    </row>
    <row r="1253" spans="1:8" ht="12.5" x14ac:dyDescent="0.25">
      <c r="A1253" s="1">
        <v>66</v>
      </c>
      <c r="B1253" s="2">
        <v>41248</v>
      </c>
      <c r="C1253" s="4" t="s">
        <v>86</v>
      </c>
      <c r="D1253" s="1">
        <v>57</v>
      </c>
      <c r="E1253" s="1">
        <f>IFERROR(VALUE(UseTable[[#This Row],[LAB_VALUE]]),0)</f>
        <v>57</v>
      </c>
      <c r="G1253" s="1"/>
      <c r="H1253" s="7"/>
    </row>
    <row r="1254" spans="1:8" ht="12.5" x14ac:dyDescent="0.25">
      <c r="A1254" s="1" t="e">
        <v>#N/A</v>
      </c>
      <c r="B1254" s="2">
        <v>41094</v>
      </c>
      <c r="C1254" s="4" t="s">
        <v>84</v>
      </c>
      <c r="D1254" s="1">
        <v>319</v>
      </c>
      <c r="E1254" s="1">
        <f>IFERROR(VALUE(UseTable[[#This Row],[LAB_VALUE]]),0)</f>
        <v>319</v>
      </c>
      <c r="G1254" s="1"/>
      <c r="H1254" s="7"/>
    </row>
    <row r="1255" spans="1:8" ht="12.5" x14ac:dyDescent="0.25">
      <c r="A1255" s="1" t="e">
        <v>#N/A</v>
      </c>
      <c r="B1255" s="2">
        <v>41122</v>
      </c>
      <c r="C1255" s="4" t="s">
        <v>84</v>
      </c>
      <c r="D1255" s="1">
        <v>442</v>
      </c>
      <c r="E1255" s="1">
        <f>IFERROR(VALUE(UseTable[[#This Row],[LAB_VALUE]]),0)</f>
        <v>442</v>
      </c>
      <c r="G1255" s="1"/>
      <c r="H1255" s="7"/>
    </row>
    <row r="1256" spans="1:8" ht="12.5" x14ac:dyDescent="0.25">
      <c r="A1256" s="1" t="e">
        <v>#N/A</v>
      </c>
      <c r="B1256" s="2">
        <v>41157</v>
      </c>
      <c r="C1256" s="4" t="s">
        <v>84</v>
      </c>
      <c r="D1256" s="1">
        <v>591</v>
      </c>
      <c r="E1256" s="1">
        <f>IFERROR(VALUE(UseTable[[#This Row],[LAB_VALUE]]),0)</f>
        <v>591</v>
      </c>
      <c r="G1256" s="1"/>
      <c r="H1256" s="7"/>
    </row>
    <row r="1257" spans="1:8" ht="12.5" x14ac:dyDescent="0.25">
      <c r="A1257" s="1" t="e">
        <v>#N/A</v>
      </c>
      <c r="B1257" s="2">
        <v>41094</v>
      </c>
      <c r="C1257" s="4" t="s">
        <v>85</v>
      </c>
      <c r="D1257" s="1">
        <v>8.6</v>
      </c>
      <c r="E1257" s="1">
        <f>IFERROR(VALUE(UseTable[[#This Row],[LAB_VALUE]]),0)</f>
        <v>8.6</v>
      </c>
      <c r="G1257" s="1"/>
      <c r="H1257" s="7"/>
    </row>
    <row r="1258" spans="1:8" ht="12.5" x14ac:dyDescent="0.25">
      <c r="A1258" s="1" t="e">
        <v>#N/A</v>
      </c>
      <c r="B1258" s="2">
        <v>41099</v>
      </c>
      <c r="C1258" s="4" t="s">
        <v>85</v>
      </c>
      <c r="D1258" s="1">
        <v>8.1</v>
      </c>
      <c r="E1258" s="1">
        <f>IFERROR(VALUE(UseTable[[#This Row],[LAB_VALUE]]),0)</f>
        <v>8.1</v>
      </c>
      <c r="G1258" s="1"/>
      <c r="H1258" s="7"/>
    </row>
    <row r="1259" spans="1:8" ht="12.5" x14ac:dyDescent="0.25">
      <c r="A1259" s="1" t="e">
        <v>#N/A</v>
      </c>
      <c r="B1259" s="2">
        <v>41108</v>
      </c>
      <c r="C1259" s="4" t="s">
        <v>85</v>
      </c>
      <c r="D1259" s="1">
        <v>9</v>
      </c>
      <c r="E1259" s="1">
        <f>IFERROR(VALUE(UseTable[[#This Row],[LAB_VALUE]]),0)</f>
        <v>9</v>
      </c>
      <c r="G1259" s="1"/>
      <c r="H1259" s="7"/>
    </row>
    <row r="1260" spans="1:8" ht="12.5" x14ac:dyDescent="0.25">
      <c r="A1260" s="1" t="e">
        <v>#N/A</v>
      </c>
      <c r="B1260" s="2">
        <v>41122</v>
      </c>
      <c r="C1260" s="4" t="s">
        <v>85</v>
      </c>
      <c r="D1260" s="1">
        <v>9.5</v>
      </c>
      <c r="E1260" s="1">
        <f>IFERROR(VALUE(UseTable[[#This Row],[LAB_VALUE]]),0)</f>
        <v>9.5</v>
      </c>
      <c r="G1260" s="1"/>
      <c r="H1260" s="7"/>
    </row>
    <row r="1261" spans="1:8" ht="12.5" x14ac:dyDescent="0.25">
      <c r="A1261" s="1" t="e">
        <v>#N/A</v>
      </c>
      <c r="B1261" s="2">
        <v>41136</v>
      </c>
      <c r="C1261" s="4" t="s">
        <v>85</v>
      </c>
      <c r="D1261" s="1">
        <v>7.6</v>
      </c>
      <c r="E1261" s="1">
        <f>IFERROR(VALUE(UseTable[[#This Row],[LAB_VALUE]]),0)</f>
        <v>7.6</v>
      </c>
      <c r="G1261" s="1"/>
      <c r="H1261" s="7"/>
    </row>
    <row r="1262" spans="1:8" ht="12.5" x14ac:dyDescent="0.25">
      <c r="A1262" s="1" t="e">
        <v>#N/A</v>
      </c>
      <c r="B1262" s="2">
        <v>41138</v>
      </c>
      <c r="C1262" s="4" t="s">
        <v>85</v>
      </c>
      <c r="D1262" s="1">
        <v>9.6</v>
      </c>
      <c r="E1262" s="1">
        <f>IFERROR(VALUE(UseTable[[#This Row],[LAB_VALUE]]),0)</f>
        <v>9.6</v>
      </c>
      <c r="G1262" s="1"/>
      <c r="H1262" s="7"/>
    </row>
    <row r="1263" spans="1:8" ht="12.5" x14ac:dyDescent="0.25">
      <c r="A1263" s="1" t="e">
        <v>#N/A</v>
      </c>
      <c r="B1263" s="2">
        <v>41150</v>
      </c>
      <c r="C1263" s="4" t="s">
        <v>85</v>
      </c>
      <c r="D1263" s="1">
        <v>9.1</v>
      </c>
      <c r="E1263" s="1">
        <f>IFERROR(VALUE(UseTable[[#This Row],[LAB_VALUE]]),0)</f>
        <v>9.1</v>
      </c>
      <c r="G1263" s="1"/>
      <c r="H1263" s="7"/>
    </row>
    <row r="1264" spans="1:8" ht="12.5" x14ac:dyDescent="0.25">
      <c r="A1264" s="1" t="e">
        <v>#N/A</v>
      </c>
      <c r="B1264" s="2">
        <v>41157</v>
      </c>
      <c r="C1264" s="4" t="s">
        <v>85</v>
      </c>
      <c r="D1264" s="1">
        <v>9.6</v>
      </c>
      <c r="E1264" s="1">
        <f>IFERROR(VALUE(UseTable[[#This Row],[LAB_VALUE]]),0)</f>
        <v>9.6</v>
      </c>
      <c r="G1264" s="1"/>
      <c r="H1264" s="7"/>
    </row>
    <row r="1265" spans="1:8" ht="12.5" x14ac:dyDescent="0.25">
      <c r="A1265" s="1" t="e">
        <v>#N/A</v>
      </c>
      <c r="B1265" s="2">
        <v>41164</v>
      </c>
      <c r="C1265" s="4" t="s">
        <v>85</v>
      </c>
      <c r="D1265" s="1">
        <v>9.1999999999999993</v>
      </c>
      <c r="E1265" s="1">
        <f>IFERROR(VALUE(UseTable[[#This Row],[LAB_VALUE]]),0)</f>
        <v>9.1999999999999993</v>
      </c>
      <c r="G1265" s="1"/>
      <c r="H1265" s="7"/>
    </row>
    <row r="1266" spans="1:8" ht="12.5" x14ac:dyDescent="0.25">
      <c r="A1266" s="1" t="e">
        <v>#N/A</v>
      </c>
      <c r="B1266" s="2">
        <v>41171</v>
      </c>
      <c r="C1266" s="4" t="s">
        <v>85</v>
      </c>
      <c r="D1266" s="1">
        <v>10.3</v>
      </c>
      <c r="E1266" s="1">
        <f>IFERROR(VALUE(UseTable[[#This Row],[LAB_VALUE]]),0)</f>
        <v>10.3</v>
      </c>
      <c r="G1266" s="1"/>
      <c r="H1266" s="7"/>
    </row>
    <row r="1267" spans="1:8" ht="12.5" x14ac:dyDescent="0.25">
      <c r="A1267" s="1" t="e">
        <v>#N/A</v>
      </c>
      <c r="B1267" s="2">
        <v>41094</v>
      </c>
      <c r="C1267" s="4" t="s">
        <v>86</v>
      </c>
      <c r="D1267" s="1">
        <v>19</v>
      </c>
      <c r="E1267" s="1">
        <f>IFERROR(VALUE(UseTable[[#This Row],[LAB_VALUE]]),0)</f>
        <v>19</v>
      </c>
      <c r="G1267" s="1"/>
      <c r="H1267" s="7"/>
    </row>
    <row r="1268" spans="1:8" ht="12.5" x14ac:dyDescent="0.25">
      <c r="A1268" s="1" t="e">
        <v>#N/A</v>
      </c>
      <c r="B1268" s="2">
        <v>41122</v>
      </c>
      <c r="C1268" s="4" t="s">
        <v>86</v>
      </c>
      <c r="D1268" s="1">
        <v>30</v>
      </c>
      <c r="E1268" s="1">
        <f>IFERROR(VALUE(UseTable[[#This Row],[LAB_VALUE]]),0)</f>
        <v>30</v>
      </c>
      <c r="G1268" s="1"/>
      <c r="H1268" s="7"/>
    </row>
    <row r="1269" spans="1:8" ht="12.5" x14ac:dyDescent="0.25">
      <c r="A1269" s="1" t="e">
        <v>#N/A</v>
      </c>
      <c r="B1269" s="2">
        <v>41157</v>
      </c>
      <c r="C1269" s="4" t="s">
        <v>86</v>
      </c>
      <c r="D1269" s="1">
        <v>35</v>
      </c>
      <c r="E1269" s="1">
        <f>IFERROR(VALUE(UseTable[[#This Row],[LAB_VALUE]]),0)</f>
        <v>35</v>
      </c>
      <c r="G1269" s="1"/>
      <c r="H1269" s="7"/>
    </row>
    <row r="1270" spans="1:8" ht="12.5" x14ac:dyDescent="0.25">
      <c r="A1270" s="1">
        <v>67</v>
      </c>
      <c r="B1270" s="2">
        <v>41095</v>
      </c>
      <c r="C1270" s="4" t="s">
        <v>84</v>
      </c>
      <c r="D1270" s="1">
        <v>83</v>
      </c>
      <c r="E1270" s="1">
        <f>IFERROR(VALUE(UseTable[[#This Row],[LAB_VALUE]]),0)</f>
        <v>83</v>
      </c>
      <c r="G1270" s="1"/>
      <c r="H1270" s="7"/>
    </row>
    <row r="1271" spans="1:8" ht="12.5" x14ac:dyDescent="0.25">
      <c r="A1271" s="1">
        <v>67</v>
      </c>
      <c r="B1271" s="2">
        <v>41123</v>
      </c>
      <c r="C1271" s="4" t="s">
        <v>84</v>
      </c>
      <c r="D1271" s="1">
        <v>138</v>
      </c>
      <c r="E1271" s="1">
        <f>IFERROR(VALUE(UseTable[[#This Row],[LAB_VALUE]]),0)</f>
        <v>138</v>
      </c>
      <c r="G1271" s="1"/>
      <c r="H1271" s="7"/>
    </row>
    <row r="1272" spans="1:8" ht="12.5" x14ac:dyDescent="0.25">
      <c r="A1272" s="1">
        <v>67</v>
      </c>
      <c r="B1272" s="2">
        <v>41156</v>
      </c>
      <c r="C1272" s="4" t="s">
        <v>84</v>
      </c>
      <c r="D1272" s="1">
        <v>259</v>
      </c>
      <c r="E1272" s="1">
        <f>IFERROR(VALUE(UseTable[[#This Row],[LAB_VALUE]]),0)</f>
        <v>259</v>
      </c>
      <c r="G1272" s="1"/>
      <c r="H1272" s="7"/>
    </row>
    <row r="1273" spans="1:8" ht="12.5" x14ac:dyDescent="0.25">
      <c r="A1273" s="1">
        <v>67</v>
      </c>
      <c r="B1273" s="2">
        <v>41186</v>
      </c>
      <c r="C1273" s="4" t="s">
        <v>84</v>
      </c>
      <c r="D1273" s="1">
        <v>423</v>
      </c>
      <c r="E1273" s="1">
        <f>IFERROR(VALUE(UseTable[[#This Row],[LAB_VALUE]]),0)</f>
        <v>423</v>
      </c>
      <c r="G1273" s="1"/>
      <c r="H1273" s="7"/>
    </row>
    <row r="1274" spans="1:8" ht="12.5" x14ac:dyDescent="0.25">
      <c r="A1274" s="1">
        <v>67</v>
      </c>
      <c r="B1274" s="2">
        <v>41221</v>
      </c>
      <c r="C1274" s="4" t="s">
        <v>84</v>
      </c>
      <c r="D1274" s="1">
        <v>500</v>
      </c>
      <c r="E1274" s="1">
        <f>IFERROR(VALUE(UseTable[[#This Row],[LAB_VALUE]]),0)</f>
        <v>500</v>
      </c>
      <c r="G1274" s="1"/>
      <c r="H1274" s="7"/>
    </row>
    <row r="1275" spans="1:8" ht="12.5" x14ac:dyDescent="0.25">
      <c r="A1275" s="1">
        <v>67</v>
      </c>
      <c r="B1275" s="2">
        <v>41095</v>
      </c>
      <c r="C1275" s="4" t="s">
        <v>85</v>
      </c>
      <c r="D1275" s="1">
        <v>9.4</v>
      </c>
      <c r="E1275" s="1">
        <f>IFERROR(VALUE(UseTable[[#This Row],[LAB_VALUE]]),0)</f>
        <v>9.4</v>
      </c>
      <c r="G1275" s="1"/>
      <c r="H1275" s="7"/>
    </row>
    <row r="1276" spans="1:8" ht="12.5" x14ac:dyDescent="0.25">
      <c r="A1276" s="1">
        <v>67</v>
      </c>
      <c r="B1276" s="2">
        <v>41109</v>
      </c>
      <c r="C1276" s="4" t="s">
        <v>85</v>
      </c>
      <c r="D1276" s="1">
        <v>10.7</v>
      </c>
      <c r="E1276" s="1">
        <f>IFERROR(VALUE(UseTable[[#This Row],[LAB_VALUE]]),0)</f>
        <v>10.7</v>
      </c>
      <c r="G1276" s="1"/>
      <c r="H1276" s="7"/>
    </row>
    <row r="1277" spans="1:8" ht="12.5" x14ac:dyDescent="0.25">
      <c r="A1277" s="1">
        <v>67</v>
      </c>
      <c r="B1277" s="2">
        <v>41123</v>
      </c>
      <c r="C1277" s="4" t="s">
        <v>85</v>
      </c>
      <c r="D1277" s="1">
        <v>11</v>
      </c>
      <c r="E1277" s="1">
        <f>IFERROR(VALUE(UseTable[[#This Row],[LAB_VALUE]]),0)</f>
        <v>11</v>
      </c>
      <c r="G1277" s="1"/>
      <c r="H1277" s="7"/>
    </row>
    <row r="1278" spans="1:8" ht="12.5" x14ac:dyDescent="0.25">
      <c r="A1278" s="1">
        <v>67</v>
      </c>
      <c r="B1278" s="2">
        <v>41137</v>
      </c>
      <c r="C1278" s="4" t="s">
        <v>85</v>
      </c>
      <c r="D1278" s="1">
        <v>12.4</v>
      </c>
      <c r="E1278" s="1">
        <f>IFERROR(VALUE(UseTable[[#This Row],[LAB_VALUE]]),0)</f>
        <v>12.4</v>
      </c>
      <c r="G1278" s="1"/>
      <c r="H1278" s="7"/>
    </row>
    <row r="1279" spans="1:8" ht="12.5" x14ac:dyDescent="0.25">
      <c r="A1279" s="1">
        <v>67</v>
      </c>
      <c r="B1279" s="2">
        <v>41144</v>
      </c>
      <c r="C1279" s="4" t="s">
        <v>85</v>
      </c>
      <c r="D1279" s="1">
        <v>12.1</v>
      </c>
      <c r="E1279" s="1">
        <f>IFERROR(VALUE(UseTable[[#This Row],[LAB_VALUE]]),0)</f>
        <v>12.1</v>
      </c>
      <c r="G1279" s="1"/>
      <c r="H1279" s="7"/>
    </row>
    <row r="1280" spans="1:8" ht="12.5" x14ac:dyDescent="0.25">
      <c r="A1280" s="1">
        <v>67</v>
      </c>
      <c r="B1280" s="2">
        <v>41158</v>
      </c>
      <c r="C1280" s="4" t="s">
        <v>85</v>
      </c>
      <c r="D1280" s="1">
        <v>11.8</v>
      </c>
      <c r="E1280" s="1">
        <f>IFERROR(VALUE(UseTable[[#This Row],[LAB_VALUE]]),0)</f>
        <v>11.8</v>
      </c>
      <c r="G1280" s="1"/>
      <c r="H1280" s="7"/>
    </row>
    <row r="1281" spans="1:8" ht="12.5" x14ac:dyDescent="0.25">
      <c r="A1281" s="1">
        <v>67</v>
      </c>
      <c r="B1281" s="2">
        <v>41172</v>
      </c>
      <c r="C1281" s="4" t="s">
        <v>85</v>
      </c>
      <c r="D1281" s="1">
        <v>12.1</v>
      </c>
      <c r="E1281" s="1">
        <f>IFERROR(VALUE(UseTable[[#This Row],[LAB_VALUE]]),0)</f>
        <v>12.1</v>
      </c>
      <c r="G1281" s="1"/>
      <c r="H1281" s="7"/>
    </row>
    <row r="1282" spans="1:8" ht="12.5" x14ac:dyDescent="0.25">
      <c r="A1282" s="1">
        <v>67</v>
      </c>
      <c r="B1282" s="2">
        <v>41186</v>
      </c>
      <c r="C1282" s="4" t="s">
        <v>85</v>
      </c>
      <c r="D1282" s="1">
        <v>11.5</v>
      </c>
      <c r="E1282" s="1">
        <f>IFERROR(VALUE(UseTable[[#This Row],[LAB_VALUE]]),0)</f>
        <v>11.5</v>
      </c>
      <c r="G1282" s="1"/>
      <c r="H1282" s="7"/>
    </row>
    <row r="1283" spans="1:8" ht="12.5" x14ac:dyDescent="0.25">
      <c r="A1283" s="1">
        <v>67</v>
      </c>
      <c r="B1283" s="2">
        <v>41200</v>
      </c>
      <c r="C1283" s="4" t="s">
        <v>85</v>
      </c>
      <c r="D1283" s="1">
        <v>11.4</v>
      </c>
      <c r="E1283" s="1">
        <f>IFERROR(VALUE(UseTable[[#This Row],[LAB_VALUE]]),0)</f>
        <v>11.4</v>
      </c>
      <c r="G1283" s="1"/>
      <c r="H1283" s="7"/>
    </row>
    <row r="1284" spans="1:8" ht="12.5" x14ac:dyDescent="0.25">
      <c r="A1284" s="1">
        <v>67</v>
      </c>
      <c r="B1284" s="2">
        <v>41221</v>
      </c>
      <c r="C1284" s="4" t="s">
        <v>85</v>
      </c>
      <c r="D1284" s="1">
        <v>10.4</v>
      </c>
      <c r="E1284" s="1">
        <f>IFERROR(VALUE(UseTable[[#This Row],[LAB_VALUE]]),0)</f>
        <v>10.4</v>
      </c>
      <c r="G1284" s="1"/>
      <c r="H1284" s="7"/>
    </row>
    <row r="1285" spans="1:8" ht="12.5" x14ac:dyDescent="0.25">
      <c r="A1285" s="1">
        <v>67</v>
      </c>
      <c r="B1285" s="2">
        <v>41232</v>
      </c>
      <c r="C1285" s="4" t="s">
        <v>85</v>
      </c>
      <c r="D1285" s="1">
        <v>10.199999999999999</v>
      </c>
      <c r="E1285" s="1">
        <f>IFERROR(VALUE(UseTable[[#This Row],[LAB_VALUE]]),0)</f>
        <v>10.199999999999999</v>
      </c>
      <c r="G1285" s="1"/>
      <c r="H1285" s="7"/>
    </row>
    <row r="1286" spans="1:8" ht="12.5" x14ac:dyDescent="0.25">
      <c r="A1286" s="1">
        <v>67</v>
      </c>
      <c r="B1286" s="2">
        <v>41095</v>
      </c>
      <c r="C1286" s="4" t="s">
        <v>86</v>
      </c>
      <c r="D1286" s="1">
        <v>19</v>
      </c>
      <c r="E1286" s="1">
        <f>IFERROR(VALUE(UseTable[[#This Row],[LAB_VALUE]]),0)</f>
        <v>19</v>
      </c>
      <c r="G1286" s="1"/>
      <c r="H1286" s="7"/>
    </row>
    <row r="1287" spans="1:8" ht="12.5" x14ac:dyDescent="0.25">
      <c r="A1287" s="1">
        <v>67</v>
      </c>
      <c r="B1287" s="2">
        <v>41123</v>
      </c>
      <c r="C1287" s="4" t="s">
        <v>86</v>
      </c>
      <c r="D1287" s="1">
        <v>21</v>
      </c>
      <c r="E1287" s="1">
        <f>IFERROR(VALUE(UseTable[[#This Row],[LAB_VALUE]]),0)</f>
        <v>21</v>
      </c>
      <c r="G1287" s="1"/>
      <c r="H1287" s="7"/>
    </row>
    <row r="1288" spans="1:8" ht="12.5" x14ac:dyDescent="0.25">
      <c r="A1288" s="1">
        <v>67</v>
      </c>
      <c r="B1288" s="2">
        <v>41156</v>
      </c>
      <c r="C1288" s="4" t="s">
        <v>86</v>
      </c>
      <c r="D1288" s="1">
        <v>29</v>
      </c>
      <c r="E1288" s="1">
        <f>IFERROR(VALUE(UseTable[[#This Row],[LAB_VALUE]]),0)</f>
        <v>29</v>
      </c>
      <c r="G1288" s="1"/>
      <c r="H1288" s="7"/>
    </row>
    <row r="1289" spans="1:8" ht="12.5" x14ac:dyDescent="0.25">
      <c r="A1289" s="1">
        <v>67</v>
      </c>
      <c r="B1289" s="2">
        <v>41186</v>
      </c>
      <c r="C1289" s="4" t="s">
        <v>86</v>
      </c>
      <c r="D1289" s="1">
        <v>29</v>
      </c>
      <c r="E1289" s="1">
        <f>IFERROR(VALUE(UseTable[[#This Row],[LAB_VALUE]]),0)</f>
        <v>29</v>
      </c>
      <c r="G1289" s="1"/>
      <c r="H1289" s="7"/>
    </row>
    <row r="1290" spans="1:8" ht="12.5" x14ac:dyDescent="0.25">
      <c r="A1290" s="1">
        <v>67</v>
      </c>
      <c r="B1290" s="2">
        <v>41221</v>
      </c>
      <c r="C1290" s="4" t="s">
        <v>86</v>
      </c>
      <c r="D1290" s="1">
        <v>31</v>
      </c>
      <c r="E1290" s="1">
        <f>IFERROR(VALUE(UseTable[[#This Row],[LAB_VALUE]]),0)</f>
        <v>31</v>
      </c>
      <c r="G1290" s="1"/>
      <c r="H1290" s="7"/>
    </row>
    <row r="1291" spans="1:8" ht="12.5" x14ac:dyDescent="0.25">
      <c r="A1291" s="1" t="e">
        <v>#N/A</v>
      </c>
      <c r="B1291" s="2">
        <v>41094</v>
      </c>
      <c r="C1291" s="4" t="s">
        <v>84</v>
      </c>
      <c r="D1291" s="1">
        <v>1023</v>
      </c>
      <c r="E1291" s="1">
        <f>IFERROR(VALUE(UseTable[[#This Row],[LAB_VALUE]]),0)</f>
        <v>1023</v>
      </c>
      <c r="G1291" s="1"/>
      <c r="H1291" s="7"/>
    </row>
    <row r="1292" spans="1:8" ht="12.5" x14ac:dyDescent="0.25">
      <c r="A1292" s="1" t="e">
        <v>#N/A</v>
      </c>
      <c r="B1292" s="2">
        <v>41122</v>
      </c>
      <c r="C1292" s="4" t="s">
        <v>84</v>
      </c>
      <c r="D1292" s="1">
        <v>744</v>
      </c>
      <c r="E1292" s="1">
        <f>IFERROR(VALUE(UseTable[[#This Row],[LAB_VALUE]]),0)</f>
        <v>744</v>
      </c>
      <c r="G1292" s="1"/>
      <c r="H1292" s="7"/>
    </row>
    <row r="1293" spans="1:8" ht="12.5" x14ac:dyDescent="0.25">
      <c r="A1293" s="1" t="e">
        <v>#N/A</v>
      </c>
      <c r="B1293" s="2">
        <v>41157</v>
      </c>
      <c r="C1293" s="4" t="s">
        <v>84</v>
      </c>
      <c r="D1293" s="1">
        <v>792</v>
      </c>
      <c r="E1293" s="1">
        <f>IFERROR(VALUE(UseTable[[#This Row],[LAB_VALUE]]),0)</f>
        <v>792</v>
      </c>
      <c r="G1293" s="1"/>
      <c r="H1293" s="7"/>
    </row>
    <row r="1294" spans="1:8" ht="12.5" x14ac:dyDescent="0.25">
      <c r="A1294" s="1" t="e">
        <v>#N/A</v>
      </c>
      <c r="B1294" s="2">
        <v>41185</v>
      </c>
      <c r="C1294" s="4" t="s">
        <v>84</v>
      </c>
      <c r="D1294" s="1">
        <v>818</v>
      </c>
      <c r="E1294" s="1">
        <f>IFERROR(VALUE(UseTable[[#This Row],[LAB_VALUE]]),0)</f>
        <v>818</v>
      </c>
      <c r="G1294" s="1"/>
      <c r="H1294" s="7"/>
    </row>
    <row r="1295" spans="1:8" ht="12.5" x14ac:dyDescent="0.25">
      <c r="A1295" s="1" t="e">
        <v>#N/A</v>
      </c>
      <c r="B1295" s="2">
        <v>41220</v>
      </c>
      <c r="C1295" s="4" t="s">
        <v>84</v>
      </c>
      <c r="D1295" s="1">
        <v>843</v>
      </c>
      <c r="E1295" s="1">
        <f>IFERROR(VALUE(UseTable[[#This Row],[LAB_VALUE]]),0)</f>
        <v>843</v>
      </c>
      <c r="G1295" s="1"/>
      <c r="H1295" s="7"/>
    </row>
    <row r="1296" spans="1:8" ht="12.5" x14ac:dyDescent="0.25">
      <c r="A1296" s="1" t="e">
        <v>#N/A</v>
      </c>
      <c r="B1296" s="2">
        <v>41248</v>
      </c>
      <c r="C1296" s="4" t="s">
        <v>84</v>
      </c>
      <c r="D1296" s="1">
        <v>941</v>
      </c>
      <c r="E1296" s="1">
        <f>IFERROR(VALUE(UseTable[[#This Row],[LAB_VALUE]]),0)</f>
        <v>941</v>
      </c>
      <c r="G1296" s="1"/>
      <c r="H1296" s="7"/>
    </row>
    <row r="1297" spans="1:8" ht="12.5" x14ac:dyDescent="0.25">
      <c r="A1297" s="1" t="e">
        <v>#N/A</v>
      </c>
      <c r="B1297" s="2">
        <v>41094</v>
      </c>
      <c r="C1297" s="4" t="s">
        <v>85</v>
      </c>
      <c r="D1297" s="1">
        <v>9.1999999999999993</v>
      </c>
      <c r="E1297" s="1">
        <f>IFERROR(VALUE(UseTable[[#This Row],[LAB_VALUE]]),0)</f>
        <v>9.1999999999999993</v>
      </c>
      <c r="G1297" s="1"/>
      <c r="H1297" s="7"/>
    </row>
    <row r="1298" spans="1:8" ht="12.5" x14ac:dyDescent="0.25">
      <c r="A1298" s="1" t="e">
        <v>#N/A</v>
      </c>
      <c r="B1298" s="2">
        <v>41108</v>
      </c>
      <c r="C1298" s="4" t="s">
        <v>85</v>
      </c>
      <c r="D1298" s="1">
        <v>9.4</v>
      </c>
      <c r="E1298" s="1">
        <f>IFERROR(VALUE(UseTable[[#This Row],[LAB_VALUE]]),0)</f>
        <v>9.4</v>
      </c>
      <c r="G1298" s="1"/>
      <c r="H1298" s="7"/>
    </row>
    <row r="1299" spans="1:8" ht="12.5" x14ac:dyDescent="0.25">
      <c r="A1299" s="1" t="e">
        <v>#N/A</v>
      </c>
      <c r="B1299" s="2">
        <v>41122</v>
      </c>
      <c r="C1299" s="4" t="s">
        <v>85</v>
      </c>
      <c r="D1299" s="1">
        <v>9.1</v>
      </c>
      <c r="E1299" s="1">
        <f>IFERROR(VALUE(UseTable[[#This Row],[LAB_VALUE]]),0)</f>
        <v>9.1</v>
      </c>
      <c r="G1299" s="1"/>
      <c r="H1299" s="7"/>
    </row>
    <row r="1300" spans="1:8" ht="12.5" x14ac:dyDescent="0.25">
      <c r="A1300" s="1" t="e">
        <v>#N/A</v>
      </c>
      <c r="B1300" s="2">
        <v>41136</v>
      </c>
      <c r="C1300" s="4" t="s">
        <v>85</v>
      </c>
      <c r="D1300" s="1">
        <v>9.5</v>
      </c>
      <c r="E1300" s="1">
        <f>IFERROR(VALUE(UseTable[[#This Row],[LAB_VALUE]]),0)</f>
        <v>9.5</v>
      </c>
      <c r="G1300" s="1"/>
      <c r="H1300" s="7"/>
    </row>
    <row r="1301" spans="1:8" ht="12.5" x14ac:dyDescent="0.25">
      <c r="A1301" s="1" t="e">
        <v>#N/A</v>
      </c>
      <c r="B1301" s="2">
        <v>41157</v>
      </c>
      <c r="C1301" s="4" t="s">
        <v>85</v>
      </c>
      <c r="D1301" s="1">
        <v>9.1999999999999993</v>
      </c>
      <c r="E1301" s="1">
        <f>IFERROR(VALUE(UseTable[[#This Row],[LAB_VALUE]]),0)</f>
        <v>9.1999999999999993</v>
      </c>
      <c r="G1301" s="1"/>
      <c r="H1301" s="7"/>
    </row>
    <row r="1302" spans="1:8" ht="12.5" x14ac:dyDescent="0.25">
      <c r="A1302" s="1" t="e">
        <v>#N/A</v>
      </c>
      <c r="B1302" s="2">
        <v>41171</v>
      </c>
      <c r="C1302" s="4" t="s">
        <v>85</v>
      </c>
      <c r="D1302" s="1">
        <v>8.3000000000000007</v>
      </c>
      <c r="E1302" s="1">
        <f>IFERROR(VALUE(UseTable[[#This Row],[LAB_VALUE]]),0)</f>
        <v>8.3000000000000007</v>
      </c>
      <c r="G1302" s="1"/>
      <c r="H1302" s="7"/>
    </row>
    <row r="1303" spans="1:8" ht="12.5" x14ac:dyDescent="0.25">
      <c r="A1303" s="1" t="e">
        <v>#N/A</v>
      </c>
      <c r="B1303" s="2">
        <v>41180</v>
      </c>
      <c r="C1303" s="4" t="s">
        <v>85</v>
      </c>
      <c r="D1303" s="1">
        <v>10</v>
      </c>
      <c r="E1303" s="1">
        <f>IFERROR(VALUE(UseTable[[#This Row],[LAB_VALUE]]),0)</f>
        <v>10</v>
      </c>
      <c r="G1303" s="1"/>
      <c r="H1303" s="7"/>
    </row>
    <row r="1304" spans="1:8" ht="12.5" x14ac:dyDescent="0.25">
      <c r="A1304" s="1" t="e">
        <v>#N/A</v>
      </c>
      <c r="B1304" s="2">
        <v>41185</v>
      </c>
      <c r="C1304" s="4" t="s">
        <v>85</v>
      </c>
      <c r="D1304" s="1">
        <v>9.8000000000000007</v>
      </c>
      <c r="E1304" s="1">
        <f>IFERROR(VALUE(UseTable[[#This Row],[LAB_VALUE]]),0)</f>
        <v>9.8000000000000007</v>
      </c>
      <c r="G1304" s="1"/>
      <c r="H1304" s="7"/>
    </row>
    <row r="1305" spans="1:8" ht="12.5" x14ac:dyDescent="0.25">
      <c r="A1305" s="1" t="e">
        <v>#N/A</v>
      </c>
      <c r="B1305" s="2">
        <v>41199</v>
      </c>
      <c r="C1305" s="4" t="s">
        <v>85</v>
      </c>
      <c r="D1305" s="1">
        <v>9.9</v>
      </c>
      <c r="E1305" s="1">
        <f>IFERROR(VALUE(UseTable[[#This Row],[LAB_VALUE]]),0)</f>
        <v>9.9</v>
      </c>
      <c r="G1305" s="1"/>
      <c r="H1305" s="7"/>
    </row>
    <row r="1306" spans="1:8" ht="12.5" x14ac:dyDescent="0.25">
      <c r="A1306" s="1" t="e">
        <v>#N/A</v>
      </c>
      <c r="B1306" s="2">
        <v>41220</v>
      </c>
      <c r="C1306" s="4" t="s">
        <v>85</v>
      </c>
      <c r="D1306" s="1">
        <v>11.1</v>
      </c>
      <c r="E1306" s="1">
        <f>IFERROR(VALUE(UseTable[[#This Row],[LAB_VALUE]]),0)</f>
        <v>11.1</v>
      </c>
      <c r="G1306" s="1"/>
      <c r="H1306" s="7"/>
    </row>
    <row r="1307" spans="1:8" ht="12.5" x14ac:dyDescent="0.25">
      <c r="A1307" s="1" t="e">
        <v>#N/A</v>
      </c>
      <c r="B1307" s="2">
        <v>41239</v>
      </c>
      <c r="C1307" s="4" t="s">
        <v>85</v>
      </c>
      <c r="D1307" s="1">
        <v>11.2</v>
      </c>
      <c r="E1307" s="1">
        <f>IFERROR(VALUE(UseTable[[#This Row],[LAB_VALUE]]),0)</f>
        <v>11.2</v>
      </c>
      <c r="G1307" s="1"/>
      <c r="H1307" s="7"/>
    </row>
    <row r="1308" spans="1:8" ht="12.5" x14ac:dyDescent="0.25">
      <c r="A1308" s="1" t="e">
        <v>#N/A</v>
      </c>
      <c r="B1308" s="2">
        <v>41248</v>
      </c>
      <c r="C1308" s="4" t="s">
        <v>85</v>
      </c>
      <c r="D1308" s="1">
        <v>10.199999999999999</v>
      </c>
      <c r="E1308" s="1">
        <f>IFERROR(VALUE(UseTable[[#This Row],[LAB_VALUE]]),0)</f>
        <v>10.199999999999999</v>
      </c>
      <c r="G1308" s="1"/>
      <c r="H1308" s="7"/>
    </row>
    <row r="1309" spans="1:8" ht="12.5" x14ac:dyDescent="0.25">
      <c r="A1309" s="1" t="e">
        <v>#N/A</v>
      </c>
      <c r="B1309" s="2">
        <v>41094</v>
      </c>
      <c r="C1309" s="4" t="s">
        <v>86</v>
      </c>
      <c r="D1309" s="1">
        <v>23</v>
      </c>
      <c r="E1309" s="1">
        <f>IFERROR(VALUE(UseTable[[#This Row],[LAB_VALUE]]),0)</f>
        <v>23</v>
      </c>
      <c r="G1309" s="1"/>
      <c r="H1309" s="7"/>
    </row>
    <row r="1310" spans="1:8" ht="12.5" x14ac:dyDescent="0.25">
      <c r="A1310" s="1" t="e">
        <v>#N/A</v>
      </c>
      <c r="B1310" s="2">
        <v>41122</v>
      </c>
      <c r="C1310" s="4" t="s">
        <v>86</v>
      </c>
      <c r="D1310" s="1">
        <v>23</v>
      </c>
      <c r="E1310" s="1">
        <f>IFERROR(VALUE(UseTable[[#This Row],[LAB_VALUE]]),0)</f>
        <v>23</v>
      </c>
      <c r="G1310" s="1"/>
      <c r="H1310" s="7"/>
    </row>
    <row r="1311" spans="1:8" ht="12.5" x14ac:dyDescent="0.25">
      <c r="A1311" s="1" t="e">
        <v>#N/A</v>
      </c>
      <c r="B1311" s="2">
        <v>41157</v>
      </c>
      <c r="C1311" s="4" t="s">
        <v>86</v>
      </c>
      <c r="D1311" s="1">
        <v>34</v>
      </c>
      <c r="E1311" s="1">
        <f>IFERROR(VALUE(UseTable[[#This Row],[LAB_VALUE]]),0)</f>
        <v>34</v>
      </c>
      <c r="G1311" s="1"/>
      <c r="H1311" s="7"/>
    </row>
    <row r="1312" spans="1:8" ht="12.5" x14ac:dyDescent="0.25">
      <c r="A1312" s="1" t="e">
        <v>#N/A</v>
      </c>
      <c r="B1312" s="2">
        <v>41185</v>
      </c>
      <c r="C1312" s="4" t="s">
        <v>86</v>
      </c>
      <c r="D1312" s="1">
        <v>33</v>
      </c>
      <c r="E1312" s="1">
        <f>IFERROR(VALUE(UseTable[[#This Row],[LAB_VALUE]]),0)</f>
        <v>33</v>
      </c>
      <c r="G1312" s="1"/>
      <c r="H1312" s="7"/>
    </row>
    <row r="1313" spans="1:8" ht="12.5" x14ac:dyDescent="0.25">
      <c r="A1313" s="1" t="e">
        <v>#N/A</v>
      </c>
      <c r="B1313" s="2">
        <v>41220</v>
      </c>
      <c r="C1313" s="4" t="s">
        <v>86</v>
      </c>
      <c r="D1313" s="1">
        <v>39</v>
      </c>
      <c r="E1313" s="1">
        <f>IFERROR(VALUE(UseTable[[#This Row],[LAB_VALUE]]),0)</f>
        <v>39</v>
      </c>
      <c r="G1313" s="1"/>
      <c r="H1313" s="7"/>
    </row>
    <row r="1314" spans="1:8" ht="12.5" x14ac:dyDescent="0.25">
      <c r="A1314" s="1" t="e">
        <v>#N/A</v>
      </c>
      <c r="B1314" s="2">
        <v>41248</v>
      </c>
      <c r="C1314" s="4" t="s">
        <v>86</v>
      </c>
      <c r="D1314" s="1">
        <v>56</v>
      </c>
      <c r="E1314" s="1">
        <f>IFERROR(VALUE(UseTable[[#This Row],[LAB_VALUE]]),0)</f>
        <v>56</v>
      </c>
      <c r="G1314" s="1"/>
      <c r="H1314" s="7"/>
    </row>
    <row r="1315" spans="1:8" ht="12.5" x14ac:dyDescent="0.25">
      <c r="A1315" s="1" t="e">
        <v>#N/A</v>
      </c>
      <c r="B1315" s="2">
        <v>41094</v>
      </c>
      <c r="C1315" s="4" t="s">
        <v>84</v>
      </c>
      <c r="D1315" s="1">
        <v>273</v>
      </c>
      <c r="E1315" s="1">
        <f>IFERROR(VALUE(UseTable[[#This Row],[LAB_VALUE]]),0)</f>
        <v>273</v>
      </c>
      <c r="G1315" s="1"/>
      <c r="H1315" s="7"/>
    </row>
    <row r="1316" spans="1:8" ht="12.5" x14ac:dyDescent="0.25">
      <c r="A1316" s="1" t="e">
        <v>#N/A</v>
      </c>
      <c r="B1316" s="2">
        <v>41122</v>
      </c>
      <c r="C1316" s="4" t="s">
        <v>84</v>
      </c>
      <c r="D1316" s="1">
        <v>601</v>
      </c>
      <c r="E1316" s="1">
        <f>IFERROR(VALUE(UseTable[[#This Row],[LAB_VALUE]]),0)</f>
        <v>601</v>
      </c>
      <c r="G1316" s="1"/>
      <c r="H1316" s="7"/>
    </row>
    <row r="1317" spans="1:8" ht="12.5" x14ac:dyDescent="0.25">
      <c r="A1317" s="1" t="e">
        <v>#N/A</v>
      </c>
      <c r="B1317" s="2">
        <v>41157</v>
      </c>
      <c r="C1317" s="4" t="s">
        <v>84</v>
      </c>
      <c r="D1317" s="1">
        <v>481</v>
      </c>
      <c r="E1317" s="1">
        <f>IFERROR(VALUE(UseTable[[#This Row],[LAB_VALUE]]),0)</f>
        <v>481</v>
      </c>
      <c r="G1317" s="1"/>
      <c r="H1317" s="7"/>
    </row>
    <row r="1318" spans="1:8" ht="12.5" x14ac:dyDescent="0.25">
      <c r="A1318" s="1" t="e">
        <v>#N/A</v>
      </c>
      <c r="B1318" s="2">
        <v>41185</v>
      </c>
      <c r="C1318" s="4" t="s">
        <v>84</v>
      </c>
      <c r="D1318" s="1">
        <v>873</v>
      </c>
      <c r="E1318" s="1">
        <f>IFERROR(VALUE(UseTable[[#This Row],[LAB_VALUE]]),0)</f>
        <v>873</v>
      </c>
      <c r="G1318" s="1"/>
      <c r="H1318" s="7"/>
    </row>
    <row r="1319" spans="1:8" ht="12.5" x14ac:dyDescent="0.25">
      <c r="A1319" s="1" t="e">
        <v>#N/A</v>
      </c>
      <c r="B1319" s="2">
        <v>41220</v>
      </c>
      <c r="C1319" s="4" t="s">
        <v>84</v>
      </c>
      <c r="D1319" s="1">
        <v>510</v>
      </c>
      <c r="E1319" s="1">
        <f>IFERROR(VALUE(UseTable[[#This Row],[LAB_VALUE]]),0)</f>
        <v>510</v>
      </c>
      <c r="G1319" s="1"/>
      <c r="H1319" s="7"/>
    </row>
    <row r="1320" spans="1:8" ht="12.5" x14ac:dyDescent="0.25">
      <c r="A1320" s="1" t="e">
        <v>#N/A</v>
      </c>
      <c r="B1320" s="2">
        <v>41248</v>
      </c>
      <c r="C1320" s="4" t="s">
        <v>84</v>
      </c>
      <c r="D1320" s="1">
        <v>631</v>
      </c>
      <c r="E1320" s="1">
        <f>IFERROR(VALUE(UseTable[[#This Row],[LAB_VALUE]]),0)</f>
        <v>631</v>
      </c>
      <c r="G1320" s="1"/>
      <c r="H1320" s="7"/>
    </row>
    <row r="1321" spans="1:8" ht="12.5" x14ac:dyDescent="0.25">
      <c r="A1321" s="1" t="e">
        <v>#N/A</v>
      </c>
      <c r="B1321" s="2">
        <v>41094</v>
      </c>
      <c r="C1321" s="4" t="s">
        <v>85</v>
      </c>
      <c r="D1321" s="1">
        <v>9.9</v>
      </c>
      <c r="E1321" s="1">
        <f>IFERROR(VALUE(UseTable[[#This Row],[LAB_VALUE]]),0)</f>
        <v>9.9</v>
      </c>
      <c r="G1321" s="1"/>
      <c r="H1321" s="7"/>
    </row>
    <row r="1322" spans="1:8" ht="12.5" x14ac:dyDescent="0.25">
      <c r="A1322" s="1" t="e">
        <v>#N/A</v>
      </c>
      <c r="B1322" s="2">
        <v>41108</v>
      </c>
      <c r="C1322" s="4" t="s">
        <v>85</v>
      </c>
      <c r="D1322" s="1">
        <v>10.4</v>
      </c>
      <c r="E1322" s="1">
        <f>IFERROR(VALUE(UseTable[[#This Row],[LAB_VALUE]]),0)</f>
        <v>10.4</v>
      </c>
      <c r="G1322" s="1"/>
      <c r="H1322" s="7"/>
    </row>
    <row r="1323" spans="1:8" ht="12.5" x14ac:dyDescent="0.25">
      <c r="A1323" s="1" t="e">
        <v>#N/A</v>
      </c>
      <c r="B1323" s="2">
        <v>41122</v>
      </c>
      <c r="C1323" s="4" t="s">
        <v>85</v>
      </c>
      <c r="D1323" s="1">
        <v>10.7</v>
      </c>
      <c r="E1323" s="1">
        <f>IFERROR(VALUE(UseTable[[#This Row],[LAB_VALUE]]),0)</f>
        <v>10.7</v>
      </c>
      <c r="G1323" s="1"/>
      <c r="H1323" s="7"/>
    </row>
    <row r="1324" spans="1:8" ht="12.5" x14ac:dyDescent="0.25">
      <c r="A1324" s="1" t="e">
        <v>#N/A</v>
      </c>
      <c r="B1324" s="2">
        <v>41136</v>
      </c>
      <c r="C1324" s="4" t="s">
        <v>85</v>
      </c>
      <c r="D1324" s="1">
        <v>10.199999999999999</v>
      </c>
      <c r="E1324" s="1">
        <f>IFERROR(VALUE(UseTable[[#This Row],[LAB_VALUE]]),0)</f>
        <v>10.199999999999999</v>
      </c>
      <c r="G1324" s="1"/>
      <c r="H1324" s="7"/>
    </row>
    <row r="1325" spans="1:8" ht="12.5" x14ac:dyDescent="0.25">
      <c r="A1325" s="1" t="e">
        <v>#N/A</v>
      </c>
      <c r="B1325" s="2">
        <v>41157</v>
      </c>
      <c r="C1325" s="4" t="s">
        <v>85</v>
      </c>
      <c r="D1325" s="1">
        <v>9.9</v>
      </c>
      <c r="E1325" s="1">
        <f>IFERROR(VALUE(UseTable[[#This Row],[LAB_VALUE]]),0)</f>
        <v>9.9</v>
      </c>
      <c r="G1325" s="1"/>
      <c r="H1325" s="7"/>
    </row>
    <row r="1326" spans="1:8" ht="12.5" x14ac:dyDescent="0.25">
      <c r="A1326" s="1" t="e">
        <v>#N/A</v>
      </c>
      <c r="B1326" s="2">
        <v>41171</v>
      </c>
      <c r="C1326" s="4" t="s">
        <v>85</v>
      </c>
      <c r="D1326" s="1">
        <v>10.6</v>
      </c>
      <c r="E1326" s="1">
        <f>IFERROR(VALUE(UseTable[[#This Row],[LAB_VALUE]]),0)</f>
        <v>10.6</v>
      </c>
      <c r="G1326" s="1"/>
      <c r="H1326" s="7"/>
    </row>
    <row r="1327" spans="1:8" ht="12.5" x14ac:dyDescent="0.25">
      <c r="A1327" s="1" t="e">
        <v>#N/A</v>
      </c>
      <c r="B1327" s="2">
        <v>41185</v>
      </c>
      <c r="C1327" s="4" t="s">
        <v>85</v>
      </c>
      <c r="D1327" s="1">
        <v>11.1</v>
      </c>
      <c r="E1327" s="1">
        <f>IFERROR(VALUE(UseTable[[#This Row],[LAB_VALUE]]),0)</f>
        <v>11.1</v>
      </c>
      <c r="G1327" s="1"/>
      <c r="H1327" s="7"/>
    </row>
    <row r="1328" spans="1:8" ht="12.5" x14ac:dyDescent="0.25">
      <c r="A1328" s="1" t="e">
        <v>#N/A</v>
      </c>
      <c r="B1328" s="2">
        <v>41199</v>
      </c>
      <c r="C1328" s="4" t="s">
        <v>85</v>
      </c>
      <c r="D1328" s="1">
        <v>10.199999999999999</v>
      </c>
      <c r="E1328" s="1">
        <f>IFERROR(VALUE(UseTable[[#This Row],[LAB_VALUE]]),0)</f>
        <v>10.199999999999999</v>
      </c>
      <c r="G1328" s="1"/>
      <c r="H1328" s="7"/>
    </row>
    <row r="1329" spans="1:8" ht="12.5" x14ac:dyDescent="0.25">
      <c r="A1329" s="1" t="e">
        <v>#N/A</v>
      </c>
      <c r="B1329" s="2">
        <v>41220</v>
      </c>
      <c r="C1329" s="4" t="s">
        <v>85</v>
      </c>
      <c r="D1329" s="1">
        <v>10.4</v>
      </c>
      <c r="E1329" s="1">
        <f>IFERROR(VALUE(UseTable[[#This Row],[LAB_VALUE]]),0)</f>
        <v>10.4</v>
      </c>
      <c r="G1329" s="1"/>
      <c r="H1329" s="7"/>
    </row>
    <row r="1330" spans="1:8" ht="12.5" x14ac:dyDescent="0.25">
      <c r="A1330" s="1" t="e">
        <v>#N/A</v>
      </c>
      <c r="B1330" s="2">
        <v>41233</v>
      </c>
      <c r="C1330" s="4" t="s">
        <v>85</v>
      </c>
      <c r="D1330" s="1">
        <v>10.1</v>
      </c>
      <c r="E1330" s="1">
        <f>IFERROR(VALUE(UseTable[[#This Row],[LAB_VALUE]]),0)</f>
        <v>10.1</v>
      </c>
      <c r="G1330" s="1"/>
      <c r="H1330" s="7"/>
    </row>
    <row r="1331" spans="1:8" ht="12.5" x14ac:dyDescent="0.25">
      <c r="A1331" s="1" t="e">
        <v>#N/A</v>
      </c>
      <c r="B1331" s="2">
        <v>41248</v>
      </c>
      <c r="C1331" s="4" t="s">
        <v>85</v>
      </c>
      <c r="D1331" s="1">
        <v>10.9</v>
      </c>
      <c r="E1331" s="1">
        <f>IFERROR(VALUE(UseTable[[#This Row],[LAB_VALUE]]),0)</f>
        <v>10.9</v>
      </c>
      <c r="G1331" s="1"/>
      <c r="H1331" s="7"/>
    </row>
    <row r="1332" spans="1:8" ht="12.5" x14ac:dyDescent="0.25">
      <c r="A1332" s="1" t="e">
        <v>#N/A</v>
      </c>
      <c r="B1332" s="2">
        <v>41094</v>
      </c>
      <c r="C1332" s="4" t="s">
        <v>86</v>
      </c>
      <c r="D1332" s="1">
        <v>21</v>
      </c>
      <c r="E1332" s="1">
        <f>IFERROR(VALUE(UseTable[[#This Row],[LAB_VALUE]]),0)</f>
        <v>21</v>
      </c>
      <c r="G1332" s="1"/>
      <c r="H1332" s="7"/>
    </row>
    <row r="1333" spans="1:8" ht="12.5" x14ac:dyDescent="0.25">
      <c r="A1333" s="1" t="e">
        <v>#N/A</v>
      </c>
      <c r="B1333" s="2">
        <v>41122</v>
      </c>
      <c r="C1333" s="4" t="s">
        <v>86</v>
      </c>
      <c r="D1333" s="1">
        <v>34</v>
      </c>
      <c r="E1333" s="1">
        <f>IFERROR(VALUE(UseTable[[#This Row],[LAB_VALUE]]),0)</f>
        <v>34</v>
      </c>
      <c r="G1333" s="1"/>
      <c r="H1333" s="7"/>
    </row>
    <row r="1334" spans="1:8" ht="12.5" x14ac:dyDescent="0.25">
      <c r="A1334" s="1" t="e">
        <v>#N/A</v>
      </c>
      <c r="B1334" s="2">
        <v>41157</v>
      </c>
      <c r="C1334" s="4" t="s">
        <v>86</v>
      </c>
      <c r="D1334" s="1">
        <v>27</v>
      </c>
      <c r="E1334" s="1">
        <f>IFERROR(VALUE(UseTable[[#This Row],[LAB_VALUE]]),0)</f>
        <v>27</v>
      </c>
      <c r="G1334" s="1"/>
      <c r="H1334" s="7"/>
    </row>
    <row r="1335" spans="1:8" ht="12.5" x14ac:dyDescent="0.25">
      <c r="A1335" s="1" t="e">
        <v>#N/A</v>
      </c>
      <c r="B1335" s="2">
        <v>41185</v>
      </c>
      <c r="C1335" s="4" t="s">
        <v>86</v>
      </c>
      <c r="D1335" s="1">
        <v>32</v>
      </c>
      <c r="E1335" s="1">
        <f>IFERROR(VALUE(UseTable[[#This Row],[LAB_VALUE]]),0)</f>
        <v>32</v>
      </c>
      <c r="G1335" s="1"/>
      <c r="H1335" s="7"/>
    </row>
    <row r="1336" spans="1:8" ht="12.5" x14ac:dyDescent="0.25">
      <c r="A1336" s="1" t="e">
        <v>#N/A</v>
      </c>
      <c r="B1336" s="2">
        <v>41220</v>
      </c>
      <c r="C1336" s="4" t="s">
        <v>86</v>
      </c>
      <c r="D1336" s="1">
        <v>65</v>
      </c>
      <c r="E1336" s="1">
        <f>IFERROR(VALUE(UseTable[[#This Row],[LAB_VALUE]]),0)</f>
        <v>65</v>
      </c>
      <c r="G1336" s="1"/>
      <c r="H1336" s="7"/>
    </row>
    <row r="1337" spans="1:8" ht="12.5" x14ac:dyDescent="0.25">
      <c r="A1337" s="1" t="e">
        <v>#N/A</v>
      </c>
      <c r="B1337" s="2">
        <v>41248</v>
      </c>
      <c r="C1337" s="4" t="s">
        <v>86</v>
      </c>
      <c r="D1337" s="1">
        <v>36</v>
      </c>
      <c r="E1337" s="1">
        <f>IFERROR(VALUE(UseTable[[#This Row],[LAB_VALUE]]),0)</f>
        <v>36</v>
      </c>
      <c r="G1337" s="1"/>
      <c r="H1337" s="7"/>
    </row>
    <row r="1338" spans="1:8" ht="12.5" x14ac:dyDescent="0.25">
      <c r="A1338" s="1">
        <v>68</v>
      </c>
      <c r="B1338" s="2">
        <v>41234</v>
      </c>
      <c r="C1338" s="4" t="s">
        <v>84</v>
      </c>
      <c r="D1338" s="1">
        <v>400</v>
      </c>
      <c r="E1338" s="1">
        <f>IFERROR(VALUE(UseTable[[#This Row],[LAB_VALUE]]),0)</f>
        <v>400</v>
      </c>
      <c r="G1338" s="1"/>
      <c r="H1338" s="7"/>
    </row>
    <row r="1339" spans="1:8" ht="12.5" x14ac:dyDescent="0.25">
      <c r="A1339" s="1">
        <v>68</v>
      </c>
      <c r="B1339" s="2">
        <v>41234</v>
      </c>
      <c r="C1339" s="4" t="s">
        <v>85</v>
      </c>
      <c r="D1339" s="1">
        <v>9.4</v>
      </c>
      <c r="E1339" s="1">
        <f>IFERROR(VALUE(UseTable[[#This Row],[LAB_VALUE]]),0)</f>
        <v>9.4</v>
      </c>
      <c r="G1339" s="1"/>
      <c r="H1339" s="7"/>
    </row>
    <row r="1340" spans="1:8" ht="12.5" x14ac:dyDescent="0.25">
      <c r="A1340" s="1">
        <v>68</v>
      </c>
      <c r="B1340" s="2">
        <v>41234</v>
      </c>
      <c r="C1340" s="4" t="s">
        <v>86</v>
      </c>
      <c r="D1340" s="1">
        <v>13</v>
      </c>
      <c r="E1340" s="1">
        <f>IFERROR(VALUE(UseTable[[#This Row],[LAB_VALUE]]),0)</f>
        <v>13</v>
      </c>
      <c r="G1340" s="1"/>
      <c r="H1340" s="7"/>
    </row>
    <row r="1341" spans="1:8" ht="12.5" x14ac:dyDescent="0.25">
      <c r="A1341" s="1">
        <v>69</v>
      </c>
      <c r="B1341" s="2">
        <v>41095</v>
      </c>
      <c r="C1341" s="4" t="s">
        <v>84</v>
      </c>
      <c r="D1341" s="1">
        <v>862</v>
      </c>
      <c r="E1341" s="1">
        <f>IFERROR(VALUE(UseTable[[#This Row],[LAB_VALUE]]),0)</f>
        <v>862</v>
      </c>
      <c r="G1341" s="1"/>
      <c r="H1341" s="7"/>
    </row>
    <row r="1342" spans="1:8" ht="12.5" x14ac:dyDescent="0.25">
      <c r="A1342" s="1">
        <v>69</v>
      </c>
      <c r="B1342" s="2">
        <v>41123</v>
      </c>
      <c r="C1342" s="4" t="s">
        <v>84</v>
      </c>
      <c r="D1342" s="1">
        <v>556</v>
      </c>
      <c r="E1342" s="1">
        <f>IFERROR(VALUE(UseTable[[#This Row],[LAB_VALUE]]),0)</f>
        <v>556</v>
      </c>
      <c r="G1342" s="1"/>
      <c r="H1342" s="7"/>
    </row>
    <row r="1343" spans="1:8" ht="12.5" x14ac:dyDescent="0.25">
      <c r="A1343" s="1">
        <v>69</v>
      </c>
      <c r="B1343" s="2">
        <v>41156</v>
      </c>
      <c r="C1343" s="4" t="s">
        <v>84</v>
      </c>
      <c r="D1343" s="1">
        <v>515</v>
      </c>
      <c r="E1343" s="1">
        <f>IFERROR(VALUE(UseTable[[#This Row],[LAB_VALUE]]),0)</f>
        <v>515</v>
      </c>
      <c r="G1343" s="1"/>
      <c r="H1343" s="7"/>
    </row>
    <row r="1344" spans="1:8" ht="12.5" x14ac:dyDescent="0.25">
      <c r="A1344" s="1">
        <v>69</v>
      </c>
      <c r="B1344" s="2">
        <v>41186</v>
      </c>
      <c r="C1344" s="4" t="s">
        <v>84</v>
      </c>
      <c r="D1344" s="1">
        <v>531</v>
      </c>
      <c r="E1344" s="1">
        <f>IFERROR(VALUE(UseTable[[#This Row],[LAB_VALUE]]),0)</f>
        <v>531</v>
      </c>
      <c r="G1344" s="1"/>
      <c r="H1344" s="7"/>
    </row>
    <row r="1345" spans="1:8" ht="12.5" x14ac:dyDescent="0.25">
      <c r="A1345" s="1">
        <v>69</v>
      </c>
      <c r="B1345" s="2">
        <v>41221</v>
      </c>
      <c r="C1345" s="4" t="s">
        <v>84</v>
      </c>
      <c r="D1345" s="1">
        <v>491</v>
      </c>
      <c r="E1345" s="1">
        <f>IFERROR(VALUE(UseTable[[#This Row],[LAB_VALUE]]),0)</f>
        <v>491</v>
      </c>
      <c r="G1345" s="1"/>
      <c r="H1345" s="7"/>
    </row>
    <row r="1346" spans="1:8" ht="12.5" x14ac:dyDescent="0.25">
      <c r="A1346" s="1">
        <v>69</v>
      </c>
      <c r="B1346" s="2">
        <v>41095</v>
      </c>
      <c r="C1346" s="4" t="s">
        <v>85</v>
      </c>
      <c r="D1346" s="1">
        <v>10.3</v>
      </c>
      <c r="E1346" s="1">
        <f>IFERROR(VALUE(UseTable[[#This Row],[LAB_VALUE]]),0)</f>
        <v>10.3</v>
      </c>
      <c r="G1346" s="1"/>
      <c r="H1346" s="7"/>
    </row>
    <row r="1347" spans="1:8" ht="12.5" x14ac:dyDescent="0.25">
      <c r="A1347" s="1">
        <v>69</v>
      </c>
      <c r="B1347" s="2">
        <v>41109</v>
      </c>
      <c r="C1347" s="4" t="s">
        <v>85</v>
      </c>
      <c r="D1347" s="1">
        <v>10.199999999999999</v>
      </c>
      <c r="E1347" s="1">
        <f>IFERROR(VALUE(UseTable[[#This Row],[LAB_VALUE]]),0)</f>
        <v>10.199999999999999</v>
      </c>
      <c r="G1347" s="1"/>
      <c r="H1347" s="7"/>
    </row>
    <row r="1348" spans="1:8" ht="12.5" x14ac:dyDescent="0.25">
      <c r="A1348" s="1">
        <v>69</v>
      </c>
      <c r="B1348" s="2">
        <v>41123</v>
      </c>
      <c r="C1348" s="4" t="s">
        <v>85</v>
      </c>
      <c r="D1348" s="1">
        <v>9.9</v>
      </c>
      <c r="E1348" s="1">
        <f>IFERROR(VALUE(UseTable[[#This Row],[LAB_VALUE]]),0)</f>
        <v>9.9</v>
      </c>
      <c r="G1348" s="1"/>
      <c r="H1348" s="7"/>
    </row>
    <row r="1349" spans="1:8" ht="12.5" x14ac:dyDescent="0.25">
      <c r="A1349" s="1">
        <v>69</v>
      </c>
      <c r="B1349" s="2">
        <v>41137</v>
      </c>
      <c r="C1349" s="4" t="s">
        <v>85</v>
      </c>
      <c r="D1349" s="1">
        <v>9.9</v>
      </c>
      <c r="E1349" s="1">
        <f>IFERROR(VALUE(UseTable[[#This Row],[LAB_VALUE]]),0)</f>
        <v>9.9</v>
      </c>
      <c r="G1349" s="1"/>
      <c r="H1349" s="7"/>
    </row>
    <row r="1350" spans="1:8" ht="12.5" x14ac:dyDescent="0.25">
      <c r="A1350" s="1">
        <v>69</v>
      </c>
      <c r="B1350" s="2">
        <v>41156</v>
      </c>
      <c r="C1350" s="4" t="s">
        <v>85</v>
      </c>
      <c r="D1350" s="1">
        <v>10.1</v>
      </c>
      <c r="E1350" s="1">
        <f>IFERROR(VALUE(UseTable[[#This Row],[LAB_VALUE]]),0)</f>
        <v>10.1</v>
      </c>
      <c r="G1350" s="1"/>
      <c r="H1350" s="7"/>
    </row>
    <row r="1351" spans="1:8" ht="12.5" x14ac:dyDescent="0.25">
      <c r="A1351" s="1">
        <v>69</v>
      </c>
      <c r="B1351" s="2">
        <v>41172</v>
      </c>
      <c r="C1351" s="4" t="s">
        <v>85</v>
      </c>
      <c r="D1351" s="1">
        <v>11.1</v>
      </c>
      <c r="E1351" s="1">
        <f>IFERROR(VALUE(UseTable[[#This Row],[LAB_VALUE]]),0)</f>
        <v>11.1</v>
      </c>
      <c r="G1351" s="1"/>
      <c r="H1351" s="7"/>
    </row>
    <row r="1352" spans="1:8" ht="12.5" x14ac:dyDescent="0.25">
      <c r="A1352" s="1">
        <v>69</v>
      </c>
      <c r="B1352" s="2">
        <v>41186</v>
      </c>
      <c r="C1352" s="4" t="s">
        <v>85</v>
      </c>
      <c r="D1352" s="1">
        <v>11</v>
      </c>
      <c r="E1352" s="1">
        <f>IFERROR(VALUE(UseTable[[#This Row],[LAB_VALUE]]),0)</f>
        <v>11</v>
      </c>
      <c r="G1352" s="1"/>
      <c r="H1352" s="7"/>
    </row>
    <row r="1353" spans="1:8" ht="12.5" x14ac:dyDescent="0.25">
      <c r="A1353" s="1">
        <v>69</v>
      </c>
      <c r="B1353" s="2">
        <v>41200</v>
      </c>
      <c r="C1353" s="4" t="s">
        <v>85</v>
      </c>
      <c r="D1353" s="1">
        <v>11.1</v>
      </c>
      <c r="E1353" s="1">
        <f>IFERROR(VALUE(UseTable[[#This Row],[LAB_VALUE]]),0)</f>
        <v>11.1</v>
      </c>
      <c r="G1353" s="1"/>
      <c r="H1353" s="7"/>
    </row>
    <row r="1354" spans="1:8" ht="12.5" x14ac:dyDescent="0.25">
      <c r="A1354" s="1">
        <v>69</v>
      </c>
      <c r="B1354" s="2">
        <v>41221</v>
      </c>
      <c r="C1354" s="4" t="s">
        <v>85</v>
      </c>
      <c r="D1354" s="1">
        <v>10.7</v>
      </c>
      <c r="E1354" s="1">
        <f>IFERROR(VALUE(UseTable[[#This Row],[LAB_VALUE]]),0)</f>
        <v>10.7</v>
      </c>
      <c r="G1354" s="1"/>
      <c r="H1354" s="7"/>
    </row>
    <row r="1355" spans="1:8" ht="12.5" x14ac:dyDescent="0.25">
      <c r="A1355" s="1">
        <v>69</v>
      </c>
      <c r="B1355" s="2">
        <v>41232</v>
      </c>
      <c r="C1355" s="4" t="s">
        <v>85</v>
      </c>
      <c r="D1355" s="1">
        <v>10.8</v>
      </c>
      <c r="E1355" s="1">
        <f>IFERROR(VALUE(UseTable[[#This Row],[LAB_VALUE]]),0)</f>
        <v>10.8</v>
      </c>
      <c r="G1355" s="1"/>
      <c r="H1355" s="7"/>
    </row>
    <row r="1356" spans="1:8" ht="12.5" x14ac:dyDescent="0.25">
      <c r="A1356" s="1">
        <v>69</v>
      </c>
      <c r="B1356" s="2">
        <v>41095</v>
      </c>
      <c r="C1356" s="4" t="s">
        <v>86</v>
      </c>
      <c r="D1356" s="1">
        <v>48</v>
      </c>
      <c r="E1356" s="1">
        <f>IFERROR(VALUE(UseTable[[#This Row],[LAB_VALUE]]),0)</f>
        <v>48</v>
      </c>
      <c r="G1356" s="1"/>
      <c r="H1356" s="7"/>
    </row>
    <row r="1357" spans="1:8" ht="12.5" x14ac:dyDescent="0.25">
      <c r="A1357" s="1">
        <v>69</v>
      </c>
      <c r="B1357" s="2">
        <v>41123</v>
      </c>
      <c r="C1357" s="4" t="s">
        <v>86</v>
      </c>
      <c r="D1357" s="1">
        <v>36</v>
      </c>
      <c r="E1357" s="1">
        <f>IFERROR(VALUE(UseTable[[#This Row],[LAB_VALUE]]),0)</f>
        <v>36</v>
      </c>
      <c r="G1357" s="1"/>
      <c r="H1357" s="7"/>
    </row>
    <row r="1358" spans="1:8" ht="12.5" x14ac:dyDescent="0.25">
      <c r="A1358" s="1">
        <v>69</v>
      </c>
      <c r="B1358" s="2">
        <v>41156</v>
      </c>
      <c r="C1358" s="4" t="s">
        <v>86</v>
      </c>
      <c r="D1358" s="1">
        <v>34</v>
      </c>
      <c r="E1358" s="1">
        <f>IFERROR(VALUE(UseTable[[#This Row],[LAB_VALUE]]),0)</f>
        <v>34</v>
      </c>
      <c r="G1358" s="1"/>
      <c r="H1358" s="7"/>
    </row>
    <row r="1359" spans="1:8" ht="12.5" x14ac:dyDescent="0.25">
      <c r="A1359" s="1">
        <v>69</v>
      </c>
      <c r="B1359" s="2">
        <v>41186</v>
      </c>
      <c r="C1359" s="4" t="s">
        <v>86</v>
      </c>
      <c r="D1359" s="1">
        <v>44</v>
      </c>
      <c r="E1359" s="1">
        <f>IFERROR(VALUE(UseTable[[#This Row],[LAB_VALUE]]),0)</f>
        <v>44</v>
      </c>
      <c r="G1359" s="1"/>
      <c r="H1359" s="7"/>
    </row>
    <row r="1360" spans="1:8" ht="12.5" x14ac:dyDescent="0.25">
      <c r="A1360" s="1">
        <v>69</v>
      </c>
      <c r="B1360" s="2">
        <v>41221</v>
      </c>
      <c r="C1360" s="4" t="s">
        <v>86</v>
      </c>
      <c r="D1360" s="1">
        <v>51</v>
      </c>
      <c r="E1360" s="1">
        <f>IFERROR(VALUE(UseTable[[#This Row],[LAB_VALUE]]),0)</f>
        <v>51</v>
      </c>
      <c r="G1360" s="1"/>
      <c r="H1360" s="7"/>
    </row>
    <row r="1361" spans="1:8" ht="12.5" x14ac:dyDescent="0.25">
      <c r="A1361" s="1">
        <v>70</v>
      </c>
      <c r="B1361" s="2">
        <v>41094</v>
      </c>
      <c r="C1361" s="4" t="s">
        <v>84</v>
      </c>
      <c r="D1361" s="1">
        <v>613</v>
      </c>
      <c r="E1361" s="1">
        <f>IFERROR(VALUE(UseTable[[#This Row],[LAB_VALUE]]),0)</f>
        <v>613</v>
      </c>
      <c r="G1361" s="1"/>
      <c r="H1361" s="7"/>
    </row>
    <row r="1362" spans="1:8" ht="12.5" x14ac:dyDescent="0.25">
      <c r="A1362" s="1">
        <v>70</v>
      </c>
      <c r="B1362" s="2">
        <v>41122</v>
      </c>
      <c r="C1362" s="4" t="s">
        <v>84</v>
      </c>
      <c r="D1362" s="1">
        <v>753</v>
      </c>
      <c r="E1362" s="1">
        <f>IFERROR(VALUE(UseTable[[#This Row],[LAB_VALUE]]),0)</f>
        <v>753</v>
      </c>
      <c r="G1362" s="1"/>
      <c r="H1362" s="7"/>
    </row>
    <row r="1363" spans="1:8" ht="12.5" x14ac:dyDescent="0.25">
      <c r="A1363" s="1">
        <v>70</v>
      </c>
      <c r="B1363" s="2">
        <v>41094</v>
      </c>
      <c r="C1363" s="4" t="s">
        <v>85</v>
      </c>
      <c r="D1363" s="1">
        <v>10.4</v>
      </c>
      <c r="E1363" s="1">
        <f>IFERROR(VALUE(UseTable[[#This Row],[LAB_VALUE]]),0)</f>
        <v>10.4</v>
      </c>
      <c r="G1363" s="1"/>
      <c r="H1363" s="7"/>
    </row>
    <row r="1364" spans="1:8" ht="12.5" x14ac:dyDescent="0.25">
      <c r="A1364" s="1">
        <v>70</v>
      </c>
      <c r="B1364" s="2">
        <v>41117</v>
      </c>
      <c r="C1364" s="4" t="s">
        <v>85</v>
      </c>
      <c r="D1364" s="1">
        <v>11.2</v>
      </c>
      <c r="E1364" s="1">
        <f>IFERROR(VALUE(UseTable[[#This Row],[LAB_VALUE]]),0)</f>
        <v>11.2</v>
      </c>
      <c r="G1364" s="1"/>
      <c r="H1364" s="7"/>
    </row>
    <row r="1365" spans="1:8" ht="12.5" x14ac:dyDescent="0.25">
      <c r="A1365" s="1">
        <v>70</v>
      </c>
      <c r="B1365" s="2">
        <v>41122</v>
      </c>
      <c r="C1365" s="4" t="s">
        <v>85</v>
      </c>
      <c r="D1365" s="1">
        <v>11.1</v>
      </c>
      <c r="E1365" s="1">
        <f>IFERROR(VALUE(UseTable[[#This Row],[LAB_VALUE]]),0)</f>
        <v>11.1</v>
      </c>
      <c r="G1365" s="1"/>
      <c r="H1365" s="7"/>
    </row>
    <row r="1366" spans="1:8" ht="12.5" x14ac:dyDescent="0.25">
      <c r="A1366" s="1">
        <v>70</v>
      </c>
      <c r="B1366" s="2">
        <v>41094</v>
      </c>
      <c r="C1366" s="4" t="s">
        <v>86</v>
      </c>
      <c r="D1366" s="1">
        <v>18</v>
      </c>
      <c r="E1366" s="1">
        <f>IFERROR(VALUE(UseTable[[#This Row],[LAB_VALUE]]),0)</f>
        <v>18</v>
      </c>
      <c r="G1366" s="1"/>
      <c r="H1366" s="7"/>
    </row>
    <row r="1367" spans="1:8" ht="12.5" x14ac:dyDescent="0.25">
      <c r="A1367" s="1">
        <v>70</v>
      </c>
      <c r="B1367" s="2">
        <v>41122</v>
      </c>
      <c r="C1367" s="4" t="s">
        <v>86</v>
      </c>
      <c r="D1367" s="1">
        <v>12</v>
      </c>
      <c r="E1367" s="1">
        <f>IFERROR(VALUE(UseTable[[#This Row],[LAB_VALUE]]),0)</f>
        <v>12</v>
      </c>
      <c r="G1367" s="1"/>
      <c r="H1367" s="7"/>
    </row>
    <row r="1368" spans="1:8" ht="12.5" x14ac:dyDescent="0.25">
      <c r="A1368" s="1">
        <v>71</v>
      </c>
      <c r="B1368" s="2">
        <v>41094</v>
      </c>
      <c r="C1368" s="4" t="s">
        <v>84</v>
      </c>
      <c r="D1368" s="1">
        <v>894</v>
      </c>
      <c r="E1368" s="1">
        <f>IFERROR(VALUE(UseTable[[#This Row],[LAB_VALUE]]),0)</f>
        <v>894</v>
      </c>
      <c r="G1368" s="1"/>
      <c r="H1368" s="7"/>
    </row>
    <row r="1369" spans="1:8" ht="12.5" x14ac:dyDescent="0.25">
      <c r="A1369" s="1">
        <v>71</v>
      </c>
      <c r="B1369" s="2">
        <v>41094</v>
      </c>
      <c r="C1369" s="4" t="s">
        <v>85</v>
      </c>
      <c r="D1369" s="1">
        <v>12</v>
      </c>
      <c r="E1369" s="1">
        <f>IFERROR(VALUE(UseTable[[#This Row],[LAB_VALUE]]),0)</f>
        <v>12</v>
      </c>
      <c r="G1369" s="1"/>
      <c r="H1369" s="7"/>
    </row>
    <row r="1370" spans="1:8" ht="12.5" x14ac:dyDescent="0.25">
      <c r="A1370" s="1">
        <v>71</v>
      </c>
      <c r="B1370" s="2">
        <v>41094</v>
      </c>
      <c r="C1370" s="4" t="s">
        <v>86</v>
      </c>
      <c r="D1370" s="1">
        <v>17</v>
      </c>
      <c r="E1370" s="1">
        <f>IFERROR(VALUE(UseTable[[#This Row],[LAB_VALUE]]),0)</f>
        <v>17</v>
      </c>
      <c r="G1370" s="1"/>
      <c r="H1370" s="7"/>
    </row>
    <row r="1371" spans="1:8" ht="12.5" x14ac:dyDescent="0.25">
      <c r="A1371" s="1">
        <v>72</v>
      </c>
      <c r="B1371" s="2">
        <v>41207</v>
      </c>
      <c r="C1371" s="4" t="s">
        <v>84</v>
      </c>
      <c r="D1371" s="1">
        <v>1303</v>
      </c>
      <c r="E1371" s="1">
        <f>IFERROR(VALUE(UseTable[[#This Row],[LAB_VALUE]]),0)</f>
        <v>1303</v>
      </c>
      <c r="G1371" s="1"/>
      <c r="H1371" s="7"/>
    </row>
    <row r="1372" spans="1:8" ht="12.5" x14ac:dyDescent="0.25">
      <c r="A1372" s="1">
        <v>72</v>
      </c>
      <c r="B1372" s="2">
        <v>41221</v>
      </c>
      <c r="C1372" s="4" t="s">
        <v>84</v>
      </c>
      <c r="D1372" s="1">
        <v>1440</v>
      </c>
      <c r="E1372" s="1">
        <f>IFERROR(VALUE(UseTable[[#This Row],[LAB_VALUE]]),0)</f>
        <v>1440</v>
      </c>
      <c r="G1372" s="1"/>
      <c r="H1372" s="7"/>
    </row>
    <row r="1373" spans="1:8" ht="12.5" x14ac:dyDescent="0.25">
      <c r="A1373" s="1">
        <v>72</v>
      </c>
      <c r="B1373" s="2">
        <v>41207</v>
      </c>
      <c r="C1373" s="4" t="s">
        <v>85</v>
      </c>
      <c r="D1373" s="1">
        <v>9.1999999999999993</v>
      </c>
      <c r="E1373" s="1">
        <f>IFERROR(VALUE(UseTable[[#This Row],[LAB_VALUE]]),0)</f>
        <v>9.1999999999999993</v>
      </c>
      <c r="G1373" s="1"/>
      <c r="H1373" s="7"/>
    </row>
    <row r="1374" spans="1:8" ht="12.5" x14ac:dyDescent="0.25">
      <c r="A1374" s="1">
        <v>72</v>
      </c>
      <c r="B1374" s="2">
        <v>41221</v>
      </c>
      <c r="C1374" s="4" t="s">
        <v>85</v>
      </c>
      <c r="D1374" s="1">
        <v>9.1999999999999993</v>
      </c>
      <c r="E1374" s="1">
        <f>IFERROR(VALUE(UseTable[[#This Row],[LAB_VALUE]]),0)</f>
        <v>9.1999999999999993</v>
      </c>
      <c r="G1374" s="1"/>
      <c r="H1374" s="7"/>
    </row>
    <row r="1375" spans="1:8" ht="12.5" x14ac:dyDescent="0.25">
      <c r="A1375" s="1">
        <v>72</v>
      </c>
      <c r="B1375" s="2">
        <v>41236</v>
      </c>
      <c r="C1375" s="4" t="s">
        <v>85</v>
      </c>
      <c r="D1375" s="1">
        <v>9.6999999999999993</v>
      </c>
      <c r="E1375" s="1">
        <f>IFERROR(VALUE(UseTable[[#This Row],[LAB_VALUE]]),0)</f>
        <v>9.6999999999999993</v>
      </c>
      <c r="G1375" s="1"/>
      <c r="H1375" s="7"/>
    </row>
    <row r="1376" spans="1:8" ht="12.5" x14ac:dyDescent="0.25">
      <c r="A1376" s="1">
        <v>72</v>
      </c>
      <c r="B1376" s="2">
        <v>41207</v>
      </c>
      <c r="C1376" s="4" t="s">
        <v>86</v>
      </c>
      <c r="D1376" s="1">
        <v>13</v>
      </c>
      <c r="E1376" s="1">
        <f>IFERROR(VALUE(UseTable[[#This Row],[LAB_VALUE]]),0)</f>
        <v>13</v>
      </c>
      <c r="G1376" s="1"/>
      <c r="H1376" s="7"/>
    </row>
    <row r="1377" spans="1:8" ht="12.5" x14ac:dyDescent="0.25">
      <c r="A1377" s="1">
        <v>72</v>
      </c>
      <c r="B1377" s="2">
        <v>41221</v>
      </c>
      <c r="C1377" s="4" t="s">
        <v>86</v>
      </c>
      <c r="D1377" s="1">
        <v>17</v>
      </c>
      <c r="E1377" s="1">
        <f>IFERROR(VALUE(UseTable[[#This Row],[LAB_VALUE]]),0)</f>
        <v>17</v>
      </c>
      <c r="G1377" s="1"/>
      <c r="H1377" s="7"/>
    </row>
    <row r="1378" spans="1:8" ht="12.5" x14ac:dyDescent="0.25">
      <c r="A1378" s="1">
        <v>73</v>
      </c>
      <c r="B1378" s="2">
        <v>41148</v>
      </c>
      <c r="C1378" s="4" t="s">
        <v>84</v>
      </c>
      <c r="D1378" s="1">
        <v>611</v>
      </c>
      <c r="E1378" s="1">
        <f>IFERROR(VALUE(UseTable[[#This Row],[LAB_VALUE]]),0)</f>
        <v>611</v>
      </c>
      <c r="G1378" s="1"/>
      <c r="H1378" s="7"/>
    </row>
    <row r="1379" spans="1:8" ht="12.5" x14ac:dyDescent="0.25">
      <c r="A1379" s="1">
        <v>73</v>
      </c>
      <c r="B1379" s="2">
        <v>41157</v>
      </c>
      <c r="C1379" s="4" t="s">
        <v>84</v>
      </c>
      <c r="D1379" s="1">
        <v>397</v>
      </c>
      <c r="E1379" s="1">
        <f>IFERROR(VALUE(UseTable[[#This Row],[LAB_VALUE]]),0)</f>
        <v>397</v>
      </c>
      <c r="G1379" s="1"/>
      <c r="H1379" s="7"/>
    </row>
    <row r="1380" spans="1:8" ht="12.5" x14ac:dyDescent="0.25">
      <c r="A1380" s="1">
        <v>73</v>
      </c>
      <c r="B1380" s="2">
        <v>41185</v>
      </c>
      <c r="C1380" s="4" t="s">
        <v>84</v>
      </c>
      <c r="D1380" s="1">
        <v>511</v>
      </c>
      <c r="E1380" s="1">
        <f>IFERROR(VALUE(UseTable[[#This Row],[LAB_VALUE]]),0)</f>
        <v>511</v>
      </c>
      <c r="G1380" s="1"/>
      <c r="H1380" s="7"/>
    </row>
    <row r="1381" spans="1:8" ht="12.5" x14ac:dyDescent="0.25">
      <c r="A1381" s="1">
        <v>73</v>
      </c>
      <c r="B1381" s="2">
        <v>41220</v>
      </c>
      <c r="C1381" s="4" t="s">
        <v>84</v>
      </c>
      <c r="D1381" s="1">
        <v>860</v>
      </c>
      <c r="E1381" s="1">
        <f>IFERROR(VALUE(UseTable[[#This Row],[LAB_VALUE]]),0)</f>
        <v>860</v>
      </c>
      <c r="G1381" s="1"/>
      <c r="H1381" s="7"/>
    </row>
    <row r="1382" spans="1:8" ht="12.5" x14ac:dyDescent="0.25">
      <c r="A1382" s="1">
        <v>73</v>
      </c>
      <c r="B1382" s="2">
        <v>41248</v>
      </c>
      <c r="C1382" s="4" t="s">
        <v>84</v>
      </c>
      <c r="D1382" s="1">
        <v>427</v>
      </c>
      <c r="E1382" s="1">
        <f>IFERROR(VALUE(UseTable[[#This Row],[LAB_VALUE]]),0)</f>
        <v>427</v>
      </c>
      <c r="G1382" s="1"/>
      <c r="H1382" s="7"/>
    </row>
    <row r="1383" spans="1:8" ht="12.5" x14ac:dyDescent="0.25">
      <c r="A1383" s="1">
        <v>73</v>
      </c>
      <c r="B1383" s="2">
        <v>41148</v>
      </c>
      <c r="C1383" s="4" t="s">
        <v>85</v>
      </c>
      <c r="D1383" s="1">
        <v>8.8000000000000007</v>
      </c>
      <c r="E1383" s="1">
        <f>IFERROR(VALUE(UseTable[[#This Row],[LAB_VALUE]]),0)</f>
        <v>8.8000000000000007</v>
      </c>
      <c r="G1383" s="1"/>
      <c r="H1383" s="7"/>
    </row>
    <row r="1384" spans="1:8" ht="12.5" x14ac:dyDescent="0.25">
      <c r="A1384" s="1">
        <v>73</v>
      </c>
      <c r="B1384" s="2">
        <v>41157</v>
      </c>
      <c r="C1384" s="4" t="s">
        <v>85</v>
      </c>
      <c r="D1384" s="1">
        <v>9.8000000000000007</v>
      </c>
      <c r="E1384" s="1">
        <f>IFERROR(VALUE(UseTable[[#This Row],[LAB_VALUE]]),0)</f>
        <v>9.8000000000000007</v>
      </c>
      <c r="G1384" s="1"/>
      <c r="H1384" s="7"/>
    </row>
    <row r="1385" spans="1:8" ht="12.5" x14ac:dyDescent="0.25">
      <c r="A1385" s="1">
        <v>73</v>
      </c>
      <c r="B1385" s="2">
        <v>41171</v>
      </c>
      <c r="C1385" s="4" t="s">
        <v>85</v>
      </c>
      <c r="D1385" s="1">
        <v>9.6</v>
      </c>
      <c r="E1385" s="1">
        <f>IFERROR(VALUE(UseTable[[#This Row],[LAB_VALUE]]),0)</f>
        <v>9.6</v>
      </c>
      <c r="G1385" s="1"/>
      <c r="H1385" s="7"/>
    </row>
    <row r="1386" spans="1:8" ht="12.5" x14ac:dyDescent="0.25">
      <c r="A1386" s="1">
        <v>73</v>
      </c>
      <c r="B1386" s="2">
        <v>41185</v>
      </c>
      <c r="C1386" s="4" t="s">
        <v>85</v>
      </c>
      <c r="D1386" s="1">
        <v>9.9</v>
      </c>
      <c r="E1386" s="1">
        <f>IFERROR(VALUE(UseTable[[#This Row],[LAB_VALUE]]),0)</f>
        <v>9.9</v>
      </c>
      <c r="G1386" s="1"/>
      <c r="H1386" s="7"/>
    </row>
    <row r="1387" spans="1:8" ht="12.5" x14ac:dyDescent="0.25">
      <c r="A1387" s="1">
        <v>73</v>
      </c>
      <c r="B1387" s="2">
        <v>41199</v>
      </c>
      <c r="C1387" s="4" t="s">
        <v>85</v>
      </c>
      <c r="D1387" s="1">
        <v>10.8</v>
      </c>
      <c r="E1387" s="1">
        <f>IFERROR(VALUE(UseTable[[#This Row],[LAB_VALUE]]),0)</f>
        <v>10.8</v>
      </c>
      <c r="G1387" s="1"/>
      <c r="H1387" s="7"/>
    </row>
    <row r="1388" spans="1:8" ht="12.5" x14ac:dyDescent="0.25">
      <c r="A1388" s="1">
        <v>73</v>
      </c>
      <c r="B1388" s="2">
        <v>41213</v>
      </c>
      <c r="C1388" s="4" t="s">
        <v>85</v>
      </c>
      <c r="D1388" s="1">
        <v>11</v>
      </c>
      <c r="E1388" s="1">
        <f>IFERROR(VALUE(UseTable[[#This Row],[LAB_VALUE]]),0)</f>
        <v>11</v>
      </c>
      <c r="G1388" s="1"/>
      <c r="H1388" s="7"/>
    </row>
    <row r="1389" spans="1:8" ht="12.5" x14ac:dyDescent="0.25">
      <c r="A1389" s="1">
        <v>73</v>
      </c>
      <c r="B1389" s="2">
        <v>41220</v>
      </c>
      <c r="C1389" s="4" t="s">
        <v>85</v>
      </c>
      <c r="D1389" s="1">
        <v>11.1</v>
      </c>
      <c r="E1389" s="1">
        <f>IFERROR(VALUE(UseTable[[#This Row],[LAB_VALUE]]),0)</f>
        <v>11.1</v>
      </c>
      <c r="G1389" s="1"/>
      <c r="H1389" s="7"/>
    </row>
    <row r="1390" spans="1:8" ht="12.5" x14ac:dyDescent="0.25">
      <c r="A1390" s="1">
        <v>73</v>
      </c>
      <c r="B1390" s="2">
        <v>41233</v>
      </c>
      <c r="C1390" s="4" t="s">
        <v>85</v>
      </c>
      <c r="D1390" s="1">
        <v>10.8</v>
      </c>
      <c r="E1390" s="1">
        <f>IFERROR(VALUE(UseTable[[#This Row],[LAB_VALUE]]),0)</f>
        <v>10.8</v>
      </c>
      <c r="G1390" s="1"/>
      <c r="H1390" s="7"/>
    </row>
    <row r="1391" spans="1:8" ht="12.5" x14ac:dyDescent="0.25">
      <c r="A1391" s="1">
        <v>73</v>
      </c>
      <c r="B1391" s="2">
        <v>41248</v>
      </c>
      <c r="C1391" s="4" t="s">
        <v>85</v>
      </c>
      <c r="D1391" s="1">
        <v>12.6</v>
      </c>
      <c r="E1391" s="1">
        <f>IFERROR(VALUE(UseTable[[#This Row],[LAB_VALUE]]),0)</f>
        <v>12.6</v>
      </c>
      <c r="G1391" s="1"/>
      <c r="H1391" s="7"/>
    </row>
    <row r="1392" spans="1:8" ht="12.5" x14ac:dyDescent="0.25">
      <c r="A1392" s="1">
        <v>73</v>
      </c>
      <c r="B1392" s="2">
        <v>41148</v>
      </c>
      <c r="C1392" s="4" t="s">
        <v>86</v>
      </c>
      <c r="D1392" s="1">
        <v>22</v>
      </c>
      <c r="E1392" s="1">
        <f>IFERROR(VALUE(UseTable[[#This Row],[LAB_VALUE]]),0)</f>
        <v>22</v>
      </c>
      <c r="G1392" s="1"/>
      <c r="H1392" s="7"/>
    </row>
    <row r="1393" spans="1:8" ht="12.5" x14ac:dyDescent="0.25">
      <c r="A1393" s="1">
        <v>73</v>
      </c>
      <c r="B1393" s="2">
        <v>41157</v>
      </c>
      <c r="C1393" s="4" t="s">
        <v>86</v>
      </c>
      <c r="D1393" s="1">
        <v>27</v>
      </c>
      <c r="E1393" s="1">
        <f>IFERROR(VALUE(UseTable[[#This Row],[LAB_VALUE]]),0)</f>
        <v>27</v>
      </c>
      <c r="G1393" s="1"/>
      <c r="H1393" s="7"/>
    </row>
    <row r="1394" spans="1:8" ht="12.5" x14ac:dyDescent="0.25">
      <c r="A1394" s="1">
        <v>73</v>
      </c>
      <c r="B1394" s="2">
        <v>41185</v>
      </c>
      <c r="C1394" s="4" t="s">
        <v>86</v>
      </c>
      <c r="D1394" s="1">
        <v>19</v>
      </c>
      <c r="E1394" s="1">
        <f>IFERROR(VALUE(UseTable[[#This Row],[LAB_VALUE]]),0)</f>
        <v>19</v>
      </c>
      <c r="G1394" s="1"/>
      <c r="H1394" s="7"/>
    </row>
    <row r="1395" spans="1:8" ht="12.5" x14ac:dyDescent="0.25">
      <c r="A1395" s="1">
        <v>73</v>
      </c>
      <c r="B1395" s="2">
        <v>41220</v>
      </c>
      <c r="C1395" s="4" t="s">
        <v>86</v>
      </c>
      <c r="D1395" s="1">
        <v>40</v>
      </c>
      <c r="E1395" s="1">
        <f>IFERROR(VALUE(UseTable[[#This Row],[LAB_VALUE]]),0)</f>
        <v>40</v>
      </c>
      <c r="G1395" s="1"/>
      <c r="H1395" s="7"/>
    </row>
    <row r="1396" spans="1:8" ht="12.5" x14ac:dyDescent="0.25">
      <c r="A1396" s="1">
        <v>73</v>
      </c>
      <c r="B1396" s="2">
        <v>41248</v>
      </c>
      <c r="C1396" s="4" t="s">
        <v>86</v>
      </c>
      <c r="D1396" s="1">
        <v>24</v>
      </c>
      <c r="E1396" s="1">
        <f>IFERROR(VALUE(UseTable[[#This Row],[LAB_VALUE]]),0)</f>
        <v>24</v>
      </c>
      <c r="G1396" s="1"/>
      <c r="H1396" s="7"/>
    </row>
    <row r="1397" spans="1:8" ht="12.5" x14ac:dyDescent="0.25">
      <c r="A1397" s="1">
        <v>74</v>
      </c>
      <c r="B1397" s="2">
        <v>41096</v>
      </c>
      <c r="C1397" s="4" t="s">
        <v>84</v>
      </c>
      <c r="D1397" s="1">
        <v>575</v>
      </c>
      <c r="E1397" s="1">
        <f>IFERROR(VALUE(UseTable[[#This Row],[LAB_VALUE]]),0)</f>
        <v>575</v>
      </c>
      <c r="G1397" s="1"/>
      <c r="H1397" s="7"/>
    </row>
    <row r="1398" spans="1:8" ht="12.5" x14ac:dyDescent="0.25">
      <c r="A1398" s="1">
        <v>74</v>
      </c>
      <c r="B1398" s="2">
        <v>41122</v>
      </c>
      <c r="C1398" s="4" t="s">
        <v>84</v>
      </c>
      <c r="D1398" s="1">
        <v>615</v>
      </c>
      <c r="E1398" s="1">
        <f>IFERROR(VALUE(UseTable[[#This Row],[LAB_VALUE]]),0)</f>
        <v>615</v>
      </c>
      <c r="G1398" s="1"/>
      <c r="H1398" s="7"/>
    </row>
    <row r="1399" spans="1:8" ht="12.5" x14ac:dyDescent="0.25">
      <c r="A1399" s="1">
        <v>74</v>
      </c>
      <c r="B1399" s="2">
        <v>41157</v>
      </c>
      <c r="C1399" s="4" t="s">
        <v>84</v>
      </c>
      <c r="D1399" s="1">
        <v>450</v>
      </c>
      <c r="E1399" s="1">
        <f>IFERROR(VALUE(UseTable[[#This Row],[LAB_VALUE]]),0)</f>
        <v>450</v>
      </c>
      <c r="G1399" s="1"/>
      <c r="H1399" s="7"/>
    </row>
    <row r="1400" spans="1:8" ht="12.5" x14ac:dyDescent="0.25">
      <c r="A1400" s="1">
        <v>74</v>
      </c>
      <c r="B1400" s="2">
        <v>41185</v>
      </c>
      <c r="C1400" s="4" t="s">
        <v>84</v>
      </c>
      <c r="D1400" s="1">
        <v>666</v>
      </c>
      <c r="E1400" s="1">
        <f>IFERROR(VALUE(UseTable[[#This Row],[LAB_VALUE]]),0)</f>
        <v>666</v>
      </c>
      <c r="G1400" s="1"/>
      <c r="H1400" s="7"/>
    </row>
    <row r="1401" spans="1:8" ht="12.5" x14ac:dyDescent="0.25">
      <c r="A1401" s="1">
        <v>74</v>
      </c>
      <c r="B1401" s="2">
        <v>41220</v>
      </c>
      <c r="C1401" s="4" t="s">
        <v>84</v>
      </c>
      <c r="D1401" s="1">
        <v>603</v>
      </c>
      <c r="E1401" s="1">
        <f>IFERROR(VALUE(UseTable[[#This Row],[LAB_VALUE]]),0)</f>
        <v>603</v>
      </c>
      <c r="G1401" s="1"/>
      <c r="H1401" s="7"/>
    </row>
    <row r="1402" spans="1:8" ht="12.5" x14ac:dyDescent="0.25">
      <c r="A1402" s="1">
        <v>74</v>
      </c>
      <c r="B1402" s="2">
        <v>41248</v>
      </c>
      <c r="C1402" s="4" t="s">
        <v>84</v>
      </c>
      <c r="D1402" s="1">
        <v>510</v>
      </c>
      <c r="E1402" s="1">
        <f>IFERROR(VALUE(UseTable[[#This Row],[LAB_VALUE]]),0)</f>
        <v>510</v>
      </c>
      <c r="G1402" s="1"/>
      <c r="H1402" s="7"/>
    </row>
    <row r="1403" spans="1:8" ht="12.5" x14ac:dyDescent="0.25">
      <c r="A1403" s="1">
        <v>74</v>
      </c>
      <c r="B1403" s="2">
        <v>41096</v>
      </c>
      <c r="C1403" s="4" t="s">
        <v>85</v>
      </c>
      <c r="D1403" s="1">
        <v>9.9</v>
      </c>
      <c r="E1403" s="1">
        <f>IFERROR(VALUE(UseTable[[#This Row],[LAB_VALUE]]),0)</f>
        <v>9.9</v>
      </c>
      <c r="G1403" s="1"/>
      <c r="H1403" s="7"/>
    </row>
    <row r="1404" spans="1:8" ht="12.5" x14ac:dyDescent="0.25">
      <c r="A1404" s="1">
        <v>74</v>
      </c>
      <c r="B1404" s="2">
        <v>41110</v>
      </c>
      <c r="C1404" s="4" t="s">
        <v>85</v>
      </c>
      <c r="D1404" s="1">
        <v>8.6</v>
      </c>
      <c r="E1404" s="1">
        <f>IFERROR(VALUE(UseTable[[#This Row],[LAB_VALUE]]),0)</f>
        <v>8.6</v>
      </c>
      <c r="G1404" s="1"/>
      <c r="H1404" s="7"/>
    </row>
    <row r="1405" spans="1:8" ht="12.5" x14ac:dyDescent="0.25">
      <c r="A1405" s="1">
        <v>74</v>
      </c>
      <c r="B1405" s="2">
        <v>41122</v>
      </c>
      <c r="C1405" s="4" t="s">
        <v>85</v>
      </c>
      <c r="D1405" s="1">
        <v>8.8000000000000007</v>
      </c>
      <c r="E1405" s="1">
        <f>IFERROR(VALUE(UseTable[[#This Row],[LAB_VALUE]]),0)</f>
        <v>8.8000000000000007</v>
      </c>
      <c r="G1405" s="1"/>
      <c r="H1405" s="7"/>
    </row>
    <row r="1406" spans="1:8" ht="12.5" x14ac:dyDescent="0.25">
      <c r="A1406" s="1">
        <v>74</v>
      </c>
      <c r="B1406" s="2">
        <v>41136</v>
      </c>
      <c r="C1406" s="4" t="s">
        <v>85</v>
      </c>
      <c r="D1406" s="1">
        <v>9.1</v>
      </c>
      <c r="E1406" s="1">
        <f>IFERROR(VALUE(UseTable[[#This Row],[LAB_VALUE]]),0)</f>
        <v>9.1</v>
      </c>
      <c r="G1406" s="1"/>
      <c r="H1406" s="7"/>
    </row>
    <row r="1407" spans="1:8" ht="12.5" x14ac:dyDescent="0.25">
      <c r="A1407" s="1">
        <v>74</v>
      </c>
      <c r="B1407" s="2">
        <v>41157</v>
      </c>
      <c r="C1407" s="4" t="s">
        <v>85</v>
      </c>
      <c r="D1407" s="1">
        <v>9.8000000000000007</v>
      </c>
      <c r="E1407" s="1">
        <f>IFERROR(VALUE(UseTable[[#This Row],[LAB_VALUE]]),0)</f>
        <v>9.8000000000000007</v>
      </c>
      <c r="G1407" s="1"/>
      <c r="H1407" s="7"/>
    </row>
    <row r="1408" spans="1:8" ht="12.5" x14ac:dyDescent="0.25">
      <c r="A1408" s="1">
        <v>74</v>
      </c>
      <c r="B1408" s="2">
        <v>41171</v>
      </c>
      <c r="C1408" s="4" t="s">
        <v>85</v>
      </c>
      <c r="D1408" s="1">
        <v>10.1</v>
      </c>
      <c r="E1408" s="1">
        <f>IFERROR(VALUE(UseTable[[#This Row],[LAB_VALUE]]),0)</f>
        <v>10.1</v>
      </c>
      <c r="G1408" s="1"/>
      <c r="H1408" s="7"/>
    </row>
    <row r="1409" spans="1:8" ht="12.5" x14ac:dyDescent="0.25">
      <c r="A1409" s="1">
        <v>74</v>
      </c>
      <c r="B1409" s="2">
        <v>41185</v>
      </c>
      <c r="C1409" s="4" t="s">
        <v>85</v>
      </c>
      <c r="D1409" s="1">
        <v>9.6</v>
      </c>
      <c r="E1409" s="1">
        <f>IFERROR(VALUE(UseTable[[#This Row],[LAB_VALUE]]),0)</f>
        <v>9.6</v>
      </c>
      <c r="G1409" s="1"/>
      <c r="H1409" s="7"/>
    </row>
    <row r="1410" spans="1:8" ht="12.5" x14ac:dyDescent="0.25">
      <c r="A1410" s="1">
        <v>74</v>
      </c>
      <c r="B1410" s="2">
        <v>41199</v>
      </c>
      <c r="C1410" s="4" t="s">
        <v>85</v>
      </c>
      <c r="D1410" s="1">
        <v>10.3</v>
      </c>
      <c r="E1410" s="1">
        <f>IFERROR(VALUE(UseTable[[#This Row],[LAB_VALUE]]),0)</f>
        <v>10.3</v>
      </c>
      <c r="G1410" s="1"/>
      <c r="H1410" s="7"/>
    </row>
    <row r="1411" spans="1:8" ht="12.5" x14ac:dyDescent="0.25">
      <c r="A1411" s="1">
        <v>74</v>
      </c>
      <c r="B1411" s="2">
        <v>41220</v>
      </c>
      <c r="C1411" s="4" t="s">
        <v>85</v>
      </c>
      <c r="D1411" s="1">
        <v>10.1</v>
      </c>
      <c r="E1411" s="1">
        <f>IFERROR(VALUE(UseTable[[#This Row],[LAB_VALUE]]),0)</f>
        <v>10.1</v>
      </c>
      <c r="G1411" s="1"/>
      <c r="H1411" s="7"/>
    </row>
    <row r="1412" spans="1:8" ht="12.5" x14ac:dyDescent="0.25">
      <c r="A1412" s="1">
        <v>74</v>
      </c>
      <c r="B1412" s="2">
        <v>41233</v>
      </c>
      <c r="C1412" s="4" t="s">
        <v>85</v>
      </c>
      <c r="D1412" s="1">
        <v>9.9</v>
      </c>
      <c r="E1412" s="1">
        <f>IFERROR(VALUE(UseTable[[#This Row],[LAB_VALUE]]),0)</f>
        <v>9.9</v>
      </c>
      <c r="G1412" s="1"/>
      <c r="H1412" s="7"/>
    </row>
    <row r="1413" spans="1:8" ht="12.5" x14ac:dyDescent="0.25">
      <c r="A1413" s="1">
        <v>74</v>
      </c>
      <c r="B1413" s="2">
        <v>41248</v>
      </c>
      <c r="C1413" s="4" t="s">
        <v>85</v>
      </c>
      <c r="D1413" s="1">
        <v>10.3</v>
      </c>
      <c r="E1413" s="1">
        <f>IFERROR(VALUE(UseTable[[#This Row],[LAB_VALUE]]),0)</f>
        <v>10.3</v>
      </c>
      <c r="G1413" s="1"/>
      <c r="H1413" s="7"/>
    </row>
    <row r="1414" spans="1:8" ht="12.5" x14ac:dyDescent="0.25">
      <c r="A1414" s="1">
        <v>74</v>
      </c>
      <c r="B1414" s="2">
        <v>41096</v>
      </c>
      <c r="C1414" s="4" t="s">
        <v>86</v>
      </c>
      <c r="D1414" s="1">
        <v>27</v>
      </c>
      <c r="E1414" s="1">
        <f>IFERROR(VALUE(UseTable[[#This Row],[LAB_VALUE]]),0)</f>
        <v>27</v>
      </c>
      <c r="G1414" s="1"/>
      <c r="H1414" s="7"/>
    </row>
    <row r="1415" spans="1:8" ht="12.5" x14ac:dyDescent="0.25">
      <c r="A1415" s="1">
        <v>74</v>
      </c>
      <c r="B1415" s="2">
        <v>41122</v>
      </c>
      <c r="C1415" s="4" t="s">
        <v>86</v>
      </c>
      <c r="D1415" s="1">
        <v>25</v>
      </c>
      <c r="E1415" s="1">
        <f>IFERROR(VALUE(UseTable[[#This Row],[LAB_VALUE]]),0)</f>
        <v>25</v>
      </c>
      <c r="G1415" s="1"/>
      <c r="H1415" s="7"/>
    </row>
    <row r="1416" spans="1:8" ht="12.5" x14ac:dyDescent="0.25">
      <c r="A1416" s="1">
        <v>74</v>
      </c>
      <c r="B1416" s="2">
        <v>41157</v>
      </c>
      <c r="C1416" s="4" t="s">
        <v>86</v>
      </c>
      <c r="D1416" s="1">
        <v>21</v>
      </c>
      <c r="E1416" s="1">
        <f>IFERROR(VALUE(UseTable[[#This Row],[LAB_VALUE]]),0)</f>
        <v>21</v>
      </c>
      <c r="G1416" s="1"/>
      <c r="H1416" s="7"/>
    </row>
    <row r="1417" spans="1:8" ht="12.5" x14ac:dyDescent="0.25">
      <c r="A1417" s="1">
        <v>74</v>
      </c>
      <c r="B1417" s="2">
        <v>41185</v>
      </c>
      <c r="C1417" s="4" t="s">
        <v>86</v>
      </c>
      <c r="D1417" s="1">
        <v>31</v>
      </c>
      <c r="E1417" s="1">
        <f>IFERROR(VALUE(UseTable[[#This Row],[LAB_VALUE]]),0)</f>
        <v>31</v>
      </c>
      <c r="G1417" s="1"/>
      <c r="H1417" s="7"/>
    </row>
    <row r="1418" spans="1:8" ht="12.5" x14ac:dyDescent="0.25">
      <c r="A1418" s="1">
        <v>74</v>
      </c>
      <c r="B1418" s="2">
        <v>41220</v>
      </c>
      <c r="C1418" s="4" t="s">
        <v>86</v>
      </c>
      <c r="D1418" s="1">
        <v>33</v>
      </c>
      <c r="E1418" s="1">
        <f>IFERROR(VALUE(UseTable[[#This Row],[LAB_VALUE]]),0)</f>
        <v>33</v>
      </c>
      <c r="G1418" s="1"/>
      <c r="H1418" s="7"/>
    </row>
    <row r="1419" spans="1:8" ht="12.5" x14ac:dyDescent="0.25">
      <c r="A1419" s="1">
        <v>74</v>
      </c>
      <c r="B1419" s="2">
        <v>41248</v>
      </c>
      <c r="C1419" s="4" t="s">
        <v>86</v>
      </c>
      <c r="D1419" s="1">
        <v>35</v>
      </c>
      <c r="E1419" s="1">
        <f>IFERROR(VALUE(UseTable[[#This Row],[LAB_VALUE]]),0)</f>
        <v>35</v>
      </c>
      <c r="G1419" s="1"/>
      <c r="H1419" s="7"/>
    </row>
    <row r="1420" spans="1:8" ht="12.5" x14ac:dyDescent="0.25">
      <c r="A1420" s="1">
        <v>75</v>
      </c>
      <c r="B1420" s="2">
        <v>41102</v>
      </c>
      <c r="C1420" s="4" t="s">
        <v>84</v>
      </c>
      <c r="D1420" s="1">
        <v>263</v>
      </c>
      <c r="E1420" s="1">
        <f>IFERROR(VALUE(UseTable[[#This Row],[LAB_VALUE]]),0)</f>
        <v>263</v>
      </c>
      <c r="G1420" s="1"/>
      <c r="H1420" s="7"/>
    </row>
    <row r="1421" spans="1:8" ht="12.5" x14ac:dyDescent="0.25">
      <c r="A1421" s="1">
        <v>75</v>
      </c>
      <c r="B1421" s="2">
        <v>41123</v>
      </c>
      <c r="C1421" s="4" t="s">
        <v>84</v>
      </c>
      <c r="D1421" s="1">
        <v>280</v>
      </c>
      <c r="E1421" s="1">
        <f>IFERROR(VALUE(UseTable[[#This Row],[LAB_VALUE]]),0)</f>
        <v>280</v>
      </c>
      <c r="G1421" s="1"/>
      <c r="H1421" s="7"/>
    </row>
    <row r="1422" spans="1:8" ht="12.5" x14ac:dyDescent="0.25">
      <c r="A1422" s="1">
        <v>75</v>
      </c>
      <c r="B1422" s="2">
        <v>41157</v>
      </c>
      <c r="C1422" s="4" t="s">
        <v>84</v>
      </c>
      <c r="D1422" s="1">
        <v>218</v>
      </c>
      <c r="E1422" s="1">
        <f>IFERROR(VALUE(UseTable[[#This Row],[LAB_VALUE]]),0)</f>
        <v>218</v>
      </c>
      <c r="G1422" s="1"/>
      <c r="H1422" s="7"/>
    </row>
    <row r="1423" spans="1:8" ht="12.5" x14ac:dyDescent="0.25">
      <c r="A1423" s="1">
        <v>75</v>
      </c>
      <c r="B1423" s="2">
        <v>41186</v>
      </c>
      <c r="C1423" s="4" t="s">
        <v>84</v>
      </c>
      <c r="D1423" s="1">
        <v>443</v>
      </c>
      <c r="E1423" s="1">
        <f>IFERROR(VALUE(UseTable[[#This Row],[LAB_VALUE]]),0)</f>
        <v>443</v>
      </c>
      <c r="G1423" s="1"/>
      <c r="H1423" s="7"/>
    </row>
    <row r="1424" spans="1:8" ht="12.5" x14ac:dyDescent="0.25">
      <c r="A1424" s="1">
        <v>75</v>
      </c>
      <c r="B1424" s="2">
        <v>41230</v>
      </c>
      <c r="C1424" s="4" t="s">
        <v>84</v>
      </c>
      <c r="D1424" s="1">
        <v>576</v>
      </c>
      <c r="E1424" s="1">
        <f>IFERROR(VALUE(UseTable[[#This Row],[LAB_VALUE]]),0)</f>
        <v>576</v>
      </c>
      <c r="G1424" s="1"/>
      <c r="H1424" s="7"/>
    </row>
    <row r="1425" spans="1:8" ht="12.5" x14ac:dyDescent="0.25">
      <c r="A1425" s="1">
        <v>75</v>
      </c>
      <c r="B1425" s="2">
        <v>41102</v>
      </c>
      <c r="C1425" s="4" t="s">
        <v>85</v>
      </c>
      <c r="D1425" s="1">
        <v>8.3000000000000007</v>
      </c>
      <c r="E1425" s="1">
        <f>IFERROR(VALUE(UseTable[[#This Row],[LAB_VALUE]]),0)</f>
        <v>8.3000000000000007</v>
      </c>
      <c r="G1425" s="1"/>
      <c r="H1425" s="7"/>
    </row>
    <row r="1426" spans="1:8" ht="12.5" x14ac:dyDescent="0.25">
      <c r="A1426" s="1">
        <v>75</v>
      </c>
      <c r="B1426" s="2">
        <v>41109</v>
      </c>
      <c r="C1426" s="4" t="s">
        <v>85</v>
      </c>
      <c r="D1426" s="1">
        <v>8.6</v>
      </c>
      <c r="E1426" s="1">
        <f>IFERROR(VALUE(UseTable[[#This Row],[LAB_VALUE]]),0)</f>
        <v>8.6</v>
      </c>
      <c r="G1426" s="1"/>
      <c r="H1426" s="7"/>
    </row>
    <row r="1427" spans="1:8" ht="12.5" x14ac:dyDescent="0.25">
      <c r="A1427" s="1">
        <v>75</v>
      </c>
      <c r="B1427" s="2">
        <v>41123</v>
      </c>
      <c r="C1427" s="4" t="s">
        <v>85</v>
      </c>
      <c r="D1427" s="1">
        <v>9.1</v>
      </c>
      <c r="E1427" s="1">
        <f>IFERROR(VALUE(UseTable[[#This Row],[LAB_VALUE]]),0)</f>
        <v>9.1</v>
      </c>
      <c r="G1427" s="1"/>
      <c r="H1427" s="7"/>
    </row>
    <row r="1428" spans="1:8" ht="12.5" x14ac:dyDescent="0.25">
      <c r="A1428" s="1">
        <v>75</v>
      </c>
      <c r="B1428" s="2">
        <v>41137</v>
      </c>
      <c r="C1428" s="4" t="s">
        <v>85</v>
      </c>
      <c r="D1428" s="1">
        <v>10.1</v>
      </c>
      <c r="E1428" s="1">
        <f>IFERROR(VALUE(UseTable[[#This Row],[LAB_VALUE]]),0)</f>
        <v>10.1</v>
      </c>
      <c r="G1428" s="1"/>
      <c r="H1428" s="7"/>
    </row>
    <row r="1429" spans="1:8" ht="12.5" x14ac:dyDescent="0.25">
      <c r="A1429" s="1">
        <v>75</v>
      </c>
      <c r="B1429" s="2">
        <v>41157</v>
      </c>
      <c r="C1429" s="4" t="s">
        <v>85</v>
      </c>
      <c r="D1429" s="1">
        <v>10.5</v>
      </c>
      <c r="E1429" s="1">
        <f>IFERROR(VALUE(UseTable[[#This Row],[LAB_VALUE]]),0)</f>
        <v>10.5</v>
      </c>
      <c r="G1429" s="1"/>
      <c r="H1429" s="7"/>
    </row>
    <row r="1430" spans="1:8" ht="12.5" x14ac:dyDescent="0.25">
      <c r="A1430" s="1">
        <v>75</v>
      </c>
      <c r="B1430" s="2">
        <v>41172</v>
      </c>
      <c r="C1430" s="4" t="s">
        <v>85</v>
      </c>
      <c r="D1430" s="1">
        <v>9.6</v>
      </c>
      <c r="E1430" s="1">
        <f>IFERROR(VALUE(UseTable[[#This Row],[LAB_VALUE]]),0)</f>
        <v>9.6</v>
      </c>
      <c r="G1430" s="1"/>
      <c r="H1430" s="7"/>
    </row>
    <row r="1431" spans="1:8" ht="12.5" x14ac:dyDescent="0.25">
      <c r="A1431" s="1">
        <v>75</v>
      </c>
      <c r="B1431" s="2">
        <v>41186</v>
      </c>
      <c r="C1431" s="4" t="s">
        <v>85</v>
      </c>
      <c r="D1431" s="1">
        <v>9.6999999999999993</v>
      </c>
      <c r="E1431" s="1">
        <f>IFERROR(VALUE(UseTable[[#This Row],[LAB_VALUE]]),0)</f>
        <v>9.6999999999999993</v>
      </c>
      <c r="G1431" s="1"/>
      <c r="H1431" s="7"/>
    </row>
    <row r="1432" spans="1:8" ht="12.5" x14ac:dyDescent="0.25">
      <c r="A1432" s="1">
        <v>75</v>
      </c>
      <c r="B1432" s="2">
        <v>41200</v>
      </c>
      <c r="C1432" s="4" t="s">
        <v>85</v>
      </c>
      <c r="D1432" s="1">
        <v>9.1999999999999993</v>
      </c>
      <c r="E1432" s="1">
        <f>IFERROR(VALUE(UseTable[[#This Row],[LAB_VALUE]]),0)</f>
        <v>9.1999999999999993</v>
      </c>
      <c r="G1432" s="1"/>
      <c r="H1432" s="7"/>
    </row>
    <row r="1433" spans="1:8" ht="12.5" x14ac:dyDescent="0.25">
      <c r="A1433" s="1">
        <v>75</v>
      </c>
      <c r="B1433" s="2">
        <v>41230</v>
      </c>
      <c r="C1433" s="4" t="s">
        <v>85</v>
      </c>
      <c r="D1433" s="1">
        <v>9.8000000000000007</v>
      </c>
      <c r="E1433" s="1">
        <f>IFERROR(VALUE(UseTable[[#This Row],[LAB_VALUE]]),0)</f>
        <v>9.8000000000000007</v>
      </c>
      <c r="G1433" s="1"/>
      <c r="H1433" s="7"/>
    </row>
    <row r="1434" spans="1:8" ht="12.5" x14ac:dyDescent="0.25">
      <c r="A1434" s="1">
        <v>75</v>
      </c>
      <c r="B1434" s="2">
        <v>41102</v>
      </c>
      <c r="C1434" s="4" t="s">
        <v>86</v>
      </c>
      <c r="D1434" s="1">
        <v>15</v>
      </c>
      <c r="E1434" s="1">
        <f>IFERROR(VALUE(UseTable[[#This Row],[LAB_VALUE]]),0)</f>
        <v>15</v>
      </c>
      <c r="G1434" s="1"/>
      <c r="H1434" s="7"/>
    </row>
    <row r="1435" spans="1:8" ht="12.5" x14ac:dyDescent="0.25">
      <c r="A1435" s="1">
        <v>75</v>
      </c>
      <c r="B1435" s="2">
        <v>41123</v>
      </c>
      <c r="C1435" s="4" t="s">
        <v>86</v>
      </c>
      <c r="D1435" s="1">
        <v>15</v>
      </c>
      <c r="E1435" s="1">
        <f>IFERROR(VALUE(UseTable[[#This Row],[LAB_VALUE]]),0)</f>
        <v>15</v>
      </c>
      <c r="G1435" s="1"/>
      <c r="H1435" s="7"/>
    </row>
    <row r="1436" spans="1:8" ht="12.5" x14ac:dyDescent="0.25">
      <c r="A1436" s="1">
        <v>75</v>
      </c>
      <c r="B1436" s="2">
        <v>41157</v>
      </c>
      <c r="C1436" s="4" t="s">
        <v>86</v>
      </c>
      <c r="D1436" s="1">
        <v>13</v>
      </c>
      <c r="E1436" s="1">
        <f>IFERROR(VALUE(UseTable[[#This Row],[LAB_VALUE]]),0)</f>
        <v>13</v>
      </c>
      <c r="G1436" s="1"/>
      <c r="H1436" s="7"/>
    </row>
    <row r="1437" spans="1:8" ht="12.5" x14ac:dyDescent="0.25">
      <c r="A1437" s="1">
        <v>75</v>
      </c>
      <c r="B1437" s="2">
        <v>41186</v>
      </c>
      <c r="C1437" s="4" t="s">
        <v>86</v>
      </c>
      <c r="D1437" s="1">
        <v>16</v>
      </c>
      <c r="E1437" s="1">
        <f>IFERROR(VALUE(UseTable[[#This Row],[LAB_VALUE]]),0)</f>
        <v>16</v>
      </c>
      <c r="G1437" s="1"/>
      <c r="H1437" s="7"/>
    </row>
    <row r="1438" spans="1:8" ht="12.5" x14ac:dyDescent="0.25">
      <c r="A1438" s="1">
        <v>75</v>
      </c>
      <c r="B1438" s="2">
        <v>41230</v>
      </c>
      <c r="C1438" s="4" t="s">
        <v>86</v>
      </c>
      <c r="D1438" s="1">
        <v>21</v>
      </c>
      <c r="E1438" s="1">
        <f>IFERROR(VALUE(UseTable[[#This Row],[LAB_VALUE]]),0)</f>
        <v>21</v>
      </c>
      <c r="G1438" s="1"/>
      <c r="H1438" s="7"/>
    </row>
    <row r="1439" spans="1:8" ht="12.5" x14ac:dyDescent="0.25">
      <c r="A1439" s="1">
        <v>76</v>
      </c>
      <c r="B1439" s="2">
        <v>41209</v>
      </c>
      <c r="C1439" s="4" t="s">
        <v>84</v>
      </c>
      <c r="D1439" s="1">
        <v>1200</v>
      </c>
      <c r="E1439" s="1">
        <f>IFERROR(VALUE(UseTable[[#This Row],[LAB_VALUE]]),0)</f>
        <v>1200</v>
      </c>
      <c r="G1439" s="1"/>
      <c r="H1439" s="7"/>
    </row>
    <row r="1440" spans="1:8" ht="12.5" x14ac:dyDescent="0.25">
      <c r="A1440" s="1">
        <v>76</v>
      </c>
      <c r="B1440" s="2">
        <v>41221</v>
      </c>
      <c r="C1440" s="4" t="s">
        <v>84</v>
      </c>
      <c r="D1440" s="1">
        <v>854</v>
      </c>
      <c r="E1440" s="1">
        <f>IFERROR(VALUE(UseTable[[#This Row],[LAB_VALUE]]),0)</f>
        <v>854</v>
      </c>
      <c r="G1440" s="1"/>
      <c r="H1440" s="7"/>
    </row>
    <row r="1441" spans="1:8" ht="12.5" x14ac:dyDescent="0.25">
      <c r="A1441" s="1">
        <v>76</v>
      </c>
      <c r="B1441" s="2">
        <v>41209</v>
      </c>
      <c r="C1441" s="4" t="s">
        <v>85</v>
      </c>
      <c r="D1441" s="1">
        <v>7.8</v>
      </c>
      <c r="E1441" s="1">
        <f>IFERROR(VALUE(UseTable[[#This Row],[LAB_VALUE]]),0)</f>
        <v>7.8</v>
      </c>
      <c r="G1441" s="1"/>
      <c r="H1441" s="7"/>
    </row>
    <row r="1442" spans="1:8" ht="12.5" x14ac:dyDescent="0.25">
      <c r="A1442" s="1">
        <v>76</v>
      </c>
      <c r="B1442" s="2">
        <v>41221</v>
      </c>
      <c r="C1442" s="4" t="s">
        <v>85</v>
      </c>
      <c r="D1442" s="1">
        <v>8.5</v>
      </c>
      <c r="E1442" s="1">
        <f>IFERROR(VALUE(UseTable[[#This Row],[LAB_VALUE]]),0)</f>
        <v>8.5</v>
      </c>
      <c r="G1442" s="1"/>
      <c r="H1442" s="7"/>
    </row>
    <row r="1443" spans="1:8" ht="12.5" x14ac:dyDescent="0.25">
      <c r="A1443" s="1">
        <v>76</v>
      </c>
      <c r="B1443" s="2">
        <v>41232</v>
      </c>
      <c r="C1443" s="4" t="s">
        <v>85</v>
      </c>
      <c r="D1443" s="1">
        <v>10.6</v>
      </c>
      <c r="E1443" s="1">
        <f>IFERROR(VALUE(UseTable[[#This Row],[LAB_VALUE]]),0)</f>
        <v>10.6</v>
      </c>
      <c r="G1443" s="1"/>
      <c r="H1443" s="7"/>
    </row>
    <row r="1444" spans="1:8" ht="12.5" x14ac:dyDescent="0.25">
      <c r="A1444" s="1">
        <v>76</v>
      </c>
      <c r="B1444" s="2">
        <v>41209</v>
      </c>
      <c r="C1444" s="4" t="s">
        <v>86</v>
      </c>
      <c r="D1444" s="1">
        <v>30</v>
      </c>
      <c r="E1444" s="1">
        <f>IFERROR(VALUE(UseTable[[#This Row],[LAB_VALUE]]),0)</f>
        <v>30</v>
      </c>
      <c r="G1444" s="1"/>
      <c r="H1444" s="7"/>
    </row>
    <row r="1445" spans="1:8" ht="12.5" x14ac:dyDescent="0.25">
      <c r="A1445" s="1">
        <v>76</v>
      </c>
      <c r="B1445" s="2">
        <v>41221</v>
      </c>
      <c r="C1445" s="4" t="s">
        <v>86</v>
      </c>
      <c r="D1445" s="1">
        <v>27</v>
      </c>
      <c r="E1445" s="1">
        <f>IFERROR(VALUE(UseTable[[#This Row],[LAB_VALUE]]),0)</f>
        <v>27</v>
      </c>
      <c r="G1445" s="1"/>
      <c r="H1445" s="7"/>
    </row>
    <row r="1446" spans="1:8" ht="12.5" x14ac:dyDescent="0.25">
      <c r="A1446" s="1">
        <v>77</v>
      </c>
      <c r="B1446" s="2">
        <v>41093</v>
      </c>
      <c r="C1446" s="4" t="s">
        <v>84</v>
      </c>
      <c r="D1446" s="1">
        <v>573</v>
      </c>
      <c r="E1446" s="1">
        <f>IFERROR(VALUE(UseTable[[#This Row],[LAB_VALUE]]),0)</f>
        <v>573</v>
      </c>
      <c r="G1446" s="1"/>
      <c r="H1446" s="7"/>
    </row>
    <row r="1447" spans="1:8" ht="12.5" x14ac:dyDescent="0.25">
      <c r="A1447" s="1">
        <v>77</v>
      </c>
      <c r="B1447" s="2">
        <v>41125</v>
      </c>
      <c r="C1447" s="4" t="s">
        <v>84</v>
      </c>
      <c r="D1447" s="1">
        <v>328</v>
      </c>
      <c r="E1447" s="1">
        <f>IFERROR(VALUE(UseTable[[#This Row],[LAB_VALUE]]),0)</f>
        <v>328</v>
      </c>
      <c r="G1447" s="1"/>
      <c r="H1447" s="7"/>
    </row>
    <row r="1448" spans="1:8" ht="12.5" x14ac:dyDescent="0.25">
      <c r="A1448" s="1">
        <v>77</v>
      </c>
      <c r="B1448" s="2">
        <v>41159</v>
      </c>
      <c r="C1448" s="4" t="s">
        <v>84</v>
      </c>
      <c r="D1448" s="1">
        <v>854</v>
      </c>
      <c r="E1448" s="1">
        <f>IFERROR(VALUE(UseTable[[#This Row],[LAB_VALUE]]),0)</f>
        <v>854</v>
      </c>
      <c r="G1448" s="1"/>
      <c r="H1448" s="7"/>
    </row>
    <row r="1449" spans="1:8" ht="12.5" x14ac:dyDescent="0.25">
      <c r="A1449" s="1">
        <v>77</v>
      </c>
      <c r="B1449" s="2">
        <v>41183</v>
      </c>
      <c r="C1449" s="4" t="s">
        <v>84</v>
      </c>
      <c r="D1449" s="1">
        <v>866</v>
      </c>
      <c r="E1449" s="1">
        <f>IFERROR(VALUE(UseTable[[#This Row],[LAB_VALUE]]),0)</f>
        <v>866</v>
      </c>
      <c r="G1449" s="1"/>
      <c r="H1449" s="7"/>
    </row>
    <row r="1450" spans="1:8" ht="12.5" x14ac:dyDescent="0.25">
      <c r="A1450" s="1">
        <v>77</v>
      </c>
      <c r="B1450" s="2">
        <v>41218</v>
      </c>
      <c r="C1450" s="4" t="s">
        <v>84</v>
      </c>
      <c r="D1450" s="1">
        <v>899</v>
      </c>
      <c r="E1450" s="1">
        <f>IFERROR(VALUE(UseTable[[#This Row],[LAB_VALUE]]),0)</f>
        <v>899</v>
      </c>
      <c r="G1450" s="1"/>
      <c r="H1450" s="7"/>
    </row>
    <row r="1451" spans="1:8" ht="12.5" x14ac:dyDescent="0.25">
      <c r="A1451" s="1">
        <v>77</v>
      </c>
      <c r="B1451" s="2">
        <v>41246</v>
      </c>
      <c r="C1451" s="4" t="s">
        <v>84</v>
      </c>
      <c r="D1451" s="1">
        <v>779</v>
      </c>
      <c r="E1451" s="1">
        <f>IFERROR(VALUE(UseTable[[#This Row],[LAB_VALUE]]),0)</f>
        <v>779</v>
      </c>
      <c r="G1451" s="1"/>
      <c r="H1451" s="7"/>
    </row>
    <row r="1452" spans="1:8" ht="12.5" x14ac:dyDescent="0.25">
      <c r="A1452" s="1">
        <v>77</v>
      </c>
      <c r="B1452" s="2">
        <v>41093</v>
      </c>
      <c r="C1452" s="4" t="s">
        <v>85</v>
      </c>
      <c r="D1452" s="1">
        <v>11.9</v>
      </c>
      <c r="E1452" s="1">
        <f>IFERROR(VALUE(UseTable[[#This Row],[LAB_VALUE]]),0)</f>
        <v>11.9</v>
      </c>
      <c r="G1452" s="1"/>
      <c r="H1452" s="7"/>
    </row>
    <row r="1453" spans="1:8" ht="12.5" x14ac:dyDescent="0.25">
      <c r="A1453" s="1">
        <v>77</v>
      </c>
      <c r="B1453" s="2">
        <v>41104</v>
      </c>
      <c r="C1453" s="4" t="s">
        <v>85</v>
      </c>
      <c r="D1453" s="1">
        <v>11.1</v>
      </c>
      <c r="E1453" s="1">
        <f>IFERROR(VALUE(UseTable[[#This Row],[LAB_VALUE]]),0)</f>
        <v>11.1</v>
      </c>
      <c r="G1453" s="1"/>
      <c r="H1453" s="7"/>
    </row>
    <row r="1454" spans="1:8" ht="12.5" x14ac:dyDescent="0.25">
      <c r="A1454" s="1">
        <v>77</v>
      </c>
      <c r="B1454" s="2">
        <v>41111</v>
      </c>
      <c r="C1454" s="4" t="s">
        <v>85</v>
      </c>
      <c r="D1454" s="1">
        <v>10.6</v>
      </c>
      <c r="E1454" s="1">
        <f>IFERROR(VALUE(UseTable[[#This Row],[LAB_VALUE]]),0)</f>
        <v>10.6</v>
      </c>
      <c r="G1454" s="1"/>
      <c r="H1454" s="7"/>
    </row>
    <row r="1455" spans="1:8" ht="12.5" x14ac:dyDescent="0.25">
      <c r="A1455" s="1">
        <v>77</v>
      </c>
      <c r="B1455" s="2">
        <v>41125</v>
      </c>
      <c r="C1455" s="4" t="s">
        <v>85</v>
      </c>
      <c r="D1455" s="1">
        <v>11.1</v>
      </c>
      <c r="E1455" s="1">
        <f>IFERROR(VALUE(UseTable[[#This Row],[LAB_VALUE]]),0)</f>
        <v>11.1</v>
      </c>
      <c r="G1455" s="1"/>
      <c r="H1455" s="7"/>
    </row>
    <row r="1456" spans="1:8" ht="12.5" x14ac:dyDescent="0.25">
      <c r="A1456" s="1">
        <v>77</v>
      </c>
      <c r="B1456" s="2">
        <v>41135</v>
      </c>
      <c r="C1456" s="4" t="s">
        <v>85</v>
      </c>
      <c r="D1456" s="1">
        <v>11.6</v>
      </c>
      <c r="E1456" s="1">
        <f>IFERROR(VALUE(UseTable[[#This Row],[LAB_VALUE]]),0)</f>
        <v>11.6</v>
      </c>
      <c r="G1456" s="1"/>
      <c r="H1456" s="7"/>
    </row>
    <row r="1457" spans="1:8" ht="12.5" x14ac:dyDescent="0.25">
      <c r="A1457" s="1">
        <v>77</v>
      </c>
      <c r="B1457" s="2">
        <v>41142</v>
      </c>
      <c r="C1457" s="4" t="s">
        <v>85</v>
      </c>
      <c r="D1457" s="1">
        <v>12</v>
      </c>
      <c r="E1457" s="1">
        <f>IFERROR(VALUE(UseTable[[#This Row],[LAB_VALUE]]),0)</f>
        <v>12</v>
      </c>
      <c r="G1457" s="1"/>
      <c r="H1457" s="7"/>
    </row>
    <row r="1458" spans="1:8" ht="12.5" x14ac:dyDescent="0.25">
      <c r="A1458" s="1">
        <v>77</v>
      </c>
      <c r="B1458" s="2">
        <v>41159</v>
      </c>
      <c r="C1458" s="4" t="s">
        <v>85</v>
      </c>
      <c r="D1458" s="1">
        <v>11.5</v>
      </c>
      <c r="E1458" s="1">
        <f>IFERROR(VALUE(UseTable[[#This Row],[LAB_VALUE]]),0)</f>
        <v>11.5</v>
      </c>
      <c r="G1458" s="1"/>
      <c r="H1458" s="7"/>
    </row>
    <row r="1459" spans="1:8" ht="12.5" x14ac:dyDescent="0.25">
      <c r="A1459" s="1">
        <v>77</v>
      </c>
      <c r="B1459" s="2">
        <v>41173</v>
      </c>
      <c r="C1459" s="4" t="s">
        <v>85</v>
      </c>
      <c r="D1459" s="1">
        <v>11.1</v>
      </c>
      <c r="E1459" s="1">
        <f>IFERROR(VALUE(UseTable[[#This Row],[LAB_VALUE]]),0)</f>
        <v>11.1</v>
      </c>
      <c r="G1459" s="1"/>
      <c r="H1459" s="7"/>
    </row>
    <row r="1460" spans="1:8" ht="12.5" x14ac:dyDescent="0.25">
      <c r="A1460" s="1">
        <v>77</v>
      </c>
      <c r="B1460" s="2">
        <v>41183</v>
      </c>
      <c r="C1460" s="4" t="s">
        <v>85</v>
      </c>
      <c r="D1460" s="1">
        <v>12.3</v>
      </c>
      <c r="E1460" s="1">
        <f>IFERROR(VALUE(UseTable[[#This Row],[LAB_VALUE]]),0)</f>
        <v>12.3</v>
      </c>
      <c r="G1460" s="1"/>
      <c r="H1460" s="7"/>
    </row>
    <row r="1461" spans="1:8" ht="12.5" x14ac:dyDescent="0.25">
      <c r="A1461" s="1">
        <v>77</v>
      </c>
      <c r="B1461" s="2">
        <v>41201</v>
      </c>
      <c r="C1461" s="4" t="s">
        <v>85</v>
      </c>
      <c r="D1461" s="1">
        <v>10.8</v>
      </c>
      <c r="E1461" s="1">
        <f>IFERROR(VALUE(UseTable[[#This Row],[LAB_VALUE]]),0)</f>
        <v>10.8</v>
      </c>
      <c r="G1461" s="1"/>
      <c r="H1461" s="7"/>
    </row>
    <row r="1462" spans="1:8" ht="12.5" x14ac:dyDescent="0.25">
      <c r="A1462" s="1">
        <v>77</v>
      </c>
      <c r="B1462" s="2">
        <v>41218</v>
      </c>
      <c r="C1462" s="4" t="s">
        <v>85</v>
      </c>
      <c r="D1462" s="1">
        <v>9.9</v>
      </c>
      <c r="E1462" s="1">
        <f>IFERROR(VALUE(UseTable[[#This Row],[LAB_VALUE]]),0)</f>
        <v>9.9</v>
      </c>
      <c r="G1462" s="1"/>
      <c r="H1462" s="7"/>
    </row>
    <row r="1463" spans="1:8" ht="12.5" x14ac:dyDescent="0.25">
      <c r="A1463" s="1">
        <v>77</v>
      </c>
      <c r="B1463" s="2">
        <v>41236</v>
      </c>
      <c r="C1463" s="4" t="s">
        <v>85</v>
      </c>
      <c r="D1463" s="1">
        <v>8.6999999999999993</v>
      </c>
      <c r="E1463" s="1">
        <f>IFERROR(VALUE(UseTable[[#This Row],[LAB_VALUE]]),0)</f>
        <v>8.6999999999999993</v>
      </c>
      <c r="G1463" s="1"/>
      <c r="H1463" s="7"/>
    </row>
    <row r="1464" spans="1:8" ht="12.5" x14ac:dyDescent="0.25">
      <c r="A1464" s="1">
        <v>77</v>
      </c>
      <c r="B1464" s="2">
        <v>41246</v>
      </c>
      <c r="C1464" s="4" t="s">
        <v>85</v>
      </c>
      <c r="D1464" s="1">
        <v>9.1</v>
      </c>
      <c r="E1464" s="1">
        <f>IFERROR(VALUE(UseTable[[#This Row],[LAB_VALUE]]),0)</f>
        <v>9.1</v>
      </c>
      <c r="G1464" s="1"/>
      <c r="H1464" s="7"/>
    </row>
    <row r="1465" spans="1:8" ht="12.5" x14ac:dyDescent="0.25">
      <c r="A1465" s="1">
        <v>77</v>
      </c>
      <c r="B1465" s="2">
        <v>41093</v>
      </c>
      <c r="C1465" s="4" t="s">
        <v>86</v>
      </c>
      <c r="D1465" s="1">
        <v>26</v>
      </c>
      <c r="E1465" s="1">
        <f>IFERROR(VALUE(UseTable[[#This Row],[LAB_VALUE]]),0)</f>
        <v>26</v>
      </c>
      <c r="G1465" s="1"/>
      <c r="H1465" s="7"/>
    </row>
    <row r="1466" spans="1:8" ht="12.5" x14ac:dyDescent="0.25">
      <c r="A1466" s="1">
        <v>77</v>
      </c>
      <c r="B1466" s="2">
        <v>41125</v>
      </c>
      <c r="C1466" s="4" t="s">
        <v>86</v>
      </c>
      <c r="D1466" s="1">
        <v>15</v>
      </c>
      <c r="E1466" s="1">
        <f>IFERROR(VALUE(UseTable[[#This Row],[LAB_VALUE]]),0)</f>
        <v>15</v>
      </c>
      <c r="G1466" s="1"/>
      <c r="H1466" s="7"/>
    </row>
    <row r="1467" spans="1:8" ht="12.5" x14ac:dyDescent="0.25">
      <c r="A1467" s="1">
        <v>77</v>
      </c>
      <c r="B1467" s="2">
        <v>41159</v>
      </c>
      <c r="C1467" s="4" t="s">
        <v>86</v>
      </c>
      <c r="D1467" s="1">
        <v>53</v>
      </c>
      <c r="E1467" s="1">
        <f>IFERROR(VALUE(UseTable[[#This Row],[LAB_VALUE]]),0)</f>
        <v>53</v>
      </c>
      <c r="G1467" s="1"/>
      <c r="H1467" s="7"/>
    </row>
    <row r="1468" spans="1:8" ht="12.5" x14ac:dyDescent="0.25">
      <c r="A1468" s="1">
        <v>77</v>
      </c>
      <c r="B1468" s="2">
        <v>41183</v>
      </c>
      <c r="C1468" s="4" t="s">
        <v>86</v>
      </c>
      <c r="D1468" s="1">
        <v>18</v>
      </c>
      <c r="E1468" s="1">
        <f>IFERROR(VALUE(UseTable[[#This Row],[LAB_VALUE]]),0)</f>
        <v>18</v>
      </c>
      <c r="G1468" s="1"/>
      <c r="H1468" s="7"/>
    </row>
    <row r="1469" spans="1:8" ht="12.5" x14ac:dyDescent="0.25">
      <c r="A1469" s="1">
        <v>77</v>
      </c>
      <c r="B1469" s="2">
        <v>41218</v>
      </c>
      <c r="C1469" s="4" t="s">
        <v>86</v>
      </c>
      <c r="D1469" s="1">
        <v>45</v>
      </c>
      <c r="E1469" s="1">
        <f>IFERROR(VALUE(UseTable[[#This Row],[LAB_VALUE]]),0)</f>
        <v>45</v>
      </c>
      <c r="G1469" s="1"/>
      <c r="H1469" s="7"/>
    </row>
    <row r="1470" spans="1:8" ht="12.5" x14ac:dyDescent="0.25">
      <c r="A1470" s="1">
        <v>77</v>
      </c>
      <c r="B1470" s="2">
        <v>41246</v>
      </c>
      <c r="C1470" s="4" t="s">
        <v>86</v>
      </c>
      <c r="D1470" s="1">
        <v>34</v>
      </c>
      <c r="E1470" s="1">
        <f>IFERROR(VALUE(UseTable[[#This Row],[LAB_VALUE]]),0)</f>
        <v>34</v>
      </c>
      <c r="G1470" s="1"/>
      <c r="H1470" s="7"/>
    </row>
    <row r="1471" spans="1:8" ht="12.5" x14ac:dyDescent="0.25">
      <c r="A1471" s="1">
        <v>78</v>
      </c>
      <c r="B1471" s="2">
        <v>41094</v>
      </c>
      <c r="C1471" s="4" t="s">
        <v>84</v>
      </c>
      <c r="D1471" s="1">
        <v>457</v>
      </c>
      <c r="E1471" s="1">
        <f>IFERROR(VALUE(UseTable[[#This Row],[LAB_VALUE]]),0)</f>
        <v>457</v>
      </c>
      <c r="G1471" s="1"/>
      <c r="H1471" s="7"/>
    </row>
    <row r="1472" spans="1:8" ht="12.5" x14ac:dyDescent="0.25">
      <c r="A1472" s="1">
        <v>78</v>
      </c>
      <c r="B1472" s="2">
        <v>41122</v>
      </c>
      <c r="C1472" s="4" t="s">
        <v>84</v>
      </c>
      <c r="D1472" s="1">
        <v>477</v>
      </c>
      <c r="E1472" s="1">
        <f>IFERROR(VALUE(UseTable[[#This Row],[LAB_VALUE]]),0)</f>
        <v>477</v>
      </c>
      <c r="G1472" s="1"/>
      <c r="H1472" s="7"/>
    </row>
    <row r="1473" spans="1:8" ht="12.5" x14ac:dyDescent="0.25">
      <c r="A1473" s="1">
        <v>78</v>
      </c>
      <c r="B1473" s="2">
        <v>41218</v>
      </c>
      <c r="C1473" s="4" t="s">
        <v>84</v>
      </c>
      <c r="D1473" s="1">
        <v>1098</v>
      </c>
      <c r="E1473" s="1">
        <f>IFERROR(VALUE(UseTable[[#This Row],[LAB_VALUE]]),0)</f>
        <v>1098</v>
      </c>
      <c r="G1473" s="1"/>
      <c r="H1473" s="7"/>
    </row>
    <row r="1474" spans="1:8" ht="12.5" x14ac:dyDescent="0.25">
      <c r="A1474" s="1">
        <v>78</v>
      </c>
      <c r="B1474" s="2">
        <v>41094</v>
      </c>
      <c r="C1474" s="4" t="s">
        <v>85</v>
      </c>
      <c r="D1474" s="1">
        <v>11.5</v>
      </c>
      <c r="E1474" s="1">
        <f>IFERROR(VALUE(UseTable[[#This Row],[LAB_VALUE]]),0)</f>
        <v>11.5</v>
      </c>
      <c r="G1474" s="1"/>
      <c r="H1474" s="7"/>
    </row>
    <row r="1475" spans="1:8" ht="12.5" x14ac:dyDescent="0.25">
      <c r="A1475" s="1">
        <v>78</v>
      </c>
      <c r="B1475" s="2">
        <v>41122</v>
      </c>
      <c r="C1475" s="4" t="s">
        <v>85</v>
      </c>
      <c r="D1475" s="1">
        <v>11.3</v>
      </c>
      <c r="E1475" s="1">
        <f>IFERROR(VALUE(UseTable[[#This Row],[LAB_VALUE]]),0)</f>
        <v>11.3</v>
      </c>
      <c r="G1475" s="1"/>
      <c r="H1475" s="7"/>
    </row>
    <row r="1476" spans="1:8" ht="12.5" x14ac:dyDescent="0.25">
      <c r="A1476" s="1">
        <v>78</v>
      </c>
      <c r="B1476" s="2">
        <v>41136</v>
      </c>
      <c r="C1476" s="4" t="s">
        <v>85</v>
      </c>
      <c r="D1476" s="1">
        <v>11.6</v>
      </c>
      <c r="E1476" s="1">
        <f>IFERROR(VALUE(UseTable[[#This Row],[LAB_VALUE]]),0)</f>
        <v>11.6</v>
      </c>
      <c r="G1476" s="1"/>
      <c r="H1476" s="7"/>
    </row>
    <row r="1477" spans="1:8" ht="12.5" x14ac:dyDescent="0.25">
      <c r="A1477" s="1">
        <v>78</v>
      </c>
      <c r="B1477" s="2">
        <v>41143</v>
      </c>
      <c r="C1477" s="4" t="s">
        <v>85</v>
      </c>
      <c r="D1477" s="1">
        <v>11.9</v>
      </c>
      <c r="E1477" s="1">
        <f>IFERROR(VALUE(UseTable[[#This Row],[LAB_VALUE]]),0)</f>
        <v>11.9</v>
      </c>
      <c r="G1477" s="1"/>
      <c r="H1477" s="7"/>
    </row>
    <row r="1478" spans="1:8" ht="12.5" x14ac:dyDescent="0.25">
      <c r="A1478" s="1">
        <v>78</v>
      </c>
      <c r="B1478" s="2">
        <v>41218</v>
      </c>
      <c r="C1478" s="4" t="s">
        <v>85</v>
      </c>
      <c r="D1478" s="1">
        <v>11.5</v>
      </c>
      <c r="E1478" s="1">
        <f>IFERROR(VALUE(UseTable[[#This Row],[LAB_VALUE]]),0)</f>
        <v>11.5</v>
      </c>
      <c r="G1478" s="1"/>
      <c r="H1478" s="7"/>
    </row>
    <row r="1479" spans="1:8" ht="12.5" x14ac:dyDescent="0.25">
      <c r="A1479" s="1">
        <v>78</v>
      </c>
      <c r="B1479" s="2">
        <v>41236</v>
      </c>
      <c r="C1479" s="4" t="s">
        <v>85</v>
      </c>
      <c r="D1479" s="1">
        <v>10.4</v>
      </c>
      <c r="E1479" s="1">
        <f>IFERROR(VALUE(UseTable[[#This Row],[LAB_VALUE]]),0)</f>
        <v>10.4</v>
      </c>
      <c r="G1479" s="1"/>
      <c r="H1479" s="7"/>
    </row>
    <row r="1480" spans="1:8" ht="12.5" x14ac:dyDescent="0.25">
      <c r="A1480" s="1">
        <v>78</v>
      </c>
      <c r="B1480" s="2">
        <v>41094</v>
      </c>
      <c r="C1480" s="4" t="s">
        <v>86</v>
      </c>
      <c r="D1480" s="1">
        <v>24</v>
      </c>
      <c r="E1480" s="1">
        <f>IFERROR(VALUE(UseTable[[#This Row],[LAB_VALUE]]),0)</f>
        <v>24</v>
      </c>
      <c r="G1480" s="1"/>
      <c r="H1480" s="7"/>
    </row>
    <row r="1481" spans="1:8" ht="12.5" x14ac:dyDescent="0.25">
      <c r="A1481" s="1">
        <v>78</v>
      </c>
      <c r="B1481" s="2">
        <v>41122</v>
      </c>
      <c r="C1481" s="4" t="s">
        <v>86</v>
      </c>
      <c r="D1481" s="1">
        <v>19</v>
      </c>
      <c r="E1481" s="1">
        <f>IFERROR(VALUE(UseTable[[#This Row],[LAB_VALUE]]),0)</f>
        <v>19</v>
      </c>
      <c r="G1481" s="1"/>
      <c r="H1481" s="7"/>
    </row>
    <row r="1482" spans="1:8" ht="12.5" x14ac:dyDescent="0.25">
      <c r="A1482" s="1">
        <v>78</v>
      </c>
      <c r="B1482" s="2">
        <v>41218</v>
      </c>
      <c r="C1482" s="4" t="s">
        <v>86</v>
      </c>
      <c r="D1482" s="1">
        <v>19</v>
      </c>
      <c r="E1482" s="1">
        <f>IFERROR(VALUE(UseTable[[#This Row],[LAB_VALUE]]),0)</f>
        <v>19</v>
      </c>
      <c r="G1482" s="1"/>
      <c r="H1482" s="7"/>
    </row>
    <row r="1483" spans="1:8" ht="12.5" x14ac:dyDescent="0.25">
      <c r="A1483" s="1">
        <v>80</v>
      </c>
      <c r="B1483" s="2">
        <v>41094</v>
      </c>
      <c r="C1483" s="4" t="s">
        <v>84</v>
      </c>
      <c r="D1483" s="1">
        <v>942</v>
      </c>
      <c r="E1483" s="1">
        <f>IFERROR(VALUE(UseTable[[#This Row],[LAB_VALUE]]),0)</f>
        <v>942</v>
      </c>
      <c r="G1483" s="1"/>
      <c r="H1483" s="7"/>
    </row>
    <row r="1484" spans="1:8" ht="12.5" x14ac:dyDescent="0.25">
      <c r="A1484" s="1">
        <v>80</v>
      </c>
      <c r="B1484" s="2">
        <v>41122</v>
      </c>
      <c r="C1484" s="4" t="s">
        <v>84</v>
      </c>
      <c r="D1484" s="1">
        <v>843</v>
      </c>
      <c r="E1484" s="1">
        <f>IFERROR(VALUE(UseTable[[#This Row],[LAB_VALUE]]),0)</f>
        <v>843</v>
      </c>
      <c r="G1484" s="1"/>
      <c r="H1484" s="7"/>
    </row>
    <row r="1485" spans="1:8" ht="12.5" x14ac:dyDescent="0.25">
      <c r="A1485" s="1">
        <v>80</v>
      </c>
      <c r="B1485" s="2">
        <v>41157</v>
      </c>
      <c r="C1485" s="4" t="s">
        <v>84</v>
      </c>
      <c r="D1485" s="1">
        <v>712</v>
      </c>
      <c r="E1485" s="1">
        <f>IFERROR(VALUE(UseTable[[#This Row],[LAB_VALUE]]),0)</f>
        <v>712</v>
      </c>
      <c r="G1485" s="1"/>
      <c r="H1485" s="7"/>
    </row>
    <row r="1486" spans="1:8" ht="12.5" x14ac:dyDescent="0.25">
      <c r="A1486" s="1">
        <v>80</v>
      </c>
      <c r="B1486" s="2">
        <v>41094</v>
      </c>
      <c r="C1486" s="4" t="s">
        <v>85</v>
      </c>
      <c r="D1486" s="1">
        <v>11.4</v>
      </c>
      <c r="E1486" s="1">
        <f>IFERROR(VALUE(UseTable[[#This Row],[LAB_VALUE]]),0)</f>
        <v>11.4</v>
      </c>
      <c r="G1486" s="1"/>
      <c r="H1486" s="7"/>
    </row>
    <row r="1487" spans="1:8" ht="12.5" x14ac:dyDescent="0.25">
      <c r="A1487" s="1">
        <v>80</v>
      </c>
      <c r="B1487" s="2">
        <v>41108</v>
      </c>
      <c r="C1487" s="4" t="s">
        <v>85</v>
      </c>
      <c r="D1487" s="1">
        <v>11.4</v>
      </c>
      <c r="E1487" s="1">
        <f>IFERROR(VALUE(UseTable[[#This Row],[LAB_VALUE]]),0)</f>
        <v>11.4</v>
      </c>
      <c r="G1487" s="1"/>
      <c r="H1487" s="7"/>
    </row>
    <row r="1488" spans="1:8" ht="12.5" x14ac:dyDescent="0.25">
      <c r="A1488" s="1">
        <v>80</v>
      </c>
      <c r="B1488" s="2">
        <v>41122</v>
      </c>
      <c r="C1488" s="4" t="s">
        <v>85</v>
      </c>
      <c r="D1488" s="1">
        <v>11</v>
      </c>
      <c r="E1488" s="1">
        <f>IFERROR(VALUE(UseTable[[#This Row],[LAB_VALUE]]),0)</f>
        <v>11</v>
      </c>
      <c r="G1488" s="1"/>
      <c r="H1488" s="7"/>
    </row>
    <row r="1489" spans="1:8" ht="12.5" x14ac:dyDescent="0.25">
      <c r="A1489" s="1">
        <v>80</v>
      </c>
      <c r="B1489" s="2">
        <v>41157</v>
      </c>
      <c r="C1489" s="4" t="s">
        <v>85</v>
      </c>
      <c r="D1489" s="1">
        <v>9.9</v>
      </c>
      <c r="E1489" s="1">
        <f>IFERROR(VALUE(UseTable[[#This Row],[LAB_VALUE]]),0)</f>
        <v>9.9</v>
      </c>
      <c r="G1489" s="1"/>
      <c r="H1489" s="7"/>
    </row>
    <row r="1490" spans="1:8" ht="12.5" x14ac:dyDescent="0.25">
      <c r="A1490" s="1">
        <v>80</v>
      </c>
      <c r="B1490" s="2">
        <v>41094</v>
      </c>
      <c r="C1490" s="4" t="s">
        <v>86</v>
      </c>
      <c r="D1490" s="1">
        <v>24</v>
      </c>
      <c r="E1490" s="1">
        <f>IFERROR(VALUE(UseTable[[#This Row],[LAB_VALUE]]),0)</f>
        <v>24</v>
      </c>
      <c r="G1490" s="1"/>
      <c r="H1490" s="7"/>
    </row>
    <row r="1491" spans="1:8" ht="12.5" x14ac:dyDescent="0.25">
      <c r="A1491" s="1">
        <v>80</v>
      </c>
      <c r="B1491" s="2">
        <v>41122</v>
      </c>
      <c r="C1491" s="4" t="s">
        <v>86</v>
      </c>
      <c r="D1491" s="1">
        <v>13</v>
      </c>
      <c r="E1491" s="1">
        <f>IFERROR(VALUE(UseTable[[#This Row],[LAB_VALUE]]),0)</f>
        <v>13</v>
      </c>
      <c r="G1491" s="1"/>
      <c r="H1491" s="7"/>
    </row>
    <row r="1492" spans="1:8" ht="12.5" x14ac:dyDescent="0.25">
      <c r="A1492" s="1">
        <v>80</v>
      </c>
      <c r="B1492" s="2">
        <v>41157</v>
      </c>
      <c r="C1492" s="4" t="s">
        <v>86</v>
      </c>
      <c r="D1492" s="1">
        <v>36</v>
      </c>
      <c r="E1492" s="1">
        <f>IFERROR(VALUE(UseTable[[#This Row],[LAB_VALUE]]),0)</f>
        <v>36</v>
      </c>
      <c r="G1492" s="1"/>
      <c r="H1492" s="7"/>
    </row>
    <row r="1493" spans="1:8" ht="12.5" x14ac:dyDescent="0.25">
      <c r="A1493" s="1">
        <v>81</v>
      </c>
      <c r="B1493" s="2">
        <v>41095</v>
      </c>
      <c r="C1493" s="4" t="s">
        <v>84</v>
      </c>
      <c r="D1493" s="1">
        <v>1157</v>
      </c>
      <c r="E1493" s="1">
        <f>IFERROR(VALUE(UseTable[[#This Row],[LAB_VALUE]]),0)</f>
        <v>1157</v>
      </c>
      <c r="G1493" s="1"/>
      <c r="H1493" s="7"/>
    </row>
    <row r="1494" spans="1:8" ht="12.5" x14ac:dyDescent="0.25">
      <c r="A1494" s="1">
        <v>81</v>
      </c>
      <c r="B1494" s="2">
        <v>41123</v>
      </c>
      <c r="C1494" s="4" t="s">
        <v>84</v>
      </c>
      <c r="D1494" s="1">
        <v>1184</v>
      </c>
      <c r="E1494" s="1">
        <f>IFERROR(VALUE(UseTable[[#This Row],[LAB_VALUE]]),0)</f>
        <v>1184</v>
      </c>
      <c r="G1494" s="1"/>
      <c r="H1494" s="7"/>
    </row>
    <row r="1495" spans="1:8" ht="12.5" x14ac:dyDescent="0.25">
      <c r="A1495" s="1">
        <v>81</v>
      </c>
      <c r="B1495" s="2">
        <v>41156</v>
      </c>
      <c r="C1495" s="4" t="s">
        <v>84</v>
      </c>
      <c r="D1495" s="1">
        <v>869</v>
      </c>
      <c r="E1495" s="1">
        <f>IFERROR(VALUE(UseTable[[#This Row],[LAB_VALUE]]),0)</f>
        <v>869</v>
      </c>
      <c r="G1495" s="1"/>
      <c r="H1495" s="7"/>
    </row>
    <row r="1496" spans="1:8" ht="12.5" x14ac:dyDescent="0.25">
      <c r="A1496" s="1">
        <v>81</v>
      </c>
      <c r="B1496" s="2">
        <v>41186</v>
      </c>
      <c r="C1496" s="4" t="s">
        <v>84</v>
      </c>
      <c r="D1496" s="1">
        <v>630</v>
      </c>
      <c r="E1496" s="1">
        <f>IFERROR(VALUE(UseTable[[#This Row],[LAB_VALUE]]),0)</f>
        <v>630</v>
      </c>
      <c r="G1496" s="1"/>
      <c r="H1496" s="7"/>
    </row>
    <row r="1497" spans="1:8" ht="12.5" x14ac:dyDescent="0.25">
      <c r="A1497" s="1">
        <v>81</v>
      </c>
      <c r="B1497" s="2">
        <v>41221</v>
      </c>
      <c r="C1497" s="4" t="s">
        <v>84</v>
      </c>
      <c r="D1497" s="1">
        <v>492</v>
      </c>
      <c r="E1497" s="1">
        <f>IFERROR(VALUE(UseTable[[#This Row],[LAB_VALUE]]),0)</f>
        <v>492</v>
      </c>
      <c r="G1497" s="1"/>
      <c r="H1497" s="7"/>
    </row>
    <row r="1498" spans="1:8" ht="12.5" x14ac:dyDescent="0.25">
      <c r="A1498" s="1">
        <v>81</v>
      </c>
      <c r="B1498" s="2">
        <v>41095</v>
      </c>
      <c r="C1498" s="4" t="s">
        <v>85</v>
      </c>
      <c r="D1498" s="1">
        <v>9.6999999999999993</v>
      </c>
      <c r="E1498" s="1">
        <f>IFERROR(VALUE(UseTable[[#This Row],[LAB_VALUE]]),0)</f>
        <v>9.6999999999999993</v>
      </c>
      <c r="G1498" s="1"/>
      <c r="H1498" s="7"/>
    </row>
    <row r="1499" spans="1:8" ht="12.5" x14ac:dyDescent="0.25">
      <c r="A1499" s="1">
        <v>81</v>
      </c>
      <c r="B1499" s="2">
        <v>41109</v>
      </c>
      <c r="C1499" s="4" t="s">
        <v>85</v>
      </c>
      <c r="D1499" s="1">
        <v>9.4</v>
      </c>
      <c r="E1499" s="1">
        <f>IFERROR(VALUE(UseTable[[#This Row],[LAB_VALUE]]),0)</f>
        <v>9.4</v>
      </c>
      <c r="G1499" s="1"/>
      <c r="H1499" s="7"/>
    </row>
    <row r="1500" spans="1:8" ht="12.5" x14ac:dyDescent="0.25">
      <c r="A1500" s="1">
        <v>81</v>
      </c>
      <c r="B1500" s="2">
        <v>41123</v>
      </c>
      <c r="C1500" s="4" t="s">
        <v>85</v>
      </c>
      <c r="D1500" s="1">
        <v>9.3000000000000007</v>
      </c>
      <c r="E1500" s="1">
        <f>IFERROR(VALUE(UseTable[[#This Row],[LAB_VALUE]]),0)</f>
        <v>9.3000000000000007</v>
      </c>
      <c r="G1500" s="1"/>
      <c r="H1500" s="7"/>
    </row>
    <row r="1501" spans="1:8" ht="12.5" x14ac:dyDescent="0.25">
      <c r="A1501" s="1">
        <v>81</v>
      </c>
      <c r="B1501" s="2">
        <v>41137</v>
      </c>
      <c r="C1501" s="4" t="s">
        <v>85</v>
      </c>
      <c r="D1501" s="1">
        <v>9.5</v>
      </c>
      <c r="E1501" s="1">
        <f>IFERROR(VALUE(UseTable[[#This Row],[LAB_VALUE]]),0)</f>
        <v>9.5</v>
      </c>
      <c r="G1501" s="1"/>
      <c r="H1501" s="7"/>
    </row>
    <row r="1502" spans="1:8" ht="12.5" x14ac:dyDescent="0.25">
      <c r="A1502" s="1">
        <v>81</v>
      </c>
      <c r="B1502" s="2">
        <v>41156</v>
      </c>
      <c r="C1502" s="4" t="s">
        <v>85</v>
      </c>
      <c r="D1502" s="1">
        <v>9.6</v>
      </c>
      <c r="E1502" s="1">
        <f>IFERROR(VALUE(UseTable[[#This Row],[LAB_VALUE]]),0)</f>
        <v>9.6</v>
      </c>
      <c r="G1502" s="1"/>
      <c r="H1502" s="7"/>
    </row>
    <row r="1503" spans="1:8" ht="12.5" x14ac:dyDescent="0.25">
      <c r="A1503" s="1">
        <v>81</v>
      </c>
      <c r="B1503" s="2">
        <v>41172</v>
      </c>
      <c r="C1503" s="4" t="s">
        <v>85</v>
      </c>
      <c r="D1503" s="1">
        <v>10.7</v>
      </c>
      <c r="E1503" s="1">
        <f>IFERROR(VALUE(UseTable[[#This Row],[LAB_VALUE]]),0)</f>
        <v>10.7</v>
      </c>
      <c r="G1503" s="1"/>
      <c r="H1503" s="7"/>
    </row>
    <row r="1504" spans="1:8" ht="12.5" x14ac:dyDescent="0.25">
      <c r="A1504" s="1">
        <v>81</v>
      </c>
      <c r="B1504" s="2">
        <v>41186</v>
      </c>
      <c r="C1504" s="4" t="s">
        <v>85</v>
      </c>
      <c r="D1504" s="1">
        <v>11.5</v>
      </c>
      <c r="E1504" s="1">
        <f>IFERROR(VALUE(UseTable[[#This Row],[LAB_VALUE]]),0)</f>
        <v>11.5</v>
      </c>
      <c r="G1504" s="1"/>
      <c r="H1504" s="7"/>
    </row>
    <row r="1505" spans="1:8" ht="12.5" x14ac:dyDescent="0.25">
      <c r="A1505" s="1">
        <v>81</v>
      </c>
      <c r="B1505" s="2">
        <v>41200</v>
      </c>
      <c r="C1505" s="4" t="s">
        <v>85</v>
      </c>
      <c r="D1505" s="1">
        <v>11.5</v>
      </c>
      <c r="E1505" s="1">
        <f>IFERROR(VALUE(UseTable[[#This Row],[LAB_VALUE]]),0)</f>
        <v>11.5</v>
      </c>
      <c r="G1505" s="1"/>
      <c r="H1505" s="7"/>
    </row>
    <row r="1506" spans="1:8" ht="12.5" x14ac:dyDescent="0.25">
      <c r="A1506" s="1">
        <v>81</v>
      </c>
      <c r="B1506" s="2">
        <v>41221</v>
      </c>
      <c r="C1506" s="4" t="s">
        <v>85</v>
      </c>
      <c r="D1506" s="1">
        <v>10.9</v>
      </c>
      <c r="E1506" s="1">
        <f>IFERROR(VALUE(UseTable[[#This Row],[LAB_VALUE]]),0)</f>
        <v>10.9</v>
      </c>
      <c r="G1506" s="1"/>
      <c r="H1506" s="7"/>
    </row>
    <row r="1507" spans="1:8" ht="12.5" x14ac:dyDescent="0.25">
      <c r="A1507" s="1">
        <v>81</v>
      </c>
      <c r="B1507" s="2">
        <v>41232</v>
      </c>
      <c r="C1507" s="4" t="s">
        <v>85</v>
      </c>
      <c r="D1507" s="1">
        <v>10.6</v>
      </c>
      <c r="E1507" s="1">
        <f>IFERROR(VALUE(UseTable[[#This Row],[LAB_VALUE]]),0)</f>
        <v>10.6</v>
      </c>
      <c r="G1507" s="1"/>
      <c r="H1507" s="7"/>
    </row>
    <row r="1508" spans="1:8" ht="12.5" x14ac:dyDescent="0.25">
      <c r="A1508" s="1">
        <v>81</v>
      </c>
      <c r="B1508" s="2">
        <v>41095</v>
      </c>
      <c r="C1508" s="4" t="s">
        <v>86</v>
      </c>
      <c r="D1508" s="1">
        <v>22</v>
      </c>
      <c r="E1508" s="1">
        <f>IFERROR(VALUE(UseTable[[#This Row],[LAB_VALUE]]),0)</f>
        <v>22</v>
      </c>
      <c r="G1508" s="1"/>
      <c r="H1508" s="7"/>
    </row>
    <row r="1509" spans="1:8" ht="12.5" x14ac:dyDescent="0.25">
      <c r="A1509" s="1">
        <v>81</v>
      </c>
      <c r="B1509" s="2">
        <v>41123</v>
      </c>
      <c r="C1509" s="4" t="s">
        <v>86</v>
      </c>
      <c r="D1509" s="1">
        <v>25</v>
      </c>
      <c r="E1509" s="1">
        <f>IFERROR(VALUE(UseTable[[#This Row],[LAB_VALUE]]),0)</f>
        <v>25</v>
      </c>
      <c r="G1509" s="1"/>
      <c r="H1509" s="7"/>
    </row>
    <row r="1510" spans="1:8" ht="12.5" x14ac:dyDescent="0.25">
      <c r="A1510" s="1">
        <v>81</v>
      </c>
      <c r="B1510" s="2">
        <v>41156</v>
      </c>
      <c r="C1510" s="4" t="s">
        <v>86</v>
      </c>
      <c r="D1510" s="1">
        <v>22</v>
      </c>
      <c r="E1510" s="1">
        <f>IFERROR(VALUE(UseTable[[#This Row],[LAB_VALUE]]),0)</f>
        <v>22</v>
      </c>
      <c r="G1510" s="1"/>
      <c r="H1510" s="7"/>
    </row>
    <row r="1511" spans="1:8" ht="12.5" x14ac:dyDescent="0.25">
      <c r="A1511" s="1">
        <v>81</v>
      </c>
      <c r="B1511" s="2">
        <v>41186</v>
      </c>
      <c r="C1511" s="4" t="s">
        <v>86</v>
      </c>
      <c r="D1511" s="1">
        <v>36</v>
      </c>
      <c r="E1511" s="1">
        <f>IFERROR(VALUE(UseTable[[#This Row],[LAB_VALUE]]),0)</f>
        <v>36</v>
      </c>
      <c r="G1511" s="1"/>
      <c r="H1511" s="7"/>
    </row>
    <row r="1512" spans="1:8" ht="12.5" x14ac:dyDescent="0.25">
      <c r="A1512" s="1">
        <v>81</v>
      </c>
      <c r="B1512" s="2">
        <v>41221</v>
      </c>
      <c r="C1512" s="4" t="s">
        <v>86</v>
      </c>
      <c r="D1512" s="1">
        <v>44</v>
      </c>
      <c r="E1512" s="1">
        <f>IFERROR(VALUE(UseTable[[#This Row],[LAB_VALUE]]),0)</f>
        <v>44</v>
      </c>
      <c r="G1512" s="1"/>
      <c r="H1512" s="7"/>
    </row>
    <row r="1513" spans="1:8" ht="12.5" x14ac:dyDescent="0.25">
      <c r="A1513" s="1">
        <v>82</v>
      </c>
      <c r="B1513" s="2">
        <v>41094</v>
      </c>
      <c r="C1513" s="4" t="s">
        <v>84</v>
      </c>
      <c r="D1513" s="1">
        <v>604</v>
      </c>
      <c r="E1513" s="1">
        <f>IFERROR(VALUE(UseTable[[#This Row],[LAB_VALUE]]),0)</f>
        <v>604</v>
      </c>
      <c r="G1513" s="1"/>
      <c r="H1513" s="7"/>
    </row>
    <row r="1514" spans="1:8" ht="12.5" x14ac:dyDescent="0.25">
      <c r="A1514" s="1">
        <v>82</v>
      </c>
      <c r="B1514" s="2">
        <v>41122</v>
      </c>
      <c r="C1514" s="4" t="s">
        <v>84</v>
      </c>
      <c r="D1514" s="1">
        <v>631</v>
      </c>
      <c r="E1514" s="1">
        <f>IFERROR(VALUE(UseTable[[#This Row],[LAB_VALUE]]),0)</f>
        <v>631</v>
      </c>
      <c r="G1514" s="1"/>
      <c r="H1514" s="7"/>
    </row>
    <row r="1515" spans="1:8" ht="12.5" x14ac:dyDescent="0.25">
      <c r="A1515" s="1">
        <v>82</v>
      </c>
      <c r="B1515" s="2">
        <v>41157</v>
      </c>
      <c r="C1515" s="4" t="s">
        <v>84</v>
      </c>
      <c r="D1515" s="1">
        <v>540</v>
      </c>
      <c r="E1515" s="1">
        <f>IFERROR(VALUE(UseTable[[#This Row],[LAB_VALUE]]),0)</f>
        <v>540</v>
      </c>
      <c r="G1515" s="1"/>
      <c r="H1515" s="7"/>
    </row>
    <row r="1516" spans="1:8" ht="12.5" x14ac:dyDescent="0.25">
      <c r="A1516" s="1">
        <v>82</v>
      </c>
      <c r="B1516" s="2">
        <v>41185</v>
      </c>
      <c r="C1516" s="4" t="s">
        <v>84</v>
      </c>
      <c r="D1516" s="1">
        <v>527</v>
      </c>
      <c r="E1516" s="1">
        <f>IFERROR(VALUE(UseTable[[#This Row],[LAB_VALUE]]),0)</f>
        <v>527</v>
      </c>
      <c r="G1516" s="1"/>
      <c r="H1516" s="7"/>
    </row>
    <row r="1517" spans="1:8" ht="12.5" x14ac:dyDescent="0.25">
      <c r="A1517" s="1">
        <v>82</v>
      </c>
      <c r="B1517" s="2">
        <v>41220</v>
      </c>
      <c r="C1517" s="4" t="s">
        <v>84</v>
      </c>
      <c r="D1517" s="1">
        <v>811</v>
      </c>
      <c r="E1517" s="1">
        <f>IFERROR(VALUE(UseTable[[#This Row],[LAB_VALUE]]),0)</f>
        <v>811</v>
      </c>
      <c r="G1517" s="1"/>
      <c r="H1517" s="7"/>
    </row>
    <row r="1518" spans="1:8" ht="12.5" x14ac:dyDescent="0.25">
      <c r="A1518" s="1">
        <v>82</v>
      </c>
      <c r="B1518" s="2">
        <v>41248</v>
      </c>
      <c r="C1518" s="4" t="s">
        <v>84</v>
      </c>
      <c r="D1518" s="1">
        <v>415</v>
      </c>
      <c r="E1518" s="1">
        <f>IFERROR(VALUE(UseTable[[#This Row],[LAB_VALUE]]),0)</f>
        <v>415</v>
      </c>
      <c r="G1518" s="1"/>
      <c r="H1518" s="7"/>
    </row>
    <row r="1519" spans="1:8" ht="12.5" x14ac:dyDescent="0.25">
      <c r="A1519" s="1">
        <v>82</v>
      </c>
      <c r="B1519" s="2">
        <v>41094</v>
      </c>
      <c r="C1519" s="4" t="s">
        <v>85</v>
      </c>
      <c r="D1519" s="1">
        <v>11.3</v>
      </c>
      <c r="E1519" s="1">
        <f>IFERROR(VALUE(UseTable[[#This Row],[LAB_VALUE]]),0)</f>
        <v>11.3</v>
      </c>
      <c r="G1519" s="1"/>
      <c r="H1519" s="7"/>
    </row>
    <row r="1520" spans="1:8" ht="12.5" x14ac:dyDescent="0.25">
      <c r="A1520" s="1">
        <v>82</v>
      </c>
      <c r="B1520" s="2">
        <v>41108</v>
      </c>
      <c r="C1520" s="4" t="s">
        <v>85</v>
      </c>
      <c r="D1520" s="1">
        <v>11.3</v>
      </c>
      <c r="E1520" s="1">
        <f>IFERROR(VALUE(UseTable[[#This Row],[LAB_VALUE]]),0)</f>
        <v>11.3</v>
      </c>
      <c r="G1520" s="1"/>
      <c r="H1520" s="7"/>
    </row>
    <row r="1521" spans="1:8" ht="12.5" x14ac:dyDescent="0.25">
      <c r="A1521" s="1">
        <v>82</v>
      </c>
      <c r="B1521" s="2">
        <v>41122</v>
      </c>
      <c r="C1521" s="4" t="s">
        <v>85</v>
      </c>
      <c r="D1521" s="1">
        <v>11.6</v>
      </c>
      <c r="E1521" s="1">
        <f>IFERROR(VALUE(UseTable[[#This Row],[LAB_VALUE]]),0)</f>
        <v>11.6</v>
      </c>
      <c r="G1521" s="1"/>
      <c r="H1521" s="7"/>
    </row>
    <row r="1522" spans="1:8" ht="12.5" x14ac:dyDescent="0.25">
      <c r="A1522" s="1">
        <v>82</v>
      </c>
      <c r="B1522" s="2">
        <v>41129</v>
      </c>
      <c r="C1522" s="4" t="s">
        <v>85</v>
      </c>
      <c r="D1522" s="1">
        <v>11</v>
      </c>
      <c r="E1522" s="1">
        <f>IFERROR(VALUE(UseTable[[#This Row],[LAB_VALUE]]),0)</f>
        <v>11</v>
      </c>
      <c r="G1522" s="1"/>
      <c r="H1522" s="7"/>
    </row>
    <row r="1523" spans="1:8" ht="12.5" x14ac:dyDescent="0.25">
      <c r="A1523" s="1">
        <v>82</v>
      </c>
      <c r="B1523" s="2">
        <v>41136</v>
      </c>
      <c r="C1523" s="4" t="s">
        <v>85</v>
      </c>
      <c r="D1523" s="1">
        <v>10.3</v>
      </c>
      <c r="E1523" s="1">
        <f>IFERROR(VALUE(UseTable[[#This Row],[LAB_VALUE]]),0)</f>
        <v>10.3</v>
      </c>
      <c r="G1523" s="1"/>
      <c r="H1523" s="7"/>
    </row>
    <row r="1524" spans="1:8" ht="12.5" x14ac:dyDescent="0.25">
      <c r="A1524" s="1">
        <v>82</v>
      </c>
      <c r="B1524" s="2">
        <v>41157</v>
      </c>
      <c r="C1524" s="4" t="s">
        <v>85</v>
      </c>
      <c r="D1524" s="1">
        <v>10.4</v>
      </c>
      <c r="E1524" s="1">
        <f>IFERROR(VALUE(UseTable[[#This Row],[LAB_VALUE]]),0)</f>
        <v>10.4</v>
      </c>
      <c r="G1524" s="1"/>
      <c r="H1524" s="7"/>
    </row>
    <row r="1525" spans="1:8" ht="12.5" x14ac:dyDescent="0.25">
      <c r="A1525" s="1">
        <v>82</v>
      </c>
      <c r="B1525" s="2">
        <v>41171</v>
      </c>
      <c r="C1525" s="4" t="s">
        <v>85</v>
      </c>
      <c r="D1525" s="1">
        <v>11.2</v>
      </c>
      <c r="E1525" s="1">
        <f>IFERROR(VALUE(UseTable[[#This Row],[LAB_VALUE]]),0)</f>
        <v>11.2</v>
      </c>
      <c r="G1525" s="1"/>
      <c r="H1525" s="7"/>
    </row>
    <row r="1526" spans="1:8" ht="12.5" x14ac:dyDescent="0.25">
      <c r="A1526" s="1">
        <v>82</v>
      </c>
      <c r="B1526" s="2">
        <v>41185</v>
      </c>
      <c r="C1526" s="4" t="s">
        <v>85</v>
      </c>
      <c r="D1526" s="1">
        <v>10.8</v>
      </c>
      <c r="E1526" s="1">
        <f>IFERROR(VALUE(UseTable[[#This Row],[LAB_VALUE]]),0)</f>
        <v>10.8</v>
      </c>
      <c r="G1526" s="1"/>
      <c r="H1526" s="7"/>
    </row>
    <row r="1527" spans="1:8" ht="12.5" x14ac:dyDescent="0.25">
      <c r="A1527" s="1">
        <v>82</v>
      </c>
      <c r="B1527" s="2">
        <v>41199</v>
      </c>
      <c r="C1527" s="4" t="s">
        <v>85</v>
      </c>
      <c r="D1527" s="1">
        <v>10.7</v>
      </c>
      <c r="E1527" s="1">
        <f>IFERROR(VALUE(UseTable[[#This Row],[LAB_VALUE]]),0)</f>
        <v>10.7</v>
      </c>
      <c r="G1527" s="1"/>
      <c r="H1527" s="7"/>
    </row>
    <row r="1528" spans="1:8" ht="12.5" x14ac:dyDescent="0.25">
      <c r="A1528" s="1">
        <v>82</v>
      </c>
      <c r="B1528" s="2">
        <v>41220</v>
      </c>
      <c r="C1528" s="4" t="s">
        <v>85</v>
      </c>
      <c r="D1528" s="1">
        <v>10.9</v>
      </c>
      <c r="E1528" s="1">
        <f>IFERROR(VALUE(UseTable[[#This Row],[LAB_VALUE]]),0)</f>
        <v>10.9</v>
      </c>
      <c r="G1528" s="1"/>
      <c r="H1528" s="7"/>
    </row>
    <row r="1529" spans="1:8" ht="12.5" x14ac:dyDescent="0.25">
      <c r="A1529" s="1">
        <v>82</v>
      </c>
      <c r="B1529" s="2">
        <v>41233</v>
      </c>
      <c r="C1529" s="4" t="s">
        <v>85</v>
      </c>
      <c r="D1529" s="1">
        <v>9.4</v>
      </c>
      <c r="E1529" s="1">
        <f>IFERROR(VALUE(UseTable[[#This Row],[LAB_VALUE]]),0)</f>
        <v>9.4</v>
      </c>
      <c r="G1529" s="1"/>
      <c r="H1529" s="7"/>
    </row>
    <row r="1530" spans="1:8" ht="12.5" x14ac:dyDescent="0.25">
      <c r="A1530" s="1">
        <v>82</v>
      </c>
      <c r="B1530" s="2">
        <v>41248</v>
      </c>
      <c r="C1530" s="4" t="s">
        <v>85</v>
      </c>
      <c r="D1530" s="1">
        <v>10.5</v>
      </c>
      <c r="E1530" s="1">
        <f>IFERROR(VALUE(UseTable[[#This Row],[LAB_VALUE]]),0)</f>
        <v>10.5</v>
      </c>
      <c r="G1530" s="1"/>
      <c r="H1530" s="7"/>
    </row>
    <row r="1531" spans="1:8" ht="12.5" x14ac:dyDescent="0.25">
      <c r="A1531" s="1">
        <v>82</v>
      </c>
      <c r="B1531" s="2">
        <v>41094</v>
      </c>
      <c r="C1531" s="4" t="s">
        <v>86</v>
      </c>
      <c r="D1531" s="1">
        <v>34</v>
      </c>
      <c r="E1531" s="1">
        <f>IFERROR(VALUE(UseTable[[#This Row],[LAB_VALUE]]),0)</f>
        <v>34</v>
      </c>
      <c r="G1531" s="1"/>
      <c r="H1531" s="7"/>
    </row>
    <row r="1532" spans="1:8" ht="12.5" x14ac:dyDescent="0.25">
      <c r="A1532" s="1">
        <v>82</v>
      </c>
      <c r="B1532" s="2">
        <v>41122</v>
      </c>
      <c r="C1532" s="4" t="s">
        <v>86</v>
      </c>
      <c r="D1532" s="1">
        <v>24</v>
      </c>
      <c r="E1532" s="1">
        <f>IFERROR(VALUE(UseTable[[#This Row],[LAB_VALUE]]),0)</f>
        <v>24</v>
      </c>
      <c r="G1532" s="1"/>
      <c r="H1532" s="7"/>
    </row>
    <row r="1533" spans="1:8" ht="12.5" x14ac:dyDescent="0.25">
      <c r="A1533" s="1">
        <v>82</v>
      </c>
      <c r="B1533" s="2">
        <v>41157</v>
      </c>
      <c r="C1533" s="4" t="s">
        <v>86</v>
      </c>
      <c r="D1533" s="1">
        <v>22</v>
      </c>
      <c r="E1533" s="1">
        <f>IFERROR(VALUE(UseTable[[#This Row],[LAB_VALUE]]),0)</f>
        <v>22</v>
      </c>
      <c r="G1533" s="1"/>
      <c r="H1533" s="7"/>
    </row>
    <row r="1534" spans="1:8" ht="12.5" x14ac:dyDescent="0.25">
      <c r="A1534" s="1">
        <v>82</v>
      </c>
      <c r="B1534" s="2">
        <v>41185</v>
      </c>
      <c r="C1534" s="4" t="s">
        <v>86</v>
      </c>
      <c r="D1534" s="1">
        <v>29</v>
      </c>
      <c r="E1534" s="1">
        <f>IFERROR(VALUE(UseTable[[#This Row],[LAB_VALUE]]),0)</f>
        <v>29</v>
      </c>
      <c r="G1534" s="1"/>
      <c r="H1534" s="7"/>
    </row>
    <row r="1535" spans="1:8" ht="12.5" x14ac:dyDescent="0.25">
      <c r="A1535" s="1">
        <v>82</v>
      </c>
      <c r="B1535" s="2">
        <v>41220</v>
      </c>
      <c r="C1535" s="4" t="s">
        <v>86</v>
      </c>
      <c r="D1535" s="1">
        <v>30</v>
      </c>
      <c r="E1535" s="1">
        <f>IFERROR(VALUE(UseTable[[#This Row],[LAB_VALUE]]),0)</f>
        <v>30</v>
      </c>
      <c r="G1535" s="1"/>
      <c r="H1535" s="7"/>
    </row>
    <row r="1536" spans="1:8" ht="12.5" x14ac:dyDescent="0.25">
      <c r="A1536" s="1">
        <v>82</v>
      </c>
      <c r="B1536" s="2">
        <v>41248</v>
      </c>
      <c r="C1536" s="4" t="s">
        <v>86</v>
      </c>
      <c r="D1536" s="1">
        <v>20</v>
      </c>
      <c r="E1536" s="1">
        <f>IFERROR(VALUE(UseTable[[#This Row],[LAB_VALUE]]),0)</f>
        <v>20</v>
      </c>
      <c r="G1536" s="1"/>
      <c r="H1536" s="7"/>
    </row>
    <row r="1537" spans="1:8" ht="12.5" x14ac:dyDescent="0.25">
      <c r="A1537" s="1">
        <v>83</v>
      </c>
      <c r="B1537" s="2">
        <v>41157</v>
      </c>
      <c r="C1537" s="4" t="s">
        <v>84</v>
      </c>
      <c r="D1537" s="1">
        <v>959</v>
      </c>
      <c r="E1537" s="1">
        <f>IFERROR(VALUE(UseTable[[#This Row],[LAB_VALUE]]),0)</f>
        <v>959</v>
      </c>
      <c r="G1537" s="1"/>
      <c r="H1537" s="7"/>
    </row>
    <row r="1538" spans="1:8" ht="12.5" x14ac:dyDescent="0.25">
      <c r="A1538" s="1">
        <v>83</v>
      </c>
      <c r="B1538" s="2">
        <v>41185</v>
      </c>
      <c r="C1538" s="4" t="s">
        <v>84</v>
      </c>
      <c r="D1538" s="1">
        <v>934</v>
      </c>
      <c r="E1538" s="1">
        <f>IFERROR(VALUE(UseTable[[#This Row],[LAB_VALUE]]),0)</f>
        <v>934</v>
      </c>
      <c r="G1538" s="1"/>
      <c r="H1538" s="7"/>
    </row>
    <row r="1539" spans="1:8" ht="12.5" x14ac:dyDescent="0.25">
      <c r="A1539" s="1">
        <v>83</v>
      </c>
      <c r="B1539" s="2">
        <v>41220</v>
      </c>
      <c r="C1539" s="4" t="s">
        <v>84</v>
      </c>
      <c r="D1539" s="1">
        <v>1029</v>
      </c>
      <c r="E1539" s="1">
        <f>IFERROR(VALUE(UseTable[[#This Row],[LAB_VALUE]]),0)</f>
        <v>1029</v>
      </c>
      <c r="G1539" s="1"/>
      <c r="H1539" s="7"/>
    </row>
    <row r="1540" spans="1:8" ht="12.5" x14ac:dyDescent="0.25">
      <c r="A1540" s="1">
        <v>83</v>
      </c>
      <c r="B1540" s="2">
        <v>41248</v>
      </c>
      <c r="C1540" s="4" t="s">
        <v>84</v>
      </c>
      <c r="D1540" s="1">
        <v>968</v>
      </c>
      <c r="E1540" s="1">
        <f>IFERROR(VALUE(UseTable[[#This Row],[LAB_VALUE]]),0)</f>
        <v>968</v>
      </c>
      <c r="G1540" s="1"/>
      <c r="H1540" s="7"/>
    </row>
    <row r="1541" spans="1:8" ht="12.5" x14ac:dyDescent="0.25">
      <c r="A1541" s="1">
        <v>83</v>
      </c>
      <c r="B1541" s="2">
        <v>41136</v>
      </c>
      <c r="C1541" s="4" t="s">
        <v>85</v>
      </c>
      <c r="D1541" s="1">
        <v>9.6</v>
      </c>
      <c r="E1541" s="1">
        <f>IFERROR(VALUE(UseTable[[#This Row],[LAB_VALUE]]),0)</f>
        <v>9.6</v>
      </c>
      <c r="G1541" s="1"/>
      <c r="H1541" s="7"/>
    </row>
    <row r="1542" spans="1:8" ht="12.5" x14ac:dyDescent="0.25">
      <c r="A1542" s="1">
        <v>83</v>
      </c>
      <c r="B1542" s="2">
        <v>41157</v>
      </c>
      <c r="C1542" s="4" t="s">
        <v>85</v>
      </c>
      <c r="D1542" s="1">
        <v>10.4</v>
      </c>
      <c r="E1542" s="1">
        <f>IFERROR(VALUE(UseTable[[#This Row],[LAB_VALUE]]),0)</f>
        <v>10.4</v>
      </c>
      <c r="G1542" s="1"/>
      <c r="H1542" s="7"/>
    </row>
    <row r="1543" spans="1:8" ht="12.5" x14ac:dyDescent="0.25">
      <c r="A1543" s="1">
        <v>83</v>
      </c>
      <c r="B1543" s="2">
        <v>41171</v>
      </c>
      <c r="C1543" s="4" t="s">
        <v>85</v>
      </c>
      <c r="D1543" s="1">
        <v>11.1</v>
      </c>
      <c r="E1543" s="1">
        <f>IFERROR(VALUE(UseTable[[#This Row],[LAB_VALUE]]),0)</f>
        <v>11.1</v>
      </c>
      <c r="G1543" s="1"/>
      <c r="H1543" s="7"/>
    </row>
    <row r="1544" spans="1:8" ht="12.5" x14ac:dyDescent="0.25">
      <c r="A1544" s="1">
        <v>83</v>
      </c>
      <c r="B1544" s="2">
        <v>41185</v>
      </c>
      <c r="C1544" s="4" t="s">
        <v>85</v>
      </c>
      <c r="D1544" s="1">
        <v>13</v>
      </c>
      <c r="E1544" s="1">
        <f>IFERROR(VALUE(UseTable[[#This Row],[LAB_VALUE]]),0)</f>
        <v>13</v>
      </c>
      <c r="G1544" s="1"/>
      <c r="H1544" s="7"/>
    </row>
    <row r="1545" spans="1:8" ht="12.5" x14ac:dyDescent="0.25">
      <c r="A1545" s="1">
        <v>83</v>
      </c>
      <c r="B1545" s="2">
        <v>41192</v>
      </c>
      <c r="C1545" s="4" t="s">
        <v>85</v>
      </c>
      <c r="D1545" s="1">
        <v>12.9</v>
      </c>
      <c r="E1545" s="1">
        <f>IFERROR(VALUE(UseTable[[#This Row],[LAB_VALUE]]),0)</f>
        <v>12.9</v>
      </c>
      <c r="G1545" s="1"/>
      <c r="H1545" s="7"/>
    </row>
    <row r="1546" spans="1:8" ht="12.5" x14ac:dyDescent="0.25">
      <c r="A1546" s="1">
        <v>83</v>
      </c>
      <c r="B1546" s="2">
        <v>41199</v>
      </c>
      <c r="C1546" s="4" t="s">
        <v>85</v>
      </c>
      <c r="D1546" s="1">
        <v>12</v>
      </c>
      <c r="E1546" s="1">
        <f>IFERROR(VALUE(UseTable[[#This Row],[LAB_VALUE]]),0)</f>
        <v>12</v>
      </c>
      <c r="G1546" s="1"/>
      <c r="H1546" s="7"/>
    </row>
    <row r="1547" spans="1:8" ht="12.5" x14ac:dyDescent="0.25">
      <c r="A1547" s="1">
        <v>83</v>
      </c>
      <c r="B1547" s="2">
        <v>41220</v>
      </c>
      <c r="C1547" s="4" t="s">
        <v>85</v>
      </c>
      <c r="D1547" s="1">
        <v>10.7</v>
      </c>
      <c r="E1547" s="1">
        <f>IFERROR(VALUE(UseTable[[#This Row],[LAB_VALUE]]),0)</f>
        <v>10.7</v>
      </c>
      <c r="G1547" s="1"/>
      <c r="H1547" s="7"/>
    </row>
    <row r="1548" spans="1:8" ht="12.5" x14ac:dyDescent="0.25">
      <c r="A1548" s="1">
        <v>83</v>
      </c>
      <c r="B1548" s="2">
        <v>41233</v>
      </c>
      <c r="C1548" s="4" t="s">
        <v>85</v>
      </c>
      <c r="D1548" s="1">
        <v>10.1</v>
      </c>
      <c r="E1548" s="1">
        <f>IFERROR(VALUE(UseTable[[#This Row],[LAB_VALUE]]),0)</f>
        <v>10.1</v>
      </c>
      <c r="G1548" s="1"/>
      <c r="H1548" s="7"/>
    </row>
    <row r="1549" spans="1:8" ht="12.5" x14ac:dyDescent="0.25">
      <c r="A1549" s="1">
        <v>83</v>
      </c>
      <c r="B1549" s="2">
        <v>41248</v>
      </c>
      <c r="C1549" s="4" t="s">
        <v>85</v>
      </c>
      <c r="D1549" s="1">
        <v>10.1</v>
      </c>
      <c r="E1549" s="1">
        <f>IFERROR(VALUE(UseTable[[#This Row],[LAB_VALUE]]),0)</f>
        <v>10.1</v>
      </c>
      <c r="G1549" s="1"/>
      <c r="H1549" s="7"/>
    </row>
    <row r="1550" spans="1:8" ht="12.5" x14ac:dyDescent="0.25">
      <c r="A1550" s="1">
        <v>83</v>
      </c>
      <c r="B1550" s="2">
        <v>41157</v>
      </c>
      <c r="C1550" s="4" t="s">
        <v>86</v>
      </c>
      <c r="D1550" s="1">
        <v>31</v>
      </c>
      <c r="E1550" s="1">
        <f>IFERROR(VALUE(UseTable[[#This Row],[LAB_VALUE]]),0)</f>
        <v>31</v>
      </c>
      <c r="G1550" s="1"/>
      <c r="H1550" s="7"/>
    </row>
    <row r="1551" spans="1:8" ht="12.5" x14ac:dyDescent="0.25">
      <c r="A1551" s="1">
        <v>83</v>
      </c>
      <c r="B1551" s="2">
        <v>41185</v>
      </c>
      <c r="C1551" s="4" t="s">
        <v>86</v>
      </c>
      <c r="D1551" s="1">
        <v>49</v>
      </c>
      <c r="E1551" s="1">
        <f>IFERROR(VALUE(UseTable[[#This Row],[LAB_VALUE]]),0)</f>
        <v>49</v>
      </c>
      <c r="G1551" s="1"/>
      <c r="H1551" s="7"/>
    </row>
    <row r="1552" spans="1:8" ht="12.5" x14ac:dyDescent="0.25">
      <c r="A1552" s="1">
        <v>83</v>
      </c>
      <c r="B1552" s="2">
        <v>41220</v>
      </c>
      <c r="C1552" s="4" t="s">
        <v>86</v>
      </c>
      <c r="D1552" s="1">
        <v>88</v>
      </c>
      <c r="E1552" s="1">
        <f>IFERROR(VALUE(UseTable[[#This Row],[LAB_VALUE]]),0)</f>
        <v>88</v>
      </c>
      <c r="G1552" s="1"/>
      <c r="H1552" s="7"/>
    </row>
    <row r="1553" spans="1:8" ht="12.5" x14ac:dyDescent="0.25">
      <c r="A1553" s="1">
        <v>83</v>
      </c>
      <c r="B1553" s="2">
        <v>41248</v>
      </c>
      <c r="C1553" s="4" t="s">
        <v>86</v>
      </c>
      <c r="D1553" s="1">
        <v>83</v>
      </c>
      <c r="E1553" s="1">
        <f>IFERROR(VALUE(UseTable[[#This Row],[LAB_VALUE]]),0)</f>
        <v>83</v>
      </c>
      <c r="G1553" s="1"/>
      <c r="H1553" s="7"/>
    </row>
    <row r="1554" spans="1:8" ht="12.5" x14ac:dyDescent="0.25">
      <c r="A1554" s="1" t="e">
        <v>#N/A</v>
      </c>
      <c r="B1554" s="2">
        <v>41170</v>
      </c>
      <c r="C1554" s="4" t="s">
        <v>84</v>
      </c>
      <c r="D1554" s="1">
        <v>244</v>
      </c>
      <c r="E1554" s="1">
        <f>IFERROR(VALUE(UseTable[[#This Row],[LAB_VALUE]]),0)</f>
        <v>244</v>
      </c>
      <c r="G1554" s="1"/>
      <c r="H1554" s="7"/>
    </row>
    <row r="1555" spans="1:8" ht="12.5" x14ac:dyDescent="0.25">
      <c r="A1555" s="1" t="e">
        <v>#N/A</v>
      </c>
      <c r="B1555" s="2">
        <v>41170</v>
      </c>
      <c r="C1555" s="4" t="s">
        <v>85</v>
      </c>
      <c r="D1555" s="1">
        <v>9.6</v>
      </c>
      <c r="E1555" s="1">
        <f>IFERROR(VALUE(UseTable[[#This Row],[LAB_VALUE]]),0)</f>
        <v>9.6</v>
      </c>
      <c r="G1555" s="1"/>
      <c r="H1555" s="7"/>
    </row>
    <row r="1556" spans="1:8" ht="12.5" x14ac:dyDescent="0.25">
      <c r="A1556" s="1" t="e">
        <v>#N/A</v>
      </c>
      <c r="B1556" s="2">
        <v>41172</v>
      </c>
      <c r="C1556" s="4" t="s">
        <v>85</v>
      </c>
      <c r="D1556" s="1">
        <v>9.9</v>
      </c>
      <c r="E1556" s="1">
        <f>IFERROR(VALUE(UseTable[[#This Row],[LAB_VALUE]]),0)</f>
        <v>9.9</v>
      </c>
      <c r="G1556" s="1"/>
      <c r="H1556" s="7"/>
    </row>
    <row r="1557" spans="1:8" ht="12.5" x14ac:dyDescent="0.25">
      <c r="A1557" s="1" t="e">
        <v>#N/A</v>
      </c>
      <c r="B1557" s="2">
        <v>41170</v>
      </c>
      <c r="C1557" s="4" t="s">
        <v>86</v>
      </c>
      <c r="D1557" s="1">
        <v>17</v>
      </c>
      <c r="E1557" s="1">
        <f>IFERROR(VALUE(UseTable[[#This Row],[LAB_VALUE]]),0)</f>
        <v>17</v>
      </c>
      <c r="G1557" s="1"/>
      <c r="H1557" s="7"/>
    </row>
    <row r="1558" spans="1:8" ht="12.5" x14ac:dyDescent="0.25">
      <c r="A1558" s="1">
        <v>84</v>
      </c>
      <c r="B1558" s="2">
        <v>41192</v>
      </c>
      <c r="C1558" s="4" t="s">
        <v>84</v>
      </c>
      <c r="D1558" s="1">
        <v>792</v>
      </c>
      <c r="E1558" s="1">
        <f>IFERROR(VALUE(UseTable[[#This Row],[LAB_VALUE]]),0)</f>
        <v>792</v>
      </c>
      <c r="G1558" s="1"/>
      <c r="H1558" s="7"/>
    </row>
    <row r="1559" spans="1:8" ht="12.5" x14ac:dyDescent="0.25">
      <c r="A1559" s="1">
        <v>84</v>
      </c>
      <c r="B1559" s="2">
        <v>41192</v>
      </c>
      <c r="C1559" s="4" t="s">
        <v>85</v>
      </c>
      <c r="D1559" s="1">
        <v>10.3</v>
      </c>
      <c r="E1559" s="1">
        <f>IFERROR(VALUE(UseTable[[#This Row],[LAB_VALUE]]),0)</f>
        <v>10.3</v>
      </c>
      <c r="G1559" s="1"/>
      <c r="H1559" s="7"/>
    </row>
    <row r="1560" spans="1:8" ht="12.5" x14ac:dyDescent="0.25">
      <c r="A1560" s="1">
        <v>84</v>
      </c>
      <c r="B1560" s="2">
        <v>41199</v>
      </c>
      <c r="C1560" s="4" t="s">
        <v>85</v>
      </c>
      <c r="D1560" s="1">
        <v>10.5</v>
      </c>
      <c r="E1560" s="1">
        <f>IFERROR(VALUE(UseTable[[#This Row],[LAB_VALUE]]),0)</f>
        <v>10.5</v>
      </c>
      <c r="G1560" s="1"/>
      <c r="H1560" s="7"/>
    </row>
    <row r="1561" spans="1:8" ht="12.5" x14ac:dyDescent="0.25">
      <c r="A1561" s="1">
        <v>84</v>
      </c>
      <c r="B1561" s="2">
        <v>41192</v>
      </c>
      <c r="C1561" s="4" t="s">
        <v>86</v>
      </c>
      <c r="D1561" s="1">
        <v>26</v>
      </c>
      <c r="E1561" s="1">
        <f>IFERROR(VALUE(UseTable[[#This Row],[LAB_VALUE]]),0)</f>
        <v>26</v>
      </c>
      <c r="G1561" s="1"/>
      <c r="H1561" s="7"/>
    </row>
    <row r="1562" spans="1:8" ht="12.5" x14ac:dyDescent="0.25">
      <c r="A1562" s="1" t="e">
        <v>#N/A</v>
      </c>
      <c r="B1562" s="2">
        <v>41162</v>
      </c>
      <c r="C1562" s="4" t="s">
        <v>84</v>
      </c>
      <c r="D1562" s="1">
        <v>197</v>
      </c>
      <c r="E1562" s="1">
        <f>IFERROR(VALUE(UseTable[[#This Row],[LAB_VALUE]]),0)</f>
        <v>197</v>
      </c>
      <c r="G1562" s="1"/>
      <c r="H1562" s="7"/>
    </row>
    <row r="1563" spans="1:8" ht="12.5" x14ac:dyDescent="0.25">
      <c r="A1563" s="1" t="e">
        <v>#N/A</v>
      </c>
      <c r="B1563" s="2">
        <v>41162</v>
      </c>
      <c r="C1563" s="4" t="s">
        <v>85</v>
      </c>
      <c r="D1563" s="1">
        <v>10.1</v>
      </c>
      <c r="E1563" s="1">
        <f>IFERROR(VALUE(UseTable[[#This Row],[LAB_VALUE]]),0)</f>
        <v>10.1</v>
      </c>
      <c r="G1563" s="1"/>
      <c r="H1563" s="7"/>
    </row>
    <row r="1564" spans="1:8" ht="12.5" x14ac:dyDescent="0.25">
      <c r="A1564" s="1" t="e">
        <v>#N/A</v>
      </c>
      <c r="B1564" s="2">
        <v>41171</v>
      </c>
      <c r="C1564" s="4" t="s">
        <v>85</v>
      </c>
      <c r="D1564" s="1">
        <v>10.7</v>
      </c>
      <c r="E1564" s="1">
        <f>IFERROR(VALUE(UseTable[[#This Row],[LAB_VALUE]]),0)</f>
        <v>10.7</v>
      </c>
      <c r="G1564" s="1"/>
      <c r="H1564" s="7"/>
    </row>
    <row r="1565" spans="1:8" ht="12.5" x14ac:dyDescent="0.25">
      <c r="A1565" s="1" t="e">
        <v>#N/A</v>
      </c>
      <c r="B1565" s="2">
        <v>41162</v>
      </c>
      <c r="C1565" s="4" t="s">
        <v>86</v>
      </c>
      <c r="D1565" s="1">
        <v>10</v>
      </c>
      <c r="E1565" s="1">
        <f>IFERROR(VALUE(UseTable[[#This Row],[LAB_VALUE]]),0)</f>
        <v>10</v>
      </c>
      <c r="G1565" s="1"/>
      <c r="H1565" s="7"/>
    </row>
    <row r="1566" spans="1:8" ht="12.5" x14ac:dyDescent="0.25">
      <c r="A1566" s="1">
        <v>85</v>
      </c>
      <c r="B1566" s="2">
        <v>41095</v>
      </c>
      <c r="C1566" s="4" t="s">
        <v>84</v>
      </c>
      <c r="D1566" s="1">
        <v>426</v>
      </c>
      <c r="E1566" s="1">
        <f>IFERROR(VALUE(UseTable[[#This Row],[LAB_VALUE]]),0)</f>
        <v>426</v>
      </c>
      <c r="G1566" s="1"/>
      <c r="H1566" s="7"/>
    </row>
    <row r="1567" spans="1:8" ht="12.5" x14ac:dyDescent="0.25">
      <c r="A1567" s="1">
        <v>85</v>
      </c>
      <c r="B1567" s="2">
        <v>41123</v>
      </c>
      <c r="C1567" s="4" t="s">
        <v>84</v>
      </c>
      <c r="D1567" s="1">
        <v>196</v>
      </c>
      <c r="E1567" s="1">
        <f>IFERROR(VALUE(UseTable[[#This Row],[LAB_VALUE]]),0)</f>
        <v>196</v>
      </c>
      <c r="G1567" s="1"/>
      <c r="H1567" s="7"/>
    </row>
    <row r="1568" spans="1:8" ht="12.5" x14ac:dyDescent="0.25">
      <c r="A1568" s="1">
        <v>85</v>
      </c>
      <c r="B1568" s="2">
        <v>41156</v>
      </c>
      <c r="C1568" s="4" t="s">
        <v>84</v>
      </c>
      <c r="D1568" s="1">
        <v>459</v>
      </c>
      <c r="E1568" s="1">
        <f>IFERROR(VALUE(UseTable[[#This Row],[LAB_VALUE]]),0)</f>
        <v>459</v>
      </c>
      <c r="G1568" s="1"/>
      <c r="H1568" s="7"/>
    </row>
    <row r="1569" spans="1:8" ht="12.5" x14ac:dyDescent="0.25">
      <c r="A1569" s="1">
        <v>85</v>
      </c>
      <c r="B1569" s="2">
        <v>41095</v>
      </c>
      <c r="C1569" s="4" t="s">
        <v>85</v>
      </c>
      <c r="D1569" s="1">
        <v>11.5</v>
      </c>
      <c r="E1569" s="1">
        <f>IFERROR(VALUE(UseTable[[#This Row],[LAB_VALUE]]),0)</f>
        <v>11.5</v>
      </c>
      <c r="G1569" s="1"/>
      <c r="H1569" s="7"/>
    </row>
    <row r="1570" spans="1:8" ht="12.5" x14ac:dyDescent="0.25">
      <c r="A1570" s="1">
        <v>85</v>
      </c>
      <c r="B1570" s="2">
        <v>41109</v>
      </c>
      <c r="C1570" s="4" t="s">
        <v>85</v>
      </c>
      <c r="D1570" s="1">
        <v>10.7</v>
      </c>
      <c r="E1570" s="1">
        <f>IFERROR(VALUE(UseTable[[#This Row],[LAB_VALUE]]),0)</f>
        <v>10.7</v>
      </c>
      <c r="G1570" s="1"/>
      <c r="H1570" s="7"/>
    </row>
    <row r="1571" spans="1:8" ht="12.5" x14ac:dyDescent="0.25">
      <c r="A1571" s="1">
        <v>85</v>
      </c>
      <c r="B1571" s="2">
        <v>41123</v>
      </c>
      <c r="C1571" s="4" t="s">
        <v>85</v>
      </c>
      <c r="D1571" s="1">
        <v>12</v>
      </c>
      <c r="E1571" s="1">
        <f>IFERROR(VALUE(UseTable[[#This Row],[LAB_VALUE]]),0)</f>
        <v>12</v>
      </c>
      <c r="G1571" s="1"/>
      <c r="H1571" s="7"/>
    </row>
    <row r="1572" spans="1:8" ht="12.5" x14ac:dyDescent="0.25">
      <c r="A1572" s="1">
        <v>85</v>
      </c>
      <c r="B1572" s="2">
        <v>41137</v>
      </c>
      <c r="C1572" s="4" t="s">
        <v>85</v>
      </c>
      <c r="D1572" s="1">
        <v>10.9</v>
      </c>
      <c r="E1572" s="1">
        <f>IFERROR(VALUE(UseTable[[#This Row],[LAB_VALUE]]),0)</f>
        <v>10.9</v>
      </c>
      <c r="G1572" s="1"/>
      <c r="H1572" s="7"/>
    </row>
    <row r="1573" spans="1:8" ht="12.5" x14ac:dyDescent="0.25">
      <c r="A1573" s="1">
        <v>85</v>
      </c>
      <c r="B1573" s="2">
        <v>41156</v>
      </c>
      <c r="C1573" s="4" t="s">
        <v>85</v>
      </c>
      <c r="D1573" s="1">
        <v>10.5</v>
      </c>
      <c r="E1573" s="1">
        <f>IFERROR(VALUE(UseTable[[#This Row],[LAB_VALUE]]),0)</f>
        <v>10.5</v>
      </c>
      <c r="G1573" s="1"/>
      <c r="H1573" s="7"/>
    </row>
    <row r="1574" spans="1:8" ht="12.5" x14ac:dyDescent="0.25">
      <c r="A1574" s="1">
        <v>85</v>
      </c>
      <c r="B1574" s="2">
        <v>41173</v>
      </c>
      <c r="C1574" s="4" t="s">
        <v>85</v>
      </c>
      <c r="D1574" s="1">
        <v>10.8</v>
      </c>
      <c r="E1574" s="1">
        <f>IFERROR(VALUE(UseTable[[#This Row],[LAB_VALUE]]),0)</f>
        <v>10.8</v>
      </c>
      <c r="G1574" s="1"/>
      <c r="H1574" s="7"/>
    </row>
    <row r="1575" spans="1:8" ht="12.5" x14ac:dyDescent="0.25">
      <c r="A1575" s="1">
        <v>85</v>
      </c>
      <c r="B1575" s="2">
        <v>41095</v>
      </c>
      <c r="C1575" s="4" t="s">
        <v>86</v>
      </c>
      <c r="D1575" s="1">
        <v>86</v>
      </c>
      <c r="E1575" s="1">
        <f>IFERROR(VALUE(UseTable[[#This Row],[LAB_VALUE]]),0)</f>
        <v>86</v>
      </c>
      <c r="G1575" s="1"/>
      <c r="H1575" s="7"/>
    </row>
    <row r="1576" spans="1:8" ht="12.5" x14ac:dyDescent="0.25">
      <c r="A1576" s="1">
        <v>85</v>
      </c>
      <c r="B1576" s="2">
        <v>41123</v>
      </c>
      <c r="C1576" s="4" t="s">
        <v>86</v>
      </c>
      <c r="D1576" s="1">
        <v>32</v>
      </c>
      <c r="E1576" s="1">
        <f>IFERROR(VALUE(UseTable[[#This Row],[LAB_VALUE]]),0)</f>
        <v>32</v>
      </c>
      <c r="G1576" s="1"/>
      <c r="H1576" s="7"/>
    </row>
    <row r="1577" spans="1:8" ht="12.5" x14ac:dyDescent="0.25">
      <c r="A1577" s="1">
        <v>85</v>
      </c>
      <c r="B1577" s="2">
        <v>41156</v>
      </c>
      <c r="C1577" s="4" t="s">
        <v>86</v>
      </c>
      <c r="D1577" s="1">
        <v>24</v>
      </c>
      <c r="E1577" s="1">
        <f>IFERROR(VALUE(UseTable[[#This Row],[LAB_VALUE]]),0)</f>
        <v>24</v>
      </c>
      <c r="G1577" s="1"/>
      <c r="H1577" s="7"/>
    </row>
    <row r="1578" spans="1:8" ht="12.5" x14ac:dyDescent="0.25">
      <c r="A1578" s="1">
        <v>86</v>
      </c>
      <c r="B1578" s="2">
        <v>41095</v>
      </c>
      <c r="C1578" s="4" t="s">
        <v>84</v>
      </c>
      <c r="D1578" s="1">
        <v>800</v>
      </c>
      <c r="E1578" s="1">
        <f>IFERROR(VALUE(UseTable[[#This Row],[LAB_VALUE]]),0)</f>
        <v>800</v>
      </c>
      <c r="G1578" s="1"/>
      <c r="H1578" s="7"/>
    </row>
    <row r="1579" spans="1:8" ht="12.5" x14ac:dyDescent="0.25">
      <c r="A1579" s="1">
        <v>86</v>
      </c>
      <c r="B1579" s="2">
        <v>41123</v>
      </c>
      <c r="C1579" s="4" t="s">
        <v>84</v>
      </c>
      <c r="D1579" s="1">
        <v>777</v>
      </c>
      <c r="E1579" s="1">
        <f>IFERROR(VALUE(UseTable[[#This Row],[LAB_VALUE]]),0)</f>
        <v>777</v>
      </c>
      <c r="G1579" s="1"/>
      <c r="H1579" s="7"/>
    </row>
    <row r="1580" spans="1:8" ht="12.5" x14ac:dyDescent="0.25">
      <c r="A1580" s="1">
        <v>86</v>
      </c>
      <c r="B1580" s="2">
        <v>41156</v>
      </c>
      <c r="C1580" s="4" t="s">
        <v>84</v>
      </c>
      <c r="D1580" s="1">
        <v>749</v>
      </c>
      <c r="E1580" s="1">
        <f>IFERROR(VALUE(UseTable[[#This Row],[LAB_VALUE]]),0)</f>
        <v>749</v>
      </c>
      <c r="G1580" s="1"/>
      <c r="H1580" s="7"/>
    </row>
    <row r="1581" spans="1:8" ht="12.5" x14ac:dyDescent="0.25">
      <c r="A1581" s="1">
        <v>86</v>
      </c>
      <c r="B1581" s="2">
        <v>41186</v>
      </c>
      <c r="C1581" s="4" t="s">
        <v>84</v>
      </c>
      <c r="D1581" s="1">
        <v>979</v>
      </c>
      <c r="E1581" s="1">
        <f>IFERROR(VALUE(UseTable[[#This Row],[LAB_VALUE]]),0)</f>
        <v>979</v>
      </c>
      <c r="G1581" s="1"/>
      <c r="H1581" s="7"/>
    </row>
    <row r="1582" spans="1:8" ht="12.5" x14ac:dyDescent="0.25">
      <c r="A1582" s="1">
        <v>86</v>
      </c>
      <c r="B1582" s="2">
        <v>41221</v>
      </c>
      <c r="C1582" s="4" t="s">
        <v>84</v>
      </c>
      <c r="D1582" s="1">
        <v>787</v>
      </c>
      <c r="E1582" s="1">
        <f>IFERROR(VALUE(UseTable[[#This Row],[LAB_VALUE]]),0)</f>
        <v>787</v>
      </c>
      <c r="G1582" s="1"/>
      <c r="H1582" s="7"/>
    </row>
    <row r="1583" spans="1:8" ht="12.5" x14ac:dyDescent="0.25">
      <c r="A1583" s="1">
        <v>86</v>
      </c>
      <c r="B1583" s="2">
        <v>41095</v>
      </c>
      <c r="C1583" s="4" t="s">
        <v>85</v>
      </c>
      <c r="D1583" s="1">
        <v>11.8</v>
      </c>
      <c r="E1583" s="1">
        <f>IFERROR(VALUE(UseTable[[#This Row],[LAB_VALUE]]),0)</f>
        <v>11.8</v>
      </c>
      <c r="G1583" s="1"/>
      <c r="H1583" s="7"/>
    </row>
    <row r="1584" spans="1:8" ht="12.5" x14ac:dyDescent="0.25">
      <c r="A1584" s="1">
        <v>86</v>
      </c>
      <c r="B1584" s="2">
        <v>41102</v>
      </c>
      <c r="C1584" s="4" t="s">
        <v>85</v>
      </c>
      <c r="D1584" s="1">
        <v>12.5</v>
      </c>
      <c r="E1584" s="1">
        <f>IFERROR(VALUE(UseTable[[#This Row],[LAB_VALUE]]),0)</f>
        <v>12.5</v>
      </c>
      <c r="G1584" s="1"/>
      <c r="H1584" s="7"/>
    </row>
    <row r="1585" spans="1:8" ht="12.5" x14ac:dyDescent="0.25">
      <c r="A1585" s="1">
        <v>86</v>
      </c>
      <c r="B1585" s="2">
        <v>41109</v>
      </c>
      <c r="C1585" s="4" t="s">
        <v>85</v>
      </c>
      <c r="D1585" s="1">
        <v>11.8</v>
      </c>
      <c r="E1585" s="1">
        <f>IFERROR(VALUE(UseTable[[#This Row],[LAB_VALUE]]),0)</f>
        <v>11.8</v>
      </c>
      <c r="G1585" s="1"/>
      <c r="H1585" s="7"/>
    </row>
    <row r="1586" spans="1:8" ht="12.5" x14ac:dyDescent="0.25">
      <c r="A1586" s="1">
        <v>86</v>
      </c>
      <c r="B1586" s="2">
        <v>41116</v>
      </c>
      <c r="C1586" s="4" t="s">
        <v>85</v>
      </c>
      <c r="D1586" s="1">
        <v>11.9</v>
      </c>
      <c r="E1586" s="1">
        <f>IFERROR(VALUE(UseTable[[#This Row],[LAB_VALUE]]),0)</f>
        <v>11.9</v>
      </c>
      <c r="G1586" s="1"/>
      <c r="H1586" s="7"/>
    </row>
    <row r="1587" spans="1:8" ht="12.5" x14ac:dyDescent="0.25">
      <c r="A1587" s="1">
        <v>86</v>
      </c>
      <c r="B1587" s="2">
        <v>41123</v>
      </c>
      <c r="C1587" s="4" t="s">
        <v>85</v>
      </c>
      <c r="D1587" s="1">
        <v>12.2</v>
      </c>
      <c r="E1587" s="1">
        <f>IFERROR(VALUE(UseTable[[#This Row],[LAB_VALUE]]),0)</f>
        <v>12.2</v>
      </c>
      <c r="G1587" s="1"/>
      <c r="H1587" s="7"/>
    </row>
    <row r="1588" spans="1:8" ht="12.5" x14ac:dyDescent="0.25">
      <c r="A1588" s="1">
        <v>86</v>
      </c>
      <c r="B1588" s="2">
        <v>41130</v>
      </c>
      <c r="C1588" s="4" t="s">
        <v>85</v>
      </c>
      <c r="D1588" s="1">
        <v>12.3</v>
      </c>
      <c r="E1588" s="1">
        <f>IFERROR(VALUE(UseTable[[#This Row],[LAB_VALUE]]),0)</f>
        <v>12.3</v>
      </c>
      <c r="G1588" s="1"/>
      <c r="H1588" s="7"/>
    </row>
    <row r="1589" spans="1:8" ht="12.5" x14ac:dyDescent="0.25">
      <c r="A1589" s="1">
        <v>86</v>
      </c>
      <c r="B1589" s="2">
        <v>41137</v>
      </c>
      <c r="C1589" s="4" t="s">
        <v>85</v>
      </c>
      <c r="D1589" s="1">
        <v>11.2</v>
      </c>
      <c r="E1589" s="1">
        <f>IFERROR(VALUE(UseTable[[#This Row],[LAB_VALUE]]),0)</f>
        <v>11.2</v>
      </c>
      <c r="G1589" s="1"/>
      <c r="H1589" s="7"/>
    </row>
    <row r="1590" spans="1:8" ht="12.5" x14ac:dyDescent="0.25">
      <c r="A1590" s="1">
        <v>86</v>
      </c>
      <c r="B1590" s="2">
        <v>41156</v>
      </c>
      <c r="C1590" s="4" t="s">
        <v>85</v>
      </c>
      <c r="D1590" s="1">
        <v>11.6</v>
      </c>
      <c r="E1590" s="1">
        <f>IFERROR(VALUE(UseTable[[#This Row],[LAB_VALUE]]),0)</f>
        <v>11.6</v>
      </c>
      <c r="G1590" s="1"/>
      <c r="H1590" s="7"/>
    </row>
    <row r="1591" spans="1:8" ht="12.5" x14ac:dyDescent="0.25">
      <c r="A1591" s="1">
        <v>86</v>
      </c>
      <c r="B1591" s="2">
        <v>41165</v>
      </c>
      <c r="C1591" s="4" t="s">
        <v>85</v>
      </c>
      <c r="D1591" s="1">
        <v>11.7</v>
      </c>
      <c r="E1591" s="1">
        <f>IFERROR(VALUE(UseTable[[#This Row],[LAB_VALUE]]),0)</f>
        <v>11.7</v>
      </c>
      <c r="G1591" s="1"/>
      <c r="H1591" s="7"/>
    </row>
    <row r="1592" spans="1:8" ht="12.5" x14ac:dyDescent="0.25">
      <c r="A1592" s="1">
        <v>86</v>
      </c>
      <c r="B1592" s="2">
        <v>41172</v>
      </c>
      <c r="C1592" s="4" t="s">
        <v>85</v>
      </c>
      <c r="D1592" s="1">
        <v>10.6</v>
      </c>
      <c r="E1592" s="1">
        <f>IFERROR(VALUE(UseTable[[#This Row],[LAB_VALUE]]),0)</f>
        <v>10.6</v>
      </c>
      <c r="G1592" s="1"/>
      <c r="H1592" s="7"/>
    </row>
    <row r="1593" spans="1:8" ht="12.5" x14ac:dyDescent="0.25">
      <c r="A1593" s="1">
        <v>86</v>
      </c>
      <c r="B1593" s="2">
        <v>41186</v>
      </c>
      <c r="C1593" s="4" t="s">
        <v>85</v>
      </c>
      <c r="D1593" s="1">
        <v>11.1</v>
      </c>
      <c r="E1593" s="1">
        <f>IFERROR(VALUE(UseTable[[#This Row],[LAB_VALUE]]),0)</f>
        <v>11.1</v>
      </c>
      <c r="G1593" s="1"/>
      <c r="H1593" s="7"/>
    </row>
    <row r="1594" spans="1:8" ht="12.5" x14ac:dyDescent="0.25">
      <c r="A1594" s="1">
        <v>86</v>
      </c>
      <c r="B1594" s="2">
        <v>41200</v>
      </c>
      <c r="C1594" s="4" t="s">
        <v>85</v>
      </c>
      <c r="D1594" s="1">
        <v>11.6</v>
      </c>
      <c r="E1594" s="1">
        <f>IFERROR(VALUE(UseTable[[#This Row],[LAB_VALUE]]),0)</f>
        <v>11.6</v>
      </c>
      <c r="G1594" s="1"/>
      <c r="H1594" s="7"/>
    </row>
    <row r="1595" spans="1:8" ht="12.5" x14ac:dyDescent="0.25">
      <c r="A1595" s="1">
        <v>86</v>
      </c>
      <c r="B1595" s="2">
        <v>41221</v>
      </c>
      <c r="C1595" s="4" t="s">
        <v>85</v>
      </c>
      <c r="D1595" s="1">
        <v>12.1</v>
      </c>
      <c r="E1595" s="1">
        <f>IFERROR(VALUE(UseTable[[#This Row],[LAB_VALUE]]),0)</f>
        <v>12.1</v>
      </c>
      <c r="G1595" s="1"/>
      <c r="H1595" s="7"/>
    </row>
    <row r="1596" spans="1:8" ht="12.5" x14ac:dyDescent="0.25">
      <c r="A1596" s="1">
        <v>86</v>
      </c>
      <c r="B1596" s="2">
        <v>41232</v>
      </c>
      <c r="C1596" s="4" t="s">
        <v>85</v>
      </c>
      <c r="D1596" s="1">
        <v>12.1</v>
      </c>
      <c r="E1596" s="1">
        <f>IFERROR(VALUE(UseTable[[#This Row],[LAB_VALUE]]),0)</f>
        <v>12.1</v>
      </c>
      <c r="G1596" s="1"/>
      <c r="H1596" s="7"/>
    </row>
    <row r="1597" spans="1:8" ht="12.5" x14ac:dyDescent="0.25">
      <c r="A1597" s="1">
        <v>86</v>
      </c>
      <c r="B1597" s="2">
        <v>41095</v>
      </c>
      <c r="C1597" s="4" t="s">
        <v>86</v>
      </c>
      <c r="D1597" s="1">
        <v>42</v>
      </c>
      <c r="E1597" s="1">
        <f>IFERROR(VALUE(UseTable[[#This Row],[LAB_VALUE]]),0)</f>
        <v>42</v>
      </c>
      <c r="G1597" s="1"/>
      <c r="H1597" s="7"/>
    </row>
    <row r="1598" spans="1:8" ht="12.5" x14ac:dyDescent="0.25">
      <c r="A1598" s="1">
        <v>86</v>
      </c>
      <c r="B1598" s="2">
        <v>41123</v>
      </c>
      <c r="C1598" s="4" t="s">
        <v>86</v>
      </c>
      <c r="D1598" s="1">
        <v>47</v>
      </c>
      <c r="E1598" s="1">
        <f>IFERROR(VALUE(UseTable[[#This Row],[LAB_VALUE]]),0)</f>
        <v>47</v>
      </c>
      <c r="G1598" s="1"/>
      <c r="H1598" s="7"/>
    </row>
    <row r="1599" spans="1:8" ht="12.5" x14ac:dyDescent="0.25">
      <c r="A1599" s="1">
        <v>86</v>
      </c>
      <c r="B1599" s="2">
        <v>41156</v>
      </c>
      <c r="C1599" s="4" t="s">
        <v>86</v>
      </c>
      <c r="D1599" s="1">
        <v>32</v>
      </c>
      <c r="E1599" s="1">
        <f>IFERROR(VALUE(UseTable[[#This Row],[LAB_VALUE]]),0)</f>
        <v>32</v>
      </c>
      <c r="G1599" s="1"/>
      <c r="H1599" s="7"/>
    </row>
    <row r="1600" spans="1:8" ht="12.5" x14ac:dyDescent="0.25">
      <c r="A1600" s="1">
        <v>86</v>
      </c>
      <c r="B1600" s="2">
        <v>41186</v>
      </c>
      <c r="C1600" s="4" t="s">
        <v>86</v>
      </c>
      <c r="D1600" s="1">
        <v>30</v>
      </c>
      <c r="E1600" s="1">
        <f>IFERROR(VALUE(UseTable[[#This Row],[LAB_VALUE]]),0)</f>
        <v>30</v>
      </c>
      <c r="G1600" s="1"/>
      <c r="H1600" s="7"/>
    </row>
    <row r="1601" spans="1:8" ht="12.5" x14ac:dyDescent="0.25">
      <c r="A1601" s="1">
        <v>86</v>
      </c>
      <c r="B1601" s="2">
        <v>41221</v>
      </c>
      <c r="C1601" s="4" t="s">
        <v>86</v>
      </c>
      <c r="D1601" s="1">
        <v>38</v>
      </c>
      <c r="E1601" s="1">
        <f>IFERROR(VALUE(UseTable[[#This Row],[LAB_VALUE]]),0)</f>
        <v>38</v>
      </c>
      <c r="G1601" s="1"/>
      <c r="H1601" s="7"/>
    </row>
    <row r="1602" spans="1:8" ht="12.5" x14ac:dyDescent="0.25">
      <c r="A1602" s="1">
        <v>87</v>
      </c>
      <c r="B1602" s="2">
        <v>41094</v>
      </c>
      <c r="C1602" s="4" t="s">
        <v>84</v>
      </c>
      <c r="D1602" s="1">
        <v>442</v>
      </c>
      <c r="E1602" s="1">
        <f>IFERROR(VALUE(UseTable[[#This Row],[LAB_VALUE]]),0)</f>
        <v>442</v>
      </c>
      <c r="G1602" s="1"/>
      <c r="H1602" s="7"/>
    </row>
    <row r="1603" spans="1:8" ht="12.5" x14ac:dyDescent="0.25">
      <c r="A1603" s="1">
        <v>87</v>
      </c>
      <c r="B1603" s="2">
        <v>41122</v>
      </c>
      <c r="C1603" s="4" t="s">
        <v>84</v>
      </c>
      <c r="D1603" s="1">
        <v>487</v>
      </c>
      <c r="E1603" s="1">
        <f>IFERROR(VALUE(UseTable[[#This Row],[LAB_VALUE]]),0)</f>
        <v>487</v>
      </c>
      <c r="G1603" s="1"/>
      <c r="H1603" s="7"/>
    </row>
    <row r="1604" spans="1:8" ht="12.5" x14ac:dyDescent="0.25">
      <c r="A1604" s="1">
        <v>87</v>
      </c>
      <c r="B1604" s="2">
        <v>41157</v>
      </c>
      <c r="C1604" s="4" t="s">
        <v>84</v>
      </c>
      <c r="D1604" s="1">
        <v>564</v>
      </c>
      <c r="E1604" s="1">
        <f>IFERROR(VALUE(UseTable[[#This Row],[LAB_VALUE]]),0)</f>
        <v>564</v>
      </c>
      <c r="G1604" s="1"/>
      <c r="H1604" s="7"/>
    </row>
    <row r="1605" spans="1:8" ht="12.5" x14ac:dyDescent="0.25">
      <c r="A1605" s="1">
        <v>87</v>
      </c>
      <c r="B1605" s="2">
        <v>41187</v>
      </c>
      <c r="C1605" s="4" t="s">
        <v>84</v>
      </c>
      <c r="D1605" s="1">
        <v>643</v>
      </c>
      <c r="E1605" s="1">
        <f>IFERROR(VALUE(UseTable[[#This Row],[LAB_VALUE]]),0)</f>
        <v>643</v>
      </c>
      <c r="G1605" s="1"/>
      <c r="H1605" s="7"/>
    </row>
    <row r="1606" spans="1:8" ht="12.5" x14ac:dyDescent="0.25">
      <c r="A1606" s="1">
        <v>87</v>
      </c>
      <c r="B1606" s="2">
        <v>41220</v>
      </c>
      <c r="C1606" s="4" t="s">
        <v>84</v>
      </c>
      <c r="D1606" s="1">
        <v>612</v>
      </c>
      <c r="E1606" s="1">
        <f>IFERROR(VALUE(UseTable[[#This Row],[LAB_VALUE]]),0)</f>
        <v>612</v>
      </c>
      <c r="G1606" s="1"/>
      <c r="H1606" s="7"/>
    </row>
    <row r="1607" spans="1:8" ht="12.5" x14ac:dyDescent="0.25">
      <c r="A1607" s="1">
        <v>87</v>
      </c>
      <c r="B1607" s="2">
        <v>41092</v>
      </c>
      <c r="C1607" s="4" t="s">
        <v>85</v>
      </c>
      <c r="D1607" s="1">
        <v>10.3</v>
      </c>
      <c r="E1607" s="1">
        <f>IFERROR(VALUE(UseTable[[#This Row],[LAB_VALUE]]),0)</f>
        <v>10.3</v>
      </c>
      <c r="G1607" s="1"/>
      <c r="H1607" s="7"/>
    </row>
    <row r="1608" spans="1:8" ht="12.5" x14ac:dyDescent="0.25">
      <c r="A1608" s="1">
        <v>87</v>
      </c>
      <c r="B1608" s="2">
        <v>41094</v>
      </c>
      <c r="C1608" s="4" t="s">
        <v>85</v>
      </c>
      <c r="D1608" s="1">
        <v>10.6</v>
      </c>
      <c r="E1608" s="1">
        <f>IFERROR(VALUE(UseTable[[#This Row],[LAB_VALUE]]),0)</f>
        <v>10.6</v>
      </c>
      <c r="G1608" s="1"/>
      <c r="H1608" s="7"/>
    </row>
    <row r="1609" spans="1:8" ht="12.5" x14ac:dyDescent="0.25">
      <c r="A1609" s="1">
        <v>87</v>
      </c>
      <c r="B1609" s="2">
        <v>41108</v>
      </c>
      <c r="C1609" s="4" t="s">
        <v>85</v>
      </c>
      <c r="D1609" s="1">
        <v>10.9</v>
      </c>
      <c r="E1609" s="1">
        <f>IFERROR(VALUE(UseTable[[#This Row],[LAB_VALUE]]),0)</f>
        <v>10.9</v>
      </c>
      <c r="G1609" s="1"/>
      <c r="H1609" s="7"/>
    </row>
    <row r="1610" spans="1:8" ht="12.5" x14ac:dyDescent="0.25">
      <c r="A1610" s="1">
        <v>87</v>
      </c>
      <c r="B1610" s="2">
        <v>41122</v>
      </c>
      <c r="C1610" s="4" t="s">
        <v>85</v>
      </c>
      <c r="D1610" s="1">
        <v>11.6</v>
      </c>
      <c r="E1610" s="1">
        <f>IFERROR(VALUE(UseTable[[#This Row],[LAB_VALUE]]),0)</f>
        <v>11.6</v>
      </c>
      <c r="G1610" s="1"/>
      <c r="H1610" s="7"/>
    </row>
    <row r="1611" spans="1:8" ht="12.5" x14ac:dyDescent="0.25">
      <c r="A1611" s="1">
        <v>87</v>
      </c>
      <c r="B1611" s="2">
        <v>41138</v>
      </c>
      <c r="C1611" s="4" t="s">
        <v>85</v>
      </c>
      <c r="D1611" s="1">
        <v>11.1</v>
      </c>
      <c r="E1611" s="1">
        <f>IFERROR(VALUE(UseTable[[#This Row],[LAB_VALUE]]),0)</f>
        <v>11.1</v>
      </c>
      <c r="G1611" s="1"/>
      <c r="H1611" s="7"/>
    </row>
    <row r="1612" spans="1:8" ht="12.5" x14ac:dyDescent="0.25">
      <c r="A1612" s="1">
        <v>87</v>
      </c>
      <c r="B1612" s="2">
        <v>41157</v>
      </c>
      <c r="C1612" s="4" t="s">
        <v>85</v>
      </c>
      <c r="D1612" s="1">
        <v>11.5</v>
      </c>
      <c r="E1612" s="1">
        <f>IFERROR(VALUE(UseTable[[#This Row],[LAB_VALUE]]),0)</f>
        <v>11.5</v>
      </c>
      <c r="G1612" s="1"/>
      <c r="H1612" s="7"/>
    </row>
    <row r="1613" spans="1:8" ht="12.5" x14ac:dyDescent="0.25">
      <c r="A1613" s="1">
        <v>87</v>
      </c>
      <c r="B1613" s="2">
        <v>41171</v>
      </c>
      <c r="C1613" s="4" t="s">
        <v>85</v>
      </c>
      <c r="D1613" s="1">
        <v>11.3</v>
      </c>
      <c r="E1613" s="1">
        <f>IFERROR(VALUE(UseTable[[#This Row],[LAB_VALUE]]),0)</f>
        <v>11.3</v>
      </c>
      <c r="G1613" s="1"/>
      <c r="H1613" s="7"/>
    </row>
    <row r="1614" spans="1:8" ht="12.5" x14ac:dyDescent="0.25">
      <c r="A1614" s="1">
        <v>87</v>
      </c>
      <c r="B1614" s="2">
        <v>41187</v>
      </c>
      <c r="C1614" s="4" t="s">
        <v>85</v>
      </c>
      <c r="D1614" s="1">
        <v>11</v>
      </c>
      <c r="E1614" s="1">
        <f>IFERROR(VALUE(UseTable[[#This Row],[LAB_VALUE]]),0)</f>
        <v>11</v>
      </c>
      <c r="G1614" s="1"/>
      <c r="H1614" s="7"/>
    </row>
    <row r="1615" spans="1:8" ht="12.5" x14ac:dyDescent="0.25">
      <c r="A1615" s="1">
        <v>87</v>
      </c>
      <c r="B1615" s="2">
        <v>41199</v>
      </c>
      <c r="C1615" s="4" t="s">
        <v>85</v>
      </c>
      <c r="D1615" s="1">
        <v>11.4</v>
      </c>
      <c r="E1615" s="1">
        <f>IFERROR(VALUE(UseTable[[#This Row],[LAB_VALUE]]),0)</f>
        <v>11.4</v>
      </c>
      <c r="G1615" s="1"/>
      <c r="H1615" s="7"/>
    </row>
    <row r="1616" spans="1:8" ht="12.5" x14ac:dyDescent="0.25">
      <c r="A1616" s="1">
        <v>87</v>
      </c>
      <c r="B1616" s="2">
        <v>41220</v>
      </c>
      <c r="C1616" s="4" t="s">
        <v>85</v>
      </c>
      <c r="D1616" s="1">
        <v>10.8</v>
      </c>
      <c r="E1616" s="1">
        <f>IFERROR(VALUE(UseTable[[#This Row],[LAB_VALUE]]),0)</f>
        <v>10.8</v>
      </c>
      <c r="G1616" s="1"/>
      <c r="H1616" s="7"/>
    </row>
    <row r="1617" spans="1:8" ht="12.5" x14ac:dyDescent="0.25">
      <c r="A1617" s="1">
        <v>87</v>
      </c>
      <c r="B1617" s="2">
        <v>41236</v>
      </c>
      <c r="C1617" s="4" t="s">
        <v>85</v>
      </c>
      <c r="D1617" s="1">
        <v>10.6</v>
      </c>
      <c r="E1617" s="1">
        <f>IFERROR(VALUE(UseTable[[#This Row],[LAB_VALUE]]),0)</f>
        <v>10.6</v>
      </c>
      <c r="G1617" s="1"/>
      <c r="H1617" s="7"/>
    </row>
    <row r="1618" spans="1:8" ht="12.5" x14ac:dyDescent="0.25">
      <c r="A1618" s="1">
        <v>87</v>
      </c>
      <c r="B1618" s="2">
        <v>41094</v>
      </c>
      <c r="C1618" s="4" t="s">
        <v>86</v>
      </c>
      <c r="D1618" s="1">
        <v>27</v>
      </c>
      <c r="E1618" s="1">
        <f>IFERROR(VALUE(UseTable[[#This Row],[LAB_VALUE]]),0)</f>
        <v>27</v>
      </c>
      <c r="G1618" s="1"/>
      <c r="H1618" s="7"/>
    </row>
    <row r="1619" spans="1:8" ht="12.5" x14ac:dyDescent="0.25">
      <c r="A1619" s="1">
        <v>87</v>
      </c>
      <c r="B1619" s="2">
        <v>41122</v>
      </c>
      <c r="C1619" s="4" t="s">
        <v>86</v>
      </c>
      <c r="D1619" s="1">
        <v>28</v>
      </c>
      <c r="E1619" s="1">
        <f>IFERROR(VALUE(UseTable[[#This Row],[LAB_VALUE]]),0)</f>
        <v>28</v>
      </c>
      <c r="G1619" s="1"/>
      <c r="H1619" s="7"/>
    </row>
    <row r="1620" spans="1:8" ht="12.5" x14ac:dyDescent="0.25">
      <c r="A1620" s="1">
        <v>87</v>
      </c>
      <c r="B1620" s="2">
        <v>41157</v>
      </c>
      <c r="C1620" s="4" t="s">
        <v>86</v>
      </c>
      <c r="D1620" s="1">
        <v>32</v>
      </c>
      <c r="E1620" s="1">
        <f>IFERROR(VALUE(UseTable[[#This Row],[LAB_VALUE]]),0)</f>
        <v>32</v>
      </c>
      <c r="G1620" s="1"/>
      <c r="H1620" s="7"/>
    </row>
    <row r="1621" spans="1:8" ht="12.5" x14ac:dyDescent="0.25">
      <c r="A1621" s="1">
        <v>87</v>
      </c>
      <c r="B1621" s="2">
        <v>41187</v>
      </c>
      <c r="C1621" s="4" t="s">
        <v>86</v>
      </c>
      <c r="D1621" s="1">
        <v>73</v>
      </c>
      <c r="E1621" s="1">
        <f>IFERROR(VALUE(UseTable[[#This Row],[LAB_VALUE]]),0)</f>
        <v>73</v>
      </c>
      <c r="G1621" s="1"/>
      <c r="H1621" s="7"/>
    </row>
    <row r="1622" spans="1:8" ht="12.5" x14ac:dyDescent="0.25">
      <c r="A1622" s="1">
        <v>87</v>
      </c>
      <c r="B1622" s="2">
        <v>41220</v>
      </c>
      <c r="C1622" s="4" t="s">
        <v>86</v>
      </c>
      <c r="D1622" s="1">
        <v>65</v>
      </c>
      <c r="E1622" s="1">
        <f>IFERROR(VALUE(UseTable[[#This Row],[LAB_VALUE]]),0)</f>
        <v>65</v>
      </c>
      <c r="G1622" s="1"/>
      <c r="H1622" s="7"/>
    </row>
    <row r="1623" spans="1:8" ht="12.5" x14ac:dyDescent="0.25">
      <c r="A1623" s="1">
        <v>88</v>
      </c>
      <c r="B1623" s="2">
        <v>41095</v>
      </c>
      <c r="C1623" s="4" t="s">
        <v>84</v>
      </c>
      <c r="D1623" s="1">
        <v>26</v>
      </c>
      <c r="E1623" s="1">
        <f>IFERROR(VALUE(UseTable[[#This Row],[LAB_VALUE]]),0)</f>
        <v>26</v>
      </c>
      <c r="G1623" s="1"/>
      <c r="H1623" s="7"/>
    </row>
    <row r="1624" spans="1:8" ht="12.5" x14ac:dyDescent="0.25">
      <c r="A1624" s="1">
        <v>88</v>
      </c>
      <c r="B1624" s="2">
        <v>41123</v>
      </c>
      <c r="C1624" s="4" t="s">
        <v>84</v>
      </c>
      <c r="D1624" s="1">
        <v>20</v>
      </c>
      <c r="E1624" s="1">
        <f>IFERROR(VALUE(UseTable[[#This Row],[LAB_VALUE]]),0)</f>
        <v>20</v>
      </c>
      <c r="G1624" s="1"/>
      <c r="H1624" s="7"/>
    </row>
    <row r="1625" spans="1:8" ht="12.5" x14ac:dyDescent="0.25">
      <c r="A1625" s="1">
        <v>88</v>
      </c>
      <c r="B1625" s="2">
        <v>41156</v>
      </c>
      <c r="C1625" s="4" t="s">
        <v>84</v>
      </c>
      <c r="D1625" s="1">
        <v>34</v>
      </c>
      <c r="E1625" s="1">
        <f>IFERROR(VALUE(UseTable[[#This Row],[LAB_VALUE]]),0)</f>
        <v>34</v>
      </c>
      <c r="G1625" s="1"/>
      <c r="H1625" s="7"/>
    </row>
    <row r="1626" spans="1:8" ht="12.5" x14ac:dyDescent="0.25">
      <c r="A1626" s="1">
        <v>88</v>
      </c>
      <c r="B1626" s="2">
        <v>41186</v>
      </c>
      <c r="C1626" s="4" t="s">
        <v>84</v>
      </c>
      <c r="D1626" s="1">
        <v>37</v>
      </c>
      <c r="E1626" s="1">
        <f>IFERROR(VALUE(UseTable[[#This Row],[LAB_VALUE]]),0)</f>
        <v>37</v>
      </c>
      <c r="G1626" s="1"/>
      <c r="H1626" s="7"/>
    </row>
    <row r="1627" spans="1:8" ht="12.5" x14ac:dyDescent="0.25">
      <c r="A1627" s="1">
        <v>88</v>
      </c>
      <c r="B1627" s="2">
        <v>41221</v>
      </c>
      <c r="C1627" s="4" t="s">
        <v>84</v>
      </c>
      <c r="D1627" s="1">
        <v>70</v>
      </c>
      <c r="E1627" s="1">
        <f>IFERROR(VALUE(UseTable[[#This Row],[LAB_VALUE]]),0)</f>
        <v>70</v>
      </c>
      <c r="G1627" s="1"/>
      <c r="H1627" s="7"/>
    </row>
    <row r="1628" spans="1:8" ht="12.5" x14ac:dyDescent="0.25">
      <c r="A1628" s="1">
        <v>88</v>
      </c>
      <c r="B1628" s="2">
        <v>41095</v>
      </c>
      <c r="C1628" s="4" t="s">
        <v>85</v>
      </c>
      <c r="D1628" s="1">
        <v>10.3</v>
      </c>
      <c r="E1628" s="1">
        <f>IFERROR(VALUE(UseTable[[#This Row],[LAB_VALUE]]),0)</f>
        <v>10.3</v>
      </c>
      <c r="G1628" s="1"/>
      <c r="H1628" s="7"/>
    </row>
    <row r="1629" spans="1:8" ht="12.5" x14ac:dyDescent="0.25">
      <c r="A1629" s="1">
        <v>88</v>
      </c>
      <c r="B1629" s="2">
        <v>41109</v>
      </c>
      <c r="C1629" s="4" t="s">
        <v>85</v>
      </c>
      <c r="D1629" s="1">
        <v>8.6999999999999993</v>
      </c>
      <c r="E1629" s="1">
        <f>IFERROR(VALUE(UseTable[[#This Row],[LAB_VALUE]]),0)</f>
        <v>8.6999999999999993</v>
      </c>
      <c r="G1629" s="1"/>
      <c r="H1629" s="7"/>
    </row>
    <row r="1630" spans="1:8" ht="12.5" x14ac:dyDescent="0.25">
      <c r="A1630" s="1">
        <v>88</v>
      </c>
      <c r="B1630" s="2">
        <v>41123</v>
      </c>
      <c r="C1630" s="4" t="s">
        <v>85</v>
      </c>
      <c r="D1630" s="1">
        <v>8.4</v>
      </c>
      <c r="E1630" s="1">
        <f>IFERROR(VALUE(UseTable[[#This Row],[LAB_VALUE]]),0)</f>
        <v>8.4</v>
      </c>
      <c r="G1630" s="1"/>
      <c r="H1630" s="7"/>
    </row>
    <row r="1631" spans="1:8" ht="12.5" x14ac:dyDescent="0.25">
      <c r="A1631" s="1">
        <v>88</v>
      </c>
      <c r="B1631" s="2">
        <v>41130</v>
      </c>
      <c r="C1631" s="4" t="s">
        <v>85</v>
      </c>
      <c r="D1631" s="1">
        <v>9.1999999999999993</v>
      </c>
      <c r="E1631" s="1">
        <f>IFERROR(VALUE(UseTable[[#This Row],[LAB_VALUE]]),0)</f>
        <v>9.1999999999999993</v>
      </c>
      <c r="G1631" s="1"/>
      <c r="H1631" s="7"/>
    </row>
    <row r="1632" spans="1:8" ht="12.5" x14ac:dyDescent="0.25">
      <c r="A1632" s="1">
        <v>88</v>
      </c>
      <c r="B1632" s="2">
        <v>41137</v>
      </c>
      <c r="C1632" s="4" t="s">
        <v>85</v>
      </c>
      <c r="D1632" s="1">
        <v>8.6</v>
      </c>
      <c r="E1632" s="1">
        <f>IFERROR(VALUE(UseTable[[#This Row],[LAB_VALUE]]),0)</f>
        <v>8.6</v>
      </c>
      <c r="G1632" s="1"/>
      <c r="H1632" s="7"/>
    </row>
    <row r="1633" spans="1:8" ht="12.5" x14ac:dyDescent="0.25">
      <c r="A1633" s="1">
        <v>88</v>
      </c>
      <c r="B1633" s="2">
        <v>41156</v>
      </c>
      <c r="C1633" s="4" t="s">
        <v>85</v>
      </c>
      <c r="D1633" s="1">
        <v>8.1</v>
      </c>
      <c r="E1633" s="1">
        <f>IFERROR(VALUE(UseTable[[#This Row],[LAB_VALUE]]),0)</f>
        <v>8.1</v>
      </c>
      <c r="G1633" s="1"/>
      <c r="H1633" s="7"/>
    </row>
    <row r="1634" spans="1:8" ht="12.5" x14ac:dyDescent="0.25">
      <c r="A1634" s="1">
        <v>88</v>
      </c>
      <c r="B1634" s="2">
        <v>41172</v>
      </c>
      <c r="C1634" s="4" t="s">
        <v>85</v>
      </c>
      <c r="D1634" s="1">
        <v>8.6999999999999993</v>
      </c>
      <c r="E1634" s="1">
        <f>IFERROR(VALUE(UseTable[[#This Row],[LAB_VALUE]]),0)</f>
        <v>8.6999999999999993</v>
      </c>
      <c r="G1634" s="1"/>
      <c r="H1634" s="7"/>
    </row>
    <row r="1635" spans="1:8" ht="12.5" x14ac:dyDescent="0.25">
      <c r="A1635" s="1">
        <v>88</v>
      </c>
      <c r="B1635" s="2">
        <v>41186</v>
      </c>
      <c r="C1635" s="4" t="s">
        <v>85</v>
      </c>
      <c r="D1635" s="1">
        <v>9.1</v>
      </c>
      <c r="E1635" s="1">
        <f>IFERROR(VALUE(UseTable[[#This Row],[LAB_VALUE]]),0)</f>
        <v>9.1</v>
      </c>
      <c r="G1635" s="1"/>
      <c r="H1635" s="7"/>
    </row>
    <row r="1636" spans="1:8" ht="12.5" x14ac:dyDescent="0.25">
      <c r="A1636" s="1">
        <v>88</v>
      </c>
      <c r="B1636" s="2">
        <v>41200</v>
      </c>
      <c r="C1636" s="4" t="s">
        <v>85</v>
      </c>
      <c r="D1636" s="1">
        <v>10.8</v>
      </c>
      <c r="E1636" s="1">
        <f>IFERROR(VALUE(UseTable[[#This Row],[LAB_VALUE]]),0)</f>
        <v>10.8</v>
      </c>
      <c r="G1636" s="1"/>
      <c r="H1636" s="7"/>
    </row>
    <row r="1637" spans="1:8" ht="12.5" x14ac:dyDescent="0.25">
      <c r="A1637" s="1">
        <v>88</v>
      </c>
      <c r="B1637" s="2">
        <v>41221</v>
      </c>
      <c r="C1637" s="4" t="s">
        <v>85</v>
      </c>
      <c r="D1637" s="1">
        <v>12.1</v>
      </c>
      <c r="E1637" s="1">
        <f>IFERROR(VALUE(UseTable[[#This Row],[LAB_VALUE]]),0)</f>
        <v>12.1</v>
      </c>
      <c r="G1637" s="1"/>
      <c r="H1637" s="7"/>
    </row>
    <row r="1638" spans="1:8" ht="12.5" x14ac:dyDescent="0.25">
      <c r="A1638" s="1">
        <v>88</v>
      </c>
      <c r="B1638" s="2">
        <v>41232</v>
      </c>
      <c r="C1638" s="4" t="s">
        <v>85</v>
      </c>
      <c r="D1638" s="1">
        <v>11.1</v>
      </c>
      <c r="E1638" s="1">
        <f>IFERROR(VALUE(UseTable[[#This Row],[LAB_VALUE]]),0)</f>
        <v>11.1</v>
      </c>
      <c r="G1638" s="1"/>
      <c r="H1638" s="7"/>
    </row>
    <row r="1639" spans="1:8" ht="12.5" x14ac:dyDescent="0.25">
      <c r="A1639" s="1">
        <v>88</v>
      </c>
      <c r="B1639" s="2">
        <v>41241</v>
      </c>
      <c r="C1639" s="4" t="s">
        <v>85</v>
      </c>
      <c r="D1639" s="1">
        <v>10.9</v>
      </c>
      <c r="E1639" s="1">
        <f>IFERROR(VALUE(UseTable[[#This Row],[LAB_VALUE]]),0)</f>
        <v>10.9</v>
      </c>
      <c r="G1639" s="1"/>
      <c r="H1639" s="7"/>
    </row>
    <row r="1640" spans="1:8" ht="12.5" x14ac:dyDescent="0.25">
      <c r="A1640" s="1">
        <v>88</v>
      </c>
      <c r="B1640" s="2">
        <v>41095</v>
      </c>
      <c r="C1640" s="4" t="s">
        <v>86</v>
      </c>
      <c r="D1640" s="1">
        <v>10</v>
      </c>
      <c r="E1640" s="1">
        <f>IFERROR(VALUE(UseTable[[#This Row],[LAB_VALUE]]),0)</f>
        <v>10</v>
      </c>
      <c r="G1640" s="1"/>
      <c r="H1640" s="7"/>
    </row>
    <row r="1641" spans="1:8" ht="12.5" x14ac:dyDescent="0.25">
      <c r="A1641" s="1">
        <v>88</v>
      </c>
      <c r="B1641" s="2">
        <v>41123</v>
      </c>
      <c r="C1641" s="4" t="s">
        <v>86</v>
      </c>
      <c r="D1641" s="1">
        <v>9</v>
      </c>
      <c r="E1641" s="1">
        <f>IFERROR(VALUE(UseTable[[#This Row],[LAB_VALUE]]),0)</f>
        <v>9</v>
      </c>
      <c r="G1641" s="1"/>
      <c r="H1641" s="7"/>
    </row>
    <row r="1642" spans="1:8" ht="12.5" x14ac:dyDescent="0.25">
      <c r="A1642" s="1">
        <v>88</v>
      </c>
      <c r="B1642" s="2">
        <v>41130</v>
      </c>
      <c r="C1642" s="4" t="s">
        <v>86</v>
      </c>
      <c r="D1642" s="1">
        <v>37</v>
      </c>
      <c r="E1642" s="1">
        <f>IFERROR(VALUE(UseTable[[#This Row],[LAB_VALUE]]),0)</f>
        <v>37</v>
      </c>
      <c r="G1642" s="1"/>
      <c r="H1642" s="7"/>
    </row>
    <row r="1643" spans="1:8" ht="12.5" x14ac:dyDescent="0.25">
      <c r="A1643" s="1">
        <v>88</v>
      </c>
      <c r="B1643" s="2">
        <v>41156</v>
      </c>
      <c r="C1643" s="4" t="s">
        <v>86</v>
      </c>
      <c r="D1643" s="1">
        <v>47</v>
      </c>
      <c r="E1643" s="1">
        <f>IFERROR(VALUE(UseTable[[#This Row],[LAB_VALUE]]),0)</f>
        <v>47</v>
      </c>
      <c r="G1643" s="1"/>
      <c r="H1643" s="7"/>
    </row>
    <row r="1644" spans="1:8" ht="12.5" x14ac:dyDescent="0.25">
      <c r="A1644" s="1">
        <v>88</v>
      </c>
      <c r="B1644" s="2">
        <v>41186</v>
      </c>
      <c r="C1644" s="4" t="s">
        <v>86</v>
      </c>
      <c r="D1644" s="1">
        <v>11</v>
      </c>
      <c r="E1644" s="1">
        <f>IFERROR(VALUE(UseTable[[#This Row],[LAB_VALUE]]),0)</f>
        <v>11</v>
      </c>
      <c r="G1644" s="1"/>
      <c r="H1644" s="7"/>
    </row>
    <row r="1645" spans="1:8" ht="12.5" x14ac:dyDescent="0.25">
      <c r="A1645" s="1">
        <v>88</v>
      </c>
      <c r="B1645" s="2">
        <v>41221</v>
      </c>
      <c r="C1645" s="4" t="s">
        <v>86</v>
      </c>
      <c r="D1645" s="1">
        <v>9</v>
      </c>
      <c r="E1645" s="1">
        <f>IFERROR(VALUE(UseTable[[#This Row],[LAB_VALUE]]),0)</f>
        <v>9</v>
      </c>
      <c r="G1645" s="1"/>
      <c r="H1645" s="7"/>
    </row>
    <row r="1646" spans="1:8" ht="12.5" x14ac:dyDescent="0.25">
      <c r="A1646" s="1">
        <v>89</v>
      </c>
      <c r="B1646" s="2">
        <v>41094</v>
      </c>
      <c r="C1646" s="4" t="s">
        <v>84</v>
      </c>
      <c r="D1646" s="1">
        <v>415</v>
      </c>
      <c r="E1646" s="1">
        <f>IFERROR(VALUE(UseTable[[#This Row],[LAB_VALUE]]),0)</f>
        <v>415</v>
      </c>
      <c r="G1646" s="1"/>
      <c r="H1646" s="7"/>
    </row>
    <row r="1647" spans="1:8" ht="12.5" x14ac:dyDescent="0.25">
      <c r="A1647" s="1">
        <v>89</v>
      </c>
      <c r="B1647" s="2">
        <v>41122</v>
      </c>
      <c r="C1647" s="4" t="s">
        <v>84</v>
      </c>
      <c r="D1647" s="1">
        <v>543</v>
      </c>
      <c r="E1647" s="1">
        <f>IFERROR(VALUE(UseTable[[#This Row],[LAB_VALUE]]),0)</f>
        <v>543</v>
      </c>
      <c r="G1647" s="1"/>
      <c r="H1647" s="7"/>
    </row>
    <row r="1648" spans="1:8" ht="12.5" x14ac:dyDescent="0.25">
      <c r="A1648" s="1">
        <v>89</v>
      </c>
      <c r="B1648" s="2">
        <v>41157</v>
      </c>
      <c r="C1648" s="4" t="s">
        <v>84</v>
      </c>
      <c r="D1648" s="1">
        <v>314</v>
      </c>
      <c r="E1648" s="1">
        <f>IFERROR(VALUE(UseTable[[#This Row],[LAB_VALUE]]),0)</f>
        <v>314</v>
      </c>
      <c r="G1648" s="1"/>
      <c r="H1648" s="7"/>
    </row>
    <row r="1649" spans="1:8" ht="12.5" x14ac:dyDescent="0.25">
      <c r="A1649" s="1">
        <v>89</v>
      </c>
      <c r="B1649" s="2">
        <v>41185</v>
      </c>
      <c r="C1649" s="4" t="s">
        <v>84</v>
      </c>
      <c r="D1649" s="1">
        <v>392</v>
      </c>
      <c r="E1649" s="1">
        <f>IFERROR(VALUE(UseTable[[#This Row],[LAB_VALUE]]),0)</f>
        <v>392</v>
      </c>
      <c r="G1649" s="1"/>
      <c r="H1649" s="7"/>
    </row>
    <row r="1650" spans="1:8" ht="12.5" x14ac:dyDescent="0.25">
      <c r="A1650" s="1">
        <v>89</v>
      </c>
      <c r="B1650" s="2">
        <v>41222</v>
      </c>
      <c r="C1650" s="4" t="s">
        <v>84</v>
      </c>
      <c r="D1650" s="1">
        <v>488</v>
      </c>
      <c r="E1650" s="1">
        <f>IFERROR(VALUE(UseTable[[#This Row],[LAB_VALUE]]),0)</f>
        <v>488</v>
      </c>
      <c r="G1650" s="1"/>
      <c r="H1650" s="7"/>
    </row>
    <row r="1651" spans="1:8" ht="12.5" x14ac:dyDescent="0.25">
      <c r="A1651" s="1">
        <v>89</v>
      </c>
      <c r="B1651" s="2">
        <v>41248</v>
      </c>
      <c r="C1651" s="4" t="s">
        <v>84</v>
      </c>
      <c r="D1651" s="1">
        <v>531</v>
      </c>
      <c r="E1651" s="1">
        <f>IFERROR(VALUE(UseTable[[#This Row],[LAB_VALUE]]),0)</f>
        <v>531</v>
      </c>
      <c r="G1651" s="1"/>
      <c r="H1651" s="7"/>
    </row>
    <row r="1652" spans="1:8" ht="12.5" x14ac:dyDescent="0.25">
      <c r="A1652" s="1">
        <v>89</v>
      </c>
      <c r="B1652" s="2">
        <v>41094</v>
      </c>
      <c r="C1652" s="4" t="s">
        <v>85</v>
      </c>
      <c r="D1652" s="1">
        <v>13.6</v>
      </c>
      <c r="E1652" s="1">
        <f>IFERROR(VALUE(UseTable[[#This Row],[LAB_VALUE]]),0)</f>
        <v>13.6</v>
      </c>
      <c r="G1652" s="1"/>
      <c r="H1652" s="7"/>
    </row>
    <row r="1653" spans="1:8" ht="12.5" x14ac:dyDescent="0.25">
      <c r="A1653" s="1">
        <v>89</v>
      </c>
      <c r="B1653" s="2">
        <v>41101</v>
      </c>
      <c r="C1653" s="4" t="s">
        <v>85</v>
      </c>
      <c r="D1653" s="1">
        <v>14.1</v>
      </c>
      <c r="E1653" s="1">
        <f>IFERROR(VALUE(UseTable[[#This Row],[LAB_VALUE]]),0)</f>
        <v>14.1</v>
      </c>
      <c r="G1653" s="1"/>
      <c r="H1653" s="7"/>
    </row>
    <row r="1654" spans="1:8" ht="12.5" x14ac:dyDescent="0.25">
      <c r="A1654" s="1">
        <v>89</v>
      </c>
      <c r="B1654" s="2">
        <v>41115</v>
      </c>
      <c r="C1654" s="4" t="s">
        <v>85</v>
      </c>
      <c r="D1654" s="1">
        <v>10</v>
      </c>
      <c r="E1654" s="1">
        <f>IFERROR(VALUE(UseTable[[#This Row],[LAB_VALUE]]),0)</f>
        <v>10</v>
      </c>
      <c r="G1654" s="1"/>
      <c r="H1654" s="7"/>
    </row>
    <row r="1655" spans="1:8" ht="12.5" x14ac:dyDescent="0.25">
      <c r="A1655" s="1">
        <v>89</v>
      </c>
      <c r="B1655" s="2">
        <v>41117</v>
      </c>
      <c r="C1655" s="4" t="s">
        <v>85</v>
      </c>
      <c r="D1655" s="1">
        <v>10.5</v>
      </c>
      <c r="E1655" s="1">
        <f>IFERROR(VALUE(UseTable[[#This Row],[LAB_VALUE]]),0)</f>
        <v>10.5</v>
      </c>
      <c r="G1655" s="1"/>
      <c r="H1655" s="7"/>
    </row>
    <row r="1656" spans="1:8" ht="12.5" x14ac:dyDescent="0.25">
      <c r="A1656" s="1">
        <v>89</v>
      </c>
      <c r="B1656" s="2">
        <v>41122</v>
      </c>
      <c r="C1656" s="4" t="s">
        <v>85</v>
      </c>
      <c r="D1656" s="1">
        <v>11.2</v>
      </c>
      <c r="E1656" s="1">
        <f>IFERROR(VALUE(UseTable[[#This Row],[LAB_VALUE]]),0)</f>
        <v>11.2</v>
      </c>
      <c r="G1656" s="1"/>
      <c r="H1656" s="7"/>
    </row>
    <row r="1657" spans="1:8" ht="12.5" x14ac:dyDescent="0.25">
      <c r="A1657" s="1">
        <v>89</v>
      </c>
      <c r="B1657" s="2">
        <v>41136</v>
      </c>
      <c r="C1657" s="4" t="s">
        <v>85</v>
      </c>
      <c r="D1657" s="1">
        <v>11.5</v>
      </c>
      <c r="E1657" s="1">
        <f>IFERROR(VALUE(UseTable[[#This Row],[LAB_VALUE]]),0)</f>
        <v>11.5</v>
      </c>
      <c r="G1657" s="1"/>
      <c r="H1657" s="7"/>
    </row>
    <row r="1658" spans="1:8" ht="12.5" x14ac:dyDescent="0.25">
      <c r="A1658" s="1">
        <v>89</v>
      </c>
      <c r="B1658" s="2">
        <v>41157</v>
      </c>
      <c r="C1658" s="4" t="s">
        <v>85</v>
      </c>
      <c r="D1658" s="1">
        <v>12.9</v>
      </c>
      <c r="E1658" s="1">
        <f>IFERROR(VALUE(UseTable[[#This Row],[LAB_VALUE]]),0)</f>
        <v>12.9</v>
      </c>
      <c r="G1658" s="1"/>
      <c r="H1658" s="7"/>
    </row>
    <row r="1659" spans="1:8" ht="12.5" x14ac:dyDescent="0.25">
      <c r="A1659" s="1">
        <v>89</v>
      </c>
      <c r="B1659" s="2">
        <v>41171</v>
      </c>
      <c r="C1659" s="4" t="s">
        <v>85</v>
      </c>
      <c r="D1659" s="1">
        <v>13.8</v>
      </c>
      <c r="E1659" s="1">
        <f>IFERROR(VALUE(UseTable[[#This Row],[LAB_VALUE]]),0)</f>
        <v>13.8</v>
      </c>
      <c r="G1659" s="1"/>
      <c r="H1659" s="7"/>
    </row>
    <row r="1660" spans="1:8" ht="12.5" x14ac:dyDescent="0.25">
      <c r="A1660" s="1">
        <v>89</v>
      </c>
      <c r="B1660" s="2">
        <v>41185</v>
      </c>
      <c r="C1660" s="4" t="s">
        <v>85</v>
      </c>
      <c r="D1660" s="1">
        <v>14.2</v>
      </c>
      <c r="E1660" s="1">
        <f>IFERROR(VALUE(UseTable[[#This Row],[LAB_VALUE]]),0)</f>
        <v>14.2</v>
      </c>
      <c r="G1660" s="1"/>
      <c r="H1660" s="7"/>
    </row>
    <row r="1661" spans="1:8" ht="12.5" x14ac:dyDescent="0.25">
      <c r="A1661" s="1">
        <v>89</v>
      </c>
      <c r="B1661" s="2">
        <v>41199</v>
      </c>
      <c r="C1661" s="4" t="s">
        <v>85</v>
      </c>
      <c r="D1661" s="1">
        <v>14.3</v>
      </c>
      <c r="E1661" s="1">
        <f>IFERROR(VALUE(UseTable[[#This Row],[LAB_VALUE]]),0)</f>
        <v>14.3</v>
      </c>
      <c r="G1661" s="1"/>
      <c r="H1661" s="7"/>
    </row>
    <row r="1662" spans="1:8" ht="12.5" x14ac:dyDescent="0.25">
      <c r="A1662" s="1">
        <v>89</v>
      </c>
      <c r="B1662" s="2">
        <v>41222</v>
      </c>
      <c r="C1662" s="4" t="s">
        <v>85</v>
      </c>
      <c r="D1662" s="1">
        <v>15.1</v>
      </c>
      <c r="E1662" s="1">
        <f>IFERROR(VALUE(UseTable[[#This Row],[LAB_VALUE]]),0)</f>
        <v>15.1</v>
      </c>
      <c r="G1662" s="1"/>
      <c r="H1662" s="7"/>
    </row>
    <row r="1663" spans="1:8" ht="12.5" x14ac:dyDescent="0.25">
      <c r="A1663" s="1">
        <v>89</v>
      </c>
      <c r="B1663" s="2">
        <v>41233</v>
      </c>
      <c r="C1663" s="4" t="s">
        <v>85</v>
      </c>
      <c r="D1663" s="1">
        <v>13.6</v>
      </c>
      <c r="E1663" s="1">
        <f>IFERROR(VALUE(UseTable[[#This Row],[LAB_VALUE]]),0)</f>
        <v>13.6</v>
      </c>
      <c r="G1663" s="1"/>
      <c r="H1663" s="7"/>
    </row>
    <row r="1664" spans="1:8" ht="12.5" x14ac:dyDescent="0.25">
      <c r="A1664" s="1">
        <v>89</v>
      </c>
      <c r="B1664" s="2">
        <v>41248</v>
      </c>
      <c r="C1664" s="4" t="s">
        <v>85</v>
      </c>
      <c r="D1664" s="1">
        <v>14.2</v>
      </c>
      <c r="E1664" s="1">
        <f>IFERROR(VALUE(UseTable[[#This Row],[LAB_VALUE]]),0)</f>
        <v>14.2</v>
      </c>
      <c r="G1664" s="1"/>
      <c r="H1664" s="7"/>
    </row>
    <row r="1665" spans="1:8" ht="12.5" x14ac:dyDescent="0.25">
      <c r="A1665" s="1">
        <v>89</v>
      </c>
      <c r="B1665" s="2">
        <v>41094</v>
      </c>
      <c r="C1665" s="4" t="s">
        <v>86</v>
      </c>
      <c r="D1665" s="1">
        <v>36</v>
      </c>
      <c r="E1665" s="1">
        <f>IFERROR(VALUE(UseTable[[#This Row],[LAB_VALUE]]),0)</f>
        <v>36</v>
      </c>
      <c r="G1665" s="1"/>
      <c r="H1665" s="7"/>
    </row>
    <row r="1666" spans="1:8" ht="12.5" x14ac:dyDescent="0.25">
      <c r="A1666" s="1">
        <v>89</v>
      </c>
      <c r="B1666" s="2">
        <v>41122</v>
      </c>
      <c r="C1666" s="4" t="s">
        <v>86</v>
      </c>
      <c r="D1666" s="1">
        <v>25</v>
      </c>
      <c r="E1666" s="1">
        <f>IFERROR(VALUE(UseTable[[#This Row],[LAB_VALUE]]),0)</f>
        <v>25</v>
      </c>
      <c r="G1666" s="1"/>
      <c r="H1666" s="7"/>
    </row>
    <row r="1667" spans="1:8" ht="12.5" x14ac:dyDescent="0.25">
      <c r="A1667" s="1">
        <v>89</v>
      </c>
      <c r="B1667" s="2">
        <v>41157</v>
      </c>
      <c r="C1667" s="4" t="s">
        <v>86</v>
      </c>
      <c r="D1667" s="1">
        <v>25</v>
      </c>
      <c r="E1667" s="1">
        <f>IFERROR(VALUE(UseTable[[#This Row],[LAB_VALUE]]),0)</f>
        <v>25</v>
      </c>
      <c r="G1667" s="1"/>
      <c r="H1667" s="7"/>
    </row>
    <row r="1668" spans="1:8" ht="12.5" x14ac:dyDescent="0.25">
      <c r="A1668" s="1">
        <v>89</v>
      </c>
      <c r="B1668" s="2">
        <v>41185</v>
      </c>
      <c r="C1668" s="4" t="s">
        <v>86</v>
      </c>
      <c r="D1668" s="1">
        <v>27</v>
      </c>
      <c r="E1668" s="1">
        <f>IFERROR(VALUE(UseTable[[#This Row],[LAB_VALUE]]),0)</f>
        <v>27</v>
      </c>
      <c r="G1668" s="1"/>
      <c r="H1668" s="7"/>
    </row>
    <row r="1669" spans="1:8" ht="12.5" x14ac:dyDescent="0.25">
      <c r="A1669" s="1">
        <v>89</v>
      </c>
      <c r="B1669" s="2">
        <v>41222</v>
      </c>
      <c r="C1669" s="4" t="s">
        <v>86</v>
      </c>
      <c r="D1669" s="1">
        <v>27</v>
      </c>
      <c r="E1669" s="1">
        <f>IFERROR(VALUE(UseTable[[#This Row],[LAB_VALUE]]),0)</f>
        <v>27</v>
      </c>
      <c r="G1669" s="1"/>
      <c r="H1669" s="7"/>
    </row>
    <row r="1670" spans="1:8" ht="12.5" x14ac:dyDescent="0.25">
      <c r="A1670" s="1">
        <v>89</v>
      </c>
      <c r="B1670" s="2">
        <v>41248</v>
      </c>
      <c r="C1670" s="4" t="s">
        <v>86</v>
      </c>
      <c r="D1670" s="1">
        <v>28</v>
      </c>
      <c r="E1670" s="1">
        <f>IFERROR(VALUE(UseTable[[#This Row],[LAB_VALUE]]),0)</f>
        <v>28</v>
      </c>
      <c r="G1670" s="1"/>
      <c r="H1670" s="7"/>
    </row>
    <row r="1671" spans="1:8" ht="12.5" x14ac:dyDescent="0.25">
      <c r="A1671" s="1">
        <v>90</v>
      </c>
      <c r="B1671" s="2">
        <v>41095</v>
      </c>
      <c r="C1671" s="4" t="s">
        <v>84</v>
      </c>
      <c r="D1671" s="1">
        <v>862</v>
      </c>
      <c r="E1671" s="1">
        <f>IFERROR(VALUE(UseTable[[#This Row],[LAB_VALUE]]),0)</f>
        <v>862</v>
      </c>
      <c r="G1671" s="1"/>
      <c r="H1671" s="7"/>
    </row>
    <row r="1672" spans="1:8" ht="12.5" x14ac:dyDescent="0.25">
      <c r="A1672" s="1">
        <v>90</v>
      </c>
      <c r="B1672" s="2">
        <v>41123</v>
      </c>
      <c r="C1672" s="4" t="s">
        <v>84</v>
      </c>
      <c r="D1672" s="1">
        <v>1009</v>
      </c>
      <c r="E1672" s="1">
        <f>IFERROR(VALUE(UseTable[[#This Row],[LAB_VALUE]]),0)</f>
        <v>1009</v>
      </c>
      <c r="G1672" s="1"/>
      <c r="H1672" s="7"/>
    </row>
    <row r="1673" spans="1:8" ht="12.5" x14ac:dyDescent="0.25">
      <c r="A1673" s="1">
        <v>90</v>
      </c>
      <c r="B1673" s="2">
        <v>41156</v>
      </c>
      <c r="C1673" s="4" t="s">
        <v>84</v>
      </c>
      <c r="D1673" s="1">
        <v>741</v>
      </c>
      <c r="E1673" s="1">
        <f>IFERROR(VALUE(UseTable[[#This Row],[LAB_VALUE]]),0)</f>
        <v>741</v>
      </c>
      <c r="G1673" s="1"/>
      <c r="H1673" s="7"/>
    </row>
    <row r="1674" spans="1:8" ht="12.5" x14ac:dyDescent="0.25">
      <c r="A1674" s="1">
        <v>90</v>
      </c>
      <c r="B1674" s="2">
        <v>41186</v>
      </c>
      <c r="C1674" s="4" t="s">
        <v>84</v>
      </c>
      <c r="D1674" s="1">
        <v>1031</v>
      </c>
      <c r="E1674" s="1">
        <f>IFERROR(VALUE(UseTable[[#This Row],[LAB_VALUE]]),0)</f>
        <v>1031</v>
      </c>
      <c r="G1674" s="1"/>
      <c r="H1674" s="7"/>
    </row>
    <row r="1675" spans="1:8" ht="12.5" x14ac:dyDescent="0.25">
      <c r="A1675" s="1">
        <v>90</v>
      </c>
      <c r="B1675" s="2">
        <v>41221</v>
      </c>
      <c r="C1675" s="4" t="s">
        <v>84</v>
      </c>
      <c r="D1675" s="1">
        <v>872</v>
      </c>
      <c r="E1675" s="1">
        <f>IFERROR(VALUE(UseTable[[#This Row],[LAB_VALUE]]),0)</f>
        <v>872</v>
      </c>
      <c r="G1675" s="1"/>
      <c r="H1675" s="7"/>
    </row>
    <row r="1676" spans="1:8" ht="12.5" x14ac:dyDescent="0.25">
      <c r="A1676" s="1">
        <v>90</v>
      </c>
      <c r="B1676" s="2">
        <v>41095</v>
      </c>
      <c r="C1676" s="4" t="s">
        <v>85</v>
      </c>
      <c r="D1676" s="1">
        <v>11.1</v>
      </c>
      <c r="E1676" s="1">
        <f>IFERROR(VALUE(UseTable[[#This Row],[LAB_VALUE]]),0)</f>
        <v>11.1</v>
      </c>
      <c r="G1676" s="1"/>
      <c r="H1676" s="7"/>
    </row>
    <row r="1677" spans="1:8" ht="12.5" x14ac:dyDescent="0.25">
      <c r="A1677" s="1">
        <v>90</v>
      </c>
      <c r="B1677" s="2">
        <v>41109</v>
      </c>
      <c r="C1677" s="4" t="s">
        <v>85</v>
      </c>
      <c r="D1677" s="1">
        <v>11.4</v>
      </c>
      <c r="E1677" s="1">
        <f>IFERROR(VALUE(UseTable[[#This Row],[LAB_VALUE]]),0)</f>
        <v>11.4</v>
      </c>
      <c r="G1677" s="1"/>
      <c r="H1677" s="7"/>
    </row>
    <row r="1678" spans="1:8" ht="12.5" x14ac:dyDescent="0.25">
      <c r="A1678" s="1">
        <v>90</v>
      </c>
      <c r="B1678" s="2">
        <v>41123</v>
      </c>
      <c r="C1678" s="4" t="s">
        <v>85</v>
      </c>
      <c r="D1678" s="1">
        <v>11.8</v>
      </c>
      <c r="E1678" s="1">
        <f>IFERROR(VALUE(UseTable[[#This Row],[LAB_VALUE]]),0)</f>
        <v>11.8</v>
      </c>
      <c r="G1678" s="1"/>
      <c r="H1678" s="7"/>
    </row>
    <row r="1679" spans="1:8" ht="12.5" x14ac:dyDescent="0.25">
      <c r="A1679" s="1">
        <v>90</v>
      </c>
      <c r="B1679" s="2">
        <v>41130</v>
      </c>
      <c r="C1679" s="4" t="s">
        <v>85</v>
      </c>
      <c r="D1679" s="1">
        <v>11.3</v>
      </c>
      <c r="E1679" s="1">
        <f>IFERROR(VALUE(UseTable[[#This Row],[LAB_VALUE]]),0)</f>
        <v>11.3</v>
      </c>
      <c r="G1679" s="1"/>
      <c r="H1679" s="7"/>
    </row>
    <row r="1680" spans="1:8" ht="12.5" x14ac:dyDescent="0.25">
      <c r="A1680" s="1">
        <v>90</v>
      </c>
      <c r="B1680" s="2">
        <v>41137</v>
      </c>
      <c r="C1680" s="4" t="s">
        <v>85</v>
      </c>
      <c r="D1680" s="1">
        <v>11</v>
      </c>
      <c r="E1680" s="1">
        <f>IFERROR(VALUE(UseTable[[#This Row],[LAB_VALUE]]),0)</f>
        <v>11</v>
      </c>
      <c r="G1680" s="1"/>
      <c r="H1680" s="7"/>
    </row>
    <row r="1681" spans="1:8" ht="12.5" x14ac:dyDescent="0.25">
      <c r="A1681" s="1">
        <v>90</v>
      </c>
      <c r="B1681" s="2">
        <v>41156</v>
      </c>
      <c r="C1681" s="4" t="s">
        <v>85</v>
      </c>
      <c r="D1681" s="1">
        <v>11.2</v>
      </c>
      <c r="E1681" s="1">
        <f>IFERROR(VALUE(UseTable[[#This Row],[LAB_VALUE]]),0)</f>
        <v>11.2</v>
      </c>
      <c r="G1681" s="1"/>
      <c r="H1681" s="7"/>
    </row>
    <row r="1682" spans="1:8" ht="12.5" x14ac:dyDescent="0.25">
      <c r="A1682" s="1">
        <v>90</v>
      </c>
      <c r="B1682" s="2">
        <v>41172</v>
      </c>
      <c r="C1682" s="4" t="s">
        <v>85</v>
      </c>
      <c r="D1682" s="1">
        <v>11</v>
      </c>
      <c r="E1682" s="1">
        <f>IFERROR(VALUE(UseTable[[#This Row],[LAB_VALUE]]),0)</f>
        <v>11</v>
      </c>
      <c r="G1682" s="1"/>
      <c r="H1682" s="7"/>
    </row>
    <row r="1683" spans="1:8" ht="12.5" x14ac:dyDescent="0.25">
      <c r="A1683" s="1">
        <v>90</v>
      </c>
      <c r="B1683" s="2">
        <v>41186</v>
      </c>
      <c r="C1683" s="4" t="s">
        <v>85</v>
      </c>
      <c r="D1683" s="1">
        <v>11.8</v>
      </c>
      <c r="E1683" s="1">
        <f>IFERROR(VALUE(UseTable[[#This Row],[LAB_VALUE]]),0)</f>
        <v>11.8</v>
      </c>
      <c r="G1683" s="1"/>
      <c r="H1683" s="7"/>
    </row>
    <row r="1684" spans="1:8" ht="12.5" x14ac:dyDescent="0.25">
      <c r="A1684" s="1">
        <v>90</v>
      </c>
      <c r="B1684" s="2">
        <v>41200</v>
      </c>
      <c r="C1684" s="4" t="s">
        <v>85</v>
      </c>
      <c r="D1684" s="1">
        <v>11.2</v>
      </c>
      <c r="E1684" s="1">
        <f>IFERROR(VALUE(UseTable[[#This Row],[LAB_VALUE]]),0)</f>
        <v>11.2</v>
      </c>
      <c r="G1684" s="1"/>
      <c r="H1684" s="7"/>
    </row>
    <row r="1685" spans="1:8" ht="12.5" x14ac:dyDescent="0.25">
      <c r="A1685" s="1">
        <v>90</v>
      </c>
      <c r="B1685" s="2">
        <v>41221</v>
      </c>
      <c r="C1685" s="4" t="s">
        <v>85</v>
      </c>
      <c r="D1685" s="1">
        <v>9.9</v>
      </c>
      <c r="E1685" s="1">
        <f>IFERROR(VALUE(UseTable[[#This Row],[LAB_VALUE]]),0)</f>
        <v>9.9</v>
      </c>
      <c r="G1685" s="1"/>
      <c r="H1685" s="7"/>
    </row>
    <row r="1686" spans="1:8" ht="12.5" x14ac:dyDescent="0.25">
      <c r="A1686" s="1">
        <v>90</v>
      </c>
      <c r="B1686" s="2">
        <v>41232</v>
      </c>
      <c r="C1686" s="4" t="s">
        <v>85</v>
      </c>
      <c r="D1686" s="1">
        <v>9.6999999999999993</v>
      </c>
      <c r="E1686" s="1">
        <f>IFERROR(VALUE(UseTable[[#This Row],[LAB_VALUE]]),0)</f>
        <v>9.6999999999999993</v>
      </c>
      <c r="G1686" s="1"/>
      <c r="H1686" s="7"/>
    </row>
    <row r="1687" spans="1:8" ht="12.5" x14ac:dyDescent="0.25">
      <c r="A1687" s="1">
        <v>90</v>
      </c>
      <c r="B1687" s="2">
        <v>41095</v>
      </c>
      <c r="C1687" s="4" t="s">
        <v>86</v>
      </c>
      <c r="D1687" s="1">
        <v>23</v>
      </c>
      <c r="E1687" s="1">
        <f>IFERROR(VALUE(UseTable[[#This Row],[LAB_VALUE]]),0)</f>
        <v>23</v>
      </c>
      <c r="G1687" s="1"/>
      <c r="H1687" s="7"/>
    </row>
    <row r="1688" spans="1:8" ht="12.5" x14ac:dyDescent="0.25">
      <c r="A1688" s="1">
        <v>90</v>
      </c>
      <c r="B1688" s="2">
        <v>41123</v>
      </c>
      <c r="C1688" s="4" t="s">
        <v>86</v>
      </c>
      <c r="D1688" s="1">
        <v>47</v>
      </c>
      <c r="E1688" s="1">
        <f>IFERROR(VALUE(UseTable[[#This Row],[LAB_VALUE]]),0)</f>
        <v>47</v>
      </c>
      <c r="G1688" s="1"/>
      <c r="H1688" s="7"/>
    </row>
    <row r="1689" spans="1:8" ht="12.5" x14ac:dyDescent="0.25">
      <c r="A1689" s="1">
        <v>90</v>
      </c>
      <c r="B1689" s="2">
        <v>41156</v>
      </c>
      <c r="C1689" s="4" t="s">
        <v>86</v>
      </c>
      <c r="D1689" s="1">
        <v>37</v>
      </c>
      <c r="E1689" s="1">
        <f>IFERROR(VALUE(UseTable[[#This Row],[LAB_VALUE]]),0)</f>
        <v>37</v>
      </c>
      <c r="G1689" s="1"/>
      <c r="H1689" s="7"/>
    </row>
    <row r="1690" spans="1:8" ht="12.5" x14ac:dyDescent="0.25">
      <c r="A1690" s="1">
        <v>90</v>
      </c>
      <c r="B1690" s="2">
        <v>41186</v>
      </c>
      <c r="C1690" s="4" t="s">
        <v>86</v>
      </c>
      <c r="D1690" s="1">
        <v>46</v>
      </c>
      <c r="E1690" s="1">
        <f>IFERROR(VALUE(UseTable[[#This Row],[LAB_VALUE]]),0)</f>
        <v>46</v>
      </c>
      <c r="G1690" s="1"/>
      <c r="H1690" s="7"/>
    </row>
    <row r="1691" spans="1:8" ht="12.5" x14ac:dyDescent="0.25">
      <c r="A1691" s="1">
        <v>90</v>
      </c>
      <c r="B1691" s="2">
        <v>41221</v>
      </c>
      <c r="C1691" s="4" t="s">
        <v>86</v>
      </c>
      <c r="D1691" s="1">
        <v>42</v>
      </c>
      <c r="E1691" s="1">
        <f>IFERROR(VALUE(UseTable[[#This Row],[LAB_VALUE]]),0)</f>
        <v>42</v>
      </c>
      <c r="G1691" s="1"/>
      <c r="H1691" s="7"/>
    </row>
    <row r="1692" spans="1:8" ht="12.5" x14ac:dyDescent="0.25">
      <c r="A1692" s="1">
        <v>91</v>
      </c>
      <c r="B1692" s="2">
        <v>41095</v>
      </c>
      <c r="C1692" s="4" t="s">
        <v>84</v>
      </c>
      <c r="D1692" s="1">
        <v>1385</v>
      </c>
      <c r="E1692" s="1">
        <f>IFERROR(VALUE(UseTable[[#This Row],[LAB_VALUE]]),0)</f>
        <v>1385</v>
      </c>
      <c r="G1692" s="1"/>
      <c r="H1692" s="7"/>
    </row>
    <row r="1693" spans="1:8" ht="12.5" x14ac:dyDescent="0.25">
      <c r="A1693" s="1">
        <v>91</v>
      </c>
      <c r="B1693" s="2">
        <v>41123</v>
      </c>
      <c r="C1693" s="4" t="s">
        <v>84</v>
      </c>
      <c r="D1693" s="1">
        <v>1448</v>
      </c>
      <c r="E1693" s="1">
        <f>IFERROR(VALUE(UseTable[[#This Row],[LAB_VALUE]]),0)</f>
        <v>1448</v>
      </c>
      <c r="G1693" s="1"/>
      <c r="H1693" s="7"/>
    </row>
    <row r="1694" spans="1:8" ht="12.5" x14ac:dyDescent="0.25">
      <c r="A1694" s="1">
        <v>91</v>
      </c>
      <c r="B1694" s="2">
        <v>41156</v>
      </c>
      <c r="C1694" s="4" t="s">
        <v>84</v>
      </c>
      <c r="D1694" s="1">
        <v>1466</v>
      </c>
      <c r="E1694" s="1">
        <f>IFERROR(VALUE(UseTable[[#This Row],[LAB_VALUE]]),0)</f>
        <v>1466</v>
      </c>
      <c r="G1694" s="1"/>
      <c r="H1694" s="7"/>
    </row>
    <row r="1695" spans="1:8" ht="12.5" x14ac:dyDescent="0.25">
      <c r="A1695" s="1">
        <v>91</v>
      </c>
      <c r="B1695" s="2">
        <v>41208</v>
      </c>
      <c r="C1695" s="4" t="s">
        <v>84</v>
      </c>
      <c r="D1695" s="1">
        <v>1406</v>
      </c>
      <c r="E1695" s="1">
        <f>IFERROR(VALUE(UseTable[[#This Row],[LAB_VALUE]]),0)</f>
        <v>1406</v>
      </c>
      <c r="G1695" s="1"/>
      <c r="H1695" s="7"/>
    </row>
    <row r="1696" spans="1:8" ht="12.5" x14ac:dyDescent="0.25">
      <c r="A1696" s="1">
        <v>91</v>
      </c>
      <c r="B1696" s="2">
        <v>41220</v>
      </c>
      <c r="C1696" s="4" t="s">
        <v>84</v>
      </c>
      <c r="D1696" s="1" t="s">
        <v>72</v>
      </c>
      <c r="E1696" s="1">
        <f>IFERROR(VALUE(UseTable[[#This Row],[LAB_VALUE]]),0)</f>
        <v>0</v>
      </c>
      <c r="G1696" s="1"/>
      <c r="H1696" s="7"/>
    </row>
    <row r="1697" spans="1:8" ht="12.5" x14ac:dyDescent="0.25">
      <c r="A1697" s="1">
        <v>91</v>
      </c>
      <c r="B1697" s="2">
        <v>41095</v>
      </c>
      <c r="C1697" s="4" t="s">
        <v>85</v>
      </c>
      <c r="D1697" s="1">
        <v>10.4</v>
      </c>
      <c r="E1697" s="1">
        <f>IFERROR(VALUE(UseTable[[#This Row],[LAB_VALUE]]),0)</f>
        <v>10.4</v>
      </c>
      <c r="G1697" s="1"/>
      <c r="H1697" s="7"/>
    </row>
    <row r="1698" spans="1:8" ht="12.5" x14ac:dyDescent="0.25">
      <c r="A1698" s="1">
        <v>91</v>
      </c>
      <c r="B1698" s="2">
        <v>41109</v>
      </c>
      <c r="C1698" s="4" t="s">
        <v>85</v>
      </c>
      <c r="D1698" s="1">
        <v>10.9</v>
      </c>
      <c r="E1698" s="1">
        <f>IFERROR(VALUE(UseTable[[#This Row],[LAB_VALUE]]),0)</f>
        <v>10.9</v>
      </c>
      <c r="G1698" s="1"/>
      <c r="H1698" s="7"/>
    </row>
    <row r="1699" spans="1:8" ht="12.5" x14ac:dyDescent="0.25">
      <c r="A1699" s="1">
        <v>91</v>
      </c>
      <c r="B1699" s="2">
        <v>41123</v>
      </c>
      <c r="C1699" s="4" t="s">
        <v>85</v>
      </c>
      <c r="D1699" s="1">
        <v>11.6</v>
      </c>
      <c r="E1699" s="1">
        <f>IFERROR(VALUE(UseTable[[#This Row],[LAB_VALUE]]),0)</f>
        <v>11.6</v>
      </c>
      <c r="G1699" s="1"/>
      <c r="H1699" s="7"/>
    </row>
    <row r="1700" spans="1:8" ht="12.5" x14ac:dyDescent="0.25">
      <c r="A1700" s="1">
        <v>91</v>
      </c>
      <c r="B1700" s="2">
        <v>41130</v>
      </c>
      <c r="C1700" s="4" t="s">
        <v>85</v>
      </c>
      <c r="D1700" s="1">
        <v>10.8</v>
      </c>
      <c r="E1700" s="1">
        <f>IFERROR(VALUE(UseTable[[#This Row],[LAB_VALUE]]),0)</f>
        <v>10.8</v>
      </c>
      <c r="G1700" s="1"/>
      <c r="H1700" s="7"/>
    </row>
    <row r="1701" spans="1:8" ht="12.5" x14ac:dyDescent="0.25">
      <c r="A1701" s="1">
        <v>91</v>
      </c>
      <c r="B1701" s="2">
        <v>41137</v>
      </c>
      <c r="C1701" s="4" t="s">
        <v>85</v>
      </c>
      <c r="D1701" s="1">
        <v>11.4</v>
      </c>
      <c r="E1701" s="1">
        <f>IFERROR(VALUE(UseTable[[#This Row],[LAB_VALUE]]),0)</f>
        <v>11.4</v>
      </c>
      <c r="G1701" s="1"/>
      <c r="H1701" s="7"/>
    </row>
    <row r="1702" spans="1:8" ht="12.5" x14ac:dyDescent="0.25">
      <c r="A1702" s="1">
        <v>91</v>
      </c>
      <c r="B1702" s="2">
        <v>41156</v>
      </c>
      <c r="C1702" s="4" t="s">
        <v>85</v>
      </c>
      <c r="D1702" s="1">
        <v>10.6</v>
      </c>
      <c r="E1702" s="1">
        <f>IFERROR(VALUE(UseTable[[#This Row],[LAB_VALUE]]),0)</f>
        <v>10.6</v>
      </c>
      <c r="G1702" s="1"/>
      <c r="H1702" s="7"/>
    </row>
    <row r="1703" spans="1:8" ht="12.5" x14ac:dyDescent="0.25">
      <c r="A1703" s="1">
        <v>91</v>
      </c>
      <c r="B1703" s="2">
        <v>41172</v>
      </c>
      <c r="C1703" s="4" t="s">
        <v>85</v>
      </c>
      <c r="D1703" s="1">
        <v>10.9</v>
      </c>
      <c r="E1703" s="1">
        <f>IFERROR(VALUE(UseTable[[#This Row],[LAB_VALUE]]),0)</f>
        <v>10.9</v>
      </c>
      <c r="G1703" s="1"/>
      <c r="H1703" s="7"/>
    </row>
    <row r="1704" spans="1:8" ht="12.5" x14ac:dyDescent="0.25">
      <c r="A1704" s="1">
        <v>91</v>
      </c>
      <c r="B1704" s="2">
        <v>41208</v>
      </c>
      <c r="C1704" s="4" t="s">
        <v>85</v>
      </c>
      <c r="D1704" s="1">
        <v>11.1</v>
      </c>
      <c r="E1704" s="1">
        <f>IFERROR(VALUE(UseTable[[#This Row],[LAB_VALUE]]),0)</f>
        <v>11.1</v>
      </c>
      <c r="G1704" s="1"/>
      <c r="H1704" s="7"/>
    </row>
    <row r="1705" spans="1:8" ht="12.5" x14ac:dyDescent="0.25">
      <c r="A1705" s="1">
        <v>91</v>
      </c>
      <c r="B1705" s="2">
        <v>41220</v>
      </c>
      <c r="C1705" s="4" t="s">
        <v>85</v>
      </c>
      <c r="D1705" s="1">
        <v>12.1</v>
      </c>
      <c r="E1705" s="1">
        <f>IFERROR(VALUE(UseTable[[#This Row],[LAB_VALUE]]),0)</f>
        <v>12.1</v>
      </c>
      <c r="G1705" s="1"/>
      <c r="H1705" s="7"/>
    </row>
    <row r="1706" spans="1:8" ht="12.5" x14ac:dyDescent="0.25">
      <c r="A1706" s="1">
        <v>91</v>
      </c>
      <c r="B1706" s="2">
        <v>41095</v>
      </c>
      <c r="C1706" s="4" t="s">
        <v>86</v>
      </c>
      <c r="D1706" s="1">
        <v>26</v>
      </c>
      <c r="E1706" s="1">
        <f>IFERROR(VALUE(UseTable[[#This Row],[LAB_VALUE]]),0)</f>
        <v>26</v>
      </c>
      <c r="G1706" s="1"/>
      <c r="H1706" s="7"/>
    </row>
    <row r="1707" spans="1:8" ht="12.5" x14ac:dyDescent="0.25">
      <c r="A1707" s="1">
        <v>91</v>
      </c>
      <c r="B1707" s="2">
        <v>41123</v>
      </c>
      <c r="C1707" s="4" t="s">
        <v>86</v>
      </c>
      <c r="D1707" s="1">
        <v>21</v>
      </c>
      <c r="E1707" s="1">
        <f>IFERROR(VALUE(UseTable[[#This Row],[LAB_VALUE]]),0)</f>
        <v>21</v>
      </c>
      <c r="G1707" s="1"/>
      <c r="H1707" s="7"/>
    </row>
    <row r="1708" spans="1:8" ht="12.5" x14ac:dyDescent="0.25">
      <c r="A1708" s="1">
        <v>91</v>
      </c>
      <c r="B1708" s="2">
        <v>41156</v>
      </c>
      <c r="C1708" s="4" t="s">
        <v>86</v>
      </c>
      <c r="D1708" s="1">
        <v>23</v>
      </c>
      <c r="E1708" s="1">
        <f>IFERROR(VALUE(UseTable[[#This Row],[LAB_VALUE]]),0)</f>
        <v>23</v>
      </c>
      <c r="G1708" s="1"/>
      <c r="H1708" s="7"/>
    </row>
    <row r="1709" spans="1:8" ht="12.5" x14ac:dyDescent="0.25">
      <c r="A1709" s="1">
        <v>91</v>
      </c>
      <c r="B1709" s="2">
        <v>41208</v>
      </c>
      <c r="C1709" s="4" t="s">
        <v>86</v>
      </c>
      <c r="D1709" s="1">
        <v>28</v>
      </c>
      <c r="E1709" s="1">
        <f>IFERROR(VALUE(UseTable[[#This Row],[LAB_VALUE]]),0)</f>
        <v>28</v>
      </c>
      <c r="G1709" s="1"/>
      <c r="H1709" s="7"/>
    </row>
    <row r="1710" spans="1:8" ht="12.5" x14ac:dyDescent="0.25">
      <c r="A1710" s="1">
        <v>91</v>
      </c>
      <c r="B1710" s="2">
        <v>41220</v>
      </c>
      <c r="C1710" s="4" t="s">
        <v>86</v>
      </c>
      <c r="D1710" s="1">
        <v>54</v>
      </c>
      <c r="E1710" s="1">
        <f>IFERROR(VALUE(UseTable[[#This Row],[LAB_VALUE]]),0)</f>
        <v>54</v>
      </c>
      <c r="G1710" s="1"/>
      <c r="H1710" s="7"/>
    </row>
    <row r="1711" spans="1:8" ht="12.5" x14ac:dyDescent="0.25">
      <c r="A1711" s="1">
        <v>92</v>
      </c>
      <c r="B1711" s="2">
        <v>41094</v>
      </c>
      <c r="C1711" s="4" t="s">
        <v>84</v>
      </c>
      <c r="D1711" s="1">
        <v>467</v>
      </c>
      <c r="E1711" s="1">
        <f>IFERROR(VALUE(UseTable[[#This Row],[LAB_VALUE]]),0)</f>
        <v>467</v>
      </c>
      <c r="G1711" s="1"/>
      <c r="H1711" s="7"/>
    </row>
    <row r="1712" spans="1:8" ht="12.5" x14ac:dyDescent="0.25">
      <c r="A1712" s="1">
        <v>92</v>
      </c>
      <c r="B1712" s="2">
        <v>41122</v>
      </c>
      <c r="C1712" s="4" t="s">
        <v>84</v>
      </c>
      <c r="D1712" s="1">
        <v>730</v>
      </c>
      <c r="E1712" s="1">
        <f>IFERROR(VALUE(UseTable[[#This Row],[LAB_VALUE]]),0)</f>
        <v>730</v>
      </c>
      <c r="G1712" s="1"/>
      <c r="H1712" s="7"/>
    </row>
    <row r="1713" spans="1:8" ht="12.5" x14ac:dyDescent="0.25">
      <c r="A1713" s="1">
        <v>92</v>
      </c>
      <c r="B1713" s="2">
        <v>41157</v>
      </c>
      <c r="C1713" s="4" t="s">
        <v>84</v>
      </c>
      <c r="D1713" s="1">
        <v>600</v>
      </c>
      <c r="E1713" s="1">
        <f>IFERROR(VALUE(UseTable[[#This Row],[LAB_VALUE]]),0)</f>
        <v>600</v>
      </c>
      <c r="G1713" s="1"/>
      <c r="H1713" s="7"/>
    </row>
    <row r="1714" spans="1:8" ht="12.5" x14ac:dyDescent="0.25">
      <c r="A1714" s="1">
        <v>92</v>
      </c>
      <c r="B1714" s="2">
        <v>41185</v>
      </c>
      <c r="C1714" s="4" t="s">
        <v>84</v>
      </c>
      <c r="D1714" s="1">
        <v>521</v>
      </c>
      <c r="E1714" s="1">
        <f>IFERROR(VALUE(UseTable[[#This Row],[LAB_VALUE]]),0)</f>
        <v>521</v>
      </c>
      <c r="G1714" s="1"/>
      <c r="H1714" s="7"/>
    </row>
    <row r="1715" spans="1:8" ht="12.5" x14ac:dyDescent="0.25">
      <c r="A1715" s="1">
        <v>92</v>
      </c>
      <c r="B1715" s="2">
        <v>41222</v>
      </c>
      <c r="C1715" s="4" t="s">
        <v>84</v>
      </c>
      <c r="D1715" s="1">
        <v>702</v>
      </c>
      <c r="E1715" s="1">
        <f>IFERROR(VALUE(UseTable[[#This Row],[LAB_VALUE]]),0)</f>
        <v>702</v>
      </c>
      <c r="G1715" s="1"/>
      <c r="H1715" s="7"/>
    </row>
    <row r="1716" spans="1:8" ht="12.5" x14ac:dyDescent="0.25">
      <c r="A1716" s="1">
        <v>92</v>
      </c>
      <c r="B1716" s="2">
        <v>41248</v>
      </c>
      <c r="C1716" s="4" t="s">
        <v>84</v>
      </c>
      <c r="D1716" s="1">
        <v>657</v>
      </c>
      <c r="E1716" s="1">
        <f>IFERROR(VALUE(UseTable[[#This Row],[LAB_VALUE]]),0)</f>
        <v>657</v>
      </c>
      <c r="G1716" s="1"/>
      <c r="H1716" s="7"/>
    </row>
    <row r="1717" spans="1:8" ht="12.5" x14ac:dyDescent="0.25">
      <c r="A1717" s="1">
        <v>92</v>
      </c>
      <c r="B1717" s="2">
        <v>41094</v>
      </c>
      <c r="C1717" s="4" t="s">
        <v>85</v>
      </c>
      <c r="D1717" s="1">
        <v>10.1</v>
      </c>
      <c r="E1717" s="1">
        <f>IFERROR(VALUE(UseTable[[#This Row],[LAB_VALUE]]),0)</f>
        <v>10.1</v>
      </c>
      <c r="G1717" s="1"/>
      <c r="H1717" s="7"/>
    </row>
    <row r="1718" spans="1:8" ht="12.5" x14ac:dyDescent="0.25">
      <c r="A1718" s="1">
        <v>92</v>
      </c>
      <c r="B1718" s="2">
        <v>41108</v>
      </c>
      <c r="C1718" s="4" t="s">
        <v>85</v>
      </c>
      <c r="D1718" s="1">
        <v>10.199999999999999</v>
      </c>
      <c r="E1718" s="1">
        <f>IFERROR(VALUE(UseTable[[#This Row],[LAB_VALUE]]),0)</f>
        <v>10.199999999999999</v>
      </c>
      <c r="G1718" s="1"/>
      <c r="H1718" s="7"/>
    </row>
    <row r="1719" spans="1:8" ht="12.5" x14ac:dyDescent="0.25">
      <c r="A1719" s="1">
        <v>92</v>
      </c>
      <c r="B1719" s="2">
        <v>41122</v>
      </c>
      <c r="C1719" s="4" t="s">
        <v>85</v>
      </c>
      <c r="D1719" s="1">
        <v>11.2</v>
      </c>
      <c r="E1719" s="1">
        <f>IFERROR(VALUE(UseTable[[#This Row],[LAB_VALUE]]),0)</f>
        <v>11.2</v>
      </c>
      <c r="G1719" s="1"/>
      <c r="H1719" s="7"/>
    </row>
    <row r="1720" spans="1:8" ht="12.5" x14ac:dyDescent="0.25">
      <c r="A1720" s="1">
        <v>92</v>
      </c>
      <c r="B1720" s="2">
        <v>41136</v>
      </c>
      <c r="C1720" s="4" t="s">
        <v>85</v>
      </c>
      <c r="D1720" s="1">
        <v>11</v>
      </c>
      <c r="E1720" s="1">
        <f>IFERROR(VALUE(UseTable[[#This Row],[LAB_VALUE]]),0)</f>
        <v>11</v>
      </c>
      <c r="G1720" s="1"/>
      <c r="H1720" s="7"/>
    </row>
    <row r="1721" spans="1:8" ht="12.5" x14ac:dyDescent="0.25">
      <c r="A1721" s="1">
        <v>92</v>
      </c>
      <c r="B1721" s="2">
        <v>41157</v>
      </c>
      <c r="C1721" s="4" t="s">
        <v>85</v>
      </c>
      <c r="D1721" s="1">
        <v>10.9</v>
      </c>
      <c r="E1721" s="1">
        <f>IFERROR(VALUE(UseTable[[#This Row],[LAB_VALUE]]),0)</f>
        <v>10.9</v>
      </c>
      <c r="G1721" s="1"/>
      <c r="H1721" s="7"/>
    </row>
    <row r="1722" spans="1:8" ht="12.5" x14ac:dyDescent="0.25">
      <c r="A1722" s="1">
        <v>92</v>
      </c>
      <c r="B1722" s="2">
        <v>41173</v>
      </c>
      <c r="C1722" s="4" t="s">
        <v>85</v>
      </c>
      <c r="D1722" s="1">
        <v>11</v>
      </c>
      <c r="E1722" s="1">
        <f>IFERROR(VALUE(UseTable[[#This Row],[LAB_VALUE]]),0)</f>
        <v>11</v>
      </c>
      <c r="G1722" s="1"/>
      <c r="H1722" s="7"/>
    </row>
    <row r="1723" spans="1:8" ht="12.5" x14ac:dyDescent="0.25">
      <c r="A1723" s="1">
        <v>92</v>
      </c>
      <c r="B1723" s="2">
        <v>41185</v>
      </c>
      <c r="C1723" s="4" t="s">
        <v>85</v>
      </c>
      <c r="D1723" s="1">
        <v>10.7</v>
      </c>
      <c r="E1723" s="1">
        <f>IFERROR(VALUE(UseTable[[#This Row],[LAB_VALUE]]),0)</f>
        <v>10.7</v>
      </c>
      <c r="G1723" s="1"/>
      <c r="H1723" s="7"/>
    </row>
    <row r="1724" spans="1:8" ht="12.5" x14ac:dyDescent="0.25">
      <c r="A1724" s="1">
        <v>92</v>
      </c>
      <c r="B1724" s="2">
        <v>41199</v>
      </c>
      <c r="C1724" s="4" t="s">
        <v>85</v>
      </c>
      <c r="D1724" s="1">
        <v>11.3</v>
      </c>
      <c r="E1724" s="1">
        <f>IFERROR(VALUE(UseTable[[#This Row],[LAB_VALUE]]),0)</f>
        <v>11.3</v>
      </c>
      <c r="G1724" s="1"/>
      <c r="H1724" s="7"/>
    </row>
    <row r="1725" spans="1:8" ht="12.5" x14ac:dyDescent="0.25">
      <c r="A1725" s="1">
        <v>92</v>
      </c>
      <c r="B1725" s="2">
        <v>41222</v>
      </c>
      <c r="C1725" s="4" t="s">
        <v>85</v>
      </c>
      <c r="D1725" s="1">
        <v>11.2</v>
      </c>
      <c r="E1725" s="1">
        <f>IFERROR(VALUE(UseTable[[#This Row],[LAB_VALUE]]),0)</f>
        <v>11.2</v>
      </c>
      <c r="G1725" s="1"/>
      <c r="H1725" s="7"/>
    </row>
    <row r="1726" spans="1:8" ht="12.5" x14ac:dyDescent="0.25">
      <c r="A1726" s="1">
        <v>92</v>
      </c>
      <c r="B1726" s="2">
        <v>41234</v>
      </c>
      <c r="C1726" s="4" t="s">
        <v>85</v>
      </c>
      <c r="D1726" s="1">
        <v>10.9</v>
      </c>
      <c r="E1726" s="1">
        <f>IFERROR(VALUE(UseTable[[#This Row],[LAB_VALUE]]),0)</f>
        <v>10.9</v>
      </c>
      <c r="G1726" s="1"/>
      <c r="H1726" s="7"/>
    </row>
    <row r="1727" spans="1:8" ht="12.5" x14ac:dyDescent="0.25">
      <c r="A1727" s="1">
        <v>92</v>
      </c>
      <c r="B1727" s="2">
        <v>41248</v>
      </c>
      <c r="C1727" s="4" t="s">
        <v>85</v>
      </c>
      <c r="D1727" s="1">
        <v>10.5</v>
      </c>
      <c r="E1727" s="1">
        <f>IFERROR(VALUE(UseTable[[#This Row],[LAB_VALUE]]),0)</f>
        <v>10.5</v>
      </c>
      <c r="G1727" s="1"/>
      <c r="H1727" s="7"/>
    </row>
    <row r="1728" spans="1:8" ht="12.5" x14ac:dyDescent="0.25">
      <c r="A1728" s="1">
        <v>92</v>
      </c>
      <c r="B1728" s="2">
        <v>41094</v>
      </c>
      <c r="C1728" s="4" t="s">
        <v>86</v>
      </c>
      <c r="D1728" s="1">
        <v>26</v>
      </c>
      <c r="E1728" s="1">
        <f>IFERROR(VALUE(UseTable[[#This Row],[LAB_VALUE]]),0)</f>
        <v>26</v>
      </c>
      <c r="G1728" s="1"/>
      <c r="H1728" s="7"/>
    </row>
    <row r="1729" spans="1:8" ht="12.5" x14ac:dyDescent="0.25">
      <c r="A1729" s="1">
        <v>92</v>
      </c>
      <c r="B1729" s="2">
        <v>41122</v>
      </c>
      <c r="C1729" s="4" t="s">
        <v>86</v>
      </c>
      <c r="D1729" s="1">
        <v>35</v>
      </c>
      <c r="E1729" s="1">
        <f>IFERROR(VALUE(UseTable[[#This Row],[LAB_VALUE]]),0)</f>
        <v>35</v>
      </c>
      <c r="G1729" s="1"/>
      <c r="H1729" s="7"/>
    </row>
    <row r="1730" spans="1:8" ht="12.5" x14ac:dyDescent="0.25">
      <c r="A1730" s="1">
        <v>92</v>
      </c>
      <c r="B1730" s="2">
        <v>41157</v>
      </c>
      <c r="C1730" s="4" t="s">
        <v>86</v>
      </c>
      <c r="D1730" s="1">
        <v>23</v>
      </c>
      <c r="E1730" s="1">
        <f>IFERROR(VALUE(UseTable[[#This Row],[LAB_VALUE]]),0)</f>
        <v>23</v>
      </c>
      <c r="G1730" s="1"/>
      <c r="H1730" s="7"/>
    </row>
    <row r="1731" spans="1:8" ht="12.5" x14ac:dyDescent="0.25">
      <c r="A1731" s="1">
        <v>92</v>
      </c>
      <c r="B1731" s="2">
        <v>41185</v>
      </c>
      <c r="C1731" s="4" t="s">
        <v>86</v>
      </c>
      <c r="D1731" s="1">
        <v>28</v>
      </c>
      <c r="E1731" s="1">
        <f>IFERROR(VALUE(UseTable[[#This Row],[LAB_VALUE]]),0)</f>
        <v>28</v>
      </c>
      <c r="G1731" s="1"/>
      <c r="H1731" s="7"/>
    </row>
    <row r="1732" spans="1:8" ht="12.5" x14ac:dyDescent="0.25">
      <c r="A1732" s="1">
        <v>92</v>
      </c>
      <c r="B1732" s="2">
        <v>41222</v>
      </c>
      <c r="C1732" s="4" t="s">
        <v>86</v>
      </c>
      <c r="D1732" s="1">
        <v>32</v>
      </c>
      <c r="E1732" s="1">
        <f>IFERROR(VALUE(UseTable[[#This Row],[LAB_VALUE]]),0)</f>
        <v>32</v>
      </c>
      <c r="G1732" s="1"/>
      <c r="H1732" s="7"/>
    </row>
    <row r="1733" spans="1:8" ht="12.5" x14ac:dyDescent="0.25">
      <c r="A1733" s="1">
        <v>92</v>
      </c>
      <c r="B1733" s="2">
        <v>41248</v>
      </c>
      <c r="C1733" s="4" t="s">
        <v>86</v>
      </c>
      <c r="D1733" s="1">
        <v>34</v>
      </c>
      <c r="E1733" s="1">
        <f>IFERROR(VALUE(UseTable[[#This Row],[LAB_VALUE]]),0)</f>
        <v>34</v>
      </c>
      <c r="G1733" s="1"/>
      <c r="H1733" s="7"/>
    </row>
    <row r="1734" spans="1:8" ht="12.5" x14ac:dyDescent="0.25">
      <c r="A1734" s="1">
        <v>93</v>
      </c>
      <c r="B1734" s="2">
        <v>41110</v>
      </c>
      <c r="C1734" s="4" t="s">
        <v>84</v>
      </c>
      <c r="D1734" s="1">
        <v>113</v>
      </c>
      <c r="E1734" s="1">
        <f>IFERROR(VALUE(UseTable[[#This Row],[LAB_VALUE]]),0)</f>
        <v>113</v>
      </c>
      <c r="G1734" s="1"/>
      <c r="H1734" s="7"/>
    </row>
    <row r="1735" spans="1:8" ht="12.5" x14ac:dyDescent="0.25">
      <c r="A1735" s="1">
        <v>93</v>
      </c>
      <c r="B1735" s="2">
        <v>41127</v>
      </c>
      <c r="C1735" s="4" t="s">
        <v>84</v>
      </c>
      <c r="D1735" s="1">
        <v>178</v>
      </c>
      <c r="E1735" s="1">
        <f>IFERROR(VALUE(UseTable[[#This Row],[LAB_VALUE]]),0)</f>
        <v>178</v>
      </c>
      <c r="G1735" s="1"/>
      <c r="H1735" s="7"/>
    </row>
    <row r="1736" spans="1:8" ht="12.5" x14ac:dyDescent="0.25">
      <c r="A1736" s="1">
        <v>93</v>
      </c>
      <c r="B1736" s="2">
        <v>41110</v>
      </c>
      <c r="C1736" s="4" t="s">
        <v>85</v>
      </c>
      <c r="D1736" s="1">
        <v>11.6</v>
      </c>
      <c r="E1736" s="1">
        <f>IFERROR(VALUE(UseTable[[#This Row],[LAB_VALUE]]),0)</f>
        <v>11.6</v>
      </c>
      <c r="G1736" s="1"/>
      <c r="H1736" s="7"/>
    </row>
    <row r="1737" spans="1:8" ht="12.5" x14ac:dyDescent="0.25">
      <c r="A1737" s="1">
        <v>93</v>
      </c>
      <c r="B1737" s="2">
        <v>41127</v>
      </c>
      <c r="C1737" s="4" t="s">
        <v>85</v>
      </c>
      <c r="D1737" s="1">
        <v>10</v>
      </c>
      <c r="E1737" s="1">
        <f>IFERROR(VALUE(UseTable[[#This Row],[LAB_VALUE]]),0)</f>
        <v>10</v>
      </c>
      <c r="G1737" s="1"/>
      <c r="H1737" s="7"/>
    </row>
    <row r="1738" spans="1:8" ht="12.5" x14ac:dyDescent="0.25">
      <c r="A1738" s="1">
        <v>93</v>
      </c>
      <c r="B1738" s="2">
        <v>41136</v>
      </c>
      <c r="C1738" s="4" t="s">
        <v>85</v>
      </c>
      <c r="D1738" s="1">
        <v>14.3</v>
      </c>
      <c r="E1738" s="1">
        <f>IFERROR(VALUE(UseTable[[#This Row],[LAB_VALUE]]),0)</f>
        <v>14.3</v>
      </c>
      <c r="G1738" s="1"/>
      <c r="H1738" s="7"/>
    </row>
    <row r="1739" spans="1:8" ht="12.5" x14ac:dyDescent="0.25">
      <c r="A1739" s="1">
        <v>93</v>
      </c>
      <c r="B1739" s="2">
        <v>41110</v>
      </c>
      <c r="C1739" s="4" t="s">
        <v>86</v>
      </c>
      <c r="D1739" s="1">
        <v>34</v>
      </c>
      <c r="E1739" s="1">
        <f>IFERROR(VALUE(UseTable[[#This Row],[LAB_VALUE]]),0)</f>
        <v>34</v>
      </c>
      <c r="G1739" s="1"/>
      <c r="H1739" s="7"/>
    </row>
    <row r="1740" spans="1:8" ht="12.5" x14ac:dyDescent="0.25">
      <c r="A1740" s="1">
        <v>93</v>
      </c>
      <c r="B1740" s="2">
        <v>41127</v>
      </c>
      <c r="C1740" s="4" t="s">
        <v>86</v>
      </c>
      <c r="D1740" s="1">
        <v>35</v>
      </c>
      <c r="E1740" s="1">
        <f>IFERROR(VALUE(UseTable[[#This Row],[LAB_VALUE]]),0)</f>
        <v>35</v>
      </c>
      <c r="G1740" s="1"/>
      <c r="H1740" s="7"/>
    </row>
    <row r="1741" spans="1:8" ht="12.5" x14ac:dyDescent="0.25">
      <c r="A1741" s="1">
        <v>94</v>
      </c>
      <c r="B1741" s="2">
        <v>41094</v>
      </c>
      <c r="C1741" s="4" t="s">
        <v>84</v>
      </c>
      <c r="D1741" s="1">
        <v>2348</v>
      </c>
      <c r="E1741" s="1">
        <f>IFERROR(VALUE(UseTable[[#This Row],[LAB_VALUE]]),0)</f>
        <v>2348</v>
      </c>
      <c r="G1741" s="1"/>
      <c r="H1741" s="7"/>
    </row>
    <row r="1742" spans="1:8" ht="12.5" x14ac:dyDescent="0.25">
      <c r="A1742" s="1">
        <v>94</v>
      </c>
      <c r="B1742" s="2">
        <v>41122</v>
      </c>
      <c r="C1742" s="4" t="s">
        <v>84</v>
      </c>
      <c r="D1742" s="1">
        <v>1766</v>
      </c>
      <c r="E1742" s="1">
        <f>IFERROR(VALUE(UseTable[[#This Row],[LAB_VALUE]]),0)</f>
        <v>1766</v>
      </c>
      <c r="G1742" s="1"/>
      <c r="H1742" s="7"/>
    </row>
    <row r="1743" spans="1:8" ht="12.5" x14ac:dyDescent="0.25">
      <c r="A1743" s="1">
        <v>94</v>
      </c>
      <c r="B1743" s="2">
        <v>41157</v>
      </c>
      <c r="C1743" s="4" t="s">
        <v>84</v>
      </c>
      <c r="D1743" s="1">
        <v>1449</v>
      </c>
      <c r="E1743" s="1">
        <f>IFERROR(VALUE(UseTable[[#This Row],[LAB_VALUE]]),0)</f>
        <v>1449</v>
      </c>
      <c r="G1743" s="1"/>
      <c r="H1743" s="7"/>
    </row>
    <row r="1744" spans="1:8" ht="12.5" x14ac:dyDescent="0.25">
      <c r="A1744" s="1">
        <v>94</v>
      </c>
      <c r="B1744" s="2">
        <v>41185</v>
      </c>
      <c r="C1744" s="4" t="s">
        <v>84</v>
      </c>
      <c r="D1744" s="1">
        <v>1314</v>
      </c>
      <c r="E1744" s="1">
        <f>IFERROR(VALUE(UseTable[[#This Row],[LAB_VALUE]]),0)</f>
        <v>1314</v>
      </c>
      <c r="G1744" s="1"/>
      <c r="H1744" s="7"/>
    </row>
    <row r="1745" spans="1:8" ht="12.5" x14ac:dyDescent="0.25">
      <c r="A1745" s="1">
        <v>94</v>
      </c>
      <c r="B1745" s="2">
        <v>41220</v>
      </c>
      <c r="C1745" s="4" t="s">
        <v>84</v>
      </c>
      <c r="D1745" s="1">
        <v>2719</v>
      </c>
      <c r="E1745" s="1">
        <f>IFERROR(VALUE(UseTable[[#This Row],[LAB_VALUE]]),0)</f>
        <v>2719</v>
      </c>
      <c r="G1745" s="1"/>
      <c r="H1745" s="7"/>
    </row>
    <row r="1746" spans="1:8" ht="12.5" x14ac:dyDescent="0.25">
      <c r="A1746" s="1">
        <v>94</v>
      </c>
      <c r="B1746" s="2">
        <v>41248</v>
      </c>
      <c r="C1746" s="4" t="s">
        <v>84</v>
      </c>
      <c r="D1746" s="1">
        <v>2702</v>
      </c>
      <c r="E1746" s="1">
        <f>IFERROR(VALUE(UseTable[[#This Row],[LAB_VALUE]]),0)</f>
        <v>2702</v>
      </c>
      <c r="G1746" s="1"/>
      <c r="H1746" s="7"/>
    </row>
    <row r="1747" spans="1:8" ht="12.5" x14ac:dyDescent="0.25">
      <c r="A1747" s="1">
        <v>94</v>
      </c>
      <c r="B1747" s="2">
        <v>41094</v>
      </c>
      <c r="C1747" s="4" t="s">
        <v>85</v>
      </c>
      <c r="D1747" s="1">
        <v>8.6</v>
      </c>
      <c r="E1747" s="1">
        <f>IFERROR(VALUE(UseTable[[#This Row],[LAB_VALUE]]),0)</f>
        <v>8.6</v>
      </c>
      <c r="G1747" s="1"/>
      <c r="H1747" s="7"/>
    </row>
    <row r="1748" spans="1:8" ht="12.5" x14ac:dyDescent="0.25">
      <c r="A1748" s="1">
        <v>94</v>
      </c>
      <c r="B1748" s="2">
        <v>41108</v>
      </c>
      <c r="C1748" s="4" t="s">
        <v>85</v>
      </c>
      <c r="D1748" s="1">
        <v>8.6999999999999993</v>
      </c>
      <c r="E1748" s="1">
        <f>IFERROR(VALUE(UseTable[[#This Row],[LAB_VALUE]]),0)</f>
        <v>8.6999999999999993</v>
      </c>
      <c r="G1748" s="1"/>
      <c r="H1748" s="7"/>
    </row>
    <row r="1749" spans="1:8" ht="12.5" x14ac:dyDescent="0.25">
      <c r="A1749" s="1">
        <v>94</v>
      </c>
      <c r="B1749" s="2">
        <v>41122</v>
      </c>
      <c r="C1749" s="4" t="s">
        <v>85</v>
      </c>
      <c r="D1749" s="1">
        <v>9.5</v>
      </c>
      <c r="E1749" s="1">
        <f>IFERROR(VALUE(UseTable[[#This Row],[LAB_VALUE]]),0)</f>
        <v>9.5</v>
      </c>
      <c r="G1749" s="1"/>
      <c r="H1749" s="7"/>
    </row>
    <row r="1750" spans="1:8" ht="12.5" x14ac:dyDescent="0.25">
      <c r="A1750" s="1">
        <v>94</v>
      </c>
      <c r="B1750" s="2">
        <v>41136</v>
      </c>
      <c r="C1750" s="4" t="s">
        <v>85</v>
      </c>
      <c r="D1750" s="1">
        <v>10.1</v>
      </c>
      <c r="E1750" s="1">
        <f>IFERROR(VALUE(UseTable[[#This Row],[LAB_VALUE]]),0)</f>
        <v>10.1</v>
      </c>
      <c r="G1750" s="1"/>
      <c r="H1750" s="7"/>
    </row>
    <row r="1751" spans="1:8" ht="12.5" x14ac:dyDescent="0.25">
      <c r="A1751" s="1">
        <v>94</v>
      </c>
      <c r="B1751" s="2">
        <v>41157</v>
      </c>
      <c r="C1751" s="4" t="s">
        <v>85</v>
      </c>
      <c r="D1751" s="1">
        <v>11.3</v>
      </c>
      <c r="E1751" s="1">
        <f>IFERROR(VALUE(UseTable[[#This Row],[LAB_VALUE]]),0)</f>
        <v>11.3</v>
      </c>
      <c r="G1751" s="1"/>
      <c r="H1751" s="7"/>
    </row>
    <row r="1752" spans="1:8" ht="12.5" x14ac:dyDescent="0.25">
      <c r="A1752" s="1">
        <v>94</v>
      </c>
      <c r="B1752" s="2">
        <v>41171</v>
      </c>
      <c r="C1752" s="4" t="s">
        <v>85</v>
      </c>
      <c r="D1752" s="1">
        <v>11.8</v>
      </c>
      <c r="E1752" s="1">
        <f>IFERROR(VALUE(UseTable[[#This Row],[LAB_VALUE]]),0)</f>
        <v>11.8</v>
      </c>
      <c r="G1752" s="1"/>
      <c r="H1752" s="7"/>
    </row>
    <row r="1753" spans="1:8" ht="12.5" x14ac:dyDescent="0.25">
      <c r="A1753" s="1">
        <v>94</v>
      </c>
      <c r="B1753" s="2">
        <v>41185</v>
      </c>
      <c r="C1753" s="4" t="s">
        <v>85</v>
      </c>
      <c r="D1753" s="1">
        <v>13.2</v>
      </c>
      <c r="E1753" s="1">
        <f>IFERROR(VALUE(UseTable[[#This Row],[LAB_VALUE]]),0)</f>
        <v>13.2</v>
      </c>
      <c r="G1753" s="1"/>
      <c r="H1753" s="7"/>
    </row>
    <row r="1754" spans="1:8" ht="12.5" x14ac:dyDescent="0.25">
      <c r="A1754" s="1">
        <v>94</v>
      </c>
      <c r="B1754" s="2">
        <v>41199</v>
      </c>
      <c r="C1754" s="4" t="s">
        <v>85</v>
      </c>
      <c r="D1754" s="1">
        <v>12.9</v>
      </c>
      <c r="E1754" s="1">
        <f>IFERROR(VALUE(UseTable[[#This Row],[LAB_VALUE]]),0)</f>
        <v>12.9</v>
      </c>
      <c r="G1754" s="1"/>
      <c r="H1754" s="7"/>
    </row>
    <row r="1755" spans="1:8" ht="12.5" x14ac:dyDescent="0.25">
      <c r="A1755" s="1">
        <v>94</v>
      </c>
      <c r="B1755" s="2">
        <v>41220</v>
      </c>
      <c r="C1755" s="4" t="s">
        <v>85</v>
      </c>
      <c r="D1755" s="1">
        <v>11.5</v>
      </c>
      <c r="E1755" s="1">
        <f>IFERROR(VALUE(UseTable[[#This Row],[LAB_VALUE]]),0)</f>
        <v>11.5</v>
      </c>
      <c r="G1755" s="1"/>
      <c r="H1755" s="7"/>
    </row>
    <row r="1756" spans="1:8" ht="12.5" x14ac:dyDescent="0.25">
      <c r="A1756" s="1">
        <v>94</v>
      </c>
      <c r="B1756" s="2">
        <v>41233</v>
      </c>
      <c r="C1756" s="4" t="s">
        <v>85</v>
      </c>
      <c r="D1756" s="1">
        <v>11.2</v>
      </c>
      <c r="E1756" s="1">
        <f>IFERROR(VALUE(UseTable[[#This Row],[LAB_VALUE]]),0)</f>
        <v>11.2</v>
      </c>
      <c r="G1756" s="1"/>
      <c r="H1756" s="7"/>
    </row>
    <row r="1757" spans="1:8" ht="12.5" x14ac:dyDescent="0.25">
      <c r="A1757" s="1">
        <v>94</v>
      </c>
      <c r="B1757" s="2">
        <v>41248</v>
      </c>
      <c r="C1757" s="4" t="s">
        <v>85</v>
      </c>
      <c r="D1757" s="1">
        <v>10.6</v>
      </c>
      <c r="E1757" s="1">
        <f>IFERROR(VALUE(UseTable[[#This Row],[LAB_VALUE]]),0)</f>
        <v>10.6</v>
      </c>
      <c r="G1757" s="1"/>
      <c r="H1757" s="7"/>
    </row>
    <row r="1758" spans="1:8" ht="12.5" x14ac:dyDescent="0.25">
      <c r="A1758" s="1">
        <v>94</v>
      </c>
      <c r="B1758" s="2">
        <v>41094</v>
      </c>
      <c r="C1758" s="4" t="s">
        <v>86</v>
      </c>
      <c r="D1758" s="1">
        <v>18</v>
      </c>
      <c r="E1758" s="1">
        <f>IFERROR(VALUE(UseTable[[#This Row],[LAB_VALUE]]),0)</f>
        <v>18</v>
      </c>
      <c r="G1758" s="1"/>
      <c r="H1758" s="7"/>
    </row>
    <row r="1759" spans="1:8" ht="12.5" x14ac:dyDescent="0.25">
      <c r="A1759" s="1">
        <v>94</v>
      </c>
      <c r="B1759" s="2">
        <v>41122</v>
      </c>
      <c r="C1759" s="4" t="s">
        <v>86</v>
      </c>
      <c r="D1759" s="1">
        <v>17</v>
      </c>
      <c r="E1759" s="1">
        <f>IFERROR(VALUE(UseTable[[#This Row],[LAB_VALUE]]),0)</f>
        <v>17</v>
      </c>
      <c r="G1759" s="1"/>
      <c r="H1759" s="7"/>
    </row>
    <row r="1760" spans="1:8" ht="12.5" x14ac:dyDescent="0.25">
      <c r="A1760" s="1">
        <v>94</v>
      </c>
      <c r="B1760" s="2">
        <v>41157</v>
      </c>
      <c r="C1760" s="4" t="s">
        <v>86</v>
      </c>
      <c r="D1760" s="1">
        <v>16</v>
      </c>
      <c r="E1760" s="1">
        <f>IFERROR(VALUE(UseTable[[#This Row],[LAB_VALUE]]),0)</f>
        <v>16</v>
      </c>
      <c r="G1760" s="1"/>
      <c r="H1760" s="7"/>
    </row>
    <row r="1761" spans="1:8" ht="12.5" x14ac:dyDescent="0.25">
      <c r="A1761" s="1">
        <v>94</v>
      </c>
      <c r="B1761" s="2">
        <v>41185</v>
      </c>
      <c r="C1761" s="4" t="s">
        <v>86</v>
      </c>
      <c r="D1761" s="1">
        <v>20</v>
      </c>
      <c r="E1761" s="1">
        <f>IFERROR(VALUE(UseTable[[#This Row],[LAB_VALUE]]),0)</f>
        <v>20</v>
      </c>
      <c r="G1761" s="1"/>
      <c r="H1761" s="7"/>
    </row>
    <row r="1762" spans="1:8" ht="12.5" x14ac:dyDescent="0.25">
      <c r="A1762" s="1">
        <v>94</v>
      </c>
      <c r="B1762" s="2">
        <v>41220</v>
      </c>
      <c r="C1762" s="4" t="s">
        <v>86</v>
      </c>
      <c r="D1762" s="1">
        <v>41</v>
      </c>
      <c r="E1762" s="1">
        <f>IFERROR(VALUE(UseTable[[#This Row],[LAB_VALUE]]),0)</f>
        <v>41</v>
      </c>
      <c r="G1762" s="1"/>
      <c r="H1762" s="7"/>
    </row>
    <row r="1763" spans="1:8" ht="12.5" x14ac:dyDescent="0.25">
      <c r="A1763" s="1">
        <v>94</v>
      </c>
      <c r="B1763" s="2">
        <v>41248</v>
      </c>
      <c r="C1763" s="4" t="s">
        <v>86</v>
      </c>
      <c r="D1763" s="1">
        <v>43</v>
      </c>
      <c r="E1763" s="1">
        <f>IFERROR(VALUE(UseTable[[#This Row],[LAB_VALUE]]),0)</f>
        <v>43</v>
      </c>
      <c r="G1763" s="1"/>
      <c r="H1763" s="7"/>
    </row>
    <row r="1764" spans="1:8" ht="12.5" x14ac:dyDescent="0.25">
      <c r="A1764" s="1">
        <v>95</v>
      </c>
      <c r="B1764" s="2">
        <v>41095</v>
      </c>
      <c r="C1764" s="4" t="s">
        <v>84</v>
      </c>
      <c r="D1764" s="1">
        <v>460</v>
      </c>
      <c r="E1764" s="1">
        <f>IFERROR(VALUE(UseTable[[#This Row],[LAB_VALUE]]),0)</f>
        <v>460</v>
      </c>
      <c r="G1764" s="1"/>
      <c r="H1764" s="7"/>
    </row>
    <row r="1765" spans="1:8" ht="12.5" x14ac:dyDescent="0.25">
      <c r="A1765" s="1">
        <v>95</v>
      </c>
      <c r="B1765" s="2">
        <v>41123</v>
      </c>
      <c r="C1765" s="4" t="s">
        <v>84</v>
      </c>
      <c r="D1765" s="1">
        <v>638</v>
      </c>
      <c r="E1765" s="1">
        <f>IFERROR(VALUE(UseTable[[#This Row],[LAB_VALUE]]),0)</f>
        <v>638</v>
      </c>
      <c r="G1765" s="1"/>
      <c r="H1765" s="7"/>
    </row>
    <row r="1766" spans="1:8" ht="12.5" x14ac:dyDescent="0.25">
      <c r="A1766" s="1">
        <v>95</v>
      </c>
      <c r="B1766" s="2">
        <v>41095</v>
      </c>
      <c r="C1766" s="4" t="s">
        <v>85</v>
      </c>
      <c r="D1766" s="1">
        <v>12.1</v>
      </c>
      <c r="E1766" s="1">
        <f>IFERROR(VALUE(UseTable[[#This Row],[LAB_VALUE]]),0)</f>
        <v>12.1</v>
      </c>
      <c r="G1766" s="1"/>
      <c r="H1766" s="7"/>
    </row>
    <row r="1767" spans="1:8" ht="12.5" x14ac:dyDescent="0.25">
      <c r="A1767" s="1">
        <v>95</v>
      </c>
      <c r="B1767" s="2">
        <v>41102</v>
      </c>
      <c r="C1767" s="4" t="s">
        <v>85</v>
      </c>
      <c r="D1767" s="1">
        <v>11.7</v>
      </c>
      <c r="E1767" s="1">
        <f>IFERROR(VALUE(UseTable[[#This Row],[LAB_VALUE]]),0)</f>
        <v>11.7</v>
      </c>
      <c r="G1767" s="1"/>
      <c r="H1767" s="7"/>
    </row>
    <row r="1768" spans="1:8" ht="12.5" x14ac:dyDescent="0.25">
      <c r="A1768" s="1">
        <v>95</v>
      </c>
      <c r="B1768" s="2">
        <v>41111</v>
      </c>
      <c r="C1768" s="4" t="s">
        <v>85</v>
      </c>
      <c r="D1768" s="1">
        <v>11.4</v>
      </c>
      <c r="E1768" s="1">
        <f>IFERROR(VALUE(UseTable[[#This Row],[LAB_VALUE]]),0)</f>
        <v>11.4</v>
      </c>
      <c r="G1768" s="1"/>
      <c r="H1768" s="7"/>
    </row>
    <row r="1769" spans="1:8" ht="12.5" x14ac:dyDescent="0.25">
      <c r="A1769" s="1">
        <v>95</v>
      </c>
      <c r="B1769" s="2">
        <v>41118</v>
      </c>
      <c r="C1769" s="4" t="s">
        <v>85</v>
      </c>
      <c r="D1769" s="1">
        <v>11.3</v>
      </c>
      <c r="E1769" s="1">
        <f>IFERROR(VALUE(UseTable[[#This Row],[LAB_VALUE]]),0)</f>
        <v>11.3</v>
      </c>
      <c r="G1769" s="1"/>
      <c r="H1769" s="7"/>
    </row>
    <row r="1770" spans="1:8" ht="12.5" x14ac:dyDescent="0.25">
      <c r="A1770" s="1">
        <v>95</v>
      </c>
      <c r="B1770" s="2">
        <v>41123</v>
      </c>
      <c r="C1770" s="4" t="s">
        <v>85</v>
      </c>
      <c r="D1770" s="1">
        <v>10.199999999999999</v>
      </c>
      <c r="E1770" s="1">
        <f>IFERROR(VALUE(UseTable[[#This Row],[LAB_VALUE]]),0)</f>
        <v>10.199999999999999</v>
      </c>
      <c r="G1770" s="1"/>
      <c r="H1770" s="7"/>
    </row>
    <row r="1771" spans="1:8" ht="12.5" x14ac:dyDescent="0.25">
      <c r="A1771" s="1">
        <v>95</v>
      </c>
      <c r="B1771" s="2">
        <v>41137</v>
      </c>
      <c r="C1771" s="4" t="s">
        <v>85</v>
      </c>
      <c r="D1771" s="1">
        <v>9.8000000000000007</v>
      </c>
      <c r="E1771" s="1">
        <f>IFERROR(VALUE(UseTable[[#This Row],[LAB_VALUE]]),0)</f>
        <v>9.8000000000000007</v>
      </c>
      <c r="G1771" s="1"/>
      <c r="H1771" s="7"/>
    </row>
    <row r="1772" spans="1:8" ht="12.5" x14ac:dyDescent="0.25">
      <c r="A1772" s="1">
        <v>95</v>
      </c>
      <c r="B1772" s="2">
        <v>41095</v>
      </c>
      <c r="C1772" s="4" t="s">
        <v>86</v>
      </c>
      <c r="D1772" s="1">
        <v>44</v>
      </c>
      <c r="E1772" s="1">
        <f>IFERROR(VALUE(UseTable[[#This Row],[LAB_VALUE]]),0)</f>
        <v>44</v>
      </c>
      <c r="G1772" s="1"/>
      <c r="H1772" s="7"/>
    </row>
    <row r="1773" spans="1:8" ht="12.5" x14ac:dyDescent="0.25">
      <c r="A1773" s="1">
        <v>95</v>
      </c>
      <c r="B1773" s="2">
        <v>41123</v>
      </c>
      <c r="C1773" s="4" t="s">
        <v>86</v>
      </c>
      <c r="D1773" s="1">
        <v>27</v>
      </c>
      <c r="E1773" s="1">
        <f>IFERROR(VALUE(UseTable[[#This Row],[LAB_VALUE]]),0)</f>
        <v>27</v>
      </c>
      <c r="G1773" s="1"/>
      <c r="H1773" s="7"/>
    </row>
    <row r="1774" spans="1:8" ht="12.5" x14ac:dyDescent="0.25">
      <c r="A1774" s="1">
        <v>96</v>
      </c>
      <c r="B1774" s="2">
        <v>41095</v>
      </c>
      <c r="C1774" s="4" t="s">
        <v>84</v>
      </c>
      <c r="D1774" s="1">
        <v>2175</v>
      </c>
      <c r="E1774" s="1">
        <f>IFERROR(VALUE(UseTable[[#This Row],[LAB_VALUE]]),0)</f>
        <v>2175</v>
      </c>
      <c r="G1774" s="1"/>
      <c r="H1774" s="7"/>
    </row>
    <row r="1775" spans="1:8" ht="12.5" x14ac:dyDescent="0.25">
      <c r="A1775" s="1">
        <v>96</v>
      </c>
      <c r="B1775" s="2">
        <v>41123</v>
      </c>
      <c r="C1775" s="4" t="s">
        <v>84</v>
      </c>
      <c r="D1775" s="1">
        <v>2096</v>
      </c>
      <c r="E1775" s="1">
        <f>IFERROR(VALUE(UseTable[[#This Row],[LAB_VALUE]]),0)</f>
        <v>2096</v>
      </c>
      <c r="G1775" s="1"/>
      <c r="H1775" s="7"/>
    </row>
    <row r="1776" spans="1:8" ht="12.5" x14ac:dyDescent="0.25">
      <c r="A1776" s="1">
        <v>96</v>
      </c>
      <c r="B1776" s="2">
        <v>41156</v>
      </c>
      <c r="C1776" s="4" t="s">
        <v>84</v>
      </c>
      <c r="D1776" s="1">
        <v>1782</v>
      </c>
      <c r="E1776" s="1">
        <f>IFERROR(VALUE(UseTable[[#This Row],[LAB_VALUE]]),0)</f>
        <v>1782</v>
      </c>
      <c r="G1776" s="1"/>
      <c r="H1776" s="7"/>
    </row>
    <row r="1777" spans="1:8" ht="12.5" x14ac:dyDescent="0.25">
      <c r="A1777" s="1">
        <v>96</v>
      </c>
      <c r="B1777" s="2">
        <v>41186</v>
      </c>
      <c r="C1777" s="4" t="s">
        <v>84</v>
      </c>
      <c r="D1777" s="1">
        <v>1707</v>
      </c>
      <c r="E1777" s="1">
        <f>IFERROR(VALUE(UseTable[[#This Row],[LAB_VALUE]]),0)</f>
        <v>1707</v>
      </c>
      <c r="G1777" s="1"/>
      <c r="H1777" s="7"/>
    </row>
    <row r="1778" spans="1:8" ht="12.5" x14ac:dyDescent="0.25">
      <c r="A1778" s="1">
        <v>96</v>
      </c>
      <c r="B1778" s="2">
        <v>41221</v>
      </c>
      <c r="C1778" s="4" t="s">
        <v>84</v>
      </c>
      <c r="D1778" s="1">
        <v>2083</v>
      </c>
      <c r="E1778" s="1">
        <f>IFERROR(VALUE(UseTable[[#This Row],[LAB_VALUE]]),0)</f>
        <v>2083</v>
      </c>
      <c r="G1778" s="1"/>
      <c r="H1778" s="7"/>
    </row>
    <row r="1779" spans="1:8" ht="12.5" x14ac:dyDescent="0.25">
      <c r="A1779" s="1">
        <v>96</v>
      </c>
      <c r="B1779" s="2">
        <v>41095</v>
      </c>
      <c r="C1779" s="4" t="s">
        <v>85</v>
      </c>
      <c r="D1779" s="1">
        <v>11.2</v>
      </c>
      <c r="E1779" s="1">
        <f>IFERROR(VALUE(UseTable[[#This Row],[LAB_VALUE]]),0)</f>
        <v>11.2</v>
      </c>
      <c r="G1779" s="1"/>
      <c r="H1779" s="7"/>
    </row>
    <row r="1780" spans="1:8" ht="12.5" x14ac:dyDescent="0.25">
      <c r="A1780" s="1">
        <v>96</v>
      </c>
      <c r="B1780" s="2">
        <v>41108</v>
      </c>
      <c r="C1780" s="4" t="s">
        <v>85</v>
      </c>
      <c r="D1780" s="1">
        <v>10.9</v>
      </c>
      <c r="E1780" s="1">
        <f>IFERROR(VALUE(UseTable[[#This Row],[LAB_VALUE]]),0)</f>
        <v>10.9</v>
      </c>
      <c r="G1780" s="1"/>
      <c r="H1780" s="7"/>
    </row>
    <row r="1781" spans="1:8" ht="12.5" x14ac:dyDescent="0.25">
      <c r="A1781" s="1">
        <v>96</v>
      </c>
      <c r="B1781" s="2">
        <v>41123</v>
      </c>
      <c r="C1781" s="4" t="s">
        <v>85</v>
      </c>
      <c r="D1781" s="1">
        <v>11.4</v>
      </c>
      <c r="E1781" s="1">
        <f>IFERROR(VALUE(UseTable[[#This Row],[LAB_VALUE]]),0)</f>
        <v>11.4</v>
      </c>
      <c r="G1781" s="1"/>
      <c r="H1781" s="7"/>
    </row>
    <row r="1782" spans="1:8" ht="12.5" x14ac:dyDescent="0.25">
      <c r="A1782" s="1">
        <v>96</v>
      </c>
      <c r="B1782" s="2">
        <v>41137</v>
      </c>
      <c r="C1782" s="4" t="s">
        <v>85</v>
      </c>
      <c r="D1782" s="1">
        <v>10</v>
      </c>
      <c r="E1782" s="1">
        <f>IFERROR(VALUE(UseTable[[#This Row],[LAB_VALUE]]),0)</f>
        <v>10</v>
      </c>
      <c r="G1782" s="1"/>
      <c r="H1782" s="7"/>
    </row>
    <row r="1783" spans="1:8" ht="12.5" x14ac:dyDescent="0.25">
      <c r="A1783" s="1">
        <v>96</v>
      </c>
      <c r="B1783" s="2">
        <v>41156</v>
      </c>
      <c r="C1783" s="4" t="s">
        <v>85</v>
      </c>
      <c r="D1783" s="1">
        <v>10.8</v>
      </c>
      <c r="E1783" s="1">
        <f>IFERROR(VALUE(UseTable[[#This Row],[LAB_VALUE]]),0)</f>
        <v>10.8</v>
      </c>
      <c r="G1783" s="1"/>
      <c r="H1783" s="7"/>
    </row>
    <row r="1784" spans="1:8" ht="12.5" x14ac:dyDescent="0.25">
      <c r="A1784" s="1">
        <v>96</v>
      </c>
      <c r="B1784" s="2">
        <v>41170</v>
      </c>
      <c r="C1784" s="4" t="s">
        <v>85</v>
      </c>
      <c r="D1784" s="1">
        <v>12.3</v>
      </c>
      <c r="E1784" s="1">
        <f>IFERROR(VALUE(UseTable[[#This Row],[LAB_VALUE]]),0)</f>
        <v>12.3</v>
      </c>
      <c r="G1784" s="1"/>
      <c r="H1784" s="7"/>
    </row>
    <row r="1785" spans="1:8" ht="12.5" x14ac:dyDescent="0.25">
      <c r="A1785" s="1">
        <v>96</v>
      </c>
      <c r="B1785" s="2">
        <v>41172</v>
      </c>
      <c r="C1785" s="4" t="s">
        <v>85</v>
      </c>
      <c r="D1785" s="1">
        <v>12</v>
      </c>
      <c r="E1785" s="1">
        <f>IFERROR(VALUE(UseTable[[#This Row],[LAB_VALUE]]),0)</f>
        <v>12</v>
      </c>
      <c r="G1785" s="1"/>
      <c r="H1785" s="7"/>
    </row>
    <row r="1786" spans="1:8" ht="12.5" x14ac:dyDescent="0.25">
      <c r="A1786" s="1">
        <v>96</v>
      </c>
      <c r="B1786" s="2">
        <v>41186</v>
      </c>
      <c r="C1786" s="4" t="s">
        <v>85</v>
      </c>
      <c r="D1786" s="1">
        <v>12.3</v>
      </c>
      <c r="E1786" s="1">
        <f>IFERROR(VALUE(UseTable[[#This Row],[LAB_VALUE]]),0)</f>
        <v>12.3</v>
      </c>
      <c r="G1786" s="1"/>
      <c r="H1786" s="7"/>
    </row>
    <row r="1787" spans="1:8" ht="12.5" x14ac:dyDescent="0.25">
      <c r="A1787" s="1">
        <v>96</v>
      </c>
      <c r="B1787" s="2">
        <v>41200</v>
      </c>
      <c r="C1787" s="4" t="s">
        <v>85</v>
      </c>
      <c r="D1787" s="1">
        <v>11.8</v>
      </c>
      <c r="E1787" s="1">
        <f>IFERROR(VALUE(UseTable[[#This Row],[LAB_VALUE]]),0)</f>
        <v>11.8</v>
      </c>
      <c r="G1787" s="1"/>
      <c r="H1787" s="7"/>
    </row>
    <row r="1788" spans="1:8" ht="12.5" x14ac:dyDescent="0.25">
      <c r="A1788" s="1">
        <v>96</v>
      </c>
      <c r="B1788" s="2">
        <v>41221</v>
      </c>
      <c r="C1788" s="4" t="s">
        <v>85</v>
      </c>
      <c r="D1788" s="1">
        <v>11.2</v>
      </c>
      <c r="E1788" s="1">
        <f>IFERROR(VALUE(UseTable[[#This Row],[LAB_VALUE]]),0)</f>
        <v>11.2</v>
      </c>
      <c r="G1788" s="1"/>
      <c r="H1788" s="7"/>
    </row>
    <row r="1789" spans="1:8" ht="12.5" x14ac:dyDescent="0.25">
      <c r="A1789" s="1">
        <v>96</v>
      </c>
      <c r="B1789" s="2">
        <v>41232</v>
      </c>
      <c r="C1789" s="4" t="s">
        <v>85</v>
      </c>
      <c r="D1789" s="1">
        <v>11.1</v>
      </c>
      <c r="E1789" s="1">
        <f>IFERROR(VALUE(UseTable[[#This Row],[LAB_VALUE]]),0)</f>
        <v>11.1</v>
      </c>
      <c r="G1789" s="1"/>
      <c r="H1789" s="7"/>
    </row>
    <row r="1790" spans="1:8" ht="12.5" x14ac:dyDescent="0.25">
      <c r="A1790" s="1">
        <v>96</v>
      </c>
      <c r="B1790" s="2">
        <v>41095</v>
      </c>
      <c r="C1790" s="4" t="s">
        <v>86</v>
      </c>
      <c r="D1790" s="1">
        <v>93</v>
      </c>
      <c r="E1790" s="1">
        <f>IFERROR(VALUE(UseTable[[#This Row],[LAB_VALUE]]),0)</f>
        <v>93</v>
      </c>
      <c r="G1790" s="1"/>
      <c r="H1790" s="7"/>
    </row>
    <row r="1791" spans="1:8" ht="12.5" x14ac:dyDescent="0.25">
      <c r="A1791" s="1">
        <v>96</v>
      </c>
      <c r="B1791" s="2">
        <v>41123</v>
      </c>
      <c r="C1791" s="4" t="s">
        <v>86</v>
      </c>
      <c r="D1791" s="1">
        <v>45</v>
      </c>
      <c r="E1791" s="1">
        <f>IFERROR(VALUE(UseTable[[#This Row],[LAB_VALUE]]),0)</f>
        <v>45</v>
      </c>
      <c r="G1791" s="1"/>
      <c r="H1791" s="7"/>
    </row>
    <row r="1792" spans="1:8" ht="12.5" x14ac:dyDescent="0.25">
      <c r="A1792" s="1">
        <v>96</v>
      </c>
      <c r="B1792" s="2">
        <v>41156</v>
      </c>
      <c r="C1792" s="4" t="s">
        <v>86</v>
      </c>
      <c r="D1792" s="1">
        <v>32</v>
      </c>
      <c r="E1792" s="1">
        <f>IFERROR(VALUE(UseTable[[#This Row],[LAB_VALUE]]),0)</f>
        <v>32</v>
      </c>
      <c r="G1792" s="1"/>
      <c r="H1792" s="7"/>
    </row>
    <row r="1793" spans="1:8" ht="12.5" x14ac:dyDescent="0.25">
      <c r="A1793" s="1">
        <v>96</v>
      </c>
      <c r="B1793" s="2">
        <v>41170</v>
      </c>
      <c r="C1793" s="4" t="s">
        <v>86</v>
      </c>
      <c r="D1793" s="1">
        <v>58</v>
      </c>
      <c r="E1793" s="1">
        <f>IFERROR(VALUE(UseTable[[#This Row],[LAB_VALUE]]),0)</f>
        <v>58</v>
      </c>
      <c r="G1793" s="1"/>
      <c r="H1793" s="7"/>
    </row>
    <row r="1794" spans="1:8" ht="12.5" x14ac:dyDescent="0.25">
      <c r="A1794" s="1">
        <v>96</v>
      </c>
      <c r="B1794" s="2">
        <v>41186</v>
      </c>
      <c r="C1794" s="4" t="s">
        <v>86</v>
      </c>
      <c r="D1794" s="1">
        <v>58</v>
      </c>
      <c r="E1794" s="1">
        <f>IFERROR(VALUE(UseTable[[#This Row],[LAB_VALUE]]),0)</f>
        <v>58</v>
      </c>
      <c r="G1794" s="1"/>
      <c r="H1794" s="7"/>
    </row>
    <row r="1795" spans="1:8" ht="12.5" x14ac:dyDescent="0.25">
      <c r="A1795" s="1">
        <v>96</v>
      </c>
      <c r="B1795" s="2">
        <v>41221</v>
      </c>
      <c r="C1795" s="4" t="s">
        <v>86</v>
      </c>
      <c r="D1795" s="1">
        <v>90</v>
      </c>
      <c r="E1795" s="1">
        <f>IFERROR(VALUE(UseTable[[#This Row],[LAB_VALUE]]),0)</f>
        <v>90</v>
      </c>
      <c r="G1795" s="1"/>
      <c r="H1795" s="7"/>
    </row>
    <row r="1796" spans="1:8" ht="12.5" x14ac:dyDescent="0.25">
      <c r="A1796" s="1">
        <v>97</v>
      </c>
      <c r="B1796" s="2">
        <v>41157</v>
      </c>
      <c r="C1796" s="4" t="s">
        <v>84</v>
      </c>
      <c r="D1796" s="1">
        <v>856</v>
      </c>
      <c r="E1796" s="1">
        <f>IFERROR(VALUE(UseTable[[#This Row],[LAB_VALUE]]),0)</f>
        <v>856</v>
      </c>
      <c r="G1796" s="1"/>
      <c r="H1796" s="7"/>
    </row>
    <row r="1797" spans="1:8" ht="12.5" x14ac:dyDescent="0.25">
      <c r="A1797" s="1">
        <v>97</v>
      </c>
      <c r="B1797" s="2">
        <v>41185</v>
      </c>
      <c r="C1797" s="4" t="s">
        <v>84</v>
      </c>
      <c r="D1797" s="1">
        <v>688</v>
      </c>
      <c r="E1797" s="1">
        <f>IFERROR(VALUE(UseTable[[#This Row],[LAB_VALUE]]),0)</f>
        <v>688</v>
      </c>
      <c r="G1797" s="1"/>
      <c r="H1797" s="7"/>
    </row>
    <row r="1798" spans="1:8" ht="12.5" x14ac:dyDescent="0.25">
      <c r="A1798" s="1">
        <v>97</v>
      </c>
      <c r="B1798" s="2">
        <v>41136</v>
      </c>
      <c r="C1798" s="4" t="s">
        <v>85</v>
      </c>
      <c r="D1798" s="1">
        <v>11.6</v>
      </c>
      <c r="E1798" s="1">
        <f>IFERROR(VALUE(UseTable[[#This Row],[LAB_VALUE]]),0)</f>
        <v>11.6</v>
      </c>
      <c r="G1798" s="1"/>
      <c r="H1798" s="7"/>
    </row>
    <row r="1799" spans="1:8" ht="12.5" x14ac:dyDescent="0.25">
      <c r="A1799" s="1">
        <v>97</v>
      </c>
      <c r="B1799" s="2">
        <v>41143</v>
      </c>
      <c r="C1799" s="4" t="s">
        <v>85</v>
      </c>
      <c r="D1799" s="1">
        <v>11.3</v>
      </c>
      <c r="E1799" s="1">
        <f>IFERROR(VALUE(UseTable[[#This Row],[LAB_VALUE]]),0)</f>
        <v>11.3</v>
      </c>
      <c r="G1799" s="1"/>
      <c r="H1799" s="7"/>
    </row>
    <row r="1800" spans="1:8" ht="12.5" x14ac:dyDescent="0.25">
      <c r="A1800" s="1">
        <v>97</v>
      </c>
      <c r="B1800" s="2">
        <v>41157</v>
      </c>
      <c r="C1800" s="4" t="s">
        <v>85</v>
      </c>
      <c r="D1800" s="1">
        <v>11.1</v>
      </c>
      <c r="E1800" s="1">
        <f>IFERROR(VALUE(UseTable[[#This Row],[LAB_VALUE]]),0)</f>
        <v>11.1</v>
      </c>
      <c r="G1800" s="1"/>
      <c r="H1800" s="7"/>
    </row>
    <row r="1801" spans="1:8" ht="12.5" x14ac:dyDescent="0.25">
      <c r="A1801" s="1">
        <v>97</v>
      </c>
      <c r="B1801" s="2">
        <v>41171</v>
      </c>
      <c r="C1801" s="4" t="s">
        <v>85</v>
      </c>
      <c r="D1801" s="1">
        <v>10.6</v>
      </c>
      <c r="E1801" s="1">
        <f>IFERROR(VALUE(UseTable[[#This Row],[LAB_VALUE]]),0)</f>
        <v>10.6</v>
      </c>
      <c r="G1801" s="1"/>
      <c r="H1801" s="7"/>
    </row>
    <row r="1802" spans="1:8" ht="12.5" x14ac:dyDescent="0.25">
      <c r="A1802" s="1">
        <v>97</v>
      </c>
      <c r="B1802" s="2">
        <v>41185</v>
      </c>
      <c r="C1802" s="4" t="s">
        <v>85</v>
      </c>
      <c r="D1802" s="1">
        <v>10.3</v>
      </c>
      <c r="E1802" s="1">
        <f>IFERROR(VALUE(UseTable[[#This Row],[LAB_VALUE]]),0)</f>
        <v>10.3</v>
      </c>
      <c r="G1802" s="1"/>
      <c r="H1802" s="7"/>
    </row>
    <row r="1803" spans="1:8" ht="12.5" x14ac:dyDescent="0.25">
      <c r="A1803" s="1">
        <v>97</v>
      </c>
      <c r="B1803" s="2">
        <v>41157</v>
      </c>
      <c r="C1803" s="4" t="s">
        <v>86</v>
      </c>
      <c r="D1803" s="1">
        <v>23</v>
      </c>
      <c r="E1803" s="1">
        <f>IFERROR(VALUE(UseTable[[#This Row],[LAB_VALUE]]),0)</f>
        <v>23</v>
      </c>
      <c r="G1803" s="1"/>
      <c r="H1803" s="7"/>
    </row>
    <row r="1804" spans="1:8" ht="12.5" x14ac:dyDescent="0.25">
      <c r="A1804" s="1">
        <v>97</v>
      </c>
      <c r="B1804" s="2">
        <v>41185</v>
      </c>
      <c r="C1804" s="4" t="s">
        <v>86</v>
      </c>
      <c r="D1804" s="1">
        <v>19</v>
      </c>
      <c r="E1804" s="1">
        <f>IFERROR(VALUE(UseTable[[#This Row],[LAB_VALUE]]),0)</f>
        <v>19</v>
      </c>
      <c r="G1804" s="1"/>
      <c r="H1804" s="7"/>
    </row>
    <row r="1805" spans="1:8" ht="12.5" x14ac:dyDescent="0.25">
      <c r="A1805" s="1">
        <v>98</v>
      </c>
      <c r="B1805" s="2">
        <v>41095</v>
      </c>
      <c r="C1805" s="4" t="s">
        <v>84</v>
      </c>
      <c r="D1805" s="1">
        <v>701</v>
      </c>
      <c r="E1805" s="1">
        <f>IFERROR(VALUE(UseTable[[#This Row],[LAB_VALUE]]),0)</f>
        <v>701</v>
      </c>
      <c r="G1805" s="1"/>
      <c r="H1805" s="7"/>
    </row>
    <row r="1806" spans="1:8" ht="12.5" x14ac:dyDescent="0.25">
      <c r="A1806" s="1">
        <v>98</v>
      </c>
      <c r="B1806" s="2">
        <v>41123</v>
      </c>
      <c r="C1806" s="4" t="s">
        <v>84</v>
      </c>
      <c r="D1806" s="1">
        <v>454</v>
      </c>
      <c r="E1806" s="1">
        <f>IFERROR(VALUE(UseTable[[#This Row],[LAB_VALUE]]),0)</f>
        <v>454</v>
      </c>
      <c r="G1806" s="1"/>
      <c r="H1806" s="7"/>
    </row>
    <row r="1807" spans="1:8" ht="12.5" x14ac:dyDescent="0.25">
      <c r="A1807" s="1">
        <v>98</v>
      </c>
      <c r="B1807" s="2">
        <v>41158</v>
      </c>
      <c r="C1807" s="4" t="s">
        <v>84</v>
      </c>
      <c r="D1807" s="1">
        <v>618</v>
      </c>
      <c r="E1807" s="1">
        <f>IFERROR(VALUE(UseTable[[#This Row],[LAB_VALUE]]),0)</f>
        <v>618</v>
      </c>
      <c r="G1807" s="1"/>
      <c r="H1807" s="7"/>
    </row>
    <row r="1808" spans="1:8" ht="12.5" x14ac:dyDescent="0.25">
      <c r="A1808" s="1">
        <v>98</v>
      </c>
      <c r="B1808" s="2">
        <v>41186</v>
      </c>
      <c r="C1808" s="4" t="s">
        <v>84</v>
      </c>
      <c r="D1808" s="1">
        <v>841</v>
      </c>
      <c r="E1808" s="1">
        <f>IFERROR(VALUE(UseTable[[#This Row],[LAB_VALUE]]),0)</f>
        <v>841</v>
      </c>
      <c r="G1808" s="1"/>
      <c r="H1808" s="7"/>
    </row>
    <row r="1809" spans="1:8" ht="12.5" x14ac:dyDescent="0.25">
      <c r="A1809" s="1">
        <v>98</v>
      </c>
      <c r="B1809" s="2">
        <v>41221</v>
      </c>
      <c r="C1809" s="4" t="s">
        <v>84</v>
      </c>
      <c r="D1809" s="1">
        <v>772</v>
      </c>
      <c r="E1809" s="1">
        <f>IFERROR(VALUE(UseTable[[#This Row],[LAB_VALUE]]),0)</f>
        <v>772</v>
      </c>
      <c r="G1809" s="1"/>
      <c r="H1809" s="7"/>
    </row>
    <row r="1810" spans="1:8" ht="12.5" x14ac:dyDescent="0.25">
      <c r="A1810" s="1">
        <v>98</v>
      </c>
      <c r="B1810" s="2">
        <v>41095</v>
      </c>
      <c r="C1810" s="4" t="s">
        <v>85</v>
      </c>
      <c r="D1810" s="1">
        <v>9.6</v>
      </c>
      <c r="E1810" s="1">
        <f>IFERROR(VALUE(UseTable[[#This Row],[LAB_VALUE]]),0)</f>
        <v>9.6</v>
      </c>
      <c r="G1810" s="1"/>
      <c r="H1810" s="7"/>
    </row>
    <row r="1811" spans="1:8" ht="12.5" x14ac:dyDescent="0.25">
      <c r="A1811" s="1">
        <v>98</v>
      </c>
      <c r="B1811" s="2">
        <v>41109</v>
      </c>
      <c r="C1811" s="4" t="s">
        <v>85</v>
      </c>
      <c r="D1811" s="1">
        <v>10.1</v>
      </c>
      <c r="E1811" s="1">
        <f>IFERROR(VALUE(UseTable[[#This Row],[LAB_VALUE]]),0)</f>
        <v>10.1</v>
      </c>
      <c r="G1811" s="1"/>
      <c r="H1811" s="7"/>
    </row>
    <row r="1812" spans="1:8" ht="12.5" x14ac:dyDescent="0.25">
      <c r="A1812" s="1">
        <v>98</v>
      </c>
      <c r="B1812" s="2">
        <v>41123</v>
      </c>
      <c r="C1812" s="4" t="s">
        <v>85</v>
      </c>
      <c r="D1812" s="1">
        <v>10.3</v>
      </c>
      <c r="E1812" s="1">
        <f>IFERROR(VALUE(UseTable[[#This Row],[LAB_VALUE]]),0)</f>
        <v>10.3</v>
      </c>
      <c r="G1812" s="1"/>
      <c r="H1812" s="7"/>
    </row>
    <row r="1813" spans="1:8" ht="12.5" x14ac:dyDescent="0.25">
      <c r="A1813" s="1">
        <v>98</v>
      </c>
      <c r="B1813" s="2">
        <v>41137</v>
      </c>
      <c r="C1813" s="4" t="s">
        <v>85</v>
      </c>
      <c r="D1813" s="1">
        <v>11.4</v>
      </c>
      <c r="E1813" s="1">
        <f>IFERROR(VALUE(UseTable[[#This Row],[LAB_VALUE]]),0)</f>
        <v>11.4</v>
      </c>
      <c r="G1813" s="1"/>
      <c r="H1813" s="7"/>
    </row>
    <row r="1814" spans="1:8" ht="12.5" x14ac:dyDescent="0.25">
      <c r="A1814" s="1">
        <v>98</v>
      </c>
      <c r="B1814" s="2">
        <v>41158</v>
      </c>
      <c r="C1814" s="4" t="s">
        <v>85</v>
      </c>
      <c r="D1814" s="1">
        <v>12.1</v>
      </c>
      <c r="E1814" s="1">
        <f>IFERROR(VALUE(UseTable[[#This Row],[LAB_VALUE]]),0)</f>
        <v>12.1</v>
      </c>
      <c r="G1814" s="1"/>
      <c r="H1814" s="7"/>
    </row>
    <row r="1815" spans="1:8" ht="12.5" x14ac:dyDescent="0.25">
      <c r="A1815" s="1">
        <v>98</v>
      </c>
      <c r="B1815" s="2">
        <v>41174</v>
      </c>
      <c r="C1815" s="4" t="s">
        <v>85</v>
      </c>
      <c r="D1815" s="1">
        <v>11.2</v>
      </c>
      <c r="E1815" s="1">
        <f>IFERROR(VALUE(UseTable[[#This Row],[LAB_VALUE]]),0)</f>
        <v>11.2</v>
      </c>
      <c r="G1815" s="1"/>
      <c r="H1815" s="7"/>
    </row>
    <row r="1816" spans="1:8" ht="12.5" x14ac:dyDescent="0.25">
      <c r="A1816" s="1">
        <v>98</v>
      </c>
      <c r="B1816" s="2">
        <v>41186</v>
      </c>
      <c r="C1816" s="4" t="s">
        <v>85</v>
      </c>
      <c r="D1816" s="1">
        <v>10.4</v>
      </c>
      <c r="E1816" s="1">
        <f>IFERROR(VALUE(UseTable[[#This Row],[LAB_VALUE]]),0)</f>
        <v>10.4</v>
      </c>
      <c r="G1816" s="1"/>
      <c r="H1816" s="7"/>
    </row>
    <row r="1817" spans="1:8" ht="12.5" x14ac:dyDescent="0.25">
      <c r="A1817" s="1">
        <v>98</v>
      </c>
      <c r="B1817" s="2">
        <v>41221</v>
      </c>
      <c r="C1817" s="4" t="s">
        <v>85</v>
      </c>
      <c r="D1817" s="1">
        <v>9</v>
      </c>
      <c r="E1817" s="1">
        <f>IFERROR(VALUE(UseTable[[#This Row],[LAB_VALUE]]),0)</f>
        <v>9</v>
      </c>
      <c r="G1817" s="1"/>
      <c r="H1817" s="7"/>
    </row>
    <row r="1818" spans="1:8" ht="12.5" x14ac:dyDescent="0.25">
      <c r="A1818" s="1">
        <v>98</v>
      </c>
      <c r="B1818" s="2">
        <v>41232</v>
      </c>
      <c r="C1818" s="4" t="s">
        <v>85</v>
      </c>
      <c r="D1818" s="1">
        <v>9.4</v>
      </c>
      <c r="E1818" s="1">
        <f>IFERROR(VALUE(UseTable[[#This Row],[LAB_VALUE]]),0)</f>
        <v>9.4</v>
      </c>
      <c r="G1818" s="1"/>
      <c r="H1818" s="7"/>
    </row>
    <row r="1819" spans="1:8" ht="12.5" x14ac:dyDescent="0.25">
      <c r="A1819" s="1">
        <v>98</v>
      </c>
      <c r="B1819" s="2">
        <v>41237</v>
      </c>
      <c r="C1819" s="4" t="s">
        <v>85</v>
      </c>
      <c r="D1819" s="1">
        <v>8.4</v>
      </c>
      <c r="E1819" s="1">
        <f>IFERROR(VALUE(UseTable[[#This Row],[LAB_VALUE]]),0)</f>
        <v>8.4</v>
      </c>
      <c r="G1819" s="1"/>
      <c r="H1819" s="7"/>
    </row>
    <row r="1820" spans="1:8" ht="12.5" x14ac:dyDescent="0.25">
      <c r="A1820" s="1">
        <v>98</v>
      </c>
      <c r="B1820" s="2">
        <v>41240</v>
      </c>
      <c r="C1820" s="4" t="s">
        <v>85</v>
      </c>
      <c r="D1820" s="1">
        <v>8.1</v>
      </c>
      <c r="E1820" s="1">
        <f>IFERROR(VALUE(UseTable[[#This Row],[LAB_VALUE]]),0)</f>
        <v>8.1</v>
      </c>
      <c r="G1820" s="1"/>
      <c r="H1820" s="7"/>
    </row>
    <row r="1821" spans="1:8" ht="12.5" x14ac:dyDescent="0.25">
      <c r="A1821" s="1">
        <v>98</v>
      </c>
      <c r="B1821" s="2">
        <v>41095</v>
      </c>
      <c r="C1821" s="4" t="s">
        <v>86</v>
      </c>
      <c r="D1821" s="1">
        <v>23</v>
      </c>
      <c r="E1821" s="1">
        <f>IFERROR(VALUE(UseTable[[#This Row],[LAB_VALUE]]),0)</f>
        <v>23</v>
      </c>
      <c r="G1821" s="1"/>
      <c r="H1821" s="7"/>
    </row>
    <row r="1822" spans="1:8" ht="12.5" x14ac:dyDescent="0.25">
      <c r="A1822" s="1">
        <v>98</v>
      </c>
      <c r="B1822" s="2">
        <v>41123</v>
      </c>
      <c r="C1822" s="4" t="s">
        <v>86</v>
      </c>
      <c r="D1822" s="1">
        <v>27</v>
      </c>
      <c r="E1822" s="1">
        <f>IFERROR(VALUE(UseTable[[#This Row],[LAB_VALUE]]),0)</f>
        <v>27</v>
      </c>
      <c r="G1822" s="1"/>
      <c r="H1822" s="7"/>
    </row>
    <row r="1823" spans="1:8" ht="12.5" x14ac:dyDescent="0.25">
      <c r="A1823" s="1">
        <v>98</v>
      </c>
      <c r="B1823" s="2">
        <v>41158</v>
      </c>
      <c r="C1823" s="4" t="s">
        <v>86</v>
      </c>
      <c r="D1823" s="1">
        <v>25</v>
      </c>
      <c r="E1823" s="1">
        <f>IFERROR(VALUE(UseTable[[#This Row],[LAB_VALUE]]),0)</f>
        <v>25</v>
      </c>
      <c r="G1823" s="1"/>
      <c r="H1823" s="7"/>
    </row>
    <row r="1824" spans="1:8" ht="12.5" x14ac:dyDescent="0.25">
      <c r="A1824" s="1">
        <v>98</v>
      </c>
      <c r="B1824" s="2">
        <v>41186</v>
      </c>
      <c r="C1824" s="4" t="s">
        <v>86</v>
      </c>
      <c r="D1824" s="1">
        <v>38</v>
      </c>
      <c r="E1824" s="1">
        <f>IFERROR(VALUE(UseTable[[#This Row],[LAB_VALUE]]),0)</f>
        <v>38</v>
      </c>
      <c r="G1824" s="1"/>
      <c r="H1824" s="7"/>
    </row>
    <row r="1825" spans="1:8" ht="12.5" x14ac:dyDescent="0.25">
      <c r="A1825" s="1">
        <v>98</v>
      </c>
      <c r="B1825" s="2">
        <v>41221</v>
      </c>
      <c r="C1825" s="4" t="s">
        <v>86</v>
      </c>
      <c r="D1825" s="1">
        <v>32</v>
      </c>
      <c r="E1825" s="1">
        <f>IFERROR(VALUE(UseTable[[#This Row],[LAB_VALUE]]),0)</f>
        <v>32</v>
      </c>
      <c r="G1825" s="1"/>
      <c r="H1825" s="7"/>
    </row>
    <row r="1826" spans="1:8" ht="12.5" x14ac:dyDescent="0.25">
      <c r="A1826" s="1">
        <v>99</v>
      </c>
      <c r="B1826" s="2">
        <v>41094</v>
      </c>
      <c r="C1826" s="4" t="s">
        <v>84</v>
      </c>
      <c r="D1826" s="1">
        <v>792</v>
      </c>
      <c r="E1826" s="1">
        <f>IFERROR(VALUE(UseTable[[#This Row],[LAB_VALUE]]),0)</f>
        <v>792</v>
      </c>
      <c r="G1826" s="1"/>
      <c r="H1826" s="7"/>
    </row>
    <row r="1827" spans="1:8" ht="12.5" x14ac:dyDescent="0.25">
      <c r="A1827" s="1">
        <v>99</v>
      </c>
      <c r="B1827" s="2">
        <v>41122</v>
      </c>
      <c r="C1827" s="4" t="s">
        <v>84</v>
      </c>
      <c r="D1827" s="1">
        <v>692</v>
      </c>
      <c r="E1827" s="1">
        <f>IFERROR(VALUE(UseTable[[#This Row],[LAB_VALUE]]),0)</f>
        <v>692</v>
      </c>
      <c r="G1827" s="1"/>
      <c r="H1827" s="7"/>
    </row>
    <row r="1828" spans="1:8" ht="12.5" x14ac:dyDescent="0.25">
      <c r="A1828" s="1">
        <v>99</v>
      </c>
      <c r="B1828" s="2">
        <v>41157</v>
      </c>
      <c r="C1828" s="4" t="s">
        <v>84</v>
      </c>
      <c r="D1828" s="1">
        <v>724</v>
      </c>
      <c r="E1828" s="1">
        <f>IFERROR(VALUE(UseTable[[#This Row],[LAB_VALUE]]),0)</f>
        <v>724</v>
      </c>
      <c r="G1828" s="1"/>
      <c r="H1828" s="7"/>
    </row>
    <row r="1829" spans="1:8" ht="12.5" x14ac:dyDescent="0.25">
      <c r="A1829" s="1">
        <v>99</v>
      </c>
      <c r="B1829" s="2">
        <v>41185</v>
      </c>
      <c r="C1829" s="4" t="s">
        <v>84</v>
      </c>
      <c r="D1829" s="1">
        <v>756</v>
      </c>
      <c r="E1829" s="1">
        <f>IFERROR(VALUE(UseTable[[#This Row],[LAB_VALUE]]),0)</f>
        <v>756</v>
      </c>
      <c r="G1829" s="1"/>
      <c r="H1829" s="7"/>
    </row>
    <row r="1830" spans="1:8" ht="12.5" x14ac:dyDescent="0.25">
      <c r="A1830" s="1">
        <v>99</v>
      </c>
      <c r="B1830" s="2">
        <v>41220</v>
      </c>
      <c r="C1830" s="4" t="s">
        <v>84</v>
      </c>
      <c r="D1830" s="1">
        <v>762</v>
      </c>
      <c r="E1830" s="1">
        <f>IFERROR(VALUE(UseTable[[#This Row],[LAB_VALUE]]),0)</f>
        <v>762</v>
      </c>
      <c r="G1830" s="1"/>
      <c r="H1830" s="7"/>
    </row>
    <row r="1831" spans="1:8" ht="12.5" x14ac:dyDescent="0.25">
      <c r="A1831" s="1">
        <v>99</v>
      </c>
      <c r="B1831" s="2">
        <v>41248</v>
      </c>
      <c r="C1831" s="4" t="s">
        <v>84</v>
      </c>
      <c r="D1831" s="1">
        <v>695</v>
      </c>
      <c r="E1831" s="1">
        <f>IFERROR(VALUE(UseTable[[#This Row],[LAB_VALUE]]),0)</f>
        <v>695</v>
      </c>
      <c r="G1831" s="1"/>
      <c r="H1831" s="7"/>
    </row>
    <row r="1832" spans="1:8" ht="12.5" x14ac:dyDescent="0.25">
      <c r="A1832" s="1">
        <v>99</v>
      </c>
      <c r="B1832" s="2">
        <v>41094</v>
      </c>
      <c r="C1832" s="4" t="s">
        <v>85</v>
      </c>
      <c r="D1832" s="1">
        <v>9.3000000000000007</v>
      </c>
      <c r="E1832" s="1">
        <f>IFERROR(VALUE(UseTable[[#This Row],[LAB_VALUE]]),0)</f>
        <v>9.3000000000000007</v>
      </c>
      <c r="G1832" s="1"/>
      <c r="H1832" s="7"/>
    </row>
    <row r="1833" spans="1:8" ht="12.5" x14ac:dyDescent="0.25">
      <c r="A1833" s="1">
        <v>99</v>
      </c>
      <c r="B1833" s="2">
        <v>41108</v>
      </c>
      <c r="C1833" s="4" t="s">
        <v>85</v>
      </c>
      <c r="D1833" s="1">
        <v>9.8000000000000007</v>
      </c>
      <c r="E1833" s="1">
        <f>IFERROR(VALUE(UseTable[[#This Row],[LAB_VALUE]]),0)</f>
        <v>9.8000000000000007</v>
      </c>
      <c r="G1833" s="1"/>
      <c r="H1833" s="7"/>
    </row>
    <row r="1834" spans="1:8" ht="12.5" x14ac:dyDescent="0.25">
      <c r="A1834" s="1">
        <v>99</v>
      </c>
      <c r="B1834" s="2">
        <v>41122</v>
      </c>
      <c r="C1834" s="4" t="s">
        <v>85</v>
      </c>
      <c r="D1834" s="1">
        <v>10.3</v>
      </c>
      <c r="E1834" s="1">
        <f>IFERROR(VALUE(UseTable[[#This Row],[LAB_VALUE]]),0)</f>
        <v>10.3</v>
      </c>
      <c r="G1834" s="1"/>
      <c r="H1834" s="7"/>
    </row>
    <row r="1835" spans="1:8" ht="12.5" x14ac:dyDescent="0.25">
      <c r="A1835" s="1">
        <v>99</v>
      </c>
      <c r="B1835" s="2">
        <v>41136</v>
      </c>
      <c r="C1835" s="4" t="s">
        <v>85</v>
      </c>
      <c r="D1835" s="1">
        <v>10.8</v>
      </c>
      <c r="E1835" s="1">
        <f>IFERROR(VALUE(UseTable[[#This Row],[LAB_VALUE]]),0)</f>
        <v>10.8</v>
      </c>
      <c r="G1835" s="1"/>
      <c r="H1835" s="7"/>
    </row>
    <row r="1836" spans="1:8" ht="12.5" x14ac:dyDescent="0.25">
      <c r="A1836" s="1">
        <v>99</v>
      </c>
      <c r="B1836" s="2">
        <v>41157</v>
      </c>
      <c r="C1836" s="4" t="s">
        <v>85</v>
      </c>
      <c r="D1836" s="1">
        <v>10.7</v>
      </c>
      <c r="E1836" s="1">
        <f>IFERROR(VALUE(UseTable[[#This Row],[LAB_VALUE]]),0)</f>
        <v>10.7</v>
      </c>
      <c r="G1836" s="1"/>
      <c r="H1836" s="7"/>
    </row>
    <row r="1837" spans="1:8" ht="12.5" x14ac:dyDescent="0.25">
      <c r="A1837" s="1">
        <v>99</v>
      </c>
      <c r="B1837" s="2">
        <v>41171</v>
      </c>
      <c r="C1837" s="4" t="s">
        <v>85</v>
      </c>
      <c r="D1837" s="1">
        <v>11.2</v>
      </c>
      <c r="E1837" s="1">
        <f>IFERROR(VALUE(UseTable[[#This Row],[LAB_VALUE]]),0)</f>
        <v>11.2</v>
      </c>
      <c r="G1837" s="1"/>
      <c r="H1837" s="7"/>
    </row>
    <row r="1838" spans="1:8" ht="12.5" x14ac:dyDescent="0.25">
      <c r="A1838" s="1">
        <v>99</v>
      </c>
      <c r="B1838" s="2">
        <v>41185</v>
      </c>
      <c r="C1838" s="4" t="s">
        <v>85</v>
      </c>
      <c r="D1838" s="1">
        <v>11.1</v>
      </c>
      <c r="E1838" s="1">
        <f>IFERROR(VALUE(UseTable[[#This Row],[LAB_VALUE]]),0)</f>
        <v>11.1</v>
      </c>
      <c r="G1838" s="1"/>
      <c r="H1838" s="7"/>
    </row>
    <row r="1839" spans="1:8" ht="12.5" x14ac:dyDescent="0.25">
      <c r="A1839" s="1">
        <v>99</v>
      </c>
      <c r="B1839" s="2">
        <v>41199</v>
      </c>
      <c r="C1839" s="4" t="s">
        <v>85</v>
      </c>
      <c r="D1839" s="1">
        <v>11.9</v>
      </c>
      <c r="E1839" s="1">
        <f>IFERROR(VALUE(UseTable[[#This Row],[LAB_VALUE]]),0)</f>
        <v>11.9</v>
      </c>
      <c r="G1839" s="1"/>
      <c r="H1839" s="7"/>
    </row>
    <row r="1840" spans="1:8" ht="12.5" x14ac:dyDescent="0.25">
      <c r="A1840" s="1">
        <v>99</v>
      </c>
      <c r="B1840" s="2">
        <v>41220</v>
      </c>
      <c r="C1840" s="4" t="s">
        <v>85</v>
      </c>
      <c r="D1840" s="1">
        <v>11.8</v>
      </c>
      <c r="E1840" s="1">
        <f>IFERROR(VALUE(UseTable[[#This Row],[LAB_VALUE]]),0)</f>
        <v>11.8</v>
      </c>
      <c r="G1840" s="1"/>
      <c r="H1840" s="7"/>
    </row>
    <row r="1841" spans="1:8" ht="12.5" x14ac:dyDescent="0.25">
      <c r="A1841" s="1">
        <v>99</v>
      </c>
      <c r="B1841" s="2">
        <v>41233</v>
      </c>
      <c r="C1841" s="4" t="s">
        <v>85</v>
      </c>
      <c r="D1841" s="1">
        <v>12</v>
      </c>
      <c r="E1841" s="1">
        <f>IFERROR(VALUE(UseTable[[#This Row],[LAB_VALUE]]),0)</f>
        <v>12</v>
      </c>
      <c r="G1841" s="1"/>
      <c r="H1841" s="7"/>
    </row>
    <row r="1842" spans="1:8" ht="12.5" x14ac:dyDescent="0.25">
      <c r="A1842" s="1">
        <v>99</v>
      </c>
      <c r="B1842" s="2">
        <v>41241</v>
      </c>
      <c r="C1842" s="4" t="s">
        <v>85</v>
      </c>
      <c r="D1842" s="1">
        <v>10.7</v>
      </c>
      <c r="E1842" s="1">
        <f>IFERROR(VALUE(UseTable[[#This Row],[LAB_VALUE]]),0)</f>
        <v>10.7</v>
      </c>
      <c r="G1842" s="1"/>
      <c r="H1842" s="7"/>
    </row>
    <row r="1843" spans="1:8" ht="12.5" x14ac:dyDescent="0.25">
      <c r="A1843" s="1">
        <v>99</v>
      </c>
      <c r="B1843" s="2">
        <v>41248</v>
      </c>
      <c r="C1843" s="4" t="s">
        <v>85</v>
      </c>
      <c r="D1843" s="1">
        <v>11</v>
      </c>
      <c r="E1843" s="1">
        <f>IFERROR(VALUE(UseTable[[#This Row],[LAB_VALUE]]),0)</f>
        <v>11</v>
      </c>
      <c r="G1843" s="1"/>
      <c r="H1843" s="7"/>
    </row>
    <row r="1844" spans="1:8" ht="12.5" x14ac:dyDescent="0.25">
      <c r="A1844" s="1">
        <v>99</v>
      </c>
      <c r="B1844" s="2">
        <v>41094</v>
      </c>
      <c r="C1844" s="4" t="s">
        <v>86</v>
      </c>
      <c r="D1844" s="1">
        <v>14</v>
      </c>
      <c r="E1844" s="1">
        <f>IFERROR(VALUE(UseTable[[#This Row],[LAB_VALUE]]),0)</f>
        <v>14</v>
      </c>
      <c r="G1844" s="1"/>
      <c r="H1844" s="7"/>
    </row>
    <row r="1845" spans="1:8" ht="12.5" x14ac:dyDescent="0.25">
      <c r="A1845" s="1">
        <v>99</v>
      </c>
      <c r="B1845" s="2">
        <v>41122</v>
      </c>
      <c r="C1845" s="4" t="s">
        <v>86</v>
      </c>
      <c r="D1845" s="1">
        <v>17</v>
      </c>
      <c r="E1845" s="1">
        <f>IFERROR(VALUE(UseTable[[#This Row],[LAB_VALUE]]),0)</f>
        <v>17</v>
      </c>
      <c r="G1845" s="1"/>
      <c r="H1845" s="7"/>
    </row>
    <row r="1846" spans="1:8" ht="12.5" x14ac:dyDescent="0.25">
      <c r="A1846" s="1">
        <v>99</v>
      </c>
      <c r="B1846" s="2">
        <v>41157</v>
      </c>
      <c r="C1846" s="4" t="s">
        <v>86</v>
      </c>
      <c r="D1846" s="1">
        <v>15</v>
      </c>
      <c r="E1846" s="1">
        <f>IFERROR(VALUE(UseTable[[#This Row],[LAB_VALUE]]),0)</f>
        <v>15</v>
      </c>
      <c r="G1846" s="1"/>
      <c r="H1846" s="7"/>
    </row>
    <row r="1847" spans="1:8" ht="12.5" x14ac:dyDescent="0.25">
      <c r="A1847" s="1">
        <v>99</v>
      </c>
      <c r="B1847" s="2">
        <v>41185</v>
      </c>
      <c r="C1847" s="4" t="s">
        <v>86</v>
      </c>
      <c r="D1847" s="1">
        <v>24</v>
      </c>
      <c r="E1847" s="1">
        <f>IFERROR(VALUE(UseTable[[#This Row],[LAB_VALUE]]),0)</f>
        <v>24</v>
      </c>
      <c r="G1847" s="1"/>
      <c r="H1847" s="7"/>
    </row>
    <row r="1848" spans="1:8" ht="12.5" x14ac:dyDescent="0.25">
      <c r="A1848" s="1">
        <v>99</v>
      </c>
      <c r="B1848" s="2">
        <v>41220</v>
      </c>
      <c r="C1848" s="4" t="s">
        <v>86</v>
      </c>
      <c r="D1848" s="1">
        <v>24</v>
      </c>
      <c r="E1848" s="1">
        <f>IFERROR(VALUE(UseTable[[#This Row],[LAB_VALUE]]),0)</f>
        <v>24</v>
      </c>
      <c r="G1848" s="1"/>
      <c r="H1848" s="7"/>
    </row>
    <row r="1849" spans="1:8" ht="12.5" x14ac:dyDescent="0.25">
      <c r="A1849" s="1">
        <v>99</v>
      </c>
      <c r="B1849" s="2">
        <v>41248</v>
      </c>
      <c r="C1849" s="4" t="s">
        <v>86</v>
      </c>
      <c r="D1849" s="1">
        <v>25</v>
      </c>
      <c r="E1849" s="1">
        <f>IFERROR(VALUE(UseTable[[#This Row],[LAB_VALUE]]),0)</f>
        <v>25</v>
      </c>
      <c r="G1849" s="1"/>
      <c r="H1849" s="7"/>
    </row>
    <row r="1850" spans="1:8" ht="12.5" x14ac:dyDescent="0.25">
      <c r="A1850" s="1">
        <v>100</v>
      </c>
      <c r="B1850" s="2">
        <v>41095</v>
      </c>
      <c r="C1850" s="4" t="s">
        <v>84</v>
      </c>
      <c r="D1850" s="1">
        <v>1362</v>
      </c>
      <c r="E1850" s="1">
        <f>IFERROR(VALUE(UseTable[[#This Row],[LAB_VALUE]]),0)</f>
        <v>1362</v>
      </c>
      <c r="G1850" s="1"/>
      <c r="H1850" s="7"/>
    </row>
    <row r="1851" spans="1:8" ht="12.5" x14ac:dyDescent="0.25">
      <c r="A1851" s="1">
        <v>100</v>
      </c>
      <c r="B1851" s="2">
        <v>41123</v>
      </c>
      <c r="C1851" s="4" t="s">
        <v>84</v>
      </c>
      <c r="D1851" s="1">
        <v>1501</v>
      </c>
      <c r="E1851" s="1">
        <f>IFERROR(VALUE(UseTable[[#This Row],[LAB_VALUE]]),0)</f>
        <v>1501</v>
      </c>
      <c r="G1851" s="1"/>
      <c r="H1851" s="7"/>
    </row>
    <row r="1852" spans="1:8" ht="12.5" x14ac:dyDescent="0.25">
      <c r="A1852" s="1">
        <v>100</v>
      </c>
      <c r="B1852" s="2">
        <v>41156</v>
      </c>
      <c r="C1852" s="4" t="s">
        <v>84</v>
      </c>
      <c r="D1852" s="1">
        <v>1854</v>
      </c>
      <c r="E1852" s="1">
        <f>IFERROR(VALUE(UseTable[[#This Row],[LAB_VALUE]]),0)</f>
        <v>1854</v>
      </c>
      <c r="G1852" s="1"/>
      <c r="H1852" s="7"/>
    </row>
    <row r="1853" spans="1:8" ht="12.5" x14ac:dyDescent="0.25">
      <c r="A1853" s="1">
        <v>100</v>
      </c>
      <c r="B1853" s="2">
        <v>41188</v>
      </c>
      <c r="C1853" s="4" t="s">
        <v>84</v>
      </c>
      <c r="D1853" s="1">
        <v>1902</v>
      </c>
      <c r="E1853" s="1">
        <f>IFERROR(VALUE(UseTable[[#This Row],[LAB_VALUE]]),0)</f>
        <v>1902</v>
      </c>
      <c r="G1853" s="1"/>
      <c r="H1853" s="7"/>
    </row>
    <row r="1854" spans="1:8" ht="12.5" x14ac:dyDescent="0.25">
      <c r="A1854" s="1">
        <v>100</v>
      </c>
      <c r="B1854" s="2">
        <v>41195</v>
      </c>
      <c r="C1854" s="4" t="s">
        <v>84</v>
      </c>
      <c r="D1854" s="1">
        <v>1490</v>
      </c>
      <c r="E1854" s="1">
        <f>IFERROR(VALUE(UseTable[[#This Row],[LAB_VALUE]]),0)</f>
        <v>1490</v>
      </c>
      <c r="G1854" s="1"/>
      <c r="H1854" s="7"/>
    </row>
    <row r="1855" spans="1:8" ht="12.5" x14ac:dyDescent="0.25">
      <c r="A1855" s="1">
        <v>100</v>
      </c>
      <c r="B1855" s="2">
        <v>41221</v>
      </c>
      <c r="C1855" s="4" t="s">
        <v>84</v>
      </c>
      <c r="D1855" s="1">
        <v>1600</v>
      </c>
      <c r="E1855" s="1">
        <f>IFERROR(VALUE(UseTable[[#This Row],[LAB_VALUE]]),0)</f>
        <v>1600</v>
      </c>
      <c r="G1855" s="1"/>
      <c r="H1855" s="7"/>
    </row>
    <row r="1856" spans="1:8" ht="12.5" x14ac:dyDescent="0.25">
      <c r="A1856" s="1">
        <v>100</v>
      </c>
      <c r="B1856" s="2">
        <v>41095</v>
      </c>
      <c r="C1856" s="4" t="s">
        <v>85</v>
      </c>
      <c r="D1856" s="1">
        <v>10.5</v>
      </c>
      <c r="E1856" s="1">
        <f>IFERROR(VALUE(UseTable[[#This Row],[LAB_VALUE]]),0)</f>
        <v>10.5</v>
      </c>
      <c r="G1856" s="1"/>
      <c r="H1856" s="7"/>
    </row>
    <row r="1857" spans="1:8" ht="12.5" x14ac:dyDescent="0.25">
      <c r="A1857" s="1">
        <v>100</v>
      </c>
      <c r="B1857" s="2">
        <v>41109</v>
      </c>
      <c r="C1857" s="4" t="s">
        <v>85</v>
      </c>
      <c r="D1857" s="1">
        <v>8.8000000000000007</v>
      </c>
      <c r="E1857" s="1">
        <f>IFERROR(VALUE(UseTable[[#This Row],[LAB_VALUE]]),0)</f>
        <v>8.8000000000000007</v>
      </c>
      <c r="G1857" s="1"/>
      <c r="H1857" s="7"/>
    </row>
    <row r="1858" spans="1:8" ht="12.5" x14ac:dyDescent="0.25">
      <c r="A1858" s="1">
        <v>100</v>
      </c>
      <c r="B1858" s="2">
        <v>41123</v>
      </c>
      <c r="C1858" s="4" t="s">
        <v>85</v>
      </c>
      <c r="D1858" s="1">
        <v>11.6</v>
      </c>
      <c r="E1858" s="1">
        <f>IFERROR(VALUE(UseTable[[#This Row],[LAB_VALUE]]),0)</f>
        <v>11.6</v>
      </c>
      <c r="G1858" s="1"/>
      <c r="H1858" s="7"/>
    </row>
    <row r="1859" spans="1:8" ht="12.5" x14ac:dyDescent="0.25">
      <c r="A1859" s="1">
        <v>100</v>
      </c>
      <c r="B1859" s="2">
        <v>41125</v>
      </c>
      <c r="C1859" s="4" t="s">
        <v>85</v>
      </c>
      <c r="D1859" s="1">
        <v>10.5</v>
      </c>
      <c r="E1859" s="1">
        <f>IFERROR(VALUE(UseTable[[#This Row],[LAB_VALUE]]),0)</f>
        <v>10.5</v>
      </c>
      <c r="G1859" s="1"/>
      <c r="H1859" s="7"/>
    </row>
    <row r="1860" spans="1:8" ht="12.5" x14ac:dyDescent="0.25">
      <c r="A1860" s="1">
        <v>100</v>
      </c>
      <c r="B1860" s="2">
        <v>41137</v>
      </c>
      <c r="C1860" s="4" t="s">
        <v>85</v>
      </c>
      <c r="D1860" s="1">
        <v>7.6</v>
      </c>
      <c r="E1860" s="1">
        <f>IFERROR(VALUE(UseTable[[#This Row],[LAB_VALUE]]),0)</f>
        <v>7.6</v>
      </c>
      <c r="G1860" s="1"/>
      <c r="H1860" s="7"/>
    </row>
    <row r="1861" spans="1:8" ht="12.5" x14ac:dyDescent="0.25">
      <c r="A1861" s="1">
        <v>100</v>
      </c>
      <c r="B1861" s="2">
        <v>41142</v>
      </c>
      <c r="C1861" s="4" t="s">
        <v>85</v>
      </c>
      <c r="D1861" s="1">
        <v>9.5</v>
      </c>
      <c r="E1861" s="1">
        <f>IFERROR(VALUE(UseTable[[#This Row],[LAB_VALUE]]),0)</f>
        <v>9.5</v>
      </c>
      <c r="G1861" s="1"/>
      <c r="H1861" s="7"/>
    </row>
    <row r="1862" spans="1:8" ht="12.5" x14ac:dyDescent="0.25">
      <c r="A1862" s="1">
        <v>100</v>
      </c>
      <c r="B1862" s="2">
        <v>41156</v>
      </c>
      <c r="C1862" s="4" t="s">
        <v>85</v>
      </c>
      <c r="D1862" s="1">
        <v>9.5</v>
      </c>
      <c r="E1862" s="1">
        <f>IFERROR(VALUE(UseTable[[#This Row],[LAB_VALUE]]),0)</f>
        <v>9.5</v>
      </c>
      <c r="G1862" s="1"/>
      <c r="H1862" s="7"/>
    </row>
    <row r="1863" spans="1:8" ht="12.5" x14ac:dyDescent="0.25">
      <c r="A1863" s="1">
        <v>100</v>
      </c>
      <c r="B1863" s="2">
        <v>41172</v>
      </c>
      <c r="C1863" s="4" t="s">
        <v>85</v>
      </c>
      <c r="D1863" s="1">
        <v>10</v>
      </c>
      <c r="E1863" s="1">
        <f>IFERROR(VALUE(UseTable[[#This Row],[LAB_VALUE]]),0)</f>
        <v>10</v>
      </c>
      <c r="G1863" s="1"/>
      <c r="H1863" s="7"/>
    </row>
    <row r="1864" spans="1:8" ht="12.5" x14ac:dyDescent="0.25">
      <c r="A1864" s="1">
        <v>100</v>
      </c>
      <c r="B1864" s="2">
        <v>41187</v>
      </c>
      <c r="C1864" s="4" t="s">
        <v>85</v>
      </c>
      <c r="D1864" s="1">
        <v>10.8</v>
      </c>
      <c r="E1864" s="1">
        <f>IFERROR(VALUE(UseTable[[#This Row],[LAB_VALUE]]),0)</f>
        <v>10.8</v>
      </c>
      <c r="G1864" s="1"/>
      <c r="H1864" s="7"/>
    </row>
    <row r="1865" spans="1:8" ht="12.5" x14ac:dyDescent="0.25">
      <c r="A1865" s="1">
        <v>100</v>
      </c>
      <c r="B1865" s="2">
        <v>41200</v>
      </c>
      <c r="C1865" s="4" t="s">
        <v>85</v>
      </c>
      <c r="D1865" s="1">
        <v>9.6</v>
      </c>
      <c r="E1865" s="1">
        <f>IFERROR(VALUE(UseTable[[#This Row],[LAB_VALUE]]),0)</f>
        <v>9.6</v>
      </c>
      <c r="G1865" s="1"/>
      <c r="H1865" s="7"/>
    </row>
    <row r="1866" spans="1:8" ht="12.5" x14ac:dyDescent="0.25">
      <c r="A1866" s="1">
        <v>100</v>
      </c>
      <c r="B1866" s="2">
        <v>41221</v>
      </c>
      <c r="C1866" s="4" t="s">
        <v>85</v>
      </c>
      <c r="D1866" s="1">
        <v>10.8</v>
      </c>
      <c r="E1866" s="1">
        <f>IFERROR(VALUE(UseTable[[#This Row],[LAB_VALUE]]),0)</f>
        <v>10.8</v>
      </c>
      <c r="G1866" s="1"/>
      <c r="H1866" s="7"/>
    </row>
    <row r="1867" spans="1:8" ht="12.5" x14ac:dyDescent="0.25">
      <c r="A1867" s="1">
        <v>100</v>
      </c>
      <c r="B1867" s="2">
        <v>41232</v>
      </c>
      <c r="C1867" s="4" t="s">
        <v>85</v>
      </c>
      <c r="D1867" s="1">
        <v>8.9</v>
      </c>
      <c r="E1867" s="1">
        <f>IFERROR(VALUE(UseTable[[#This Row],[LAB_VALUE]]),0)</f>
        <v>8.9</v>
      </c>
      <c r="G1867" s="1"/>
      <c r="H1867" s="7"/>
    </row>
    <row r="1868" spans="1:8" ht="12.5" x14ac:dyDescent="0.25">
      <c r="A1868" s="1">
        <v>100</v>
      </c>
      <c r="B1868" s="2">
        <v>41095</v>
      </c>
      <c r="C1868" s="4" t="s">
        <v>86</v>
      </c>
      <c r="D1868" s="1">
        <v>35</v>
      </c>
      <c r="E1868" s="1">
        <f>IFERROR(VALUE(UseTable[[#This Row],[LAB_VALUE]]),0)</f>
        <v>35</v>
      </c>
      <c r="G1868" s="1"/>
      <c r="H1868" s="7"/>
    </row>
    <row r="1869" spans="1:8" ht="12.5" x14ac:dyDescent="0.25">
      <c r="A1869" s="1">
        <v>100</v>
      </c>
      <c r="B1869" s="2">
        <v>41123</v>
      </c>
      <c r="C1869" s="4" t="s">
        <v>86</v>
      </c>
      <c r="D1869" s="1">
        <v>33</v>
      </c>
      <c r="E1869" s="1">
        <f>IFERROR(VALUE(UseTable[[#This Row],[LAB_VALUE]]),0)</f>
        <v>33</v>
      </c>
      <c r="G1869" s="1"/>
      <c r="H1869" s="7"/>
    </row>
    <row r="1870" spans="1:8" ht="12.5" x14ac:dyDescent="0.25">
      <c r="A1870" s="1">
        <v>100</v>
      </c>
      <c r="B1870" s="2">
        <v>41156</v>
      </c>
      <c r="C1870" s="4" t="s">
        <v>86</v>
      </c>
      <c r="D1870" s="1">
        <v>27</v>
      </c>
      <c r="E1870" s="1">
        <f>IFERROR(VALUE(UseTable[[#This Row],[LAB_VALUE]]),0)</f>
        <v>27</v>
      </c>
      <c r="G1870" s="1"/>
      <c r="H1870" s="7"/>
    </row>
    <row r="1871" spans="1:8" ht="12.5" x14ac:dyDescent="0.25">
      <c r="A1871" s="1">
        <v>100</v>
      </c>
      <c r="B1871" s="2">
        <v>41187</v>
      </c>
      <c r="C1871" s="4" t="s">
        <v>86</v>
      </c>
      <c r="D1871" s="1">
        <v>25</v>
      </c>
      <c r="E1871" s="1">
        <f>IFERROR(VALUE(UseTable[[#This Row],[LAB_VALUE]]),0)</f>
        <v>25</v>
      </c>
      <c r="G1871" s="1"/>
      <c r="H1871" s="7"/>
    </row>
    <row r="1872" spans="1:8" ht="12.5" x14ac:dyDescent="0.25">
      <c r="A1872" s="1">
        <v>100</v>
      </c>
      <c r="B1872" s="2">
        <v>41195</v>
      </c>
      <c r="C1872" s="4" t="s">
        <v>86</v>
      </c>
      <c r="D1872" s="1">
        <v>52</v>
      </c>
      <c r="E1872" s="1">
        <f>IFERROR(VALUE(UseTable[[#This Row],[LAB_VALUE]]),0)</f>
        <v>52</v>
      </c>
      <c r="G1872" s="1"/>
      <c r="H1872" s="7"/>
    </row>
    <row r="1873" spans="1:8" ht="12.5" x14ac:dyDescent="0.25">
      <c r="A1873" s="1">
        <v>100</v>
      </c>
      <c r="B1873" s="2">
        <v>41221</v>
      </c>
      <c r="C1873" s="4" t="s">
        <v>86</v>
      </c>
      <c r="D1873" s="1">
        <v>40</v>
      </c>
      <c r="E1873" s="1">
        <f>IFERROR(VALUE(UseTable[[#This Row],[LAB_VALUE]]),0)</f>
        <v>40</v>
      </c>
      <c r="G1873" s="1"/>
      <c r="H1873" s="7"/>
    </row>
    <row r="1874" spans="1:8" ht="12.5" x14ac:dyDescent="0.25">
      <c r="A1874" s="1">
        <v>101</v>
      </c>
      <c r="B1874" s="2">
        <v>41093</v>
      </c>
      <c r="C1874" s="4" t="s">
        <v>84</v>
      </c>
      <c r="D1874" s="1">
        <v>575</v>
      </c>
      <c r="E1874" s="1">
        <f>IFERROR(VALUE(UseTable[[#This Row],[LAB_VALUE]]),0)</f>
        <v>575</v>
      </c>
      <c r="G1874" s="1"/>
      <c r="H1874" s="7"/>
    </row>
    <row r="1875" spans="1:8" ht="12.5" x14ac:dyDescent="0.25">
      <c r="A1875" s="1">
        <v>101</v>
      </c>
      <c r="B1875" s="2">
        <v>41124</v>
      </c>
      <c r="C1875" s="4" t="s">
        <v>84</v>
      </c>
      <c r="D1875" s="1">
        <v>742</v>
      </c>
      <c r="E1875" s="1">
        <f>IFERROR(VALUE(UseTable[[#This Row],[LAB_VALUE]]),0)</f>
        <v>742</v>
      </c>
      <c r="G1875" s="1"/>
      <c r="H1875" s="7"/>
    </row>
    <row r="1876" spans="1:8" ht="12.5" x14ac:dyDescent="0.25">
      <c r="A1876" s="1">
        <v>101</v>
      </c>
      <c r="B1876" s="2">
        <v>41156</v>
      </c>
      <c r="C1876" s="4" t="s">
        <v>84</v>
      </c>
      <c r="D1876" s="1">
        <v>880</v>
      </c>
      <c r="E1876" s="1">
        <f>IFERROR(VALUE(UseTable[[#This Row],[LAB_VALUE]]),0)</f>
        <v>880</v>
      </c>
      <c r="G1876" s="1"/>
      <c r="H1876" s="7"/>
    </row>
    <row r="1877" spans="1:8" ht="12.5" x14ac:dyDescent="0.25">
      <c r="A1877" s="1">
        <v>101</v>
      </c>
      <c r="B1877" s="2">
        <v>41184</v>
      </c>
      <c r="C1877" s="4" t="s">
        <v>84</v>
      </c>
      <c r="D1877" s="1">
        <v>1114</v>
      </c>
      <c r="E1877" s="1">
        <f>IFERROR(VALUE(UseTable[[#This Row],[LAB_VALUE]]),0)</f>
        <v>1114</v>
      </c>
      <c r="G1877" s="1"/>
      <c r="H1877" s="7"/>
    </row>
    <row r="1878" spans="1:8" ht="12.5" x14ac:dyDescent="0.25">
      <c r="A1878" s="1">
        <v>101</v>
      </c>
      <c r="B1878" s="2">
        <v>41219</v>
      </c>
      <c r="C1878" s="4" t="s">
        <v>84</v>
      </c>
      <c r="D1878" s="1">
        <v>686</v>
      </c>
      <c r="E1878" s="1">
        <f>IFERROR(VALUE(UseTable[[#This Row],[LAB_VALUE]]),0)</f>
        <v>686</v>
      </c>
      <c r="G1878" s="1"/>
      <c r="H1878" s="7"/>
    </row>
    <row r="1879" spans="1:8" ht="12.5" x14ac:dyDescent="0.25">
      <c r="A1879" s="1">
        <v>101</v>
      </c>
      <c r="B1879" s="2">
        <v>41247</v>
      </c>
      <c r="C1879" s="4" t="s">
        <v>84</v>
      </c>
      <c r="D1879" s="1">
        <v>729</v>
      </c>
      <c r="E1879" s="1">
        <f>IFERROR(VALUE(UseTable[[#This Row],[LAB_VALUE]]),0)</f>
        <v>729</v>
      </c>
      <c r="G1879" s="1"/>
      <c r="H1879" s="7"/>
    </row>
    <row r="1880" spans="1:8" ht="12.5" x14ac:dyDescent="0.25">
      <c r="A1880" s="1">
        <v>101</v>
      </c>
      <c r="B1880" s="2">
        <v>41093</v>
      </c>
      <c r="C1880" s="4" t="s">
        <v>85</v>
      </c>
      <c r="D1880" s="1">
        <v>9.6999999999999993</v>
      </c>
      <c r="E1880" s="1">
        <f>IFERROR(VALUE(UseTable[[#This Row],[LAB_VALUE]]),0)</f>
        <v>9.6999999999999993</v>
      </c>
      <c r="G1880" s="1"/>
      <c r="H1880" s="7"/>
    </row>
    <row r="1881" spans="1:8" ht="12.5" x14ac:dyDescent="0.25">
      <c r="A1881" s="1">
        <v>101</v>
      </c>
      <c r="B1881" s="2">
        <v>41107</v>
      </c>
      <c r="C1881" s="4" t="s">
        <v>85</v>
      </c>
      <c r="D1881" s="1">
        <v>9.9</v>
      </c>
      <c r="E1881" s="1">
        <f>IFERROR(VALUE(UseTable[[#This Row],[LAB_VALUE]]),0)</f>
        <v>9.9</v>
      </c>
      <c r="G1881" s="1"/>
      <c r="H1881" s="7"/>
    </row>
    <row r="1882" spans="1:8" ht="12.5" x14ac:dyDescent="0.25">
      <c r="A1882" s="1">
        <v>101</v>
      </c>
      <c r="B1882" s="2">
        <v>41124</v>
      </c>
      <c r="C1882" s="4" t="s">
        <v>85</v>
      </c>
      <c r="D1882" s="1">
        <v>10.1</v>
      </c>
      <c r="E1882" s="1">
        <f>IFERROR(VALUE(UseTable[[#This Row],[LAB_VALUE]]),0)</f>
        <v>10.1</v>
      </c>
      <c r="G1882" s="1"/>
      <c r="H1882" s="7"/>
    </row>
    <row r="1883" spans="1:8" ht="12.5" x14ac:dyDescent="0.25">
      <c r="A1883" s="1">
        <v>101</v>
      </c>
      <c r="B1883" s="2">
        <v>41135</v>
      </c>
      <c r="C1883" s="4" t="s">
        <v>85</v>
      </c>
      <c r="D1883" s="1">
        <v>9.9</v>
      </c>
      <c r="E1883" s="1">
        <f>IFERROR(VALUE(UseTable[[#This Row],[LAB_VALUE]]),0)</f>
        <v>9.9</v>
      </c>
      <c r="G1883" s="1"/>
      <c r="H1883" s="7"/>
    </row>
    <row r="1884" spans="1:8" ht="12.5" x14ac:dyDescent="0.25">
      <c r="A1884" s="1">
        <v>101</v>
      </c>
      <c r="B1884" s="2">
        <v>41156</v>
      </c>
      <c r="C1884" s="4" t="s">
        <v>85</v>
      </c>
      <c r="D1884" s="1">
        <v>10.199999999999999</v>
      </c>
      <c r="E1884" s="1">
        <f>IFERROR(VALUE(UseTable[[#This Row],[LAB_VALUE]]),0)</f>
        <v>10.199999999999999</v>
      </c>
      <c r="G1884" s="1"/>
      <c r="H1884" s="7"/>
    </row>
    <row r="1885" spans="1:8" ht="12.5" x14ac:dyDescent="0.25">
      <c r="A1885" s="1">
        <v>101</v>
      </c>
      <c r="B1885" s="2">
        <v>41170</v>
      </c>
      <c r="C1885" s="4" t="s">
        <v>85</v>
      </c>
      <c r="D1885" s="1">
        <v>10.4</v>
      </c>
      <c r="E1885" s="1">
        <f>IFERROR(VALUE(UseTable[[#This Row],[LAB_VALUE]]),0)</f>
        <v>10.4</v>
      </c>
      <c r="G1885" s="1"/>
      <c r="H1885" s="7"/>
    </row>
    <row r="1886" spans="1:8" ht="12.5" x14ac:dyDescent="0.25">
      <c r="A1886" s="1">
        <v>101</v>
      </c>
      <c r="B1886" s="2">
        <v>41184</v>
      </c>
      <c r="C1886" s="4" t="s">
        <v>85</v>
      </c>
      <c r="D1886" s="1">
        <v>10.7</v>
      </c>
      <c r="E1886" s="1">
        <f>IFERROR(VALUE(UseTable[[#This Row],[LAB_VALUE]]),0)</f>
        <v>10.7</v>
      </c>
      <c r="G1886" s="1"/>
      <c r="H1886" s="7"/>
    </row>
    <row r="1887" spans="1:8" ht="12.5" x14ac:dyDescent="0.25">
      <c r="A1887" s="1">
        <v>101</v>
      </c>
      <c r="B1887" s="2">
        <v>41198</v>
      </c>
      <c r="C1887" s="4" t="s">
        <v>85</v>
      </c>
      <c r="D1887" s="1">
        <v>10.8</v>
      </c>
      <c r="E1887" s="1">
        <f>IFERROR(VALUE(UseTable[[#This Row],[LAB_VALUE]]),0)</f>
        <v>10.8</v>
      </c>
      <c r="G1887" s="1"/>
      <c r="H1887" s="7"/>
    </row>
    <row r="1888" spans="1:8" ht="12.5" x14ac:dyDescent="0.25">
      <c r="A1888" s="1">
        <v>101</v>
      </c>
      <c r="B1888" s="2">
        <v>41219</v>
      </c>
      <c r="C1888" s="4" t="s">
        <v>85</v>
      </c>
      <c r="D1888" s="1">
        <v>10.6</v>
      </c>
      <c r="E1888" s="1">
        <f>IFERROR(VALUE(UseTable[[#This Row],[LAB_VALUE]]),0)</f>
        <v>10.6</v>
      </c>
      <c r="G1888" s="1"/>
      <c r="H1888" s="7"/>
    </row>
    <row r="1889" spans="1:8" ht="12.5" x14ac:dyDescent="0.25">
      <c r="A1889" s="1">
        <v>101</v>
      </c>
      <c r="B1889" s="2">
        <v>41237</v>
      </c>
      <c r="C1889" s="4" t="s">
        <v>85</v>
      </c>
      <c r="D1889" s="1">
        <v>11.6</v>
      </c>
      <c r="E1889" s="1">
        <f>IFERROR(VALUE(UseTable[[#This Row],[LAB_VALUE]]),0)</f>
        <v>11.6</v>
      </c>
      <c r="G1889" s="1"/>
      <c r="H1889" s="7"/>
    </row>
    <row r="1890" spans="1:8" ht="12.5" x14ac:dyDescent="0.25">
      <c r="A1890" s="1">
        <v>101</v>
      </c>
      <c r="B1890" s="2">
        <v>41247</v>
      </c>
      <c r="C1890" s="4" t="s">
        <v>85</v>
      </c>
      <c r="D1890" s="1">
        <v>11.3</v>
      </c>
      <c r="E1890" s="1">
        <f>IFERROR(VALUE(UseTable[[#This Row],[LAB_VALUE]]),0)</f>
        <v>11.3</v>
      </c>
      <c r="G1890" s="1"/>
      <c r="H1890" s="7"/>
    </row>
    <row r="1891" spans="1:8" ht="12.5" x14ac:dyDescent="0.25">
      <c r="A1891" s="1">
        <v>101</v>
      </c>
      <c r="B1891" s="2">
        <v>41093</v>
      </c>
      <c r="C1891" s="4" t="s">
        <v>86</v>
      </c>
      <c r="D1891" s="1">
        <v>19</v>
      </c>
      <c r="E1891" s="1">
        <f>IFERROR(VALUE(UseTable[[#This Row],[LAB_VALUE]]),0)</f>
        <v>19</v>
      </c>
      <c r="G1891" s="1"/>
      <c r="H1891" s="7"/>
    </row>
    <row r="1892" spans="1:8" ht="12.5" x14ac:dyDescent="0.25">
      <c r="A1892" s="1">
        <v>101</v>
      </c>
      <c r="B1892" s="2">
        <v>41124</v>
      </c>
      <c r="C1892" s="4" t="s">
        <v>86</v>
      </c>
      <c r="D1892" s="1">
        <v>33</v>
      </c>
      <c r="E1892" s="1">
        <f>IFERROR(VALUE(UseTable[[#This Row],[LAB_VALUE]]),0)</f>
        <v>33</v>
      </c>
      <c r="G1892" s="1"/>
      <c r="H1892" s="7"/>
    </row>
    <row r="1893" spans="1:8" ht="12.5" x14ac:dyDescent="0.25">
      <c r="A1893" s="1">
        <v>101</v>
      </c>
      <c r="B1893" s="2">
        <v>41156</v>
      </c>
      <c r="C1893" s="4" t="s">
        <v>86</v>
      </c>
      <c r="D1893" s="1">
        <v>30</v>
      </c>
      <c r="E1893" s="1">
        <f>IFERROR(VALUE(UseTable[[#This Row],[LAB_VALUE]]),0)</f>
        <v>30</v>
      </c>
      <c r="G1893" s="1"/>
      <c r="H1893" s="7"/>
    </row>
    <row r="1894" spans="1:8" ht="12.5" x14ac:dyDescent="0.25">
      <c r="A1894" s="1">
        <v>101</v>
      </c>
      <c r="B1894" s="2">
        <v>41184</v>
      </c>
      <c r="C1894" s="4" t="s">
        <v>86</v>
      </c>
      <c r="D1894" s="1">
        <v>41</v>
      </c>
      <c r="E1894" s="1">
        <f>IFERROR(VALUE(UseTable[[#This Row],[LAB_VALUE]]),0)</f>
        <v>41</v>
      </c>
      <c r="G1894" s="1"/>
      <c r="H1894" s="7"/>
    </row>
    <row r="1895" spans="1:8" ht="12.5" x14ac:dyDescent="0.25">
      <c r="A1895" s="1">
        <v>101</v>
      </c>
      <c r="B1895" s="2">
        <v>41219</v>
      </c>
      <c r="C1895" s="4" t="s">
        <v>86</v>
      </c>
      <c r="D1895" s="1">
        <v>36</v>
      </c>
      <c r="E1895" s="1">
        <f>IFERROR(VALUE(UseTable[[#This Row],[LAB_VALUE]]),0)</f>
        <v>36</v>
      </c>
      <c r="G1895" s="1"/>
      <c r="H1895" s="7"/>
    </row>
    <row r="1896" spans="1:8" ht="12.5" x14ac:dyDescent="0.25">
      <c r="A1896" s="1">
        <v>101</v>
      </c>
      <c r="B1896" s="2">
        <v>41247</v>
      </c>
      <c r="C1896" s="4" t="s">
        <v>86</v>
      </c>
      <c r="D1896" s="1">
        <v>45</v>
      </c>
      <c r="E1896" s="1">
        <f>IFERROR(VALUE(UseTable[[#This Row],[LAB_VALUE]]),0)</f>
        <v>45</v>
      </c>
      <c r="G1896" s="1"/>
      <c r="H1896" s="7"/>
    </row>
    <row r="1897" spans="1:8" ht="12.5" x14ac:dyDescent="0.25">
      <c r="A1897" s="1">
        <v>103</v>
      </c>
      <c r="B1897" s="2">
        <v>41094</v>
      </c>
      <c r="C1897" s="4" t="s">
        <v>84</v>
      </c>
      <c r="D1897" s="1">
        <v>844</v>
      </c>
      <c r="E1897" s="1">
        <f>IFERROR(VALUE(UseTable[[#This Row],[LAB_VALUE]]),0)</f>
        <v>844</v>
      </c>
      <c r="G1897" s="1"/>
      <c r="H1897" s="7"/>
    </row>
    <row r="1898" spans="1:8" ht="12.5" x14ac:dyDescent="0.25">
      <c r="A1898" s="1">
        <v>103</v>
      </c>
      <c r="B1898" s="2">
        <v>41144</v>
      </c>
      <c r="C1898" s="4" t="s">
        <v>84</v>
      </c>
      <c r="D1898" s="1" t="s">
        <v>74</v>
      </c>
      <c r="E1898" s="1">
        <f>IFERROR(VALUE(UseTable[[#This Row],[LAB_VALUE]]),0)</f>
        <v>0</v>
      </c>
      <c r="G1898" s="1"/>
      <c r="H1898" s="7"/>
    </row>
    <row r="1899" spans="1:8" ht="12.5" x14ac:dyDescent="0.25">
      <c r="A1899" s="1">
        <v>103</v>
      </c>
      <c r="B1899" s="2">
        <v>41094</v>
      </c>
      <c r="C1899" s="4" t="s">
        <v>85</v>
      </c>
      <c r="D1899" s="1">
        <v>11.6</v>
      </c>
      <c r="E1899" s="1">
        <f>IFERROR(VALUE(UseTable[[#This Row],[LAB_VALUE]]),0)</f>
        <v>11.6</v>
      </c>
      <c r="G1899" s="1"/>
      <c r="H1899" s="7"/>
    </row>
    <row r="1900" spans="1:8" ht="12.5" x14ac:dyDescent="0.25">
      <c r="A1900" s="1">
        <v>103</v>
      </c>
      <c r="B1900" s="2">
        <v>41101</v>
      </c>
      <c r="C1900" s="4" t="s">
        <v>85</v>
      </c>
      <c r="D1900" s="1">
        <v>11.7</v>
      </c>
      <c r="E1900" s="1">
        <f>IFERROR(VALUE(UseTable[[#This Row],[LAB_VALUE]]),0)</f>
        <v>11.7</v>
      </c>
      <c r="G1900" s="1"/>
      <c r="H1900" s="7"/>
    </row>
    <row r="1901" spans="1:8" ht="12.5" x14ac:dyDescent="0.25">
      <c r="A1901" s="1">
        <v>103</v>
      </c>
      <c r="B1901" s="2">
        <v>41108</v>
      </c>
      <c r="C1901" s="4" t="s">
        <v>85</v>
      </c>
      <c r="D1901" s="1">
        <v>11.4</v>
      </c>
      <c r="E1901" s="1">
        <f>IFERROR(VALUE(UseTable[[#This Row],[LAB_VALUE]]),0)</f>
        <v>11.4</v>
      </c>
      <c r="G1901" s="1"/>
      <c r="H1901" s="7"/>
    </row>
    <row r="1902" spans="1:8" ht="12.5" x14ac:dyDescent="0.25">
      <c r="A1902" s="1">
        <v>103</v>
      </c>
      <c r="B1902" s="2">
        <v>41144</v>
      </c>
      <c r="C1902" s="4" t="s">
        <v>85</v>
      </c>
      <c r="D1902" s="1">
        <v>8.8000000000000007</v>
      </c>
      <c r="E1902" s="1">
        <f>IFERROR(VALUE(UseTable[[#This Row],[LAB_VALUE]]),0)</f>
        <v>8.8000000000000007</v>
      </c>
      <c r="G1902" s="1"/>
      <c r="H1902" s="7"/>
    </row>
    <row r="1903" spans="1:8" ht="12.5" x14ac:dyDescent="0.25">
      <c r="A1903" s="1">
        <v>103</v>
      </c>
      <c r="B1903" s="2">
        <v>41094</v>
      </c>
      <c r="C1903" s="4" t="s">
        <v>86</v>
      </c>
      <c r="D1903" s="1">
        <v>24</v>
      </c>
      <c r="E1903" s="1">
        <f>IFERROR(VALUE(UseTable[[#This Row],[LAB_VALUE]]),0)</f>
        <v>24</v>
      </c>
      <c r="G1903" s="1"/>
      <c r="H1903" s="7"/>
    </row>
    <row r="1904" spans="1:8" ht="12.5" x14ac:dyDescent="0.25">
      <c r="A1904" s="1">
        <v>103</v>
      </c>
      <c r="B1904" s="2">
        <v>41144</v>
      </c>
      <c r="C1904" s="4" t="s">
        <v>86</v>
      </c>
      <c r="D1904" s="1" t="s">
        <v>74</v>
      </c>
      <c r="E1904" s="1">
        <f>IFERROR(VALUE(UseTable[[#This Row],[LAB_VALUE]]),0)</f>
        <v>0</v>
      </c>
      <c r="G1904" s="1"/>
      <c r="H1904" s="7"/>
    </row>
    <row r="1905" spans="1:8" ht="12.5" x14ac:dyDescent="0.25">
      <c r="A1905" s="1">
        <v>104</v>
      </c>
      <c r="B1905" s="2">
        <v>41095</v>
      </c>
      <c r="C1905" s="4" t="s">
        <v>84</v>
      </c>
      <c r="D1905" s="1">
        <v>616</v>
      </c>
      <c r="E1905" s="1">
        <f>IFERROR(VALUE(UseTable[[#This Row],[LAB_VALUE]]),0)</f>
        <v>616</v>
      </c>
      <c r="G1905" s="1"/>
      <c r="H1905" s="7"/>
    </row>
    <row r="1906" spans="1:8" ht="12.5" x14ac:dyDescent="0.25">
      <c r="A1906" s="1">
        <v>104</v>
      </c>
      <c r="B1906" s="2">
        <v>41123</v>
      </c>
      <c r="C1906" s="4" t="s">
        <v>84</v>
      </c>
      <c r="D1906" s="1">
        <v>690</v>
      </c>
      <c r="E1906" s="1">
        <f>IFERROR(VALUE(UseTable[[#This Row],[LAB_VALUE]]),0)</f>
        <v>690</v>
      </c>
      <c r="G1906" s="1"/>
      <c r="H1906" s="7"/>
    </row>
    <row r="1907" spans="1:8" ht="12.5" x14ac:dyDescent="0.25">
      <c r="A1907" s="1">
        <v>104</v>
      </c>
      <c r="B1907" s="2">
        <v>41156</v>
      </c>
      <c r="C1907" s="4" t="s">
        <v>84</v>
      </c>
      <c r="D1907" s="1">
        <v>558</v>
      </c>
      <c r="E1907" s="1">
        <f>IFERROR(VALUE(UseTable[[#This Row],[LAB_VALUE]]),0)</f>
        <v>558</v>
      </c>
      <c r="G1907" s="1"/>
      <c r="H1907" s="7"/>
    </row>
    <row r="1908" spans="1:8" ht="12.5" x14ac:dyDescent="0.25">
      <c r="A1908" s="1">
        <v>104</v>
      </c>
      <c r="B1908" s="2">
        <v>41186</v>
      </c>
      <c r="C1908" s="4" t="s">
        <v>84</v>
      </c>
      <c r="D1908" s="1">
        <v>585</v>
      </c>
      <c r="E1908" s="1">
        <f>IFERROR(VALUE(UseTable[[#This Row],[LAB_VALUE]]),0)</f>
        <v>585</v>
      </c>
      <c r="G1908" s="1"/>
      <c r="H1908" s="7"/>
    </row>
    <row r="1909" spans="1:8" ht="12.5" x14ac:dyDescent="0.25">
      <c r="A1909" s="1">
        <v>104</v>
      </c>
      <c r="B1909" s="2">
        <v>41095</v>
      </c>
      <c r="C1909" s="4" t="s">
        <v>85</v>
      </c>
      <c r="D1909" s="1">
        <v>11.4</v>
      </c>
      <c r="E1909" s="1">
        <f>IFERROR(VALUE(UseTable[[#This Row],[LAB_VALUE]]),0)</f>
        <v>11.4</v>
      </c>
      <c r="G1909" s="1"/>
      <c r="H1909" s="7"/>
    </row>
    <row r="1910" spans="1:8" ht="12.5" x14ac:dyDescent="0.25">
      <c r="A1910" s="1">
        <v>104</v>
      </c>
      <c r="B1910" s="2">
        <v>41109</v>
      </c>
      <c r="C1910" s="4" t="s">
        <v>85</v>
      </c>
      <c r="D1910" s="1">
        <v>11.4</v>
      </c>
      <c r="E1910" s="1">
        <f>IFERROR(VALUE(UseTable[[#This Row],[LAB_VALUE]]),0)</f>
        <v>11.4</v>
      </c>
      <c r="G1910" s="1"/>
      <c r="H1910" s="7"/>
    </row>
    <row r="1911" spans="1:8" ht="12.5" x14ac:dyDescent="0.25">
      <c r="A1911" s="1">
        <v>104</v>
      </c>
      <c r="B1911" s="2">
        <v>41123</v>
      </c>
      <c r="C1911" s="4" t="s">
        <v>85</v>
      </c>
      <c r="D1911" s="1">
        <v>11.7</v>
      </c>
      <c r="E1911" s="1">
        <f>IFERROR(VALUE(UseTable[[#This Row],[LAB_VALUE]]),0)</f>
        <v>11.7</v>
      </c>
      <c r="G1911" s="1"/>
      <c r="H1911" s="7"/>
    </row>
    <row r="1912" spans="1:8" ht="12.5" x14ac:dyDescent="0.25">
      <c r="A1912" s="1">
        <v>104</v>
      </c>
      <c r="B1912" s="2">
        <v>41130</v>
      </c>
      <c r="C1912" s="4" t="s">
        <v>85</v>
      </c>
      <c r="D1912" s="1">
        <v>10.9</v>
      </c>
      <c r="E1912" s="1">
        <f>IFERROR(VALUE(UseTable[[#This Row],[LAB_VALUE]]),0)</f>
        <v>10.9</v>
      </c>
      <c r="G1912" s="1"/>
      <c r="H1912" s="7"/>
    </row>
    <row r="1913" spans="1:8" ht="12.5" x14ac:dyDescent="0.25">
      <c r="A1913" s="1">
        <v>104</v>
      </c>
      <c r="B1913" s="2">
        <v>41137</v>
      </c>
      <c r="C1913" s="4" t="s">
        <v>85</v>
      </c>
      <c r="D1913" s="1">
        <v>10.6</v>
      </c>
      <c r="E1913" s="1">
        <f>IFERROR(VALUE(UseTable[[#This Row],[LAB_VALUE]]),0)</f>
        <v>10.6</v>
      </c>
      <c r="G1913" s="1"/>
      <c r="H1913" s="7"/>
    </row>
    <row r="1914" spans="1:8" ht="12.5" x14ac:dyDescent="0.25">
      <c r="A1914" s="1">
        <v>104</v>
      </c>
      <c r="B1914" s="2">
        <v>41156</v>
      </c>
      <c r="C1914" s="4" t="s">
        <v>85</v>
      </c>
      <c r="D1914" s="1">
        <v>9.9</v>
      </c>
      <c r="E1914" s="1">
        <f>IFERROR(VALUE(UseTable[[#This Row],[LAB_VALUE]]),0)</f>
        <v>9.9</v>
      </c>
      <c r="G1914" s="1"/>
      <c r="H1914" s="7"/>
    </row>
    <row r="1915" spans="1:8" ht="12.5" x14ac:dyDescent="0.25">
      <c r="A1915" s="1">
        <v>104</v>
      </c>
      <c r="B1915" s="2">
        <v>41172</v>
      </c>
      <c r="C1915" s="4" t="s">
        <v>85</v>
      </c>
      <c r="D1915" s="1">
        <v>10.5</v>
      </c>
      <c r="E1915" s="1">
        <f>IFERROR(VALUE(UseTable[[#This Row],[LAB_VALUE]]),0)</f>
        <v>10.5</v>
      </c>
      <c r="G1915" s="1"/>
      <c r="H1915" s="7"/>
    </row>
    <row r="1916" spans="1:8" ht="12.5" x14ac:dyDescent="0.25">
      <c r="A1916" s="1">
        <v>104</v>
      </c>
      <c r="B1916" s="2">
        <v>41186</v>
      </c>
      <c r="C1916" s="4" t="s">
        <v>85</v>
      </c>
      <c r="D1916" s="1">
        <v>11.5</v>
      </c>
      <c r="E1916" s="1">
        <f>IFERROR(VALUE(UseTable[[#This Row],[LAB_VALUE]]),0)</f>
        <v>11.5</v>
      </c>
      <c r="G1916" s="1"/>
      <c r="H1916" s="7"/>
    </row>
    <row r="1917" spans="1:8" ht="12.5" x14ac:dyDescent="0.25">
      <c r="A1917" s="1">
        <v>104</v>
      </c>
      <c r="B1917" s="2">
        <v>41200</v>
      </c>
      <c r="C1917" s="4" t="s">
        <v>85</v>
      </c>
      <c r="D1917" s="1">
        <v>11.2</v>
      </c>
      <c r="E1917" s="1">
        <f>IFERROR(VALUE(UseTable[[#This Row],[LAB_VALUE]]),0)</f>
        <v>11.2</v>
      </c>
      <c r="G1917" s="1"/>
      <c r="H1917" s="7"/>
    </row>
    <row r="1918" spans="1:8" ht="12.5" x14ac:dyDescent="0.25">
      <c r="A1918" s="1">
        <v>104</v>
      </c>
      <c r="B1918" s="2">
        <v>41095</v>
      </c>
      <c r="C1918" s="4" t="s">
        <v>86</v>
      </c>
      <c r="D1918" s="1">
        <v>27</v>
      </c>
      <c r="E1918" s="1">
        <f>IFERROR(VALUE(UseTable[[#This Row],[LAB_VALUE]]),0)</f>
        <v>27</v>
      </c>
      <c r="G1918" s="1"/>
      <c r="H1918" s="7"/>
    </row>
    <row r="1919" spans="1:8" ht="12.5" x14ac:dyDescent="0.25">
      <c r="A1919" s="1">
        <v>104</v>
      </c>
      <c r="B1919" s="2">
        <v>41123</v>
      </c>
      <c r="C1919" s="4" t="s">
        <v>86</v>
      </c>
      <c r="D1919" s="1">
        <v>23</v>
      </c>
      <c r="E1919" s="1">
        <f>IFERROR(VALUE(UseTable[[#This Row],[LAB_VALUE]]),0)</f>
        <v>23</v>
      </c>
      <c r="G1919" s="1"/>
      <c r="H1919" s="7"/>
    </row>
    <row r="1920" spans="1:8" ht="12.5" x14ac:dyDescent="0.25">
      <c r="A1920" s="1">
        <v>104</v>
      </c>
      <c r="B1920" s="2">
        <v>41156</v>
      </c>
      <c r="C1920" s="4" t="s">
        <v>86</v>
      </c>
      <c r="D1920" s="1">
        <v>32</v>
      </c>
      <c r="E1920" s="1">
        <f>IFERROR(VALUE(UseTable[[#This Row],[LAB_VALUE]]),0)</f>
        <v>32</v>
      </c>
      <c r="G1920" s="1"/>
      <c r="H1920" s="7"/>
    </row>
    <row r="1921" spans="1:8" ht="12.5" x14ac:dyDescent="0.25">
      <c r="A1921" s="1">
        <v>104</v>
      </c>
      <c r="B1921" s="2">
        <v>41186</v>
      </c>
      <c r="C1921" s="4" t="s">
        <v>86</v>
      </c>
      <c r="D1921" s="1">
        <v>32</v>
      </c>
      <c r="E1921" s="1">
        <f>IFERROR(VALUE(UseTable[[#This Row],[LAB_VALUE]]),0)</f>
        <v>32</v>
      </c>
      <c r="G1921" s="1"/>
      <c r="H1921" s="7"/>
    </row>
    <row r="1922" spans="1:8" ht="12.5" x14ac:dyDescent="0.25">
      <c r="A1922" s="1">
        <v>105</v>
      </c>
      <c r="B1922" s="2">
        <v>41094</v>
      </c>
      <c r="C1922" s="4" t="s">
        <v>84</v>
      </c>
      <c r="D1922" s="1">
        <v>1107</v>
      </c>
      <c r="E1922" s="1">
        <f>IFERROR(VALUE(UseTable[[#This Row],[LAB_VALUE]]),0)</f>
        <v>1107</v>
      </c>
      <c r="G1922" s="1"/>
      <c r="H1922" s="7"/>
    </row>
    <row r="1923" spans="1:8" ht="12.5" x14ac:dyDescent="0.25">
      <c r="A1923" s="1">
        <v>105</v>
      </c>
      <c r="B1923" s="2">
        <v>41122</v>
      </c>
      <c r="C1923" s="4" t="s">
        <v>84</v>
      </c>
      <c r="D1923" s="1">
        <v>837</v>
      </c>
      <c r="E1923" s="1">
        <f>IFERROR(VALUE(UseTable[[#This Row],[LAB_VALUE]]),0)</f>
        <v>837</v>
      </c>
      <c r="G1923" s="1"/>
      <c r="H1923" s="7"/>
    </row>
    <row r="1924" spans="1:8" ht="12.5" x14ac:dyDescent="0.25">
      <c r="A1924" s="1">
        <v>105</v>
      </c>
      <c r="B1924" s="2">
        <v>41157</v>
      </c>
      <c r="C1924" s="4" t="s">
        <v>84</v>
      </c>
      <c r="D1924" s="1">
        <v>993</v>
      </c>
      <c r="E1924" s="1">
        <f>IFERROR(VALUE(UseTable[[#This Row],[LAB_VALUE]]),0)</f>
        <v>993</v>
      </c>
      <c r="G1924" s="1"/>
      <c r="H1924" s="7"/>
    </row>
    <row r="1925" spans="1:8" ht="12.5" x14ac:dyDescent="0.25">
      <c r="A1925" s="1">
        <v>105</v>
      </c>
      <c r="B1925" s="2">
        <v>41186</v>
      </c>
      <c r="C1925" s="4" t="s">
        <v>84</v>
      </c>
      <c r="D1925" s="1">
        <v>843</v>
      </c>
      <c r="E1925" s="1">
        <f>IFERROR(VALUE(UseTable[[#This Row],[LAB_VALUE]]),0)</f>
        <v>843</v>
      </c>
      <c r="G1925" s="1"/>
      <c r="H1925" s="7"/>
    </row>
    <row r="1926" spans="1:8" ht="12.5" x14ac:dyDescent="0.25">
      <c r="A1926" s="1">
        <v>105</v>
      </c>
      <c r="B1926" s="2">
        <v>41221</v>
      </c>
      <c r="C1926" s="4" t="s">
        <v>84</v>
      </c>
      <c r="D1926" s="1">
        <v>847</v>
      </c>
      <c r="E1926" s="1">
        <f>IFERROR(VALUE(UseTable[[#This Row],[LAB_VALUE]]),0)</f>
        <v>847</v>
      </c>
      <c r="G1926" s="1"/>
      <c r="H1926" s="7"/>
    </row>
    <row r="1927" spans="1:8" ht="12.5" x14ac:dyDescent="0.25">
      <c r="A1927" s="1">
        <v>105</v>
      </c>
      <c r="B1927" s="2">
        <v>41094</v>
      </c>
      <c r="C1927" s="4" t="s">
        <v>85</v>
      </c>
      <c r="D1927" s="1">
        <v>11.9</v>
      </c>
      <c r="E1927" s="1">
        <f>IFERROR(VALUE(UseTable[[#This Row],[LAB_VALUE]]),0)</f>
        <v>11.9</v>
      </c>
      <c r="G1927" s="1"/>
      <c r="H1927" s="7"/>
    </row>
    <row r="1928" spans="1:8" ht="12.5" x14ac:dyDescent="0.25">
      <c r="A1928" s="1">
        <v>105</v>
      </c>
      <c r="B1928" s="2">
        <v>41101</v>
      </c>
      <c r="C1928" s="4" t="s">
        <v>85</v>
      </c>
      <c r="D1928" s="1">
        <v>11.8</v>
      </c>
      <c r="E1928" s="1">
        <f>IFERROR(VALUE(UseTable[[#This Row],[LAB_VALUE]]),0)</f>
        <v>11.8</v>
      </c>
      <c r="G1928" s="1"/>
      <c r="H1928" s="7"/>
    </row>
    <row r="1929" spans="1:8" ht="12.5" x14ac:dyDescent="0.25">
      <c r="A1929" s="1">
        <v>105</v>
      </c>
      <c r="B1929" s="2">
        <v>41108</v>
      </c>
      <c r="C1929" s="4" t="s">
        <v>85</v>
      </c>
      <c r="D1929" s="1">
        <v>9.8000000000000007</v>
      </c>
      <c r="E1929" s="1">
        <f>IFERROR(VALUE(UseTable[[#This Row],[LAB_VALUE]]),0)</f>
        <v>9.8000000000000007</v>
      </c>
      <c r="G1929" s="1"/>
      <c r="H1929" s="7"/>
    </row>
    <row r="1930" spans="1:8" ht="12.5" x14ac:dyDescent="0.25">
      <c r="A1930" s="1">
        <v>105</v>
      </c>
      <c r="B1930" s="2">
        <v>41110</v>
      </c>
      <c r="C1930" s="4" t="s">
        <v>85</v>
      </c>
      <c r="D1930" s="1">
        <v>10.199999999999999</v>
      </c>
      <c r="E1930" s="1">
        <f>IFERROR(VALUE(UseTable[[#This Row],[LAB_VALUE]]),0)</f>
        <v>10.199999999999999</v>
      </c>
      <c r="G1930" s="1"/>
      <c r="H1930" s="7"/>
    </row>
    <row r="1931" spans="1:8" ht="12.5" x14ac:dyDescent="0.25">
      <c r="A1931" s="1">
        <v>105</v>
      </c>
      <c r="B1931" s="2">
        <v>41122</v>
      </c>
      <c r="C1931" s="4" t="s">
        <v>85</v>
      </c>
      <c r="D1931" s="1">
        <v>9</v>
      </c>
      <c r="E1931" s="1">
        <f>IFERROR(VALUE(UseTable[[#This Row],[LAB_VALUE]]),0)</f>
        <v>9</v>
      </c>
      <c r="G1931" s="1"/>
      <c r="H1931" s="7"/>
    </row>
    <row r="1932" spans="1:8" ht="12.5" x14ac:dyDescent="0.25">
      <c r="A1932" s="1">
        <v>105</v>
      </c>
      <c r="B1932" s="2">
        <v>41150</v>
      </c>
      <c r="C1932" s="4" t="s">
        <v>85</v>
      </c>
      <c r="D1932" s="1">
        <v>10.5</v>
      </c>
      <c r="E1932" s="1">
        <f>IFERROR(VALUE(UseTable[[#This Row],[LAB_VALUE]]),0)</f>
        <v>10.5</v>
      </c>
      <c r="G1932" s="1"/>
      <c r="H1932" s="7"/>
    </row>
    <row r="1933" spans="1:8" ht="12.5" x14ac:dyDescent="0.25">
      <c r="A1933" s="1">
        <v>105</v>
      </c>
      <c r="B1933" s="2">
        <v>41157</v>
      </c>
      <c r="C1933" s="4" t="s">
        <v>85</v>
      </c>
      <c r="D1933" s="1">
        <v>10.9</v>
      </c>
      <c r="E1933" s="1">
        <f>IFERROR(VALUE(UseTable[[#This Row],[LAB_VALUE]]),0)</f>
        <v>10.9</v>
      </c>
      <c r="G1933" s="1"/>
      <c r="H1933" s="7"/>
    </row>
    <row r="1934" spans="1:8" ht="12.5" x14ac:dyDescent="0.25">
      <c r="A1934" s="1">
        <v>105</v>
      </c>
      <c r="B1934" s="2">
        <v>41171</v>
      </c>
      <c r="C1934" s="4" t="s">
        <v>85</v>
      </c>
      <c r="D1934" s="1">
        <v>11.8</v>
      </c>
      <c r="E1934" s="1">
        <f>IFERROR(VALUE(UseTable[[#This Row],[LAB_VALUE]]),0)</f>
        <v>11.8</v>
      </c>
      <c r="G1934" s="1"/>
      <c r="H1934" s="7"/>
    </row>
    <row r="1935" spans="1:8" ht="12.5" x14ac:dyDescent="0.25">
      <c r="A1935" s="1">
        <v>105</v>
      </c>
      <c r="B1935" s="2">
        <v>41186</v>
      </c>
      <c r="C1935" s="4" t="s">
        <v>85</v>
      </c>
      <c r="D1935" s="1">
        <v>12.3</v>
      </c>
      <c r="E1935" s="1">
        <f>IFERROR(VALUE(UseTable[[#This Row],[LAB_VALUE]]),0)</f>
        <v>12.3</v>
      </c>
      <c r="G1935" s="1"/>
      <c r="H1935" s="7"/>
    </row>
    <row r="1936" spans="1:8" ht="12.5" x14ac:dyDescent="0.25">
      <c r="A1936" s="1">
        <v>105</v>
      </c>
      <c r="B1936" s="2">
        <v>41200</v>
      </c>
      <c r="C1936" s="4" t="s">
        <v>85</v>
      </c>
      <c r="D1936" s="1">
        <v>10.5</v>
      </c>
      <c r="E1936" s="1">
        <f>IFERROR(VALUE(UseTable[[#This Row],[LAB_VALUE]]),0)</f>
        <v>10.5</v>
      </c>
      <c r="G1936" s="1"/>
      <c r="H1936" s="7"/>
    </row>
    <row r="1937" spans="1:8" ht="12.5" x14ac:dyDescent="0.25">
      <c r="A1937" s="1">
        <v>105</v>
      </c>
      <c r="B1937" s="2">
        <v>41215</v>
      </c>
      <c r="C1937" s="4" t="s">
        <v>85</v>
      </c>
      <c r="D1937" s="1">
        <v>10.7</v>
      </c>
      <c r="E1937" s="1">
        <f>IFERROR(VALUE(UseTable[[#This Row],[LAB_VALUE]]),0)</f>
        <v>10.7</v>
      </c>
      <c r="G1937" s="1"/>
      <c r="H1937" s="7"/>
    </row>
    <row r="1938" spans="1:8" ht="12.5" x14ac:dyDescent="0.25">
      <c r="A1938" s="1">
        <v>105</v>
      </c>
      <c r="B1938" s="2">
        <v>41216</v>
      </c>
      <c r="C1938" s="4" t="s">
        <v>85</v>
      </c>
      <c r="D1938" s="1">
        <v>8.1999999999999993</v>
      </c>
      <c r="E1938" s="1">
        <f>IFERROR(VALUE(UseTable[[#This Row],[LAB_VALUE]]),0)</f>
        <v>8.1999999999999993</v>
      </c>
      <c r="G1938" s="1"/>
      <c r="H1938" s="7"/>
    </row>
    <row r="1939" spans="1:8" ht="12.5" x14ac:dyDescent="0.25">
      <c r="A1939" s="1">
        <v>105</v>
      </c>
      <c r="B1939" s="2">
        <v>41221</v>
      </c>
      <c r="C1939" s="4" t="s">
        <v>85</v>
      </c>
      <c r="D1939" s="1">
        <v>8</v>
      </c>
      <c r="E1939" s="1">
        <f>IFERROR(VALUE(UseTable[[#This Row],[LAB_VALUE]]),0)</f>
        <v>8</v>
      </c>
      <c r="G1939" s="1"/>
      <c r="H1939" s="7"/>
    </row>
    <row r="1940" spans="1:8" ht="12.5" x14ac:dyDescent="0.25">
      <c r="A1940" s="1">
        <v>105</v>
      </c>
      <c r="B1940" s="2">
        <v>41232</v>
      </c>
      <c r="C1940" s="4" t="s">
        <v>85</v>
      </c>
      <c r="D1940" s="1">
        <v>8.6999999999999993</v>
      </c>
      <c r="E1940" s="1">
        <f>IFERROR(VALUE(UseTable[[#This Row],[LAB_VALUE]]),0)</f>
        <v>8.6999999999999993</v>
      </c>
      <c r="G1940" s="1"/>
      <c r="H1940" s="7"/>
    </row>
    <row r="1941" spans="1:8" ht="12.5" x14ac:dyDescent="0.25">
      <c r="A1941" s="1">
        <v>105</v>
      </c>
      <c r="B1941" s="2">
        <v>41094</v>
      </c>
      <c r="C1941" s="4" t="s">
        <v>86</v>
      </c>
      <c r="D1941" s="1">
        <v>89</v>
      </c>
      <c r="E1941" s="1">
        <f>IFERROR(VALUE(UseTable[[#This Row],[LAB_VALUE]]),0)</f>
        <v>89</v>
      </c>
      <c r="G1941" s="1"/>
      <c r="H1941" s="7"/>
    </row>
    <row r="1942" spans="1:8" ht="12.5" x14ac:dyDescent="0.25">
      <c r="A1942" s="1">
        <v>105</v>
      </c>
      <c r="B1942" s="2">
        <v>41122</v>
      </c>
      <c r="C1942" s="4" t="s">
        <v>86</v>
      </c>
      <c r="D1942" s="1">
        <v>85</v>
      </c>
      <c r="E1942" s="1">
        <f>IFERROR(VALUE(UseTable[[#This Row],[LAB_VALUE]]),0)</f>
        <v>85</v>
      </c>
      <c r="G1942" s="1"/>
      <c r="H1942" s="7"/>
    </row>
    <row r="1943" spans="1:8" ht="12.5" x14ac:dyDescent="0.25">
      <c r="A1943" s="1">
        <v>105</v>
      </c>
      <c r="B1943" s="2">
        <v>41157</v>
      </c>
      <c r="C1943" s="4" t="s">
        <v>86</v>
      </c>
      <c r="D1943" s="1">
        <v>24</v>
      </c>
      <c r="E1943" s="1">
        <f>IFERROR(VALUE(UseTable[[#This Row],[LAB_VALUE]]),0)</f>
        <v>24</v>
      </c>
      <c r="G1943" s="1"/>
      <c r="H1943" s="7"/>
    </row>
    <row r="1944" spans="1:8" ht="12.5" x14ac:dyDescent="0.25">
      <c r="A1944" s="1">
        <v>105</v>
      </c>
      <c r="B1944" s="2">
        <v>41186</v>
      </c>
      <c r="C1944" s="4" t="s">
        <v>86</v>
      </c>
      <c r="D1944" s="1">
        <v>50</v>
      </c>
      <c r="E1944" s="1">
        <f>IFERROR(VALUE(UseTable[[#This Row],[LAB_VALUE]]),0)</f>
        <v>50</v>
      </c>
      <c r="G1944" s="1"/>
      <c r="H1944" s="7"/>
    </row>
    <row r="1945" spans="1:8" ht="12.5" x14ac:dyDescent="0.25">
      <c r="A1945" s="1">
        <v>105</v>
      </c>
      <c r="B1945" s="2">
        <v>41221</v>
      </c>
      <c r="C1945" s="4" t="s">
        <v>86</v>
      </c>
      <c r="D1945" s="1">
        <v>71</v>
      </c>
      <c r="E1945" s="1">
        <f>IFERROR(VALUE(UseTable[[#This Row],[LAB_VALUE]]),0)</f>
        <v>71</v>
      </c>
      <c r="G1945" s="1"/>
      <c r="H1945" s="7"/>
    </row>
    <row r="1946" spans="1:8" ht="12.5" x14ac:dyDescent="0.25">
      <c r="A1946" s="1">
        <v>106</v>
      </c>
      <c r="B1946" s="2">
        <v>41094</v>
      </c>
      <c r="C1946" s="4" t="s">
        <v>84</v>
      </c>
      <c r="D1946" s="1">
        <v>498</v>
      </c>
      <c r="E1946" s="1">
        <f>IFERROR(VALUE(UseTable[[#This Row],[LAB_VALUE]]),0)</f>
        <v>498</v>
      </c>
      <c r="G1946" s="1"/>
      <c r="H1946" s="7"/>
    </row>
    <row r="1947" spans="1:8" ht="12.5" x14ac:dyDescent="0.25">
      <c r="A1947" s="1">
        <v>106</v>
      </c>
      <c r="B1947" s="2">
        <v>41122</v>
      </c>
      <c r="C1947" s="4" t="s">
        <v>84</v>
      </c>
      <c r="D1947" s="1">
        <v>785</v>
      </c>
      <c r="E1947" s="1">
        <f>IFERROR(VALUE(UseTable[[#This Row],[LAB_VALUE]]),0)</f>
        <v>785</v>
      </c>
      <c r="G1947" s="1"/>
      <c r="H1947" s="7"/>
    </row>
    <row r="1948" spans="1:8" ht="12.5" x14ac:dyDescent="0.25">
      <c r="A1948" s="1">
        <v>106</v>
      </c>
      <c r="B1948" s="2">
        <v>41156</v>
      </c>
      <c r="C1948" s="4" t="s">
        <v>84</v>
      </c>
      <c r="D1948" s="1">
        <v>1149</v>
      </c>
      <c r="E1948" s="1">
        <f>IFERROR(VALUE(UseTable[[#This Row],[LAB_VALUE]]),0)</f>
        <v>1149</v>
      </c>
      <c r="G1948" s="1"/>
      <c r="H1948" s="7"/>
    </row>
    <row r="1949" spans="1:8" ht="12.5" x14ac:dyDescent="0.25">
      <c r="A1949" s="1">
        <v>106</v>
      </c>
      <c r="B1949" s="2">
        <v>41186</v>
      </c>
      <c r="C1949" s="4" t="s">
        <v>84</v>
      </c>
      <c r="D1949" s="1">
        <v>765</v>
      </c>
      <c r="E1949" s="1">
        <f>IFERROR(VALUE(UseTable[[#This Row],[LAB_VALUE]]),0)</f>
        <v>765</v>
      </c>
      <c r="G1949" s="1"/>
      <c r="H1949" s="7"/>
    </row>
    <row r="1950" spans="1:8" ht="12.5" x14ac:dyDescent="0.25">
      <c r="A1950" s="1">
        <v>106</v>
      </c>
      <c r="B1950" s="2">
        <v>41221</v>
      </c>
      <c r="C1950" s="4" t="s">
        <v>84</v>
      </c>
      <c r="D1950" s="1">
        <v>497</v>
      </c>
      <c r="E1950" s="1">
        <f>IFERROR(VALUE(UseTable[[#This Row],[LAB_VALUE]]),0)</f>
        <v>497</v>
      </c>
      <c r="G1950" s="1"/>
      <c r="H1950" s="7"/>
    </row>
    <row r="1951" spans="1:8" ht="12.5" x14ac:dyDescent="0.25">
      <c r="A1951" s="1">
        <v>106</v>
      </c>
      <c r="B1951" s="2">
        <v>41094</v>
      </c>
      <c r="C1951" s="4" t="s">
        <v>85</v>
      </c>
      <c r="D1951" s="1">
        <v>8.6999999999999993</v>
      </c>
      <c r="E1951" s="1">
        <f>IFERROR(VALUE(UseTable[[#This Row],[LAB_VALUE]]),0)</f>
        <v>8.6999999999999993</v>
      </c>
      <c r="G1951" s="1"/>
      <c r="H1951" s="7"/>
    </row>
    <row r="1952" spans="1:8" ht="12.5" x14ac:dyDescent="0.25">
      <c r="A1952" s="1">
        <v>106</v>
      </c>
      <c r="B1952" s="2">
        <v>41108</v>
      </c>
      <c r="C1952" s="4" t="s">
        <v>85</v>
      </c>
      <c r="D1952" s="1">
        <v>9.6</v>
      </c>
      <c r="E1952" s="1">
        <f>IFERROR(VALUE(UseTable[[#This Row],[LAB_VALUE]]),0)</f>
        <v>9.6</v>
      </c>
      <c r="G1952" s="1"/>
      <c r="H1952" s="7"/>
    </row>
    <row r="1953" spans="1:8" ht="12.5" x14ac:dyDescent="0.25">
      <c r="A1953" s="1">
        <v>106</v>
      </c>
      <c r="B1953" s="2">
        <v>41122</v>
      </c>
      <c r="C1953" s="4" t="s">
        <v>85</v>
      </c>
      <c r="D1953" s="1">
        <v>8.4</v>
      </c>
      <c r="E1953" s="1">
        <f>IFERROR(VALUE(UseTable[[#This Row],[LAB_VALUE]]),0)</f>
        <v>8.4</v>
      </c>
      <c r="G1953" s="1"/>
      <c r="H1953" s="7"/>
    </row>
    <row r="1954" spans="1:8" ht="12.5" x14ac:dyDescent="0.25">
      <c r="A1954" s="1">
        <v>106</v>
      </c>
      <c r="B1954" s="2">
        <v>41137</v>
      </c>
      <c r="C1954" s="4" t="s">
        <v>85</v>
      </c>
      <c r="D1954" s="1">
        <v>8.6</v>
      </c>
      <c r="E1954" s="1">
        <f>IFERROR(VALUE(UseTable[[#This Row],[LAB_VALUE]]),0)</f>
        <v>8.6</v>
      </c>
      <c r="G1954" s="1"/>
      <c r="H1954" s="7"/>
    </row>
    <row r="1955" spans="1:8" ht="12.5" x14ac:dyDescent="0.25">
      <c r="A1955" s="1">
        <v>106</v>
      </c>
      <c r="B1955" s="2">
        <v>41156</v>
      </c>
      <c r="C1955" s="4" t="s">
        <v>85</v>
      </c>
      <c r="D1955" s="1">
        <v>8</v>
      </c>
      <c r="E1955" s="1">
        <f>IFERROR(VALUE(UseTable[[#This Row],[LAB_VALUE]]),0)</f>
        <v>8</v>
      </c>
      <c r="G1955" s="1"/>
      <c r="H1955" s="7"/>
    </row>
    <row r="1956" spans="1:8" ht="12.5" x14ac:dyDescent="0.25">
      <c r="A1956" s="1">
        <v>106</v>
      </c>
      <c r="B1956" s="2">
        <v>41172</v>
      </c>
      <c r="C1956" s="4" t="s">
        <v>85</v>
      </c>
      <c r="D1956" s="1">
        <v>8.8000000000000007</v>
      </c>
      <c r="E1956" s="1">
        <f>IFERROR(VALUE(UseTable[[#This Row],[LAB_VALUE]]),0)</f>
        <v>8.8000000000000007</v>
      </c>
      <c r="G1956" s="1"/>
      <c r="H1956" s="7"/>
    </row>
    <row r="1957" spans="1:8" ht="12.5" x14ac:dyDescent="0.25">
      <c r="A1957" s="1">
        <v>106</v>
      </c>
      <c r="B1957" s="2">
        <v>41186</v>
      </c>
      <c r="C1957" s="4" t="s">
        <v>85</v>
      </c>
      <c r="D1957" s="1">
        <v>11.3</v>
      </c>
      <c r="E1957" s="1">
        <f>IFERROR(VALUE(UseTable[[#This Row],[LAB_VALUE]]),0)</f>
        <v>11.3</v>
      </c>
      <c r="G1957" s="1"/>
      <c r="H1957" s="7"/>
    </row>
    <row r="1958" spans="1:8" ht="12.5" x14ac:dyDescent="0.25">
      <c r="A1958" s="1">
        <v>106</v>
      </c>
      <c r="B1958" s="2">
        <v>41193</v>
      </c>
      <c r="C1958" s="4" t="s">
        <v>85</v>
      </c>
      <c r="D1958" s="1">
        <v>8.6</v>
      </c>
      <c r="E1958" s="1">
        <f>IFERROR(VALUE(UseTable[[#This Row],[LAB_VALUE]]),0)</f>
        <v>8.6</v>
      </c>
      <c r="G1958" s="1"/>
      <c r="H1958" s="7"/>
    </row>
    <row r="1959" spans="1:8" ht="12.5" x14ac:dyDescent="0.25">
      <c r="A1959" s="1">
        <v>106</v>
      </c>
      <c r="B1959" s="2">
        <v>41200</v>
      </c>
      <c r="C1959" s="4" t="s">
        <v>85</v>
      </c>
      <c r="D1959" s="1">
        <v>9.3000000000000007</v>
      </c>
      <c r="E1959" s="1">
        <f>IFERROR(VALUE(UseTable[[#This Row],[LAB_VALUE]]),0)</f>
        <v>9.3000000000000007</v>
      </c>
      <c r="G1959" s="1"/>
      <c r="H1959" s="7"/>
    </row>
    <row r="1960" spans="1:8" ht="12.5" x14ac:dyDescent="0.25">
      <c r="A1960" s="1">
        <v>106</v>
      </c>
      <c r="B1960" s="2">
        <v>41221</v>
      </c>
      <c r="C1960" s="4" t="s">
        <v>85</v>
      </c>
      <c r="D1960" s="1">
        <v>10.199999999999999</v>
      </c>
      <c r="E1960" s="1">
        <f>IFERROR(VALUE(UseTable[[#This Row],[LAB_VALUE]]),0)</f>
        <v>10.199999999999999</v>
      </c>
      <c r="G1960" s="1"/>
      <c r="H1960" s="7"/>
    </row>
    <row r="1961" spans="1:8" ht="12.5" x14ac:dyDescent="0.25">
      <c r="A1961" s="1">
        <v>106</v>
      </c>
      <c r="B1961" s="2">
        <v>41094</v>
      </c>
      <c r="C1961" s="4" t="s">
        <v>86</v>
      </c>
      <c r="D1961" s="1">
        <v>15</v>
      </c>
      <c r="E1961" s="1">
        <f>IFERROR(VALUE(UseTable[[#This Row],[LAB_VALUE]]),0)</f>
        <v>15</v>
      </c>
      <c r="G1961" s="1"/>
      <c r="H1961" s="7"/>
    </row>
    <row r="1962" spans="1:8" ht="12.5" x14ac:dyDescent="0.25">
      <c r="A1962" s="1">
        <v>106</v>
      </c>
      <c r="B1962" s="2">
        <v>41122</v>
      </c>
      <c r="C1962" s="4" t="s">
        <v>86</v>
      </c>
      <c r="D1962" s="1">
        <v>11</v>
      </c>
      <c r="E1962" s="1">
        <f>IFERROR(VALUE(UseTable[[#This Row],[LAB_VALUE]]),0)</f>
        <v>11</v>
      </c>
      <c r="G1962" s="1"/>
      <c r="H1962" s="7"/>
    </row>
    <row r="1963" spans="1:8" ht="12.5" x14ac:dyDescent="0.25">
      <c r="A1963" s="1">
        <v>106</v>
      </c>
      <c r="B1963" s="2">
        <v>41156</v>
      </c>
      <c r="C1963" s="4" t="s">
        <v>86</v>
      </c>
      <c r="D1963" s="1">
        <v>13</v>
      </c>
      <c r="E1963" s="1">
        <f>IFERROR(VALUE(UseTable[[#This Row],[LAB_VALUE]]),0)</f>
        <v>13</v>
      </c>
      <c r="G1963" s="1"/>
      <c r="H1963" s="7"/>
    </row>
    <row r="1964" spans="1:8" ht="12.5" x14ac:dyDescent="0.25">
      <c r="A1964" s="1">
        <v>106</v>
      </c>
      <c r="B1964" s="2">
        <v>41186</v>
      </c>
      <c r="C1964" s="4" t="s">
        <v>86</v>
      </c>
      <c r="D1964" s="1">
        <v>18</v>
      </c>
      <c r="E1964" s="1">
        <f>IFERROR(VALUE(UseTable[[#This Row],[LAB_VALUE]]),0)</f>
        <v>18</v>
      </c>
      <c r="G1964" s="1"/>
      <c r="H1964" s="7"/>
    </row>
    <row r="1965" spans="1:8" ht="12.5" x14ac:dyDescent="0.25">
      <c r="A1965" s="1">
        <v>106</v>
      </c>
      <c r="B1965" s="2">
        <v>41221</v>
      </c>
      <c r="C1965" s="4" t="s">
        <v>86</v>
      </c>
      <c r="D1965" s="1">
        <v>12</v>
      </c>
      <c r="E1965" s="1">
        <f>IFERROR(VALUE(UseTable[[#This Row],[LAB_VALUE]]),0)</f>
        <v>12</v>
      </c>
      <c r="G1965" s="1"/>
      <c r="H1965" s="7"/>
    </row>
    <row r="1966" spans="1:8" ht="12.5" x14ac:dyDescent="0.25">
      <c r="A1966" s="1">
        <v>108</v>
      </c>
      <c r="B1966" s="2">
        <v>41095</v>
      </c>
      <c r="C1966" s="4" t="s">
        <v>84</v>
      </c>
      <c r="D1966" s="1">
        <v>1009</v>
      </c>
      <c r="E1966" s="1">
        <f>IFERROR(VALUE(UseTable[[#This Row],[LAB_VALUE]]),0)</f>
        <v>1009</v>
      </c>
      <c r="G1966" s="1"/>
      <c r="H1966" s="7"/>
    </row>
    <row r="1967" spans="1:8" ht="12.5" x14ac:dyDescent="0.25">
      <c r="A1967" s="1">
        <v>108</v>
      </c>
      <c r="B1967" s="2">
        <v>41123</v>
      </c>
      <c r="C1967" s="4" t="s">
        <v>84</v>
      </c>
      <c r="D1967" s="1">
        <v>510</v>
      </c>
      <c r="E1967" s="1">
        <f>IFERROR(VALUE(UseTable[[#This Row],[LAB_VALUE]]),0)</f>
        <v>510</v>
      </c>
      <c r="G1967" s="1"/>
      <c r="H1967" s="7"/>
    </row>
    <row r="1968" spans="1:8" ht="12.5" x14ac:dyDescent="0.25">
      <c r="A1968" s="1">
        <v>108</v>
      </c>
      <c r="B1968" s="2">
        <v>41165</v>
      </c>
      <c r="C1968" s="4" t="s">
        <v>84</v>
      </c>
      <c r="D1968" s="1">
        <v>439</v>
      </c>
      <c r="E1968" s="1">
        <f>IFERROR(VALUE(UseTable[[#This Row],[LAB_VALUE]]),0)</f>
        <v>439</v>
      </c>
      <c r="G1968" s="1"/>
      <c r="H1968" s="7"/>
    </row>
    <row r="1969" spans="1:8" ht="12.5" x14ac:dyDescent="0.25">
      <c r="A1969" s="1">
        <v>108</v>
      </c>
      <c r="B1969" s="2">
        <v>41186</v>
      </c>
      <c r="C1969" s="4" t="s">
        <v>84</v>
      </c>
      <c r="D1969" s="1">
        <v>351</v>
      </c>
      <c r="E1969" s="1">
        <f>IFERROR(VALUE(UseTable[[#This Row],[LAB_VALUE]]),0)</f>
        <v>351</v>
      </c>
      <c r="G1969" s="1"/>
      <c r="H1969" s="7"/>
    </row>
    <row r="1970" spans="1:8" ht="12.5" x14ac:dyDescent="0.25">
      <c r="A1970" s="1">
        <v>108</v>
      </c>
      <c r="B1970" s="2">
        <v>41095</v>
      </c>
      <c r="C1970" s="4" t="s">
        <v>85</v>
      </c>
      <c r="D1970" s="1">
        <v>10.199999999999999</v>
      </c>
      <c r="E1970" s="1">
        <f>IFERROR(VALUE(UseTable[[#This Row],[LAB_VALUE]]),0)</f>
        <v>10.199999999999999</v>
      </c>
      <c r="G1970" s="1"/>
      <c r="H1970" s="7"/>
    </row>
    <row r="1971" spans="1:8" ht="12.5" x14ac:dyDescent="0.25">
      <c r="A1971" s="1">
        <v>108</v>
      </c>
      <c r="B1971" s="2">
        <v>41109</v>
      </c>
      <c r="C1971" s="4" t="s">
        <v>85</v>
      </c>
      <c r="D1971" s="1">
        <v>11.2</v>
      </c>
      <c r="E1971" s="1">
        <f>IFERROR(VALUE(UseTable[[#This Row],[LAB_VALUE]]),0)</f>
        <v>11.2</v>
      </c>
      <c r="G1971" s="1"/>
      <c r="H1971" s="7"/>
    </row>
    <row r="1972" spans="1:8" ht="12.5" x14ac:dyDescent="0.25">
      <c r="A1972" s="1">
        <v>108</v>
      </c>
      <c r="B1972" s="2">
        <v>41123</v>
      </c>
      <c r="C1972" s="4" t="s">
        <v>85</v>
      </c>
      <c r="D1972" s="1">
        <v>11.8</v>
      </c>
      <c r="E1972" s="1">
        <f>IFERROR(VALUE(UseTable[[#This Row],[LAB_VALUE]]),0)</f>
        <v>11.8</v>
      </c>
      <c r="G1972" s="1"/>
      <c r="H1972" s="7"/>
    </row>
    <row r="1973" spans="1:8" ht="12.5" x14ac:dyDescent="0.25">
      <c r="A1973" s="1">
        <v>108</v>
      </c>
      <c r="B1973" s="2">
        <v>41130</v>
      </c>
      <c r="C1973" s="4" t="s">
        <v>85</v>
      </c>
      <c r="D1973" s="1">
        <v>11.9</v>
      </c>
      <c r="E1973" s="1">
        <f>IFERROR(VALUE(UseTable[[#This Row],[LAB_VALUE]]),0)</f>
        <v>11.9</v>
      </c>
      <c r="G1973" s="1"/>
      <c r="H1973" s="7"/>
    </row>
    <row r="1974" spans="1:8" ht="12.5" x14ac:dyDescent="0.25">
      <c r="A1974" s="1">
        <v>108</v>
      </c>
      <c r="B1974" s="2">
        <v>41137</v>
      </c>
      <c r="C1974" s="4" t="s">
        <v>85</v>
      </c>
      <c r="D1974" s="1">
        <v>11.2</v>
      </c>
      <c r="E1974" s="1">
        <f>IFERROR(VALUE(UseTable[[#This Row],[LAB_VALUE]]),0)</f>
        <v>11.2</v>
      </c>
      <c r="G1974" s="1"/>
      <c r="H1974" s="7"/>
    </row>
    <row r="1975" spans="1:8" ht="12.5" x14ac:dyDescent="0.25">
      <c r="A1975" s="1">
        <v>108</v>
      </c>
      <c r="B1975" s="2">
        <v>41165</v>
      </c>
      <c r="C1975" s="4" t="s">
        <v>85</v>
      </c>
      <c r="D1975" s="1">
        <v>10.6</v>
      </c>
      <c r="E1975" s="1">
        <f>IFERROR(VALUE(UseTable[[#This Row],[LAB_VALUE]]),0)</f>
        <v>10.6</v>
      </c>
      <c r="G1975" s="1"/>
      <c r="H1975" s="7"/>
    </row>
    <row r="1976" spans="1:8" ht="12.5" x14ac:dyDescent="0.25">
      <c r="A1976" s="1">
        <v>108</v>
      </c>
      <c r="B1976" s="2">
        <v>41172</v>
      </c>
      <c r="C1976" s="4" t="s">
        <v>85</v>
      </c>
      <c r="D1976" s="1">
        <v>10.1</v>
      </c>
      <c r="E1976" s="1">
        <f>IFERROR(VALUE(UseTable[[#This Row],[LAB_VALUE]]),0)</f>
        <v>10.1</v>
      </c>
      <c r="G1976" s="1"/>
      <c r="H1976" s="7"/>
    </row>
    <row r="1977" spans="1:8" ht="12.5" x14ac:dyDescent="0.25">
      <c r="A1977" s="1">
        <v>108</v>
      </c>
      <c r="B1977" s="2">
        <v>41186</v>
      </c>
      <c r="C1977" s="4" t="s">
        <v>85</v>
      </c>
      <c r="D1977" s="1">
        <v>11.4</v>
      </c>
      <c r="E1977" s="1">
        <f>IFERROR(VALUE(UseTable[[#This Row],[LAB_VALUE]]),0)</f>
        <v>11.4</v>
      </c>
      <c r="G1977" s="1"/>
      <c r="H1977" s="7"/>
    </row>
    <row r="1978" spans="1:8" ht="12.5" x14ac:dyDescent="0.25">
      <c r="A1978" s="1">
        <v>108</v>
      </c>
      <c r="B1978" s="2">
        <v>41200</v>
      </c>
      <c r="C1978" s="4" t="s">
        <v>85</v>
      </c>
      <c r="D1978" s="1">
        <v>10.4</v>
      </c>
      <c r="E1978" s="1">
        <f>IFERROR(VALUE(UseTable[[#This Row],[LAB_VALUE]]),0)</f>
        <v>10.4</v>
      </c>
      <c r="G1978" s="1"/>
      <c r="H1978" s="7"/>
    </row>
    <row r="1979" spans="1:8" ht="12.5" x14ac:dyDescent="0.25">
      <c r="A1979" s="1">
        <v>108</v>
      </c>
      <c r="B1979" s="2">
        <v>41244</v>
      </c>
      <c r="C1979" s="4" t="s">
        <v>85</v>
      </c>
      <c r="D1979" s="1">
        <v>9.8000000000000007</v>
      </c>
      <c r="E1979" s="1">
        <f>IFERROR(VALUE(UseTable[[#This Row],[LAB_VALUE]]),0)</f>
        <v>9.8000000000000007</v>
      </c>
      <c r="G1979" s="1"/>
      <c r="H1979" s="7"/>
    </row>
    <row r="1980" spans="1:8" ht="12.5" x14ac:dyDescent="0.25">
      <c r="A1980" s="1">
        <v>108</v>
      </c>
      <c r="B1980" s="2">
        <v>41095</v>
      </c>
      <c r="C1980" s="4" t="s">
        <v>86</v>
      </c>
      <c r="D1980" s="1">
        <v>22</v>
      </c>
      <c r="E1980" s="1">
        <f>IFERROR(VALUE(UseTable[[#This Row],[LAB_VALUE]]),0)</f>
        <v>22</v>
      </c>
      <c r="G1980" s="1"/>
      <c r="H1980" s="7"/>
    </row>
    <row r="1981" spans="1:8" ht="12.5" x14ac:dyDescent="0.25">
      <c r="A1981" s="1">
        <v>108</v>
      </c>
      <c r="B1981" s="2">
        <v>41123</v>
      </c>
      <c r="C1981" s="4" t="s">
        <v>86</v>
      </c>
      <c r="D1981" s="1">
        <v>34</v>
      </c>
      <c r="E1981" s="1">
        <f>IFERROR(VALUE(UseTable[[#This Row],[LAB_VALUE]]),0)</f>
        <v>34</v>
      </c>
      <c r="G1981" s="1"/>
      <c r="H1981" s="7"/>
    </row>
    <row r="1982" spans="1:8" ht="12.5" x14ac:dyDescent="0.25">
      <c r="A1982" s="1">
        <v>108</v>
      </c>
      <c r="B1982" s="2">
        <v>41165</v>
      </c>
      <c r="C1982" s="4" t="s">
        <v>86</v>
      </c>
      <c r="D1982" s="1">
        <v>40</v>
      </c>
      <c r="E1982" s="1">
        <f>IFERROR(VALUE(UseTable[[#This Row],[LAB_VALUE]]),0)</f>
        <v>40</v>
      </c>
      <c r="G1982" s="1"/>
      <c r="H1982" s="7"/>
    </row>
    <row r="1983" spans="1:8" ht="12.5" x14ac:dyDescent="0.25">
      <c r="A1983" s="1">
        <v>108</v>
      </c>
      <c r="B1983" s="2">
        <v>41186</v>
      </c>
      <c r="C1983" s="4" t="s">
        <v>86</v>
      </c>
      <c r="D1983" s="1">
        <v>31</v>
      </c>
      <c r="E1983" s="1">
        <f>IFERROR(VALUE(UseTable[[#This Row],[LAB_VALUE]]),0)</f>
        <v>31</v>
      </c>
      <c r="G1983" s="1"/>
      <c r="H1983" s="7"/>
    </row>
    <row r="1984" spans="1:8" ht="12.5" x14ac:dyDescent="0.25">
      <c r="A1984" s="1">
        <v>109</v>
      </c>
      <c r="B1984" s="2">
        <v>41094</v>
      </c>
      <c r="C1984" s="4" t="s">
        <v>84</v>
      </c>
      <c r="D1984" s="1">
        <v>672</v>
      </c>
      <c r="E1984" s="1">
        <f>IFERROR(VALUE(UseTable[[#This Row],[LAB_VALUE]]),0)</f>
        <v>672</v>
      </c>
      <c r="G1984" s="1"/>
      <c r="H1984" s="7"/>
    </row>
    <row r="1985" spans="1:8" ht="12.5" x14ac:dyDescent="0.25">
      <c r="A1985" s="1">
        <v>109</v>
      </c>
      <c r="B1985" s="2">
        <v>41122</v>
      </c>
      <c r="C1985" s="4" t="s">
        <v>84</v>
      </c>
      <c r="D1985" s="1">
        <v>650</v>
      </c>
      <c r="E1985" s="1">
        <f>IFERROR(VALUE(UseTable[[#This Row],[LAB_VALUE]]),0)</f>
        <v>650</v>
      </c>
      <c r="G1985" s="1"/>
      <c r="H1985" s="7"/>
    </row>
    <row r="1986" spans="1:8" ht="12.5" x14ac:dyDescent="0.25">
      <c r="A1986" s="1">
        <v>109</v>
      </c>
      <c r="B1986" s="2">
        <v>41157</v>
      </c>
      <c r="C1986" s="4" t="s">
        <v>84</v>
      </c>
      <c r="D1986" s="1">
        <v>566</v>
      </c>
      <c r="E1986" s="1">
        <f>IFERROR(VALUE(UseTable[[#This Row],[LAB_VALUE]]),0)</f>
        <v>566</v>
      </c>
      <c r="G1986" s="1"/>
      <c r="H1986" s="7"/>
    </row>
    <row r="1987" spans="1:8" ht="12.5" x14ac:dyDescent="0.25">
      <c r="A1987" s="1">
        <v>109</v>
      </c>
      <c r="B1987" s="2">
        <v>41185</v>
      </c>
      <c r="C1987" s="4" t="s">
        <v>84</v>
      </c>
      <c r="D1987" s="1">
        <v>445</v>
      </c>
      <c r="E1987" s="1">
        <f>IFERROR(VALUE(UseTable[[#This Row],[LAB_VALUE]]),0)</f>
        <v>445</v>
      </c>
      <c r="G1987" s="1"/>
      <c r="H1987" s="7"/>
    </row>
    <row r="1988" spans="1:8" ht="12.5" x14ac:dyDescent="0.25">
      <c r="A1988" s="1">
        <v>109</v>
      </c>
      <c r="B1988" s="2">
        <v>41220</v>
      </c>
      <c r="C1988" s="4" t="s">
        <v>84</v>
      </c>
      <c r="D1988" s="1">
        <v>1047</v>
      </c>
      <c r="E1988" s="1">
        <f>IFERROR(VALUE(UseTable[[#This Row],[LAB_VALUE]]),0)</f>
        <v>1047</v>
      </c>
      <c r="G1988" s="1"/>
      <c r="H1988" s="7"/>
    </row>
    <row r="1989" spans="1:8" ht="12.5" x14ac:dyDescent="0.25">
      <c r="A1989" s="1">
        <v>109</v>
      </c>
      <c r="B1989" s="2">
        <v>41248</v>
      </c>
      <c r="C1989" s="4" t="s">
        <v>84</v>
      </c>
      <c r="D1989" s="1">
        <v>872</v>
      </c>
      <c r="E1989" s="1">
        <f>IFERROR(VALUE(UseTable[[#This Row],[LAB_VALUE]]),0)</f>
        <v>872</v>
      </c>
      <c r="G1989" s="1"/>
      <c r="H1989" s="7"/>
    </row>
    <row r="1990" spans="1:8" ht="12.5" x14ac:dyDescent="0.25">
      <c r="A1990" s="1">
        <v>109</v>
      </c>
      <c r="B1990" s="2">
        <v>41094</v>
      </c>
      <c r="C1990" s="4" t="s">
        <v>85</v>
      </c>
      <c r="D1990" s="1">
        <v>11.7</v>
      </c>
      <c r="E1990" s="1">
        <f>IFERROR(VALUE(UseTable[[#This Row],[LAB_VALUE]]),0)</f>
        <v>11.7</v>
      </c>
      <c r="G1990" s="1"/>
      <c r="H1990" s="7"/>
    </row>
    <row r="1991" spans="1:8" ht="12.5" x14ac:dyDescent="0.25">
      <c r="A1991" s="1">
        <v>109</v>
      </c>
      <c r="B1991" s="2">
        <v>41103</v>
      </c>
      <c r="C1991" s="4" t="s">
        <v>85</v>
      </c>
      <c r="D1991" s="1">
        <v>12.4</v>
      </c>
      <c r="E1991" s="1">
        <f>IFERROR(VALUE(UseTable[[#This Row],[LAB_VALUE]]),0)</f>
        <v>12.4</v>
      </c>
      <c r="G1991" s="1"/>
      <c r="H1991" s="7"/>
    </row>
    <row r="1992" spans="1:8" ht="12.5" x14ac:dyDescent="0.25">
      <c r="A1992" s="1">
        <v>109</v>
      </c>
      <c r="B1992" s="2">
        <v>41108</v>
      </c>
      <c r="C1992" s="4" t="s">
        <v>85</v>
      </c>
      <c r="D1992" s="1">
        <v>12.6</v>
      </c>
      <c r="E1992" s="1">
        <f>IFERROR(VALUE(UseTable[[#This Row],[LAB_VALUE]]),0)</f>
        <v>12.6</v>
      </c>
      <c r="G1992" s="1"/>
      <c r="H1992" s="7"/>
    </row>
    <row r="1993" spans="1:8" ht="12.5" x14ac:dyDescent="0.25">
      <c r="A1993" s="1">
        <v>109</v>
      </c>
      <c r="B1993" s="2">
        <v>41115</v>
      </c>
      <c r="C1993" s="4" t="s">
        <v>85</v>
      </c>
      <c r="D1993" s="1">
        <v>13.1</v>
      </c>
      <c r="E1993" s="1">
        <f>IFERROR(VALUE(UseTable[[#This Row],[LAB_VALUE]]),0)</f>
        <v>13.1</v>
      </c>
      <c r="G1993" s="1"/>
      <c r="H1993" s="7"/>
    </row>
    <row r="1994" spans="1:8" ht="12.5" x14ac:dyDescent="0.25">
      <c r="A1994" s="1">
        <v>109</v>
      </c>
      <c r="B1994" s="2">
        <v>41122</v>
      </c>
      <c r="C1994" s="4" t="s">
        <v>85</v>
      </c>
      <c r="D1994" s="1">
        <v>13.3</v>
      </c>
      <c r="E1994" s="1">
        <f>IFERROR(VALUE(UseTable[[#This Row],[LAB_VALUE]]),0)</f>
        <v>13.3</v>
      </c>
      <c r="G1994" s="1"/>
      <c r="H1994" s="7"/>
    </row>
    <row r="1995" spans="1:8" ht="12.5" x14ac:dyDescent="0.25">
      <c r="A1995" s="1">
        <v>109</v>
      </c>
      <c r="B1995" s="2">
        <v>41136</v>
      </c>
      <c r="C1995" s="4" t="s">
        <v>85</v>
      </c>
      <c r="D1995" s="1">
        <v>12.5</v>
      </c>
      <c r="E1995" s="1">
        <f>IFERROR(VALUE(UseTable[[#This Row],[LAB_VALUE]]),0)</f>
        <v>12.5</v>
      </c>
      <c r="G1995" s="1"/>
      <c r="H1995" s="7"/>
    </row>
    <row r="1996" spans="1:8" ht="12.5" x14ac:dyDescent="0.25">
      <c r="A1996" s="1">
        <v>109</v>
      </c>
      <c r="B1996" s="2">
        <v>41143</v>
      </c>
      <c r="C1996" s="4" t="s">
        <v>85</v>
      </c>
      <c r="D1996" s="1">
        <v>12.3</v>
      </c>
      <c r="E1996" s="1">
        <f>IFERROR(VALUE(UseTable[[#This Row],[LAB_VALUE]]),0)</f>
        <v>12.3</v>
      </c>
      <c r="G1996" s="1"/>
      <c r="H1996" s="7"/>
    </row>
    <row r="1997" spans="1:8" ht="12.5" x14ac:dyDescent="0.25">
      <c r="A1997" s="1">
        <v>109</v>
      </c>
      <c r="B1997" s="2">
        <v>41157</v>
      </c>
      <c r="C1997" s="4" t="s">
        <v>85</v>
      </c>
      <c r="D1997" s="1">
        <v>12.3</v>
      </c>
      <c r="E1997" s="1">
        <f>IFERROR(VALUE(UseTable[[#This Row],[LAB_VALUE]]),0)</f>
        <v>12.3</v>
      </c>
      <c r="G1997" s="1"/>
      <c r="H1997" s="7"/>
    </row>
    <row r="1998" spans="1:8" ht="12.5" x14ac:dyDescent="0.25">
      <c r="A1998" s="1">
        <v>109</v>
      </c>
      <c r="B1998" s="2">
        <v>41171</v>
      </c>
      <c r="C1998" s="4" t="s">
        <v>85</v>
      </c>
      <c r="D1998" s="1">
        <v>11.5</v>
      </c>
      <c r="E1998" s="1">
        <f>IFERROR(VALUE(UseTable[[#This Row],[LAB_VALUE]]),0)</f>
        <v>11.5</v>
      </c>
      <c r="G1998" s="1"/>
      <c r="H1998" s="7"/>
    </row>
    <row r="1999" spans="1:8" ht="12.5" x14ac:dyDescent="0.25">
      <c r="A1999" s="1">
        <v>109</v>
      </c>
      <c r="B1999" s="2">
        <v>41185</v>
      </c>
      <c r="C1999" s="4" t="s">
        <v>85</v>
      </c>
      <c r="D1999" s="1">
        <v>10.4</v>
      </c>
      <c r="E1999" s="1">
        <f>IFERROR(VALUE(UseTable[[#This Row],[LAB_VALUE]]),0)</f>
        <v>10.4</v>
      </c>
      <c r="G1999" s="1"/>
      <c r="H1999" s="7"/>
    </row>
    <row r="2000" spans="1:8" ht="12.5" x14ac:dyDescent="0.25">
      <c r="A2000" s="1">
        <v>109</v>
      </c>
      <c r="B2000" s="2">
        <v>41199</v>
      </c>
      <c r="C2000" s="4" t="s">
        <v>85</v>
      </c>
      <c r="D2000" s="1">
        <v>11.2</v>
      </c>
      <c r="E2000" s="1">
        <f>IFERROR(VALUE(UseTable[[#This Row],[LAB_VALUE]]),0)</f>
        <v>11.2</v>
      </c>
      <c r="G2000" s="1"/>
      <c r="H2000" s="7"/>
    </row>
    <row r="2001" spans="1:8" ht="12.5" x14ac:dyDescent="0.25">
      <c r="A2001" s="1">
        <v>109</v>
      </c>
      <c r="B2001" s="2">
        <v>41220</v>
      </c>
      <c r="C2001" s="4" t="s">
        <v>85</v>
      </c>
      <c r="D2001" s="1">
        <v>10.1</v>
      </c>
      <c r="E2001" s="1">
        <f>IFERROR(VALUE(UseTable[[#This Row],[LAB_VALUE]]),0)</f>
        <v>10.1</v>
      </c>
      <c r="G2001" s="1"/>
      <c r="H2001" s="7"/>
    </row>
    <row r="2002" spans="1:8" ht="12.5" x14ac:dyDescent="0.25">
      <c r="A2002" s="1">
        <v>109</v>
      </c>
      <c r="B2002" s="2">
        <v>41233</v>
      </c>
      <c r="C2002" s="4" t="s">
        <v>85</v>
      </c>
      <c r="D2002" s="1">
        <v>9.6999999999999993</v>
      </c>
      <c r="E2002" s="1">
        <f>IFERROR(VALUE(UseTable[[#This Row],[LAB_VALUE]]),0)</f>
        <v>9.6999999999999993</v>
      </c>
      <c r="G2002" s="1"/>
      <c r="H2002" s="7"/>
    </row>
    <row r="2003" spans="1:8" ht="12.5" x14ac:dyDescent="0.25">
      <c r="A2003" s="1">
        <v>109</v>
      </c>
      <c r="B2003" s="2">
        <v>41248</v>
      </c>
      <c r="C2003" s="4" t="s">
        <v>85</v>
      </c>
      <c r="D2003" s="1">
        <v>10.3</v>
      </c>
      <c r="E2003" s="1">
        <f>IFERROR(VALUE(UseTable[[#This Row],[LAB_VALUE]]),0)</f>
        <v>10.3</v>
      </c>
      <c r="G2003" s="1"/>
      <c r="H2003" s="7"/>
    </row>
    <row r="2004" spans="1:8" ht="12.5" x14ac:dyDescent="0.25">
      <c r="A2004" s="1">
        <v>109</v>
      </c>
      <c r="B2004" s="2">
        <v>41094</v>
      </c>
      <c r="C2004" s="4" t="s">
        <v>86</v>
      </c>
      <c r="D2004" s="1">
        <v>24</v>
      </c>
      <c r="E2004" s="1">
        <f>IFERROR(VALUE(UseTable[[#This Row],[LAB_VALUE]]),0)</f>
        <v>24</v>
      </c>
      <c r="G2004" s="1"/>
      <c r="H2004" s="7"/>
    </row>
    <row r="2005" spans="1:8" ht="12.5" x14ac:dyDescent="0.25">
      <c r="A2005" s="1">
        <v>109</v>
      </c>
      <c r="B2005" s="2">
        <v>41122</v>
      </c>
      <c r="C2005" s="4" t="s">
        <v>86</v>
      </c>
      <c r="D2005" s="1">
        <v>22</v>
      </c>
      <c r="E2005" s="1">
        <f>IFERROR(VALUE(UseTable[[#This Row],[LAB_VALUE]]),0)</f>
        <v>22</v>
      </c>
      <c r="G2005" s="1"/>
      <c r="H2005" s="7"/>
    </row>
    <row r="2006" spans="1:8" ht="12.5" x14ac:dyDescent="0.25">
      <c r="A2006" s="1">
        <v>109</v>
      </c>
      <c r="B2006" s="2">
        <v>41157</v>
      </c>
      <c r="C2006" s="4" t="s">
        <v>86</v>
      </c>
      <c r="D2006" s="1">
        <v>19</v>
      </c>
      <c r="E2006" s="1">
        <f>IFERROR(VALUE(UseTable[[#This Row],[LAB_VALUE]]),0)</f>
        <v>19</v>
      </c>
      <c r="G2006" s="1"/>
      <c r="H2006" s="7"/>
    </row>
    <row r="2007" spans="1:8" ht="12.5" x14ac:dyDescent="0.25">
      <c r="A2007" s="1">
        <v>109</v>
      </c>
      <c r="B2007" s="2">
        <v>41185</v>
      </c>
      <c r="C2007" s="4" t="s">
        <v>86</v>
      </c>
      <c r="D2007" s="1">
        <v>20</v>
      </c>
      <c r="E2007" s="1">
        <f>IFERROR(VALUE(UseTable[[#This Row],[LAB_VALUE]]),0)</f>
        <v>20</v>
      </c>
      <c r="G2007" s="1"/>
      <c r="H2007" s="7"/>
    </row>
    <row r="2008" spans="1:8" ht="12.5" x14ac:dyDescent="0.25">
      <c r="A2008" s="1">
        <v>109</v>
      </c>
      <c r="B2008" s="2">
        <v>41220</v>
      </c>
      <c r="C2008" s="4" t="s">
        <v>86</v>
      </c>
      <c r="D2008" s="1">
        <v>24</v>
      </c>
      <c r="E2008" s="1">
        <f>IFERROR(VALUE(UseTable[[#This Row],[LAB_VALUE]]),0)</f>
        <v>24</v>
      </c>
      <c r="G2008" s="1"/>
      <c r="H2008" s="7"/>
    </row>
    <row r="2009" spans="1:8" ht="12.5" x14ac:dyDescent="0.25">
      <c r="A2009" s="1">
        <v>109</v>
      </c>
      <c r="B2009" s="2">
        <v>41248</v>
      </c>
      <c r="C2009" s="4" t="s">
        <v>86</v>
      </c>
      <c r="D2009" s="1">
        <v>22</v>
      </c>
      <c r="E2009" s="1">
        <f>IFERROR(VALUE(UseTable[[#This Row],[LAB_VALUE]]),0)</f>
        <v>22</v>
      </c>
      <c r="G2009" s="1"/>
      <c r="H2009" s="7"/>
    </row>
    <row r="2010" spans="1:8" ht="12.5" x14ac:dyDescent="0.25">
      <c r="A2010" s="1">
        <v>110</v>
      </c>
      <c r="B2010" s="2">
        <v>41095</v>
      </c>
      <c r="C2010" s="4" t="s">
        <v>84</v>
      </c>
      <c r="D2010" s="1">
        <v>1251</v>
      </c>
      <c r="E2010" s="1">
        <f>IFERROR(VALUE(UseTable[[#This Row],[LAB_VALUE]]),0)</f>
        <v>1251</v>
      </c>
      <c r="G2010" s="1"/>
      <c r="H2010" s="7"/>
    </row>
    <row r="2011" spans="1:8" ht="12.5" x14ac:dyDescent="0.25">
      <c r="A2011" s="1">
        <v>110</v>
      </c>
      <c r="B2011" s="2">
        <v>41123</v>
      </c>
      <c r="C2011" s="4" t="s">
        <v>84</v>
      </c>
      <c r="D2011" s="1">
        <v>1034</v>
      </c>
      <c r="E2011" s="1">
        <f>IFERROR(VALUE(UseTable[[#This Row],[LAB_VALUE]]),0)</f>
        <v>1034</v>
      </c>
      <c r="G2011" s="1"/>
      <c r="H2011" s="7"/>
    </row>
    <row r="2012" spans="1:8" ht="12.5" x14ac:dyDescent="0.25">
      <c r="A2012" s="1">
        <v>110</v>
      </c>
      <c r="B2012" s="2">
        <v>41156</v>
      </c>
      <c r="C2012" s="4" t="s">
        <v>84</v>
      </c>
      <c r="D2012" s="1">
        <v>854</v>
      </c>
      <c r="E2012" s="1">
        <f>IFERROR(VALUE(UseTable[[#This Row],[LAB_VALUE]]),0)</f>
        <v>854</v>
      </c>
      <c r="G2012" s="1"/>
      <c r="H2012" s="7"/>
    </row>
    <row r="2013" spans="1:8" ht="12.5" x14ac:dyDescent="0.25">
      <c r="A2013" s="1">
        <v>110</v>
      </c>
      <c r="B2013" s="2">
        <v>41186</v>
      </c>
      <c r="C2013" s="4" t="s">
        <v>84</v>
      </c>
      <c r="D2013" s="1">
        <v>794</v>
      </c>
      <c r="E2013" s="1">
        <f>IFERROR(VALUE(UseTable[[#This Row],[LAB_VALUE]]),0)</f>
        <v>794</v>
      </c>
      <c r="G2013" s="1"/>
      <c r="H2013" s="7"/>
    </row>
    <row r="2014" spans="1:8" ht="12.5" x14ac:dyDescent="0.25">
      <c r="A2014" s="1">
        <v>110</v>
      </c>
      <c r="B2014" s="2">
        <v>41221</v>
      </c>
      <c r="C2014" s="4" t="s">
        <v>84</v>
      </c>
      <c r="D2014" s="1">
        <v>1312</v>
      </c>
      <c r="E2014" s="1">
        <f>IFERROR(VALUE(UseTable[[#This Row],[LAB_VALUE]]),0)</f>
        <v>1312</v>
      </c>
      <c r="G2014" s="1"/>
      <c r="H2014" s="7"/>
    </row>
    <row r="2015" spans="1:8" ht="12.5" x14ac:dyDescent="0.25">
      <c r="A2015" s="1">
        <v>110</v>
      </c>
      <c r="B2015" s="2">
        <v>41095</v>
      </c>
      <c r="C2015" s="4" t="s">
        <v>85</v>
      </c>
      <c r="D2015" s="1">
        <v>10.6</v>
      </c>
      <c r="E2015" s="1">
        <f>IFERROR(VALUE(UseTable[[#This Row],[LAB_VALUE]]),0)</f>
        <v>10.6</v>
      </c>
      <c r="G2015" s="1"/>
      <c r="H2015" s="7"/>
    </row>
    <row r="2016" spans="1:8" ht="12.5" x14ac:dyDescent="0.25">
      <c r="A2016" s="1">
        <v>110</v>
      </c>
      <c r="B2016" s="2">
        <v>41109</v>
      </c>
      <c r="C2016" s="4" t="s">
        <v>85</v>
      </c>
      <c r="D2016" s="1">
        <v>10.6</v>
      </c>
      <c r="E2016" s="1">
        <f>IFERROR(VALUE(UseTable[[#This Row],[LAB_VALUE]]),0)</f>
        <v>10.6</v>
      </c>
      <c r="G2016" s="1"/>
      <c r="H2016" s="7"/>
    </row>
    <row r="2017" spans="1:8" ht="12.5" x14ac:dyDescent="0.25">
      <c r="A2017" s="1">
        <v>110</v>
      </c>
      <c r="B2017" s="2">
        <v>41123</v>
      </c>
      <c r="C2017" s="4" t="s">
        <v>85</v>
      </c>
      <c r="D2017" s="1">
        <v>10.3</v>
      </c>
      <c r="E2017" s="1">
        <f>IFERROR(VALUE(UseTable[[#This Row],[LAB_VALUE]]),0)</f>
        <v>10.3</v>
      </c>
      <c r="G2017" s="1"/>
      <c r="H2017" s="7"/>
    </row>
    <row r="2018" spans="1:8" ht="12.5" x14ac:dyDescent="0.25">
      <c r="A2018" s="1">
        <v>110</v>
      </c>
      <c r="B2018" s="2">
        <v>41137</v>
      </c>
      <c r="C2018" s="4" t="s">
        <v>85</v>
      </c>
      <c r="D2018" s="1">
        <v>10.3</v>
      </c>
      <c r="E2018" s="1">
        <f>IFERROR(VALUE(UseTable[[#This Row],[LAB_VALUE]]),0)</f>
        <v>10.3</v>
      </c>
      <c r="G2018" s="1"/>
      <c r="H2018" s="7"/>
    </row>
    <row r="2019" spans="1:8" ht="12.5" x14ac:dyDescent="0.25">
      <c r="A2019" s="1">
        <v>110</v>
      </c>
      <c r="B2019" s="2">
        <v>41156</v>
      </c>
      <c r="C2019" s="4" t="s">
        <v>85</v>
      </c>
      <c r="D2019" s="1">
        <v>10.5</v>
      </c>
      <c r="E2019" s="1">
        <f>IFERROR(VALUE(UseTable[[#This Row],[LAB_VALUE]]),0)</f>
        <v>10.5</v>
      </c>
      <c r="G2019" s="1"/>
      <c r="H2019" s="7"/>
    </row>
    <row r="2020" spans="1:8" ht="12.5" x14ac:dyDescent="0.25">
      <c r="A2020" s="1">
        <v>110</v>
      </c>
      <c r="B2020" s="2">
        <v>41172</v>
      </c>
      <c r="C2020" s="4" t="s">
        <v>85</v>
      </c>
      <c r="D2020" s="1">
        <v>11.7</v>
      </c>
      <c r="E2020" s="1">
        <f>IFERROR(VALUE(UseTable[[#This Row],[LAB_VALUE]]),0)</f>
        <v>11.7</v>
      </c>
      <c r="G2020" s="1"/>
      <c r="H2020" s="7"/>
    </row>
    <row r="2021" spans="1:8" ht="12.5" x14ac:dyDescent="0.25">
      <c r="A2021" s="1">
        <v>110</v>
      </c>
      <c r="B2021" s="2">
        <v>41186</v>
      </c>
      <c r="C2021" s="4" t="s">
        <v>85</v>
      </c>
      <c r="D2021" s="1">
        <v>11.2</v>
      </c>
      <c r="E2021" s="1">
        <f>IFERROR(VALUE(UseTable[[#This Row],[LAB_VALUE]]),0)</f>
        <v>11.2</v>
      </c>
      <c r="G2021" s="1"/>
      <c r="H2021" s="7"/>
    </row>
    <row r="2022" spans="1:8" ht="12.5" x14ac:dyDescent="0.25">
      <c r="A2022" s="1">
        <v>110</v>
      </c>
      <c r="B2022" s="2">
        <v>41200</v>
      </c>
      <c r="C2022" s="4" t="s">
        <v>85</v>
      </c>
      <c r="D2022" s="1">
        <v>11.3</v>
      </c>
      <c r="E2022" s="1">
        <f>IFERROR(VALUE(UseTable[[#This Row],[LAB_VALUE]]),0)</f>
        <v>11.3</v>
      </c>
      <c r="G2022" s="1"/>
      <c r="H2022" s="7"/>
    </row>
    <row r="2023" spans="1:8" ht="12.5" x14ac:dyDescent="0.25">
      <c r="A2023" s="1">
        <v>110</v>
      </c>
      <c r="B2023" s="2">
        <v>41214</v>
      </c>
      <c r="C2023" s="4" t="s">
        <v>85</v>
      </c>
      <c r="D2023" s="1">
        <v>10.3</v>
      </c>
      <c r="E2023" s="1">
        <f>IFERROR(VALUE(UseTable[[#This Row],[LAB_VALUE]]),0)</f>
        <v>10.3</v>
      </c>
      <c r="G2023" s="1"/>
      <c r="H2023" s="7"/>
    </row>
    <row r="2024" spans="1:8" ht="12.5" x14ac:dyDescent="0.25">
      <c r="A2024" s="1">
        <v>110</v>
      </c>
      <c r="B2024" s="2">
        <v>41221</v>
      </c>
      <c r="C2024" s="4" t="s">
        <v>85</v>
      </c>
      <c r="D2024" s="1">
        <v>9.1999999999999993</v>
      </c>
      <c r="E2024" s="1">
        <f>IFERROR(VALUE(UseTable[[#This Row],[LAB_VALUE]]),0)</f>
        <v>9.1999999999999993</v>
      </c>
      <c r="G2024" s="1"/>
      <c r="H2024" s="7"/>
    </row>
    <row r="2025" spans="1:8" ht="12.5" x14ac:dyDescent="0.25">
      <c r="A2025" s="1">
        <v>110</v>
      </c>
      <c r="B2025" s="2">
        <v>41226</v>
      </c>
      <c r="C2025" s="4" t="s">
        <v>85</v>
      </c>
      <c r="D2025" s="1">
        <v>7.7</v>
      </c>
      <c r="E2025" s="1">
        <f>IFERROR(VALUE(UseTable[[#This Row],[LAB_VALUE]]),0)</f>
        <v>7.7</v>
      </c>
      <c r="G2025" s="1"/>
      <c r="H2025" s="7"/>
    </row>
    <row r="2026" spans="1:8" ht="12.5" x14ac:dyDescent="0.25">
      <c r="A2026" s="1">
        <v>110</v>
      </c>
      <c r="B2026" s="2">
        <v>41234</v>
      </c>
      <c r="C2026" s="4" t="s">
        <v>85</v>
      </c>
      <c r="D2026" s="1">
        <v>10.3</v>
      </c>
      <c r="E2026" s="1">
        <f>IFERROR(VALUE(UseTable[[#This Row],[LAB_VALUE]]),0)</f>
        <v>10.3</v>
      </c>
      <c r="G2026" s="1"/>
      <c r="H2026" s="7"/>
    </row>
    <row r="2027" spans="1:8" ht="12.5" x14ac:dyDescent="0.25">
      <c r="A2027" s="1">
        <v>110</v>
      </c>
      <c r="B2027" s="2">
        <v>41239</v>
      </c>
      <c r="C2027" s="4" t="s">
        <v>85</v>
      </c>
      <c r="D2027" s="1">
        <v>10.3</v>
      </c>
      <c r="E2027" s="1">
        <f>IFERROR(VALUE(UseTable[[#This Row],[LAB_VALUE]]),0)</f>
        <v>10.3</v>
      </c>
      <c r="G2027" s="1"/>
      <c r="H2027" s="7"/>
    </row>
    <row r="2028" spans="1:8" ht="12.5" x14ac:dyDescent="0.25">
      <c r="A2028" s="1">
        <v>110</v>
      </c>
      <c r="B2028" s="2">
        <v>41095</v>
      </c>
      <c r="C2028" s="4" t="s">
        <v>86</v>
      </c>
      <c r="D2028" s="1">
        <v>35</v>
      </c>
      <c r="E2028" s="1">
        <f>IFERROR(VALUE(UseTable[[#This Row],[LAB_VALUE]]),0)</f>
        <v>35</v>
      </c>
      <c r="G2028" s="1"/>
      <c r="H2028" s="7"/>
    </row>
    <row r="2029" spans="1:8" ht="12.5" x14ac:dyDescent="0.25">
      <c r="A2029" s="1">
        <v>110</v>
      </c>
      <c r="B2029" s="2">
        <v>41123</v>
      </c>
      <c r="C2029" s="4" t="s">
        <v>86</v>
      </c>
      <c r="D2029" s="1">
        <v>35</v>
      </c>
      <c r="E2029" s="1">
        <f>IFERROR(VALUE(UseTable[[#This Row],[LAB_VALUE]]),0)</f>
        <v>35</v>
      </c>
      <c r="G2029" s="1"/>
      <c r="H2029" s="7"/>
    </row>
    <row r="2030" spans="1:8" ht="12.5" x14ac:dyDescent="0.25">
      <c r="A2030" s="1">
        <v>110</v>
      </c>
      <c r="B2030" s="2">
        <v>41156</v>
      </c>
      <c r="C2030" s="4" t="s">
        <v>86</v>
      </c>
      <c r="D2030" s="1">
        <v>35</v>
      </c>
      <c r="E2030" s="1">
        <f>IFERROR(VALUE(UseTable[[#This Row],[LAB_VALUE]]),0)</f>
        <v>35</v>
      </c>
      <c r="G2030" s="1"/>
      <c r="H2030" s="7"/>
    </row>
    <row r="2031" spans="1:8" ht="12.5" x14ac:dyDescent="0.25">
      <c r="A2031" s="1">
        <v>110</v>
      </c>
      <c r="B2031" s="2">
        <v>41186</v>
      </c>
      <c r="C2031" s="4" t="s">
        <v>86</v>
      </c>
      <c r="D2031" s="1">
        <v>32</v>
      </c>
      <c r="E2031" s="1">
        <f>IFERROR(VALUE(UseTable[[#This Row],[LAB_VALUE]]),0)</f>
        <v>32</v>
      </c>
      <c r="G2031" s="1"/>
      <c r="H2031" s="7"/>
    </row>
    <row r="2032" spans="1:8" ht="12.5" x14ac:dyDescent="0.25">
      <c r="A2032" s="1">
        <v>110</v>
      </c>
      <c r="B2032" s="2">
        <v>41221</v>
      </c>
      <c r="C2032" s="4" t="s">
        <v>86</v>
      </c>
      <c r="D2032" s="1">
        <v>50</v>
      </c>
      <c r="E2032" s="1">
        <f>IFERROR(VALUE(UseTable[[#This Row],[LAB_VALUE]]),0)</f>
        <v>50</v>
      </c>
      <c r="G2032" s="1"/>
      <c r="H2032" s="7"/>
    </row>
    <row r="2033" spans="1:8" ht="12.5" x14ac:dyDescent="0.25">
      <c r="A2033" s="1">
        <v>111</v>
      </c>
      <c r="B2033" s="2">
        <v>41095</v>
      </c>
      <c r="C2033" s="4" t="s">
        <v>84</v>
      </c>
      <c r="D2033" s="1">
        <v>630</v>
      </c>
      <c r="E2033" s="1">
        <f>IFERROR(VALUE(UseTable[[#This Row],[LAB_VALUE]]),0)</f>
        <v>630</v>
      </c>
      <c r="G2033" s="1"/>
      <c r="H2033" s="7"/>
    </row>
    <row r="2034" spans="1:8" ht="12.5" x14ac:dyDescent="0.25">
      <c r="A2034" s="1">
        <v>111</v>
      </c>
      <c r="B2034" s="2">
        <v>41127</v>
      </c>
      <c r="C2034" s="4" t="s">
        <v>84</v>
      </c>
      <c r="D2034" s="1">
        <v>745</v>
      </c>
      <c r="E2034" s="1">
        <f>IFERROR(VALUE(UseTable[[#This Row],[LAB_VALUE]]),0)</f>
        <v>745</v>
      </c>
      <c r="G2034" s="1"/>
      <c r="H2034" s="7"/>
    </row>
    <row r="2035" spans="1:8" ht="12.5" x14ac:dyDescent="0.25">
      <c r="A2035" s="1">
        <v>111</v>
      </c>
      <c r="B2035" s="2">
        <v>41156</v>
      </c>
      <c r="C2035" s="4" t="s">
        <v>84</v>
      </c>
      <c r="D2035" s="1">
        <v>749</v>
      </c>
      <c r="E2035" s="1">
        <f>IFERROR(VALUE(UseTable[[#This Row],[LAB_VALUE]]),0)</f>
        <v>749</v>
      </c>
      <c r="G2035" s="1"/>
      <c r="H2035" s="7"/>
    </row>
    <row r="2036" spans="1:8" ht="12.5" x14ac:dyDescent="0.25">
      <c r="A2036" s="1">
        <v>111</v>
      </c>
      <c r="B2036" s="2">
        <v>41186</v>
      </c>
      <c r="C2036" s="4" t="s">
        <v>84</v>
      </c>
      <c r="D2036" s="1">
        <v>781</v>
      </c>
      <c r="E2036" s="1">
        <f>IFERROR(VALUE(UseTable[[#This Row],[LAB_VALUE]]),0)</f>
        <v>781</v>
      </c>
      <c r="G2036" s="1"/>
      <c r="H2036" s="7"/>
    </row>
    <row r="2037" spans="1:8" ht="12.5" x14ac:dyDescent="0.25">
      <c r="A2037" s="1">
        <v>111</v>
      </c>
      <c r="B2037" s="2">
        <v>41221</v>
      </c>
      <c r="C2037" s="4" t="s">
        <v>84</v>
      </c>
      <c r="D2037" s="1">
        <v>719</v>
      </c>
      <c r="E2037" s="1">
        <f>IFERROR(VALUE(UseTable[[#This Row],[LAB_VALUE]]),0)</f>
        <v>719</v>
      </c>
      <c r="G2037" s="1"/>
      <c r="H2037" s="7"/>
    </row>
    <row r="2038" spans="1:8" ht="12.5" x14ac:dyDescent="0.25">
      <c r="A2038" s="1">
        <v>111</v>
      </c>
      <c r="B2038" s="2">
        <v>41095</v>
      </c>
      <c r="C2038" s="4" t="s">
        <v>85</v>
      </c>
      <c r="D2038" s="1">
        <v>11.5</v>
      </c>
      <c r="E2038" s="1">
        <f>IFERROR(VALUE(UseTable[[#This Row],[LAB_VALUE]]),0)</f>
        <v>11.5</v>
      </c>
      <c r="G2038" s="1"/>
      <c r="H2038" s="7"/>
    </row>
    <row r="2039" spans="1:8" ht="12.5" x14ac:dyDescent="0.25">
      <c r="A2039" s="1">
        <v>111</v>
      </c>
      <c r="B2039" s="2">
        <v>41109</v>
      </c>
      <c r="C2039" s="4" t="s">
        <v>85</v>
      </c>
      <c r="D2039" s="1">
        <v>11.7</v>
      </c>
      <c r="E2039" s="1">
        <f>IFERROR(VALUE(UseTable[[#This Row],[LAB_VALUE]]),0)</f>
        <v>11.7</v>
      </c>
      <c r="G2039" s="1"/>
      <c r="H2039" s="7"/>
    </row>
    <row r="2040" spans="1:8" ht="12.5" x14ac:dyDescent="0.25">
      <c r="A2040" s="1">
        <v>111</v>
      </c>
      <c r="B2040" s="2">
        <v>41116</v>
      </c>
      <c r="C2040" s="4" t="s">
        <v>85</v>
      </c>
      <c r="D2040" s="1">
        <v>11.7</v>
      </c>
      <c r="E2040" s="1">
        <f>IFERROR(VALUE(UseTable[[#This Row],[LAB_VALUE]]),0)</f>
        <v>11.7</v>
      </c>
      <c r="G2040" s="1"/>
      <c r="H2040" s="7"/>
    </row>
    <row r="2041" spans="1:8" ht="12.5" x14ac:dyDescent="0.25">
      <c r="A2041" s="1">
        <v>111</v>
      </c>
      <c r="B2041" s="2">
        <v>41127</v>
      </c>
      <c r="C2041" s="4" t="s">
        <v>85</v>
      </c>
      <c r="D2041" s="1">
        <v>11.5</v>
      </c>
      <c r="E2041" s="1">
        <f>IFERROR(VALUE(UseTable[[#This Row],[LAB_VALUE]]),0)</f>
        <v>11.5</v>
      </c>
      <c r="G2041" s="1"/>
      <c r="H2041" s="7"/>
    </row>
    <row r="2042" spans="1:8" ht="12.5" x14ac:dyDescent="0.25">
      <c r="A2042" s="1">
        <v>111</v>
      </c>
      <c r="B2042" s="2">
        <v>41137</v>
      </c>
      <c r="C2042" s="4" t="s">
        <v>85</v>
      </c>
      <c r="D2042" s="1">
        <v>11.2</v>
      </c>
      <c r="E2042" s="1">
        <f>IFERROR(VALUE(UseTable[[#This Row],[LAB_VALUE]]),0)</f>
        <v>11.2</v>
      </c>
      <c r="G2042" s="1"/>
      <c r="H2042" s="7"/>
    </row>
    <row r="2043" spans="1:8" ht="12.5" x14ac:dyDescent="0.25">
      <c r="A2043" s="1">
        <v>111</v>
      </c>
      <c r="B2043" s="2">
        <v>41156</v>
      </c>
      <c r="C2043" s="4" t="s">
        <v>85</v>
      </c>
      <c r="D2043" s="1">
        <v>10.6</v>
      </c>
      <c r="E2043" s="1">
        <f>IFERROR(VALUE(UseTable[[#This Row],[LAB_VALUE]]),0)</f>
        <v>10.6</v>
      </c>
      <c r="G2043" s="1"/>
      <c r="H2043" s="7"/>
    </row>
    <row r="2044" spans="1:8" ht="12.5" x14ac:dyDescent="0.25">
      <c r="A2044" s="1">
        <v>111</v>
      </c>
      <c r="B2044" s="2">
        <v>41174</v>
      </c>
      <c r="C2044" s="4" t="s">
        <v>85</v>
      </c>
      <c r="D2044" s="1">
        <v>11.1</v>
      </c>
      <c r="E2044" s="1">
        <f>IFERROR(VALUE(UseTable[[#This Row],[LAB_VALUE]]),0)</f>
        <v>11.1</v>
      </c>
      <c r="G2044" s="1"/>
      <c r="H2044" s="7"/>
    </row>
    <row r="2045" spans="1:8" ht="12.5" x14ac:dyDescent="0.25">
      <c r="A2045" s="1">
        <v>111</v>
      </c>
      <c r="B2045" s="2">
        <v>41186</v>
      </c>
      <c r="C2045" s="4" t="s">
        <v>85</v>
      </c>
      <c r="D2045" s="1">
        <v>10.1</v>
      </c>
      <c r="E2045" s="1">
        <f>IFERROR(VALUE(UseTable[[#This Row],[LAB_VALUE]]),0)</f>
        <v>10.1</v>
      </c>
      <c r="G2045" s="1"/>
      <c r="H2045" s="7"/>
    </row>
    <row r="2046" spans="1:8" ht="12.5" x14ac:dyDescent="0.25">
      <c r="A2046" s="1">
        <v>111</v>
      </c>
      <c r="B2046" s="2">
        <v>41200</v>
      </c>
      <c r="C2046" s="4" t="s">
        <v>85</v>
      </c>
      <c r="D2046" s="1">
        <v>10.6</v>
      </c>
      <c r="E2046" s="1">
        <f>IFERROR(VALUE(UseTable[[#This Row],[LAB_VALUE]]),0)</f>
        <v>10.6</v>
      </c>
      <c r="G2046" s="1"/>
      <c r="H2046" s="7"/>
    </row>
    <row r="2047" spans="1:8" ht="12.5" x14ac:dyDescent="0.25">
      <c r="A2047" s="1">
        <v>111</v>
      </c>
      <c r="B2047" s="2">
        <v>41221</v>
      </c>
      <c r="C2047" s="4" t="s">
        <v>85</v>
      </c>
      <c r="D2047" s="1">
        <v>10.7</v>
      </c>
      <c r="E2047" s="1">
        <f>IFERROR(VALUE(UseTable[[#This Row],[LAB_VALUE]]),0)</f>
        <v>10.7</v>
      </c>
      <c r="G2047" s="1"/>
      <c r="H2047" s="7"/>
    </row>
    <row r="2048" spans="1:8" ht="12.5" x14ac:dyDescent="0.25">
      <c r="A2048" s="1">
        <v>111</v>
      </c>
      <c r="B2048" s="2">
        <v>41240</v>
      </c>
      <c r="C2048" s="4" t="s">
        <v>85</v>
      </c>
      <c r="D2048" s="1">
        <v>11.2</v>
      </c>
      <c r="E2048" s="1">
        <f>IFERROR(VALUE(UseTable[[#This Row],[LAB_VALUE]]),0)</f>
        <v>11.2</v>
      </c>
      <c r="G2048" s="1"/>
      <c r="H2048" s="7"/>
    </row>
    <row r="2049" spans="1:8" ht="12.5" x14ac:dyDescent="0.25">
      <c r="A2049" s="1">
        <v>111</v>
      </c>
      <c r="B2049" s="2">
        <v>41095</v>
      </c>
      <c r="C2049" s="4" t="s">
        <v>86</v>
      </c>
      <c r="D2049" s="1">
        <v>38</v>
      </c>
      <c r="E2049" s="1">
        <f>IFERROR(VALUE(UseTable[[#This Row],[LAB_VALUE]]),0)</f>
        <v>38</v>
      </c>
      <c r="G2049" s="1"/>
      <c r="H2049" s="7"/>
    </row>
    <row r="2050" spans="1:8" ht="12.5" x14ac:dyDescent="0.25">
      <c r="A2050" s="1">
        <v>111</v>
      </c>
      <c r="B2050" s="2">
        <v>41127</v>
      </c>
      <c r="C2050" s="4" t="s">
        <v>86</v>
      </c>
      <c r="D2050" s="1">
        <v>47</v>
      </c>
      <c r="E2050" s="1">
        <f>IFERROR(VALUE(UseTable[[#This Row],[LAB_VALUE]]),0)</f>
        <v>47</v>
      </c>
      <c r="G2050" s="1"/>
      <c r="H2050" s="7"/>
    </row>
    <row r="2051" spans="1:8" ht="12.5" x14ac:dyDescent="0.25">
      <c r="A2051" s="1">
        <v>111</v>
      </c>
      <c r="B2051" s="2">
        <v>41156</v>
      </c>
      <c r="C2051" s="4" t="s">
        <v>86</v>
      </c>
      <c r="D2051" s="1">
        <v>26</v>
      </c>
      <c r="E2051" s="1">
        <f>IFERROR(VALUE(UseTable[[#This Row],[LAB_VALUE]]),0)</f>
        <v>26</v>
      </c>
      <c r="G2051" s="1"/>
      <c r="H2051" s="7"/>
    </row>
    <row r="2052" spans="1:8" ht="12.5" x14ac:dyDescent="0.25">
      <c r="A2052" s="1">
        <v>111</v>
      </c>
      <c r="B2052" s="2">
        <v>41186</v>
      </c>
      <c r="C2052" s="4" t="s">
        <v>86</v>
      </c>
      <c r="D2052" s="1">
        <v>47</v>
      </c>
      <c r="E2052" s="1">
        <f>IFERROR(VALUE(UseTable[[#This Row],[LAB_VALUE]]),0)</f>
        <v>47</v>
      </c>
      <c r="G2052" s="1"/>
      <c r="H2052" s="7"/>
    </row>
    <row r="2053" spans="1:8" ht="12.5" x14ac:dyDescent="0.25">
      <c r="A2053" s="1">
        <v>111</v>
      </c>
      <c r="B2053" s="2">
        <v>41221</v>
      </c>
      <c r="C2053" s="4" t="s">
        <v>86</v>
      </c>
      <c r="D2053" s="1">
        <v>39</v>
      </c>
      <c r="E2053" s="1">
        <f>IFERROR(VALUE(UseTable[[#This Row],[LAB_VALUE]]),0)</f>
        <v>39</v>
      </c>
      <c r="G2053" s="1"/>
      <c r="H2053" s="7"/>
    </row>
    <row r="2054" spans="1:8" ht="12.5" x14ac:dyDescent="0.25">
      <c r="A2054" s="1">
        <v>112</v>
      </c>
      <c r="B2054" s="2">
        <v>41094</v>
      </c>
      <c r="C2054" s="4" t="s">
        <v>84</v>
      </c>
      <c r="D2054" s="1">
        <v>446</v>
      </c>
      <c r="E2054" s="1">
        <f>IFERROR(VALUE(UseTable[[#This Row],[LAB_VALUE]]),0)</f>
        <v>446</v>
      </c>
      <c r="G2054" s="1"/>
      <c r="H2054" s="7"/>
    </row>
    <row r="2055" spans="1:8" ht="12.5" x14ac:dyDescent="0.25">
      <c r="A2055" s="1">
        <v>112</v>
      </c>
      <c r="B2055" s="2">
        <v>41122</v>
      </c>
      <c r="C2055" s="4" t="s">
        <v>84</v>
      </c>
      <c r="D2055" s="1">
        <v>452</v>
      </c>
      <c r="E2055" s="1">
        <f>IFERROR(VALUE(UseTable[[#This Row],[LAB_VALUE]]),0)</f>
        <v>452</v>
      </c>
      <c r="G2055" s="1"/>
      <c r="H2055" s="7"/>
    </row>
    <row r="2056" spans="1:8" ht="12.5" x14ac:dyDescent="0.25">
      <c r="A2056" s="1">
        <v>112</v>
      </c>
      <c r="B2056" s="2">
        <v>41157</v>
      </c>
      <c r="C2056" s="4" t="s">
        <v>84</v>
      </c>
      <c r="D2056" s="1">
        <v>695</v>
      </c>
      <c r="E2056" s="1">
        <f>IFERROR(VALUE(UseTable[[#This Row],[LAB_VALUE]]),0)</f>
        <v>695</v>
      </c>
      <c r="G2056" s="1"/>
      <c r="H2056" s="7"/>
    </row>
    <row r="2057" spans="1:8" ht="12.5" x14ac:dyDescent="0.25">
      <c r="A2057" s="1">
        <v>112</v>
      </c>
      <c r="B2057" s="2">
        <v>41185</v>
      </c>
      <c r="C2057" s="4" t="s">
        <v>84</v>
      </c>
      <c r="D2057" s="1">
        <v>634</v>
      </c>
      <c r="E2057" s="1">
        <f>IFERROR(VALUE(UseTable[[#This Row],[LAB_VALUE]]),0)</f>
        <v>634</v>
      </c>
      <c r="G2057" s="1"/>
      <c r="H2057" s="7"/>
    </row>
    <row r="2058" spans="1:8" ht="12.5" x14ac:dyDescent="0.25">
      <c r="A2058" s="1">
        <v>112</v>
      </c>
      <c r="B2058" s="2">
        <v>41220</v>
      </c>
      <c r="C2058" s="4" t="s">
        <v>84</v>
      </c>
      <c r="D2058" s="1">
        <v>778</v>
      </c>
      <c r="E2058" s="1">
        <f>IFERROR(VALUE(UseTable[[#This Row],[LAB_VALUE]]),0)</f>
        <v>778</v>
      </c>
      <c r="G2058" s="1"/>
      <c r="H2058" s="7"/>
    </row>
    <row r="2059" spans="1:8" ht="12.5" x14ac:dyDescent="0.25">
      <c r="A2059" s="1">
        <v>112</v>
      </c>
      <c r="B2059" s="2">
        <v>41248</v>
      </c>
      <c r="C2059" s="4" t="s">
        <v>84</v>
      </c>
      <c r="D2059" s="1">
        <v>675</v>
      </c>
      <c r="E2059" s="1">
        <f>IFERROR(VALUE(UseTable[[#This Row],[LAB_VALUE]]),0)</f>
        <v>675</v>
      </c>
      <c r="G2059" s="1"/>
      <c r="H2059" s="7"/>
    </row>
    <row r="2060" spans="1:8" ht="12.5" x14ac:dyDescent="0.25">
      <c r="A2060" s="1">
        <v>112</v>
      </c>
      <c r="B2060" s="2">
        <v>41094</v>
      </c>
      <c r="C2060" s="4" t="s">
        <v>85</v>
      </c>
      <c r="D2060" s="1">
        <v>10.8</v>
      </c>
      <c r="E2060" s="1">
        <f>IFERROR(VALUE(UseTable[[#This Row],[LAB_VALUE]]),0)</f>
        <v>10.8</v>
      </c>
      <c r="G2060" s="1"/>
      <c r="H2060" s="7"/>
    </row>
    <row r="2061" spans="1:8" ht="12.5" x14ac:dyDescent="0.25">
      <c r="A2061" s="1">
        <v>112</v>
      </c>
      <c r="B2061" s="2">
        <v>41108</v>
      </c>
      <c r="C2061" s="4" t="s">
        <v>85</v>
      </c>
      <c r="D2061" s="1">
        <v>11</v>
      </c>
      <c r="E2061" s="1">
        <f>IFERROR(VALUE(UseTable[[#This Row],[LAB_VALUE]]),0)</f>
        <v>11</v>
      </c>
      <c r="G2061" s="1"/>
      <c r="H2061" s="7"/>
    </row>
    <row r="2062" spans="1:8" ht="12.5" x14ac:dyDescent="0.25">
      <c r="A2062" s="1">
        <v>112</v>
      </c>
      <c r="B2062" s="2">
        <v>41122</v>
      </c>
      <c r="C2062" s="4" t="s">
        <v>85</v>
      </c>
      <c r="D2062" s="1">
        <v>11.8</v>
      </c>
      <c r="E2062" s="1">
        <f>IFERROR(VALUE(UseTable[[#This Row],[LAB_VALUE]]),0)</f>
        <v>11.8</v>
      </c>
      <c r="G2062" s="1"/>
      <c r="H2062" s="7"/>
    </row>
    <row r="2063" spans="1:8" ht="12.5" x14ac:dyDescent="0.25">
      <c r="A2063" s="1">
        <v>112</v>
      </c>
      <c r="B2063" s="2">
        <v>41129</v>
      </c>
      <c r="C2063" s="4" t="s">
        <v>85</v>
      </c>
      <c r="D2063" s="1">
        <v>11.6</v>
      </c>
      <c r="E2063" s="1">
        <f>IFERROR(VALUE(UseTable[[#This Row],[LAB_VALUE]]),0)</f>
        <v>11.6</v>
      </c>
      <c r="G2063" s="1"/>
      <c r="H2063" s="7"/>
    </row>
    <row r="2064" spans="1:8" ht="12.5" x14ac:dyDescent="0.25">
      <c r="A2064" s="1">
        <v>112</v>
      </c>
      <c r="B2064" s="2">
        <v>41136</v>
      </c>
      <c r="C2064" s="4" t="s">
        <v>85</v>
      </c>
      <c r="D2064" s="1">
        <v>11.1</v>
      </c>
      <c r="E2064" s="1">
        <f>IFERROR(VALUE(UseTable[[#This Row],[LAB_VALUE]]),0)</f>
        <v>11.1</v>
      </c>
      <c r="G2064" s="1"/>
      <c r="H2064" s="7"/>
    </row>
    <row r="2065" spans="1:8" ht="12.5" x14ac:dyDescent="0.25">
      <c r="A2065" s="1">
        <v>112</v>
      </c>
      <c r="B2065" s="2">
        <v>41157</v>
      </c>
      <c r="C2065" s="4" t="s">
        <v>85</v>
      </c>
      <c r="D2065" s="1">
        <v>11.1</v>
      </c>
      <c r="E2065" s="1">
        <f>IFERROR(VALUE(UseTable[[#This Row],[LAB_VALUE]]),0)</f>
        <v>11.1</v>
      </c>
      <c r="G2065" s="1"/>
      <c r="H2065" s="7"/>
    </row>
    <row r="2066" spans="1:8" ht="12.5" x14ac:dyDescent="0.25">
      <c r="A2066" s="1">
        <v>112</v>
      </c>
      <c r="B2066" s="2">
        <v>41171</v>
      </c>
      <c r="C2066" s="4" t="s">
        <v>85</v>
      </c>
      <c r="D2066" s="1">
        <v>11.7</v>
      </c>
      <c r="E2066" s="1">
        <f>IFERROR(VALUE(UseTable[[#This Row],[LAB_VALUE]]),0)</f>
        <v>11.7</v>
      </c>
      <c r="G2066" s="1"/>
      <c r="H2066" s="7"/>
    </row>
    <row r="2067" spans="1:8" ht="12.5" x14ac:dyDescent="0.25">
      <c r="A2067" s="1">
        <v>112</v>
      </c>
      <c r="B2067" s="2">
        <v>41185</v>
      </c>
      <c r="C2067" s="4" t="s">
        <v>85</v>
      </c>
      <c r="D2067" s="1">
        <v>12.1</v>
      </c>
      <c r="E2067" s="1">
        <f>IFERROR(VALUE(UseTable[[#This Row],[LAB_VALUE]]),0)</f>
        <v>12.1</v>
      </c>
      <c r="G2067" s="1"/>
      <c r="H2067" s="7"/>
    </row>
    <row r="2068" spans="1:8" ht="12.5" x14ac:dyDescent="0.25">
      <c r="A2068" s="1">
        <v>112</v>
      </c>
      <c r="B2068" s="2">
        <v>41199</v>
      </c>
      <c r="C2068" s="4" t="s">
        <v>85</v>
      </c>
      <c r="D2068" s="1">
        <v>11.7</v>
      </c>
      <c r="E2068" s="1">
        <f>IFERROR(VALUE(UseTable[[#This Row],[LAB_VALUE]]),0)</f>
        <v>11.7</v>
      </c>
      <c r="G2068" s="1"/>
      <c r="H2068" s="7"/>
    </row>
    <row r="2069" spans="1:8" ht="12.5" x14ac:dyDescent="0.25">
      <c r="A2069" s="1">
        <v>112</v>
      </c>
      <c r="B2069" s="2">
        <v>41220</v>
      </c>
      <c r="C2069" s="4" t="s">
        <v>85</v>
      </c>
      <c r="D2069" s="1">
        <v>10.1</v>
      </c>
      <c r="E2069" s="1">
        <f>IFERROR(VALUE(UseTable[[#This Row],[LAB_VALUE]]),0)</f>
        <v>10.1</v>
      </c>
      <c r="G2069" s="1"/>
      <c r="H2069" s="7"/>
    </row>
    <row r="2070" spans="1:8" ht="12.5" x14ac:dyDescent="0.25">
      <c r="A2070" s="1">
        <v>112</v>
      </c>
      <c r="B2070" s="2">
        <v>41233</v>
      </c>
      <c r="C2070" s="4" t="s">
        <v>85</v>
      </c>
      <c r="D2070" s="1">
        <v>9.8000000000000007</v>
      </c>
      <c r="E2070" s="1">
        <f>IFERROR(VALUE(UseTable[[#This Row],[LAB_VALUE]]),0)</f>
        <v>9.8000000000000007</v>
      </c>
      <c r="G2070" s="1"/>
      <c r="H2070" s="7"/>
    </row>
    <row r="2071" spans="1:8" ht="12.5" x14ac:dyDescent="0.25">
      <c r="A2071" s="1">
        <v>112</v>
      </c>
      <c r="B2071" s="2">
        <v>41248</v>
      </c>
      <c r="C2071" s="4" t="s">
        <v>85</v>
      </c>
      <c r="D2071" s="1">
        <v>10.1</v>
      </c>
      <c r="E2071" s="1">
        <f>IFERROR(VALUE(UseTable[[#This Row],[LAB_VALUE]]),0)</f>
        <v>10.1</v>
      </c>
      <c r="G2071" s="1"/>
      <c r="H2071" s="7"/>
    </row>
    <row r="2072" spans="1:8" ht="12.5" x14ac:dyDescent="0.25">
      <c r="A2072" s="1">
        <v>112</v>
      </c>
      <c r="B2072" s="2">
        <v>41094</v>
      </c>
      <c r="C2072" s="4" t="s">
        <v>86</v>
      </c>
      <c r="D2072" s="1">
        <v>26</v>
      </c>
      <c r="E2072" s="1">
        <f>IFERROR(VALUE(UseTable[[#This Row],[LAB_VALUE]]),0)</f>
        <v>26</v>
      </c>
      <c r="G2072" s="1"/>
      <c r="H2072" s="7"/>
    </row>
    <row r="2073" spans="1:8" ht="12.5" x14ac:dyDescent="0.25">
      <c r="A2073" s="1">
        <v>112</v>
      </c>
      <c r="B2073" s="2">
        <v>41122</v>
      </c>
      <c r="C2073" s="4" t="s">
        <v>86</v>
      </c>
      <c r="D2073" s="1">
        <v>26</v>
      </c>
      <c r="E2073" s="1">
        <f>IFERROR(VALUE(UseTable[[#This Row],[LAB_VALUE]]),0)</f>
        <v>26</v>
      </c>
      <c r="G2073" s="1"/>
      <c r="H2073" s="7"/>
    </row>
    <row r="2074" spans="1:8" ht="12.5" x14ac:dyDescent="0.25">
      <c r="A2074" s="1">
        <v>112</v>
      </c>
      <c r="B2074" s="2">
        <v>41157</v>
      </c>
      <c r="C2074" s="4" t="s">
        <v>86</v>
      </c>
      <c r="D2074" s="1">
        <v>29</v>
      </c>
      <c r="E2074" s="1">
        <f>IFERROR(VALUE(UseTable[[#This Row],[LAB_VALUE]]),0)</f>
        <v>29</v>
      </c>
      <c r="G2074" s="1"/>
      <c r="H2074" s="7"/>
    </row>
    <row r="2075" spans="1:8" ht="12.5" x14ac:dyDescent="0.25">
      <c r="A2075" s="1">
        <v>112</v>
      </c>
      <c r="B2075" s="2">
        <v>41185</v>
      </c>
      <c r="C2075" s="4" t="s">
        <v>86</v>
      </c>
      <c r="D2075" s="1">
        <v>27</v>
      </c>
      <c r="E2075" s="1">
        <f>IFERROR(VALUE(UseTable[[#This Row],[LAB_VALUE]]),0)</f>
        <v>27</v>
      </c>
      <c r="G2075" s="1"/>
      <c r="H2075" s="7"/>
    </row>
    <row r="2076" spans="1:8" ht="12.5" x14ac:dyDescent="0.25">
      <c r="A2076" s="1">
        <v>112</v>
      </c>
      <c r="B2076" s="2">
        <v>41220</v>
      </c>
      <c r="C2076" s="4" t="s">
        <v>86</v>
      </c>
      <c r="D2076" s="1">
        <v>42</v>
      </c>
      <c r="E2076" s="1">
        <f>IFERROR(VALUE(UseTable[[#This Row],[LAB_VALUE]]),0)</f>
        <v>42</v>
      </c>
      <c r="G2076" s="1"/>
      <c r="H2076" s="7"/>
    </row>
    <row r="2077" spans="1:8" ht="12.5" x14ac:dyDescent="0.25">
      <c r="A2077" s="1">
        <v>112</v>
      </c>
      <c r="B2077" s="2">
        <v>41248</v>
      </c>
      <c r="C2077" s="4" t="s">
        <v>86</v>
      </c>
      <c r="D2077" s="1">
        <v>33</v>
      </c>
      <c r="E2077" s="1">
        <f>IFERROR(VALUE(UseTable[[#This Row],[LAB_VALUE]]),0)</f>
        <v>33</v>
      </c>
      <c r="G2077" s="1"/>
      <c r="H2077" s="7"/>
    </row>
    <row r="2078" spans="1:8" ht="12.5" x14ac:dyDescent="0.25">
      <c r="A2078" s="1" t="e">
        <v>#N/A</v>
      </c>
      <c r="B2078" s="2">
        <v>41097</v>
      </c>
      <c r="C2078" s="4" t="s">
        <v>84</v>
      </c>
      <c r="D2078" s="1">
        <v>1323</v>
      </c>
      <c r="E2078" s="1">
        <f>IFERROR(VALUE(UseTable[[#This Row],[LAB_VALUE]]),0)</f>
        <v>1323</v>
      </c>
      <c r="G2078" s="1"/>
      <c r="H2078" s="7"/>
    </row>
    <row r="2079" spans="1:8" ht="12.5" x14ac:dyDescent="0.25">
      <c r="A2079" s="1" t="e">
        <v>#N/A</v>
      </c>
      <c r="B2079" s="2">
        <v>41125</v>
      </c>
      <c r="C2079" s="4" t="s">
        <v>84</v>
      </c>
      <c r="D2079" s="1">
        <v>924</v>
      </c>
      <c r="E2079" s="1">
        <f>IFERROR(VALUE(UseTable[[#This Row],[LAB_VALUE]]),0)</f>
        <v>924</v>
      </c>
      <c r="G2079" s="1"/>
      <c r="H2079" s="7"/>
    </row>
    <row r="2080" spans="1:8" ht="12.5" x14ac:dyDescent="0.25">
      <c r="A2080" s="1" t="e">
        <v>#N/A</v>
      </c>
      <c r="B2080" s="2">
        <v>41156</v>
      </c>
      <c r="C2080" s="4" t="s">
        <v>84</v>
      </c>
      <c r="D2080" s="1">
        <v>855</v>
      </c>
      <c r="E2080" s="1">
        <f>IFERROR(VALUE(UseTable[[#This Row],[LAB_VALUE]]),0)</f>
        <v>855</v>
      </c>
      <c r="G2080" s="1"/>
      <c r="H2080" s="7"/>
    </row>
    <row r="2081" spans="1:8" ht="12.5" x14ac:dyDescent="0.25">
      <c r="A2081" s="1" t="e">
        <v>#N/A</v>
      </c>
      <c r="B2081" s="2">
        <v>41186</v>
      </c>
      <c r="C2081" s="4" t="s">
        <v>84</v>
      </c>
      <c r="D2081" s="1">
        <v>798</v>
      </c>
      <c r="E2081" s="1">
        <f>IFERROR(VALUE(UseTable[[#This Row],[LAB_VALUE]]),0)</f>
        <v>798</v>
      </c>
      <c r="G2081" s="1"/>
      <c r="H2081" s="7"/>
    </row>
    <row r="2082" spans="1:8" ht="12.5" x14ac:dyDescent="0.25">
      <c r="A2082" s="1" t="e">
        <v>#N/A</v>
      </c>
      <c r="B2082" s="2">
        <v>41221</v>
      </c>
      <c r="C2082" s="4" t="s">
        <v>84</v>
      </c>
      <c r="D2082" s="1">
        <v>962</v>
      </c>
      <c r="E2082" s="1">
        <f>IFERROR(VALUE(UseTable[[#This Row],[LAB_VALUE]]),0)</f>
        <v>962</v>
      </c>
      <c r="G2082" s="1"/>
      <c r="H2082" s="7"/>
    </row>
    <row r="2083" spans="1:8" ht="12.5" x14ac:dyDescent="0.25">
      <c r="A2083" s="1" t="e">
        <v>#N/A</v>
      </c>
      <c r="B2083" s="2">
        <v>41097</v>
      </c>
      <c r="C2083" s="4" t="s">
        <v>85</v>
      </c>
      <c r="D2083" s="1">
        <v>9.3000000000000007</v>
      </c>
      <c r="E2083" s="1">
        <f>IFERROR(VALUE(UseTable[[#This Row],[LAB_VALUE]]),0)</f>
        <v>9.3000000000000007</v>
      </c>
      <c r="G2083" s="1"/>
      <c r="H2083" s="7"/>
    </row>
    <row r="2084" spans="1:8" ht="12.5" x14ac:dyDescent="0.25">
      <c r="A2084" s="1" t="e">
        <v>#N/A</v>
      </c>
      <c r="B2084" s="2">
        <v>41109</v>
      </c>
      <c r="C2084" s="4" t="s">
        <v>85</v>
      </c>
      <c r="D2084" s="1">
        <v>9.3000000000000007</v>
      </c>
      <c r="E2084" s="1">
        <f>IFERROR(VALUE(UseTable[[#This Row],[LAB_VALUE]]),0)</f>
        <v>9.3000000000000007</v>
      </c>
      <c r="G2084" s="1"/>
      <c r="H2084" s="7"/>
    </row>
    <row r="2085" spans="1:8" ht="12.5" x14ac:dyDescent="0.25">
      <c r="A2085" s="1" t="e">
        <v>#N/A</v>
      </c>
      <c r="B2085" s="2">
        <v>41125</v>
      </c>
      <c r="C2085" s="4" t="s">
        <v>85</v>
      </c>
      <c r="D2085" s="1">
        <v>8.9</v>
      </c>
      <c r="E2085" s="1">
        <f>IFERROR(VALUE(UseTable[[#This Row],[LAB_VALUE]]),0)</f>
        <v>8.9</v>
      </c>
      <c r="G2085" s="1"/>
      <c r="H2085" s="7"/>
    </row>
    <row r="2086" spans="1:8" ht="12.5" x14ac:dyDescent="0.25">
      <c r="A2086" s="1" t="e">
        <v>#N/A</v>
      </c>
      <c r="B2086" s="2">
        <v>41139</v>
      </c>
      <c r="C2086" s="4" t="s">
        <v>85</v>
      </c>
      <c r="D2086" s="1">
        <v>8.4</v>
      </c>
      <c r="E2086" s="1">
        <f>IFERROR(VALUE(UseTable[[#This Row],[LAB_VALUE]]),0)</f>
        <v>8.4</v>
      </c>
      <c r="G2086" s="1"/>
      <c r="H2086" s="7"/>
    </row>
    <row r="2087" spans="1:8" ht="12.5" x14ac:dyDescent="0.25">
      <c r="A2087" s="1" t="e">
        <v>#N/A</v>
      </c>
      <c r="B2087" s="2">
        <v>41156</v>
      </c>
      <c r="C2087" s="4" t="s">
        <v>85</v>
      </c>
      <c r="D2087" s="1">
        <v>9</v>
      </c>
      <c r="E2087" s="1">
        <f>IFERROR(VALUE(UseTable[[#This Row],[LAB_VALUE]]),0)</f>
        <v>9</v>
      </c>
      <c r="G2087" s="1"/>
      <c r="H2087" s="7"/>
    </row>
    <row r="2088" spans="1:8" ht="12.5" x14ac:dyDescent="0.25">
      <c r="A2088" s="1" t="e">
        <v>#N/A</v>
      </c>
      <c r="B2088" s="2">
        <v>41172</v>
      </c>
      <c r="C2088" s="4" t="s">
        <v>85</v>
      </c>
      <c r="D2088" s="1">
        <v>8.9</v>
      </c>
      <c r="E2088" s="1">
        <f>IFERROR(VALUE(UseTable[[#This Row],[LAB_VALUE]]),0)</f>
        <v>8.9</v>
      </c>
      <c r="G2088" s="1"/>
      <c r="H2088" s="7"/>
    </row>
    <row r="2089" spans="1:8" ht="12.5" x14ac:dyDescent="0.25">
      <c r="A2089" s="1" t="e">
        <v>#N/A</v>
      </c>
      <c r="B2089" s="2">
        <v>41186</v>
      </c>
      <c r="C2089" s="4" t="s">
        <v>85</v>
      </c>
      <c r="D2089" s="1">
        <v>8.4</v>
      </c>
      <c r="E2089" s="1">
        <f>IFERROR(VALUE(UseTable[[#This Row],[LAB_VALUE]]),0)</f>
        <v>8.4</v>
      </c>
      <c r="G2089" s="1"/>
      <c r="H2089" s="7"/>
    </row>
    <row r="2090" spans="1:8" ht="12.5" x14ac:dyDescent="0.25">
      <c r="A2090" s="1" t="e">
        <v>#N/A</v>
      </c>
      <c r="B2090" s="2">
        <v>41200</v>
      </c>
      <c r="C2090" s="4" t="s">
        <v>85</v>
      </c>
      <c r="D2090" s="1">
        <v>8.9</v>
      </c>
      <c r="E2090" s="1">
        <f>IFERROR(VALUE(UseTable[[#This Row],[LAB_VALUE]]),0)</f>
        <v>8.9</v>
      </c>
      <c r="G2090" s="1"/>
      <c r="H2090" s="7"/>
    </row>
    <row r="2091" spans="1:8" ht="12.5" x14ac:dyDescent="0.25">
      <c r="A2091" s="1" t="e">
        <v>#N/A</v>
      </c>
      <c r="B2091" s="2">
        <v>41221</v>
      </c>
      <c r="C2091" s="4" t="s">
        <v>85</v>
      </c>
      <c r="D2091" s="1">
        <v>8.9</v>
      </c>
      <c r="E2091" s="1">
        <f>IFERROR(VALUE(UseTable[[#This Row],[LAB_VALUE]]),0)</f>
        <v>8.9</v>
      </c>
      <c r="G2091" s="1"/>
      <c r="H2091" s="7"/>
    </row>
    <row r="2092" spans="1:8" ht="12.5" x14ac:dyDescent="0.25">
      <c r="A2092" s="1" t="e">
        <v>#N/A</v>
      </c>
      <c r="B2092" s="2">
        <v>41240</v>
      </c>
      <c r="C2092" s="4" t="s">
        <v>85</v>
      </c>
      <c r="D2092" s="1">
        <v>8.3000000000000007</v>
      </c>
      <c r="E2092" s="1">
        <f>IFERROR(VALUE(UseTable[[#This Row],[LAB_VALUE]]),0)</f>
        <v>8.3000000000000007</v>
      </c>
      <c r="G2092" s="1"/>
      <c r="H2092" s="7"/>
    </row>
    <row r="2093" spans="1:8" ht="12.5" x14ac:dyDescent="0.25">
      <c r="A2093" s="1" t="e">
        <v>#N/A</v>
      </c>
      <c r="B2093" s="2">
        <v>41097</v>
      </c>
      <c r="C2093" s="4" t="s">
        <v>86</v>
      </c>
      <c r="D2093" s="1">
        <v>49</v>
      </c>
      <c r="E2093" s="1">
        <f>IFERROR(VALUE(UseTable[[#This Row],[LAB_VALUE]]),0)</f>
        <v>49</v>
      </c>
      <c r="G2093" s="1"/>
      <c r="H2093" s="7"/>
    </row>
    <row r="2094" spans="1:8" ht="12.5" x14ac:dyDescent="0.25">
      <c r="A2094" s="1" t="e">
        <v>#N/A</v>
      </c>
      <c r="B2094" s="2">
        <v>41125</v>
      </c>
      <c r="C2094" s="4" t="s">
        <v>86</v>
      </c>
      <c r="D2094" s="1">
        <v>29</v>
      </c>
      <c r="E2094" s="1">
        <f>IFERROR(VALUE(UseTable[[#This Row],[LAB_VALUE]]),0)</f>
        <v>29</v>
      </c>
      <c r="G2094" s="1"/>
      <c r="H2094" s="7"/>
    </row>
    <row r="2095" spans="1:8" ht="12.5" x14ac:dyDescent="0.25">
      <c r="A2095" s="1" t="e">
        <v>#N/A</v>
      </c>
      <c r="B2095" s="2">
        <v>41156</v>
      </c>
      <c r="C2095" s="4" t="s">
        <v>86</v>
      </c>
      <c r="D2095" s="1">
        <v>37</v>
      </c>
      <c r="E2095" s="1">
        <f>IFERROR(VALUE(UseTable[[#This Row],[LAB_VALUE]]),0)</f>
        <v>37</v>
      </c>
      <c r="G2095" s="1"/>
      <c r="H2095" s="7"/>
    </row>
    <row r="2096" spans="1:8" ht="12.5" x14ac:dyDescent="0.25">
      <c r="A2096" s="1" t="e">
        <v>#N/A</v>
      </c>
      <c r="B2096" s="2">
        <v>41186</v>
      </c>
      <c r="C2096" s="4" t="s">
        <v>86</v>
      </c>
      <c r="D2096" s="1">
        <v>45</v>
      </c>
      <c r="E2096" s="1">
        <f>IFERROR(VALUE(UseTable[[#This Row],[LAB_VALUE]]),0)</f>
        <v>45</v>
      </c>
      <c r="G2096" s="1"/>
      <c r="H2096" s="7"/>
    </row>
    <row r="2097" spans="1:8" ht="12.5" x14ac:dyDescent="0.25">
      <c r="A2097" s="1" t="e">
        <v>#N/A</v>
      </c>
      <c r="B2097" s="2">
        <v>41221</v>
      </c>
      <c r="C2097" s="4" t="s">
        <v>86</v>
      </c>
      <c r="D2097" s="1">
        <v>33</v>
      </c>
      <c r="E2097" s="1">
        <f>IFERROR(VALUE(UseTable[[#This Row],[LAB_VALUE]]),0)</f>
        <v>33</v>
      </c>
      <c r="G2097" s="1"/>
      <c r="H2097" s="7"/>
    </row>
    <row r="2098" spans="1:8" ht="12.5" x14ac:dyDescent="0.25">
      <c r="A2098" s="1">
        <v>113</v>
      </c>
      <c r="B2098" s="2">
        <v>41095</v>
      </c>
      <c r="C2098" s="4" t="s">
        <v>84</v>
      </c>
      <c r="D2098" s="1">
        <v>564</v>
      </c>
      <c r="E2098" s="1">
        <f>IFERROR(VALUE(UseTable[[#This Row],[LAB_VALUE]]),0)</f>
        <v>564</v>
      </c>
      <c r="G2098" s="1"/>
      <c r="H2098" s="7"/>
    </row>
    <row r="2099" spans="1:8" ht="12.5" x14ac:dyDescent="0.25">
      <c r="A2099" s="1">
        <v>113</v>
      </c>
      <c r="B2099" s="2">
        <v>41123</v>
      </c>
      <c r="C2099" s="4" t="s">
        <v>84</v>
      </c>
      <c r="D2099" s="1">
        <v>330</v>
      </c>
      <c r="E2099" s="1">
        <f>IFERROR(VALUE(UseTable[[#This Row],[LAB_VALUE]]),0)</f>
        <v>330</v>
      </c>
      <c r="G2099" s="1"/>
      <c r="H2099" s="7"/>
    </row>
    <row r="2100" spans="1:8" ht="12.5" x14ac:dyDescent="0.25">
      <c r="A2100" s="1">
        <v>113</v>
      </c>
      <c r="B2100" s="2">
        <v>41156</v>
      </c>
      <c r="C2100" s="4" t="s">
        <v>84</v>
      </c>
      <c r="D2100" s="1">
        <v>342</v>
      </c>
      <c r="E2100" s="1">
        <f>IFERROR(VALUE(UseTable[[#This Row],[LAB_VALUE]]),0)</f>
        <v>342</v>
      </c>
      <c r="G2100" s="1"/>
      <c r="H2100" s="7"/>
    </row>
    <row r="2101" spans="1:8" ht="12.5" x14ac:dyDescent="0.25">
      <c r="A2101" s="1">
        <v>113</v>
      </c>
      <c r="B2101" s="2">
        <v>41191</v>
      </c>
      <c r="C2101" s="4" t="s">
        <v>84</v>
      </c>
      <c r="D2101" s="1">
        <v>402</v>
      </c>
      <c r="E2101" s="1">
        <f>IFERROR(VALUE(UseTable[[#This Row],[LAB_VALUE]]),0)</f>
        <v>402</v>
      </c>
      <c r="G2101" s="1"/>
      <c r="H2101" s="7"/>
    </row>
    <row r="2102" spans="1:8" ht="12.5" x14ac:dyDescent="0.25">
      <c r="A2102" s="1">
        <v>113</v>
      </c>
      <c r="B2102" s="2">
        <v>41221</v>
      </c>
      <c r="C2102" s="4" t="s">
        <v>84</v>
      </c>
      <c r="D2102" s="1">
        <v>544</v>
      </c>
      <c r="E2102" s="1">
        <f>IFERROR(VALUE(UseTable[[#This Row],[LAB_VALUE]]),0)</f>
        <v>544</v>
      </c>
      <c r="G2102" s="1"/>
      <c r="H2102" s="7"/>
    </row>
    <row r="2103" spans="1:8" ht="12.5" x14ac:dyDescent="0.25">
      <c r="A2103" s="1">
        <v>113</v>
      </c>
      <c r="B2103" s="2">
        <v>41095</v>
      </c>
      <c r="C2103" s="4" t="s">
        <v>85</v>
      </c>
      <c r="D2103" s="1">
        <v>11.1</v>
      </c>
      <c r="E2103" s="1">
        <f>IFERROR(VALUE(UseTable[[#This Row],[LAB_VALUE]]),0)</f>
        <v>11.1</v>
      </c>
      <c r="G2103" s="1"/>
      <c r="H2103" s="7"/>
    </row>
    <row r="2104" spans="1:8" ht="12.5" x14ac:dyDescent="0.25">
      <c r="A2104" s="1">
        <v>113</v>
      </c>
      <c r="B2104" s="2">
        <v>41109</v>
      </c>
      <c r="C2104" s="4" t="s">
        <v>85</v>
      </c>
      <c r="D2104" s="1">
        <v>10.7</v>
      </c>
      <c r="E2104" s="1">
        <f>IFERROR(VALUE(UseTable[[#This Row],[LAB_VALUE]]),0)</f>
        <v>10.7</v>
      </c>
      <c r="G2104" s="1"/>
      <c r="H2104" s="7"/>
    </row>
    <row r="2105" spans="1:8" ht="12.5" x14ac:dyDescent="0.25">
      <c r="A2105" s="1">
        <v>113</v>
      </c>
      <c r="B2105" s="2">
        <v>41123</v>
      </c>
      <c r="C2105" s="4" t="s">
        <v>85</v>
      </c>
      <c r="D2105" s="1">
        <v>10.7</v>
      </c>
      <c r="E2105" s="1">
        <f>IFERROR(VALUE(UseTable[[#This Row],[LAB_VALUE]]),0)</f>
        <v>10.7</v>
      </c>
      <c r="G2105" s="1"/>
      <c r="H2105" s="7"/>
    </row>
    <row r="2106" spans="1:8" ht="12.5" x14ac:dyDescent="0.25">
      <c r="A2106" s="1">
        <v>113</v>
      </c>
      <c r="B2106" s="2">
        <v>41137</v>
      </c>
      <c r="C2106" s="4" t="s">
        <v>85</v>
      </c>
      <c r="D2106" s="1">
        <v>10.1</v>
      </c>
      <c r="E2106" s="1">
        <f>IFERROR(VALUE(UseTable[[#This Row],[LAB_VALUE]]),0)</f>
        <v>10.1</v>
      </c>
      <c r="G2106" s="1"/>
      <c r="H2106" s="7"/>
    </row>
    <row r="2107" spans="1:8" ht="12.5" x14ac:dyDescent="0.25">
      <c r="A2107" s="1">
        <v>113</v>
      </c>
      <c r="B2107" s="2">
        <v>41156</v>
      </c>
      <c r="C2107" s="4" t="s">
        <v>85</v>
      </c>
      <c r="D2107" s="1">
        <v>10.1</v>
      </c>
      <c r="E2107" s="1">
        <f>IFERROR(VALUE(UseTable[[#This Row],[LAB_VALUE]]),0)</f>
        <v>10.1</v>
      </c>
      <c r="G2107" s="1"/>
      <c r="H2107" s="7"/>
    </row>
    <row r="2108" spans="1:8" ht="12.5" x14ac:dyDescent="0.25">
      <c r="A2108" s="1">
        <v>113</v>
      </c>
      <c r="B2108" s="2">
        <v>41191</v>
      </c>
      <c r="C2108" s="4" t="s">
        <v>85</v>
      </c>
      <c r="D2108" s="1">
        <v>10.1</v>
      </c>
      <c r="E2108" s="1">
        <f>IFERROR(VALUE(UseTable[[#This Row],[LAB_VALUE]]),0)</f>
        <v>10.1</v>
      </c>
      <c r="G2108" s="1"/>
      <c r="H2108" s="7"/>
    </row>
    <row r="2109" spans="1:8" ht="12.5" x14ac:dyDescent="0.25">
      <c r="A2109" s="1">
        <v>113</v>
      </c>
      <c r="B2109" s="2">
        <v>41202</v>
      </c>
      <c r="C2109" s="4" t="s">
        <v>85</v>
      </c>
      <c r="D2109" s="1">
        <v>9.6999999999999993</v>
      </c>
      <c r="E2109" s="1">
        <f>IFERROR(VALUE(UseTable[[#This Row],[LAB_VALUE]]),0)</f>
        <v>9.6999999999999993</v>
      </c>
      <c r="G2109" s="1"/>
      <c r="H2109" s="7"/>
    </row>
    <row r="2110" spans="1:8" ht="12.5" x14ac:dyDescent="0.25">
      <c r="A2110" s="1">
        <v>113</v>
      </c>
      <c r="B2110" s="2">
        <v>41221</v>
      </c>
      <c r="C2110" s="4" t="s">
        <v>85</v>
      </c>
      <c r="D2110" s="1">
        <v>9.5</v>
      </c>
      <c r="E2110" s="1">
        <f>IFERROR(VALUE(UseTable[[#This Row],[LAB_VALUE]]),0)</f>
        <v>9.5</v>
      </c>
      <c r="G2110" s="1"/>
      <c r="H2110" s="7"/>
    </row>
    <row r="2111" spans="1:8" ht="12.5" x14ac:dyDescent="0.25">
      <c r="A2111" s="1">
        <v>113</v>
      </c>
      <c r="B2111" s="2">
        <v>41232</v>
      </c>
      <c r="C2111" s="4" t="s">
        <v>85</v>
      </c>
      <c r="D2111" s="1">
        <v>8.6999999999999993</v>
      </c>
      <c r="E2111" s="1">
        <f>IFERROR(VALUE(UseTable[[#This Row],[LAB_VALUE]]),0)</f>
        <v>8.6999999999999993</v>
      </c>
      <c r="G2111" s="1"/>
      <c r="H2111" s="7"/>
    </row>
    <row r="2112" spans="1:8" ht="12.5" x14ac:dyDescent="0.25">
      <c r="A2112" s="1">
        <v>113</v>
      </c>
      <c r="B2112" s="2">
        <v>41095</v>
      </c>
      <c r="C2112" s="4" t="s">
        <v>86</v>
      </c>
      <c r="D2112" s="1">
        <v>34</v>
      </c>
      <c r="E2112" s="1">
        <f>IFERROR(VALUE(UseTable[[#This Row],[LAB_VALUE]]),0)</f>
        <v>34</v>
      </c>
      <c r="G2112" s="1"/>
      <c r="H2112" s="7"/>
    </row>
    <row r="2113" spans="1:8" ht="12.5" x14ac:dyDescent="0.25">
      <c r="A2113" s="1">
        <v>113</v>
      </c>
      <c r="B2113" s="2">
        <v>41123</v>
      </c>
      <c r="C2113" s="4" t="s">
        <v>86</v>
      </c>
      <c r="D2113" s="1">
        <v>24</v>
      </c>
      <c r="E2113" s="1">
        <f>IFERROR(VALUE(UseTable[[#This Row],[LAB_VALUE]]),0)</f>
        <v>24</v>
      </c>
      <c r="G2113" s="1"/>
      <c r="H2113" s="7"/>
    </row>
    <row r="2114" spans="1:8" ht="12.5" x14ac:dyDescent="0.25">
      <c r="A2114" s="1">
        <v>113</v>
      </c>
      <c r="B2114" s="2">
        <v>41156</v>
      </c>
      <c r="C2114" s="4" t="s">
        <v>86</v>
      </c>
      <c r="D2114" s="1">
        <v>14</v>
      </c>
      <c r="E2114" s="1">
        <f>IFERROR(VALUE(UseTable[[#This Row],[LAB_VALUE]]),0)</f>
        <v>14</v>
      </c>
      <c r="G2114" s="1"/>
      <c r="H2114" s="7"/>
    </row>
    <row r="2115" spans="1:8" ht="12.5" x14ac:dyDescent="0.25">
      <c r="A2115" s="1">
        <v>113</v>
      </c>
      <c r="B2115" s="2">
        <v>41191</v>
      </c>
      <c r="C2115" s="4" t="s">
        <v>86</v>
      </c>
      <c r="D2115" s="1">
        <v>26</v>
      </c>
      <c r="E2115" s="1">
        <f>IFERROR(VALUE(UseTable[[#This Row],[LAB_VALUE]]),0)</f>
        <v>26</v>
      </c>
      <c r="G2115" s="1"/>
      <c r="H2115" s="7"/>
    </row>
    <row r="2116" spans="1:8" ht="12.5" x14ac:dyDescent="0.25">
      <c r="A2116" s="1">
        <v>113</v>
      </c>
      <c r="B2116" s="2">
        <v>41221</v>
      </c>
      <c r="C2116" s="4" t="s">
        <v>86</v>
      </c>
      <c r="D2116" s="1">
        <v>29</v>
      </c>
      <c r="E2116" s="1">
        <f>IFERROR(VALUE(UseTable[[#This Row],[LAB_VALUE]]),0)</f>
        <v>29</v>
      </c>
      <c r="G2116" s="1"/>
      <c r="H2116" s="7"/>
    </row>
    <row r="2117" spans="1:8" ht="12.5" x14ac:dyDescent="0.25">
      <c r="A2117" s="1">
        <v>114</v>
      </c>
      <c r="B2117" s="2">
        <v>41095</v>
      </c>
      <c r="C2117" s="4" t="s">
        <v>84</v>
      </c>
      <c r="D2117" s="1">
        <v>759</v>
      </c>
      <c r="E2117" s="1">
        <f>IFERROR(VALUE(UseTable[[#This Row],[LAB_VALUE]]),0)</f>
        <v>759</v>
      </c>
      <c r="G2117" s="1"/>
      <c r="H2117" s="7"/>
    </row>
    <row r="2118" spans="1:8" ht="12.5" x14ac:dyDescent="0.25">
      <c r="A2118" s="1">
        <v>114</v>
      </c>
      <c r="B2118" s="2">
        <v>41123</v>
      </c>
      <c r="C2118" s="4" t="s">
        <v>84</v>
      </c>
      <c r="D2118" s="1">
        <v>605</v>
      </c>
      <c r="E2118" s="1">
        <f>IFERROR(VALUE(UseTable[[#This Row],[LAB_VALUE]]),0)</f>
        <v>605</v>
      </c>
      <c r="G2118" s="1"/>
      <c r="H2118" s="7"/>
    </row>
    <row r="2119" spans="1:8" ht="12.5" x14ac:dyDescent="0.25">
      <c r="A2119" s="1">
        <v>114</v>
      </c>
      <c r="B2119" s="2">
        <v>41156</v>
      </c>
      <c r="C2119" s="4" t="s">
        <v>84</v>
      </c>
      <c r="D2119" s="1">
        <v>731</v>
      </c>
      <c r="E2119" s="1">
        <f>IFERROR(VALUE(UseTable[[#This Row],[LAB_VALUE]]),0)</f>
        <v>731</v>
      </c>
      <c r="G2119" s="1"/>
      <c r="H2119" s="7"/>
    </row>
    <row r="2120" spans="1:8" ht="12.5" x14ac:dyDescent="0.25">
      <c r="A2120" s="1">
        <v>114</v>
      </c>
      <c r="B2120" s="2">
        <v>41186</v>
      </c>
      <c r="C2120" s="4" t="s">
        <v>84</v>
      </c>
      <c r="D2120" s="1">
        <v>544</v>
      </c>
      <c r="E2120" s="1">
        <f>IFERROR(VALUE(UseTable[[#This Row],[LAB_VALUE]]),0)</f>
        <v>544</v>
      </c>
      <c r="G2120" s="1"/>
      <c r="H2120" s="7"/>
    </row>
    <row r="2121" spans="1:8" ht="12.5" x14ac:dyDescent="0.25">
      <c r="A2121" s="1">
        <v>114</v>
      </c>
      <c r="B2121" s="2">
        <v>41221</v>
      </c>
      <c r="C2121" s="4" t="s">
        <v>84</v>
      </c>
      <c r="D2121" s="1">
        <v>598</v>
      </c>
      <c r="E2121" s="1">
        <f>IFERROR(VALUE(UseTable[[#This Row],[LAB_VALUE]]),0)</f>
        <v>598</v>
      </c>
      <c r="G2121" s="1"/>
      <c r="H2121" s="7"/>
    </row>
    <row r="2122" spans="1:8" ht="12.5" x14ac:dyDescent="0.25">
      <c r="A2122" s="1">
        <v>114</v>
      </c>
      <c r="B2122" s="2">
        <v>41095</v>
      </c>
      <c r="C2122" s="4" t="s">
        <v>85</v>
      </c>
      <c r="D2122" s="1">
        <v>11.2</v>
      </c>
      <c r="E2122" s="1">
        <f>IFERROR(VALUE(UseTable[[#This Row],[LAB_VALUE]]),0)</f>
        <v>11.2</v>
      </c>
      <c r="G2122" s="1"/>
      <c r="H2122" s="7"/>
    </row>
    <row r="2123" spans="1:8" ht="12.5" x14ac:dyDescent="0.25">
      <c r="A2123" s="1">
        <v>114</v>
      </c>
      <c r="B2123" s="2">
        <v>41109</v>
      </c>
      <c r="C2123" s="4" t="s">
        <v>85</v>
      </c>
      <c r="D2123" s="1">
        <v>10.9</v>
      </c>
      <c r="E2123" s="1">
        <f>IFERROR(VALUE(UseTable[[#This Row],[LAB_VALUE]]),0)</f>
        <v>10.9</v>
      </c>
      <c r="G2123" s="1"/>
      <c r="H2123" s="7"/>
    </row>
    <row r="2124" spans="1:8" ht="12.5" x14ac:dyDescent="0.25">
      <c r="A2124" s="1">
        <v>114</v>
      </c>
      <c r="B2124" s="2">
        <v>41123</v>
      </c>
      <c r="C2124" s="4" t="s">
        <v>85</v>
      </c>
      <c r="D2124" s="1">
        <v>10.8</v>
      </c>
      <c r="E2124" s="1">
        <f>IFERROR(VALUE(UseTable[[#This Row],[LAB_VALUE]]),0)</f>
        <v>10.8</v>
      </c>
      <c r="G2124" s="1"/>
      <c r="H2124" s="7"/>
    </row>
    <row r="2125" spans="1:8" ht="12.5" x14ac:dyDescent="0.25">
      <c r="A2125" s="1">
        <v>114</v>
      </c>
      <c r="B2125" s="2">
        <v>41139</v>
      </c>
      <c r="C2125" s="4" t="s">
        <v>85</v>
      </c>
      <c r="D2125" s="1">
        <v>9.1999999999999993</v>
      </c>
      <c r="E2125" s="1">
        <f>IFERROR(VALUE(UseTable[[#This Row],[LAB_VALUE]]),0)</f>
        <v>9.1999999999999993</v>
      </c>
      <c r="G2125" s="1"/>
      <c r="H2125" s="7"/>
    </row>
    <row r="2126" spans="1:8" ht="12.5" x14ac:dyDescent="0.25">
      <c r="A2126" s="1">
        <v>114</v>
      </c>
      <c r="B2126" s="2">
        <v>41158</v>
      </c>
      <c r="C2126" s="4" t="s">
        <v>85</v>
      </c>
      <c r="D2126" s="1">
        <v>10</v>
      </c>
      <c r="E2126" s="1">
        <f>IFERROR(VALUE(UseTable[[#This Row],[LAB_VALUE]]),0)</f>
        <v>10</v>
      </c>
      <c r="G2126" s="1"/>
      <c r="H2126" s="7"/>
    </row>
    <row r="2127" spans="1:8" ht="12.5" x14ac:dyDescent="0.25">
      <c r="A2127" s="1">
        <v>114</v>
      </c>
      <c r="B2127" s="2">
        <v>41186</v>
      </c>
      <c r="C2127" s="4" t="s">
        <v>85</v>
      </c>
      <c r="D2127" s="1">
        <v>10.4</v>
      </c>
      <c r="E2127" s="1">
        <f>IFERROR(VALUE(UseTable[[#This Row],[LAB_VALUE]]),0)</f>
        <v>10.4</v>
      </c>
      <c r="G2127" s="1"/>
      <c r="H2127" s="7"/>
    </row>
    <row r="2128" spans="1:8" ht="12.5" x14ac:dyDescent="0.25">
      <c r="A2128" s="1">
        <v>114</v>
      </c>
      <c r="B2128" s="2">
        <v>41200</v>
      </c>
      <c r="C2128" s="4" t="s">
        <v>85</v>
      </c>
      <c r="D2128" s="1">
        <v>10.3</v>
      </c>
      <c r="E2128" s="1">
        <f>IFERROR(VALUE(UseTable[[#This Row],[LAB_VALUE]]),0)</f>
        <v>10.3</v>
      </c>
      <c r="G2128" s="1"/>
      <c r="H2128" s="7"/>
    </row>
    <row r="2129" spans="1:8" ht="12.5" x14ac:dyDescent="0.25">
      <c r="A2129" s="1">
        <v>114</v>
      </c>
      <c r="B2129" s="2">
        <v>41221</v>
      </c>
      <c r="C2129" s="4" t="s">
        <v>85</v>
      </c>
      <c r="D2129" s="1">
        <v>10.4</v>
      </c>
      <c r="E2129" s="1">
        <f>IFERROR(VALUE(UseTable[[#This Row],[LAB_VALUE]]),0)</f>
        <v>10.4</v>
      </c>
      <c r="G2129" s="1"/>
      <c r="H2129" s="7"/>
    </row>
    <row r="2130" spans="1:8" ht="12.5" x14ac:dyDescent="0.25">
      <c r="A2130" s="1">
        <v>114</v>
      </c>
      <c r="B2130" s="2">
        <v>41095</v>
      </c>
      <c r="C2130" s="4" t="s">
        <v>86</v>
      </c>
      <c r="D2130" s="1">
        <v>24</v>
      </c>
      <c r="E2130" s="1">
        <f>IFERROR(VALUE(UseTable[[#This Row],[LAB_VALUE]]),0)</f>
        <v>24</v>
      </c>
      <c r="G2130" s="1"/>
      <c r="H2130" s="7"/>
    </row>
    <row r="2131" spans="1:8" ht="12.5" x14ac:dyDescent="0.25">
      <c r="A2131" s="1">
        <v>114</v>
      </c>
      <c r="B2131" s="2">
        <v>41123</v>
      </c>
      <c r="C2131" s="4" t="s">
        <v>86</v>
      </c>
      <c r="D2131" s="1">
        <v>23</v>
      </c>
      <c r="E2131" s="1">
        <f>IFERROR(VALUE(UseTable[[#This Row],[LAB_VALUE]]),0)</f>
        <v>23</v>
      </c>
      <c r="G2131" s="1"/>
      <c r="H2131" s="7"/>
    </row>
    <row r="2132" spans="1:8" ht="12.5" x14ac:dyDescent="0.25">
      <c r="A2132" s="1">
        <v>114</v>
      </c>
      <c r="B2132" s="2">
        <v>41156</v>
      </c>
      <c r="C2132" s="4" t="s">
        <v>86</v>
      </c>
      <c r="D2132" s="1">
        <v>18</v>
      </c>
      <c r="E2132" s="1">
        <f>IFERROR(VALUE(UseTable[[#This Row],[LAB_VALUE]]),0)</f>
        <v>18</v>
      </c>
      <c r="G2132" s="1"/>
      <c r="H2132" s="7"/>
    </row>
    <row r="2133" spans="1:8" ht="12.5" x14ac:dyDescent="0.25">
      <c r="A2133" s="1">
        <v>114</v>
      </c>
      <c r="B2133" s="2">
        <v>41186</v>
      </c>
      <c r="C2133" s="4" t="s">
        <v>86</v>
      </c>
      <c r="D2133" s="1">
        <v>30</v>
      </c>
      <c r="E2133" s="1">
        <f>IFERROR(VALUE(UseTable[[#This Row],[LAB_VALUE]]),0)</f>
        <v>30</v>
      </c>
      <c r="G2133" s="1"/>
      <c r="H2133" s="7"/>
    </row>
    <row r="2134" spans="1:8" ht="12.5" x14ac:dyDescent="0.25">
      <c r="A2134" s="1">
        <v>114</v>
      </c>
      <c r="B2134" s="2">
        <v>41221</v>
      </c>
      <c r="C2134" s="4" t="s">
        <v>86</v>
      </c>
      <c r="D2134" s="1">
        <v>30</v>
      </c>
      <c r="E2134" s="1">
        <f>IFERROR(VALUE(UseTable[[#This Row],[LAB_VALUE]]),0)</f>
        <v>30</v>
      </c>
      <c r="G2134" s="1"/>
      <c r="H2134" s="7"/>
    </row>
    <row r="2135" spans="1:8" ht="12.5" x14ac:dyDescent="0.25">
      <c r="A2135" s="1">
        <v>115</v>
      </c>
      <c r="B2135" s="2">
        <v>41094</v>
      </c>
      <c r="C2135" s="4" t="s">
        <v>84</v>
      </c>
      <c r="D2135" s="1">
        <v>799</v>
      </c>
      <c r="E2135" s="1">
        <f>IFERROR(VALUE(UseTable[[#This Row],[LAB_VALUE]]),0)</f>
        <v>799</v>
      </c>
      <c r="G2135" s="1"/>
      <c r="H2135" s="7"/>
    </row>
    <row r="2136" spans="1:8" ht="12.5" x14ac:dyDescent="0.25">
      <c r="A2136" s="1">
        <v>115</v>
      </c>
      <c r="B2136" s="2">
        <v>41094</v>
      </c>
      <c r="C2136" s="4" t="s">
        <v>85</v>
      </c>
      <c r="D2136" s="1">
        <v>10.199999999999999</v>
      </c>
      <c r="E2136" s="1">
        <f>IFERROR(VALUE(UseTable[[#This Row],[LAB_VALUE]]),0)</f>
        <v>10.199999999999999</v>
      </c>
      <c r="G2136" s="1"/>
      <c r="H2136" s="7"/>
    </row>
    <row r="2137" spans="1:8" ht="12.5" x14ac:dyDescent="0.25">
      <c r="A2137" s="1">
        <v>115</v>
      </c>
      <c r="B2137" s="2">
        <v>41094</v>
      </c>
      <c r="C2137" s="4" t="s">
        <v>86</v>
      </c>
      <c r="D2137" s="1">
        <v>18</v>
      </c>
      <c r="E2137" s="1">
        <f>IFERROR(VALUE(UseTable[[#This Row],[LAB_VALUE]]),0)</f>
        <v>18</v>
      </c>
      <c r="G2137" s="1"/>
      <c r="H2137" s="7"/>
    </row>
    <row r="2138" spans="1:8" ht="12.5" x14ac:dyDescent="0.25">
      <c r="A2138" s="1">
        <v>116</v>
      </c>
      <c r="B2138" s="2">
        <v>41094</v>
      </c>
      <c r="C2138" s="4" t="s">
        <v>84</v>
      </c>
      <c r="D2138" s="1">
        <v>354</v>
      </c>
      <c r="E2138" s="1">
        <f>IFERROR(VALUE(UseTable[[#This Row],[LAB_VALUE]]),0)</f>
        <v>354</v>
      </c>
      <c r="G2138" s="1"/>
      <c r="H2138" s="7"/>
    </row>
    <row r="2139" spans="1:8" ht="12.5" x14ac:dyDescent="0.25">
      <c r="A2139" s="1">
        <v>116</v>
      </c>
      <c r="B2139" s="2">
        <v>41122</v>
      </c>
      <c r="C2139" s="4" t="s">
        <v>84</v>
      </c>
      <c r="D2139" s="1">
        <v>425</v>
      </c>
      <c r="E2139" s="1">
        <f>IFERROR(VALUE(UseTable[[#This Row],[LAB_VALUE]]),0)</f>
        <v>425</v>
      </c>
      <c r="G2139" s="1"/>
      <c r="H2139" s="7"/>
    </row>
    <row r="2140" spans="1:8" ht="12.5" x14ac:dyDescent="0.25">
      <c r="A2140" s="1">
        <v>116</v>
      </c>
      <c r="B2140" s="2">
        <v>41159</v>
      </c>
      <c r="C2140" s="4" t="s">
        <v>84</v>
      </c>
      <c r="D2140" s="1">
        <v>576</v>
      </c>
      <c r="E2140" s="1">
        <f>IFERROR(VALUE(UseTable[[#This Row],[LAB_VALUE]]),0)</f>
        <v>576</v>
      </c>
      <c r="G2140" s="1"/>
      <c r="H2140" s="7"/>
    </row>
    <row r="2141" spans="1:8" ht="12.5" x14ac:dyDescent="0.25">
      <c r="A2141" s="1">
        <v>116</v>
      </c>
      <c r="B2141" s="2">
        <v>41185</v>
      </c>
      <c r="C2141" s="4" t="s">
        <v>84</v>
      </c>
      <c r="D2141" s="1">
        <v>427</v>
      </c>
      <c r="E2141" s="1">
        <f>IFERROR(VALUE(UseTable[[#This Row],[LAB_VALUE]]),0)</f>
        <v>427</v>
      </c>
      <c r="G2141" s="1"/>
      <c r="H2141" s="7"/>
    </row>
    <row r="2142" spans="1:8" ht="12.5" x14ac:dyDescent="0.25">
      <c r="A2142" s="1">
        <v>116</v>
      </c>
      <c r="B2142" s="2">
        <v>41220</v>
      </c>
      <c r="C2142" s="4" t="s">
        <v>84</v>
      </c>
      <c r="D2142" s="1">
        <v>817</v>
      </c>
      <c r="E2142" s="1">
        <f>IFERROR(VALUE(UseTable[[#This Row],[LAB_VALUE]]),0)</f>
        <v>817</v>
      </c>
      <c r="G2142" s="1"/>
      <c r="H2142" s="7"/>
    </row>
    <row r="2143" spans="1:8" ht="12.5" x14ac:dyDescent="0.25">
      <c r="A2143" s="1">
        <v>116</v>
      </c>
      <c r="B2143" s="2">
        <v>41248</v>
      </c>
      <c r="C2143" s="4" t="s">
        <v>84</v>
      </c>
      <c r="D2143" s="1">
        <v>535</v>
      </c>
      <c r="E2143" s="1">
        <f>IFERROR(VALUE(UseTable[[#This Row],[LAB_VALUE]]),0)</f>
        <v>535</v>
      </c>
      <c r="G2143" s="1"/>
      <c r="H2143" s="7"/>
    </row>
    <row r="2144" spans="1:8" ht="12.5" x14ac:dyDescent="0.25">
      <c r="A2144" s="1">
        <v>116</v>
      </c>
      <c r="B2144" s="2">
        <v>41094</v>
      </c>
      <c r="C2144" s="4" t="s">
        <v>85</v>
      </c>
      <c r="D2144" s="1">
        <v>10.6</v>
      </c>
      <c r="E2144" s="1">
        <f>IFERROR(VALUE(UseTable[[#This Row],[LAB_VALUE]]),0)</f>
        <v>10.6</v>
      </c>
      <c r="G2144" s="1"/>
      <c r="H2144" s="7"/>
    </row>
    <row r="2145" spans="1:8" ht="12.5" x14ac:dyDescent="0.25">
      <c r="A2145" s="1">
        <v>116</v>
      </c>
      <c r="B2145" s="2">
        <v>41108</v>
      </c>
      <c r="C2145" s="4" t="s">
        <v>85</v>
      </c>
      <c r="D2145" s="1">
        <v>10.1</v>
      </c>
      <c r="E2145" s="1">
        <f>IFERROR(VALUE(UseTable[[#This Row],[LAB_VALUE]]),0)</f>
        <v>10.1</v>
      </c>
      <c r="G2145" s="1"/>
      <c r="H2145" s="7"/>
    </row>
    <row r="2146" spans="1:8" ht="12.5" x14ac:dyDescent="0.25">
      <c r="A2146" s="1">
        <v>116</v>
      </c>
      <c r="B2146" s="2">
        <v>41122</v>
      </c>
      <c r="C2146" s="4" t="s">
        <v>85</v>
      </c>
      <c r="D2146" s="1">
        <v>10.8</v>
      </c>
      <c r="E2146" s="1">
        <f>IFERROR(VALUE(UseTable[[#This Row],[LAB_VALUE]]),0)</f>
        <v>10.8</v>
      </c>
      <c r="G2146" s="1"/>
      <c r="H2146" s="7"/>
    </row>
    <row r="2147" spans="1:8" ht="12.5" x14ac:dyDescent="0.25">
      <c r="A2147" s="1">
        <v>116</v>
      </c>
      <c r="B2147" s="2">
        <v>41136</v>
      </c>
      <c r="C2147" s="4" t="s">
        <v>85</v>
      </c>
      <c r="D2147" s="1">
        <v>11.7</v>
      </c>
      <c r="E2147" s="1">
        <f>IFERROR(VALUE(UseTable[[#This Row],[LAB_VALUE]]),0)</f>
        <v>11.7</v>
      </c>
      <c r="G2147" s="1"/>
      <c r="H2147" s="7"/>
    </row>
    <row r="2148" spans="1:8" ht="12.5" x14ac:dyDescent="0.25">
      <c r="A2148" s="1">
        <v>116</v>
      </c>
      <c r="B2148" s="2">
        <v>41143</v>
      </c>
      <c r="C2148" s="4" t="s">
        <v>85</v>
      </c>
      <c r="D2148" s="1">
        <v>10.8</v>
      </c>
      <c r="E2148" s="1">
        <f>IFERROR(VALUE(UseTable[[#This Row],[LAB_VALUE]]),0)</f>
        <v>10.8</v>
      </c>
      <c r="G2148" s="1"/>
      <c r="H2148" s="7"/>
    </row>
    <row r="2149" spans="1:8" ht="12.5" x14ac:dyDescent="0.25">
      <c r="A2149" s="1">
        <v>116</v>
      </c>
      <c r="B2149" s="2">
        <v>41159</v>
      </c>
      <c r="C2149" s="4" t="s">
        <v>85</v>
      </c>
      <c r="D2149" s="1">
        <v>10.5</v>
      </c>
      <c r="E2149" s="1">
        <f>IFERROR(VALUE(UseTable[[#This Row],[LAB_VALUE]]),0)</f>
        <v>10.5</v>
      </c>
      <c r="G2149" s="1"/>
      <c r="H2149" s="7"/>
    </row>
    <row r="2150" spans="1:8" ht="12.5" x14ac:dyDescent="0.25">
      <c r="A2150" s="1">
        <v>116</v>
      </c>
      <c r="B2150" s="2">
        <v>41171</v>
      </c>
      <c r="C2150" s="4" t="s">
        <v>85</v>
      </c>
      <c r="D2150" s="1">
        <v>10.8</v>
      </c>
      <c r="E2150" s="1">
        <f>IFERROR(VALUE(UseTable[[#This Row],[LAB_VALUE]]),0)</f>
        <v>10.8</v>
      </c>
      <c r="G2150" s="1"/>
      <c r="H2150" s="7"/>
    </row>
    <row r="2151" spans="1:8" ht="12.5" x14ac:dyDescent="0.25">
      <c r="A2151" s="1">
        <v>116</v>
      </c>
      <c r="B2151" s="2">
        <v>41185</v>
      </c>
      <c r="C2151" s="4" t="s">
        <v>85</v>
      </c>
      <c r="D2151" s="1">
        <v>12.1</v>
      </c>
      <c r="E2151" s="1">
        <f>IFERROR(VALUE(UseTable[[#This Row],[LAB_VALUE]]),0)</f>
        <v>12.1</v>
      </c>
      <c r="G2151" s="1"/>
      <c r="H2151" s="7"/>
    </row>
    <row r="2152" spans="1:8" ht="12.5" x14ac:dyDescent="0.25">
      <c r="A2152" s="1">
        <v>116</v>
      </c>
      <c r="B2152" s="2">
        <v>41199</v>
      </c>
      <c r="C2152" s="4" t="s">
        <v>85</v>
      </c>
      <c r="D2152" s="1">
        <v>11.4</v>
      </c>
      <c r="E2152" s="1">
        <f>IFERROR(VALUE(UseTable[[#This Row],[LAB_VALUE]]),0)</f>
        <v>11.4</v>
      </c>
      <c r="G2152" s="1"/>
      <c r="H2152" s="7"/>
    </row>
    <row r="2153" spans="1:8" ht="12.5" x14ac:dyDescent="0.25">
      <c r="A2153" s="1">
        <v>116</v>
      </c>
      <c r="B2153" s="2">
        <v>41220</v>
      </c>
      <c r="C2153" s="4" t="s">
        <v>85</v>
      </c>
      <c r="D2153" s="1">
        <v>9.6</v>
      </c>
      <c r="E2153" s="1">
        <f>IFERROR(VALUE(UseTable[[#This Row],[LAB_VALUE]]),0)</f>
        <v>9.6</v>
      </c>
      <c r="G2153" s="1"/>
      <c r="H2153" s="7"/>
    </row>
    <row r="2154" spans="1:8" ht="12.5" x14ac:dyDescent="0.25">
      <c r="A2154" s="1">
        <v>116</v>
      </c>
      <c r="B2154" s="2">
        <v>41233</v>
      </c>
      <c r="C2154" s="4" t="s">
        <v>85</v>
      </c>
      <c r="D2154" s="1">
        <v>8.3000000000000007</v>
      </c>
      <c r="E2154" s="1">
        <f>IFERROR(VALUE(UseTable[[#This Row],[LAB_VALUE]]),0)</f>
        <v>8.3000000000000007</v>
      </c>
      <c r="G2154" s="1"/>
      <c r="H2154" s="7"/>
    </row>
    <row r="2155" spans="1:8" ht="12.5" x14ac:dyDescent="0.25">
      <c r="A2155" s="1">
        <v>116</v>
      </c>
      <c r="B2155" s="2">
        <v>41248</v>
      </c>
      <c r="C2155" s="4" t="s">
        <v>85</v>
      </c>
      <c r="D2155" s="1">
        <v>9.6999999999999993</v>
      </c>
      <c r="E2155" s="1">
        <f>IFERROR(VALUE(UseTable[[#This Row],[LAB_VALUE]]),0)</f>
        <v>9.6999999999999993</v>
      </c>
      <c r="G2155" s="1"/>
      <c r="H2155" s="7"/>
    </row>
    <row r="2156" spans="1:8" ht="12.5" x14ac:dyDescent="0.25">
      <c r="A2156" s="1">
        <v>116</v>
      </c>
      <c r="B2156" s="2">
        <v>41094</v>
      </c>
      <c r="C2156" s="4" t="s">
        <v>86</v>
      </c>
      <c r="D2156" s="1">
        <v>32</v>
      </c>
      <c r="E2156" s="1">
        <f>IFERROR(VALUE(UseTable[[#This Row],[LAB_VALUE]]),0)</f>
        <v>32</v>
      </c>
      <c r="G2156" s="1"/>
      <c r="H2156" s="7"/>
    </row>
    <row r="2157" spans="1:8" ht="12.5" x14ac:dyDescent="0.25">
      <c r="A2157" s="1">
        <v>116</v>
      </c>
      <c r="B2157" s="2">
        <v>41122</v>
      </c>
      <c r="C2157" s="4" t="s">
        <v>86</v>
      </c>
      <c r="D2157" s="1">
        <v>37</v>
      </c>
      <c r="E2157" s="1">
        <f>IFERROR(VALUE(UseTable[[#This Row],[LAB_VALUE]]),0)</f>
        <v>37</v>
      </c>
      <c r="G2157" s="1"/>
      <c r="H2157" s="7"/>
    </row>
    <row r="2158" spans="1:8" ht="12.5" x14ac:dyDescent="0.25">
      <c r="A2158" s="1">
        <v>116</v>
      </c>
      <c r="B2158" s="2">
        <v>41159</v>
      </c>
      <c r="C2158" s="4" t="s">
        <v>86</v>
      </c>
      <c r="D2158" s="1">
        <v>44</v>
      </c>
      <c r="E2158" s="1">
        <f>IFERROR(VALUE(UseTable[[#This Row],[LAB_VALUE]]),0)</f>
        <v>44</v>
      </c>
      <c r="G2158" s="1"/>
      <c r="H2158" s="7"/>
    </row>
    <row r="2159" spans="1:8" ht="12.5" x14ac:dyDescent="0.25">
      <c r="A2159" s="1">
        <v>116</v>
      </c>
      <c r="B2159" s="2">
        <v>41185</v>
      </c>
      <c r="C2159" s="4" t="s">
        <v>86</v>
      </c>
      <c r="D2159" s="1">
        <v>47</v>
      </c>
      <c r="E2159" s="1">
        <f>IFERROR(VALUE(UseTable[[#This Row],[LAB_VALUE]]),0)</f>
        <v>47</v>
      </c>
      <c r="G2159" s="1"/>
      <c r="H2159" s="7"/>
    </row>
    <row r="2160" spans="1:8" ht="12.5" x14ac:dyDescent="0.25">
      <c r="A2160" s="1">
        <v>116</v>
      </c>
      <c r="B2160" s="2">
        <v>41220</v>
      </c>
      <c r="C2160" s="4" t="s">
        <v>86</v>
      </c>
      <c r="D2160" s="1">
        <v>57</v>
      </c>
      <c r="E2160" s="1">
        <f>IFERROR(VALUE(UseTable[[#This Row],[LAB_VALUE]]),0)</f>
        <v>57</v>
      </c>
      <c r="G2160" s="1"/>
      <c r="H2160" s="7"/>
    </row>
    <row r="2161" spans="1:8" ht="12.5" x14ac:dyDescent="0.25">
      <c r="A2161" s="1">
        <v>116</v>
      </c>
      <c r="B2161" s="2">
        <v>41248</v>
      </c>
      <c r="C2161" s="4" t="s">
        <v>86</v>
      </c>
      <c r="D2161" s="1">
        <v>44</v>
      </c>
      <c r="E2161" s="1">
        <f>IFERROR(VALUE(UseTable[[#This Row],[LAB_VALUE]]),0)</f>
        <v>44</v>
      </c>
      <c r="G2161" s="1"/>
      <c r="H2161" s="7"/>
    </row>
    <row r="2162" spans="1:8" ht="12.5" x14ac:dyDescent="0.25">
      <c r="A2162" s="1">
        <v>117</v>
      </c>
      <c r="B2162" s="2">
        <v>41094</v>
      </c>
      <c r="C2162" s="4" t="s">
        <v>84</v>
      </c>
      <c r="D2162" s="1">
        <v>368</v>
      </c>
      <c r="E2162" s="1">
        <f>IFERROR(VALUE(UseTable[[#This Row],[LAB_VALUE]]),0)</f>
        <v>368</v>
      </c>
      <c r="G2162" s="1"/>
      <c r="H2162" s="7"/>
    </row>
    <row r="2163" spans="1:8" ht="12.5" x14ac:dyDescent="0.25">
      <c r="A2163" s="1">
        <v>117</v>
      </c>
      <c r="B2163" s="2">
        <v>41122</v>
      </c>
      <c r="C2163" s="4" t="s">
        <v>84</v>
      </c>
      <c r="D2163" s="1">
        <v>414</v>
      </c>
      <c r="E2163" s="1">
        <f>IFERROR(VALUE(UseTable[[#This Row],[LAB_VALUE]]),0)</f>
        <v>414</v>
      </c>
      <c r="G2163" s="1"/>
      <c r="H2163" s="7"/>
    </row>
    <row r="2164" spans="1:8" ht="12.5" x14ac:dyDescent="0.25">
      <c r="A2164" s="1">
        <v>117</v>
      </c>
      <c r="B2164" s="2">
        <v>41157</v>
      </c>
      <c r="C2164" s="4" t="s">
        <v>84</v>
      </c>
      <c r="D2164" s="1">
        <v>325</v>
      </c>
      <c r="E2164" s="1">
        <f>IFERROR(VALUE(UseTable[[#This Row],[LAB_VALUE]]),0)</f>
        <v>325</v>
      </c>
      <c r="G2164" s="1"/>
      <c r="H2164" s="7"/>
    </row>
    <row r="2165" spans="1:8" ht="12.5" x14ac:dyDescent="0.25">
      <c r="A2165" s="1">
        <v>117</v>
      </c>
      <c r="B2165" s="2">
        <v>41185</v>
      </c>
      <c r="C2165" s="4" t="s">
        <v>84</v>
      </c>
      <c r="D2165" s="1">
        <v>238</v>
      </c>
      <c r="E2165" s="1">
        <f>IFERROR(VALUE(UseTable[[#This Row],[LAB_VALUE]]),0)</f>
        <v>238</v>
      </c>
      <c r="G2165" s="1"/>
      <c r="H2165" s="7"/>
    </row>
    <row r="2166" spans="1:8" ht="12.5" x14ac:dyDescent="0.25">
      <c r="A2166" s="1">
        <v>117</v>
      </c>
      <c r="B2166" s="2">
        <v>41220</v>
      </c>
      <c r="C2166" s="4" t="s">
        <v>84</v>
      </c>
      <c r="D2166" s="1">
        <v>538</v>
      </c>
      <c r="E2166" s="1">
        <f>IFERROR(VALUE(UseTable[[#This Row],[LAB_VALUE]]),0)</f>
        <v>538</v>
      </c>
      <c r="G2166" s="1"/>
      <c r="H2166" s="7"/>
    </row>
    <row r="2167" spans="1:8" ht="12.5" x14ac:dyDescent="0.25">
      <c r="A2167" s="1">
        <v>117</v>
      </c>
      <c r="B2167" s="2">
        <v>41248</v>
      </c>
      <c r="C2167" s="4" t="s">
        <v>84</v>
      </c>
      <c r="D2167" s="1">
        <v>470</v>
      </c>
      <c r="E2167" s="1">
        <f>IFERROR(VALUE(UseTable[[#This Row],[LAB_VALUE]]),0)</f>
        <v>470</v>
      </c>
      <c r="G2167" s="1"/>
      <c r="H2167" s="7"/>
    </row>
    <row r="2168" spans="1:8" ht="12.5" x14ac:dyDescent="0.25">
      <c r="A2168" s="1">
        <v>117</v>
      </c>
      <c r="B2168" s="2">
        <v>41094</v>
      </c>
      <c r="C2168" s="4" t="s">
        <v>85</v>
      </c>
      <c r="D2168" s="1">
        <v>7.5</v>
      </c>
      <c r="E2168" s="1">
        <f>IFERROR(VALUE(UseTable[[#This Row],[LAB_VALUE]]),0)</f>
        <v>7.5</v>
      </c>
      <c r="G2168" s="1"/>
      <c r="H2168" s="7"/>
    </row>
    <row r="2169" spans="1:8" ht="12.5" x14ac:dyDescent="0.25">
      <c r="A2169" s="1">
        <v>117</v>
      </c>
      <c r="B2169" s="2">
        <v>41108</v>
      </c>
      <c r="C2169" s="4" t="s">
        <v>85</v>
      </c>
      <c r="D2169" s="1">
        <v>8.1</v>
      </c>
      <c r="E2169" s="1">
        <f>IFERROR(VALUE(UseTable[[#This Row],[LAB_VALUE]]),0)</f>
        <v>8.1</v>
      </c>
      <c r="G2169" s="1"/>
      <c r="H2169" s="7"/>
    </row>
    <row r="2170" spans="1:8" ht="12.5" x14ac:dyDescent="0.25">
      <c r="A2170" s="1">
        <v>117</v>
      </c>
      <c r="B2170" s="2">
        <v>41122</v>
      </c>
      <c r="C2170" s="4" t="s">
        <v>85</v>
      </c>
      <c r="D2170" s="1">
        <v>7.3</v>
      </c>
      <c r="E2170" s="1">
        <f>IFERROR(VALUE(UseTable[[#This Row],[LAB_VALUE]]),0)</f>
        <v>7.3</v>
      </c>
      <c r="G2170" s="1"/>
      <c r="H2170" s="7"/>
    </row>
    <row r="2171" spans="1:8" ht="12.5" x14ac:dyDescent="0.25">
      <c r="A2171" s="1">
        <v>117</v>
      </c>
      <c r="B2171" s="2">
        <v>41129</v>
      </c>
      <c r="C2171" s="4" t="s">
        <v>85</v>
      </c>
      <c r="D2171" s="1">
        <v>7.9</v>
      </c>
      <c r="E2171" s="1">
        <f>IFERROR(VALUE(UseTable[[#This Row],[LAB_VALUE]]),0)</f>
        <v>7.9</v>
      </c>
      <c r="G2171" s="1"/>
      <c r="H2171" s="7"/>
    </row>
    <row r="2172" spans="1:8" ht="12.5" x14ac:dyDescent="0.25">
      <c r="A2172" s="1">
        <v>117</v>
      </c>
      <c r="B2172" s="2">
        <v>41136</v>
      </c>
      <c r="C2172" s="4" t="s">
        <v>85</v>
      </c>
      <c r="D2172" s="1">
        <v>8.5</v>
      </c>
      <c r="E2172" s="1">
        <f>IFERROR(VALUE(UseTable[[#This Row],[LAB_VALUE]]),0)</f>
        <v>8.5</v>
      </c>
      <c r="G2172" s="1"/>
      <c r="H2172" s="7"/>
    </row>
    <row r="2173" spans="1:8" ht="12.5" x14ac:dyDescent="0.25">
      <c r="A2173" s="1">
        <v>117</v>
      </c>
      <c r="B2173" s="2">
        <v>41157</v>
      </c>
      <c r="C2173" s="4" t="s">
        <v>85</v>
      </c>
      <c r="D2173" s="1">
        <v>9.6</v>
      </c>
      <c r="E2173" s="1">
        <f>IFERROR(VALUE(UseTable[[#This Row],[LAB_VALUE]]),0)</f>
        <v>9.6</v>
      </c>
      <c r="G2173" s="1"/>
      <c r="H2173" s="7"/>
    </row>
    <row r="2174" spans="1:8" ht="12.5" x14ac:dyDescent="0.25">
      <c r="A2174" s="1">
        <v>117</v>
      </c>
      <c r="B2174" s="2">
        <v>41176</v>
      </c>
      <c r="C2174" s="4" t="s">
        <v>85</v>
      </c>
      <c r="D2174" s="1">
        <v>10.8</v>
      </c>
      <c r="E2174" s="1">
        <f>IFERROR(VALUE(UseTable[[#This Row],[LAB_VALUE]]),0)</f>
        <v>10.8</v>
      </c>
      <c r="G2174" s="1"/>
      <c r="H2174" s="7"/>
    </row>
    <row r="2175" spans="1:8" ht="12.5" x14ac:dyDescent="0.25">
      <c r="A2175" s="1">
        <v>117</v>
      </c>
      <c r="B2175" s="2">
        <v>41185</v>
      </c>
      <c r="C2175" s="4" t="s">
        <v>85</v>
      </c>
      <c r="D2175" s="1">
        <v>12.5</v>
      </c>
      <c r="E2175" s="1">
        <f>IFERROR(VALUE(UseTable[[#This Row],[LAB_VALUE]]),0)</f>
        <v>12.5</v>
      </c>
      <c r="G2175" s="1"/>
      <c r="H2175" s="7"/>
    </row>
    <row r="2176" spans="1:8" ht="12.5" x14ac:dyDescent="0.25">
      <c r="A2176" s="1">
        <v>117</v>
      </c>
      <c r="B2176" s="2">
        <v>41192</v>
      </c>
      <c r="C2176" s="4" t="s">
        <v>85</v>
      </c>
      <c r="D2176" s="1">
        <v>12.6</v>
      </c>
      <c r="E2176" s="1">
        <f>IFERROR(VALUE(UseTable[[#This Row],[LAB_VALUE]]),0)</f>
        <v>12.6</v>
      </c>
      <c r="G2176" s="1"/>
      <c r="H2176" s="7"/>
    </row>
    <row r="2177" spans="1:8" ht="12.5" x14ac:dyDescent="0.25">
      <c r="A2177" s="1">
        <v>117</v>
      </c>
      <c r="B2177" s="2">
        <v>41199</v>
      </c>
      <c r="C2177" s="4" t="s">
        <v>85</v>
      </c>
      <c r="D2177" s="1">
        <v>12.5</v>
      </c>
      <c r="E2177" s="1">
        <f>IFERROR(VALUE(UseTable[[#This Row],[LAB_VALUE]]),0)</f>
        <v>12.5</v>
      </c>
      <c r="G2177" s="1"/>
      <c r="H2177" s="7"/>
    </row>
    <row r="2178" spans="1:8" ht="12.5" x14ac:dyDescent="0.25">
      <c r="A2178" s="1">
        <v>117</v>
      </c>
      <c r="B2178" s="2">
        <v>41220</v>
      </c>
      <c r="C2178" s="4" t="s">
        <v>85</v>
      </c>
      <c r="D2178" s="1">
        <v>10.6</v>
      </c>
      <c r="E2178" s="1">
        <f>IFERROR(VALUE(UseTable[[#This Row],[LAB_VALUE]]),0)</f>
        <v>10.6</v>
      </c>
      <c r="G2178" s="1"/>
      <c r="H2178" s="7"/>
    </row>
    <row r="2179" spans="1:8" ht="12.5" x14ac:dyDescent="0.25">
      <c r="A2179" s="1">
        <v>117</v>
      </c>
      <c r="B2179" s="2">
        <v>41225</v>
      </c>
      <c r="C2179" s="4" t="s">
        <v>85</v>
      </c>
      <c r="D2179" s="1">
        <v>9.4</v>
      </c>
      <c r="E2179" s="1">
        <f>IFERROR(VALUE(UseTable[[#This Row],[LAB_VALUE]]),0)</f>
        <v>9.4</v>
      </c>
      <c r="G2179" s="1"/>
      <c r="H2179" s="7"/>
    </row>
    <row r="2180" spans="1:8" ht="12.5" x14ac:dyDescent="0.25">
      <c r="A2180" s="1">
        <v>117</v>
      </c>
      <c r="B2180" s="2">
        <v>41233</v>
      </c>
      <c r="C2180" s="4" t="s">
        <v>85</v>
      </c>
      <c r="D2180" s="1">
        <v>9.4</v>
      </c>
      <c r="E2180" s="1">
        <f>IFERROR(VALUE(UseTable[[#This Row],[LAB_VALUE]]),0)</f>
        <v>9.4</v>
      </c>
      <c r="G2180" s="1"/>
      <c r="H2180" s="7"/>
    </row>
    <row r="2181" spans="1:8" ht="12.5" x14ac:dyDescent="0.25">
      <c r="A2181" s="1">
        <v>117</v>
      </c>
      <c r="B2181" s="2">
        <v>41241</v>
      </c>
      <c r="C2181" s="4" t="s">
        <v>85</v>
      </c>
      <c r="D2181" s="1">
        <v>8.5</v>
      </c>
      <c r="E2181" s="1">
        <f>IFERROR(VALUE(UseTable[[#This Row],[LAB_VALUE]]),0)</f>
        <v>8.5</v>
      </c>
      <c r="G2181" s="1"/>
      <c r="H2181" s="7"/>
    </row>
    <row r="2182" spans="1:8" ht="12.5" x14ac:dyDescent="0.25">
      <c r="A2182" s="1">
        <v>117</v>
      </c>
      <c r="B2182" s="2">
        <v>41248</v>
      </c>
      <c r="C2182" s="4" t="s">
        <v>85</v>
      </c>
      <c r="D2182" s="1">
        <v>8.1</v>
      </c>
      <c r="E2182" s="1">
        <f>IFERROR(VALUE(UseTable[[#This Row],[LAB_VALUE]]),0)</f>
        <v>8.1</v>
      </c>
      <c r="G2182" s="1"/>
      <c r="H2182" s="7"/>
    </row>
    <row r="2183" spans="1:8" ht="12.5" x14ac:dyDescent="0.25">
      <c r="A2183" s="1">
        <v>117</v>
      </c>
      <c r="B2183" s="2">
        <v>41094</v>
      </c>
      <c r="C2183" s="4" t="s">
        <v>86</v>
      </c>
      <c r="D2183" s="1">
        <v>35</v>
      </c>
      <c r="E2183" s="1">
        <f>IFERROR(VALUE(UseTable[[#This Row],[LAB_VALUE]]),0)</f>
        <v>35</v>
      </c>
      <c r="G2183" s="1"/>
      <c r="H2183" s="7"/>
    </row>
    <row r="2184" spans="1:8" ht="12.5" x14ac:dyDescent="0.25">
      <c r="A2184" s="1">
        <v>117</v>
      </c>
      <c r="B2184" s="2">
        <v>41122</v>
      </c>
      <c r="C2184" s="4" t="s">
        <v>86</v>
      </c>
      <c r="D2184" s="1">
        <v>24</v>
      </c>
      <c r="E2184" s="1">
        <f>IFERROR(VALUE(UseTable[[#This Row],[LAB_VALUE]]),0)</f>
        <v>24</v>
      </c>
      <c r="G2184" s="1"/>
      <c r="H2184" s="7"/>
    </row>
    <row r="2185" spans="1:8" ht="12.5" x14ac:dyDescent="0.25">
      <c r="A2185" s="1">
        <v>117</v>
      </c>
      <c r="B2185" s="2">
        <v>41157</v>
      </c>
      <c r="C2185" s="4" t="s">
        <v>86</v>
      </c>
      <c r="D2185" s="1">
        <v>33</v>
      </c>
      <c r="E2185" s="1">
        <f>IFERROR(VALUE(UseTable[[#This Row],[LAB_VALUE]]),0)</f>
        <v>33</v>
      </c>
      <c r="G2185" s="1"/>
      <c r="H2185" s="7"/>
    </row>
    <row r="2186" spans="1:8" ht="12.5" x14ac:dyDescent="0.25">
      <c r="A2186" s="1">
        <v>117</v>
      </c>
      <c r="B2186" s="2">
        <v>41185</v>
      </c>
      <c r="C2186" s="4" t="s">
        <v>86</v>
      </c>
      <c r="D2186" s="1">
        <v>25</v>
      </c>
      <c r="E2186" s="1">
        <f>IFERROR(VALUE(UseTable[[#This Row],[LAB_VALUE]]),0)</f>
        <v>25</v>
      </c>
      <c r="G2186" s="1"/>
      <c r="H2186" s="7"/>
    </row>
    <row r="2187" spans="1:8" ht="12.5" x14ac:dyDescent="0.25">
      <c r="A2187" s="1">
        <v>117</v>
      </c>
      <c r="B2187" s="2">
        <v>41220</v>
      </c>
      <c r="C2187" s="4" t="s">
        <v>86</v>
      </c>
      <c r="D2187" s="1">
        <v>32</v>
      </c>
      <c r="E2187" s="1">
        <f>IFERROR(VALUE(UseTable[[#This Row],[LAB_VALUE]]),0)</f>
        <v>32</v>
      </c>
      <c r="G2187" s="1"/>
      <c r="H2187" s="7"/>
    </row>
    <row r="2188" spans="1:8" ht="12.5" x14ac:dyDescent="0.25">
      <c r="A2188" s="1">
        <v>117</v>
      </c>
      <c r="B2188" s="2">
        <v>41248</v>
      </c>
      <c r="C2188" s="4" t="s">
        <v>86</v>
      </c>
      <c r="D2188" s="1">
        <v>35</v>
      </c>
      <c r="E2188" s="1">
        <f>IFERROR(VALUE(UseTable[[#This Row],[LAB_VALUE]]),0)</f>
        <v>35</v>
      </c>
      <c r="G2188" s="1"/>
      <c r="H2188" s="7"/>
    </row>
    <row r="2189" spans="1:8" ht="12.5" x14ac:dyDescent="0.25">
      <c r="A2189" s="1" t="e">
        <v>#N/A</v>
      </c>
      <c r="B2189" s="2">
        <v>41128</v>
      </c>
      <c r="C2189" s="4" t="s">
        <v>85</v>
      </c>
      <c r="D2189" s="1">
        <v>9.1999999999999993</v>
      </c>
      <c r="E2189" s="1">
        <f>IFERROR(VALUE(UseTable[[#This Row],[LAB_VALUE]]),0)</f>
        <v>9.1999999999999993</v>
      </c>
      <c r="G2189" s="1"/>
      <c r="H2189" s="7"/>
    </row>
    <row r="2190" spans="1:8" ht="12.5" x14ac:dyDescent="0.25">
      <c r="A2190" s="1">
        <v>118</v>
      </c>
      <c r="B2190" s="2">
        <v>41095</v>
      </c>
      <c r="C2190" s="4" t="s">
        <v>84</v>
      </c>
      <c r="D2190" s="1">
        <v>1548</v>
      </c>
      <c r="E2190" s="1">
        <f>IFERROR(VALUE(UseTable[[#This Row],[LAB_VALUE]]),0)</f>
        <v>1548</v>
      </c>
      <c r="G2190" s="1"/>
      <c r="H2190" s="7"/>
    </row>
    <row r="2191" spans="1:8" ht="12.5" x14ac:dyDescent="0.25">
      <c r="A2191" s="1">
        <v>118</v>
      </c>
      <c r="B2191" s="2">
        <v>41123</v>
      </c>
      <c r="C2191" s="4" t="s">
        <v>84</v>
      </c>
      <c r="D2191" s="1">
        <v>1434</v>
      </c>
      <c r="E2191" s="1">
        <f>IFERROR(VALUE(UseTable[[#This Row],[LAB_VALUE]]),0)</f>
        <v>1434</v>
      </c>
      <c r="G2191" s="1"/>
      <c r="H2191" s="7"/>
    </row>
    <row r="2192" spans="1:8" ht="12.5" x14ac:dyDescent="0.25">
      <c r="A2192" s="1">
        <v>118</v>
      </c>
      <c r="B2192" s="2">
        <v>41156</v>
      </c>
      <c r="C2192" s="4" t="s">
        <v>84</v>
      </c>
      <c r="D2192" s="1">
        <v>1275</v>
      </c>
      <c r="E2192" s="1">
        <f>IFERROR(VALUE(UseTable[[#This Row],[LAB_VALUE]]),0)</f>
        <v>1275</v>
      </c>
      <c r="G2192" s="1"/>
      <c r="H2192" s="7"/>
    </row>
    <row r="2193" spans="1:8" ht="12.5" x14ac:dyDescent="0.25">
      <c r="A2193" s="1">
        <v>118</v>
      </c>
      <c r="B2193" s="2">
        <v>41095</v>
      </c>
      <c r="C2193" s="4" t="s">
        <v>85</v>
      </c>
      <c r="D2193" s="1">
        <v>11</v>
      </c>
      <c r="E2193" s="1">
        <f>IFERROR(VALUE(UseTable[[#This Row],[LAB_VALUE]]),0)</f>
        <v>11</v>
      </c>
      <c r="G2193" s="1"/>
      <c r="H2193" s="7"/>
    </row>
    <row r="2194" spans="1:8" ht="12.5" x14ac:dyDescent="0.25">
      <c r="A2194" s="1">
        <v>118</v>
      </c>
      <c r="B2194" s="2">
        <v>41109</v>
      </c>
      <c r="C2194" s="4" t="s">
        <v>85</v>
      </c>
      <c r="D2194" s="1">
        <v>11.4</v>
      </c>
      <c r="E2194" s="1">
        <f>IFERROR(VALUE(UseTable[[#This Row],[LAB_VALUE]]),0)</f>
        <v>11.4</v>
      </c>
      <c r="G2194" s="1"/>
      <c r="H2194" s="7"/>
    </row>
    <row r="2195" spans="1:8" ht="12.5" x14ac:dyDescent="0.25">
      <c r="A2195" s="1">
        <v>118</v>
      </c>
      <c r="B2195" s="2">
        <v>41123</v>
      </c>
      <c r="C2195" s="4" t="s">
        <v>85</v>
      </c>
      <c r="D2195" s="1">
        <v>11.5</v>
      </c>
      <c r="E2195" s="1">
        <f>IFERROR(VALUE(UseTable[[#This Row],[LAB_VALUE]]),0)</f>
        <v>11.5</v>
      </c>
      <c r="G2195" s="1"/>
      <c r="H2195" s="7"/>
    </row>
    <row r="2196" spans="1:8" ht="12.5" x14ac:dyDescent="0.25">
      <c r="A2196" s="1">
        <v>118</v>
      </c>
      <c r="B2196" s="2">
        <v>41137</v>
      </c>
      <c r="C2196" s="4" t="s">
        <v>85</v>
      </c>
      <c r="D2196" s="1">
        <v>12.2</v>
      </c>
      <c r="E2196" s="1">
        <f>IFERROR(VALUE(UseTable[[#This Row],[LAB_VALUE]]),0)</f>
        <v>12.2</v>
      </c>
      <c r="G2196" s="1"/>
      <c r="H2196" s="7"/>
    </row>
    <row r="2197" spans="1:8" ht="12.5" x14ac:dyDescent="0.25">
      <c r="A2197" s="1">
        <v>118</v>
      </c>
      <c r="B2197" s="2">
        <v>41144</v>
      </c>
      <c r="C2197" s="4" t="s">
        <v>85</v>
      </c>
      <c r="D2197" s="1">
        <v>11.8</v>
      </c>
      <c r="E2197" s="1">
        <f>IFERROR(VALUE(UseTable[[#This Row],[LAB_VALUE]]),0)</f>
        <v>11.8</v>
      </c>
      <c r="G2197" s="1"/>
      <c r="H2197" s="7"/>
    </row>
    <row r="2198" spans="1:8" ht="12.5" x14ac:dyDescent="0.25">
      <c r="A2198" s="1">
        <v>118</v>
      </c>
      <c r="B2198" s="2">
        <v>41156</v>
      </c>
      <c r="C2198" s="4" t="s">
        <v>85</v>
      </c>
      <c r="D2198" s="1">
        <v>11.2</v>
      </c>
      <c r="E2198" s="1">
        <f>IFERROR(VALUE(UseTable[[#This Row],[LAB_VALUE]]),0)</f>
        <v>11.2</v>
      </c>
      <c r="G2198" s="1"/>
      <c r="H2198" s="7"/>
    </row>
    <row r="2199" spans="1:8" ht="12.5" x14ac:dyDescent="0.25">
      <c r="A2199" s="1">
        <v>118</v>
      </c>
      <c r="B2199" s="2">
        <v>41095</v>
      </c>
      <c r="C2199" s="4" t="s">
        <v>86</v>
      </c>
      <c r="D2199" s="1">
        <v>32</v>
      </c>
      <c r="E2199" s="1">
        <f>IFERROR(VALUE(UseTable[[#This Row],[LAB_VALUE]]),0)</f>
        <v>32</v>
      </c>
      <c r="G2199" s="1"/>
      <c r="H2199" s="7"/>
    </row>
    <row r="2200" spans="1:8" ht="12.5" x14ac:dyDescent="0.25">
      <c r="A2200" s="1">
        <v>118</v>
      </c>
      <c r="B2200" s="2">
        <v>41123</v>
      </c>
      <c r="C2200" s="4" t="s">
        <v>86</v>
      </c>
      <c r="D2200" s="1">
        <v>34</v>
      </c>
      <c r="E2200" s="1">
        <f>IFERROR(VALUE(UseTable[[#This Row],[LAB_VALUE]]),0)</f>
        <v>34</v>
      </c>
      <c r="G2200" s="1"/>
      <c r="H2200" s="7"/>
    </row>
    <row r="2201" spans="1:8" ht="12.5" x14ac:dyDescent="0.25">
      <c r="A2201" s="1">
        <v>118</v>
      </c>
      <c r="B2201" s="2">
        <v>41156</v>
      </c>
      <c r="C2201" s="4" t="s">
        <v>86</v>
      </c>
      <c r="D2201" s="1">
        <v>62</v>
      </c>
      <c r="E2201" s="1">
        <f>IFERROR(VALUE(UseTable[[#This Row],[LAB_VALUE]]),0)</f>
        <v>62</v>
      </c>
      <c r="G2201" s="1"/>
      <c r="H2201" s="7"/>
    </row>
    <row r="2202" spans="1:8" ht="12.5" x14ac:dyDescent="0.25">
      <c r="A2202" s="1">
        <v>119</v>
      </c>
      <c r="B2202" s="2">
        <v>41095</v>
      </c>
      <c r="C2202" s="4" t="s">
        <v>84</v>
      </c>
      <c r="D2202" s="1">
        <v>807</v>
      </c>
      <c r="E2202" s="1">
        <f>IFERROR(VALUE(UseTable[[#This Row],[LAB_VALUE]]),0)</f>
        <v>807</v>
      </c>
      <c r="G2202" s="1"/>
      <c r="H2202" s="7"/>
    </row>
    <row r="2203" spans="1:8" ht="12.5" x14ac:dyDescent="0.25">
      <c r="A2203" s="1">
        <v>119</v>
      </c>
      <c r="B2203" s="2">
        <v>41123</v>
      </c>
      <c r="C2203" s="4" t="s">
        <v>84</v>
      </c>
      <c r="D2203" s="1">
        <v>810</v>
      </c>
      <c r="E2203" s="1">
        <f>IFERROR(VALUE(UseTable[[#This Row],[LAB_VALUE]]),0)</f>
        <v>810</v>
      </c>
      <c r="G2203" s="1"/>
      <c r="H2203" s="7"/>
    </row>
    <row r="2204" spans="1:8" ht="12.5" x14ac:dyDescent="0.25">
      <c r="A2204" s="1">
        <v>119</v>
      </c>
      <c r="B2204" s="2">
        <v>41156</v>
      </c>
      <c r="C2204" s="4" t="s">
        <v>84</v>
      </c>
      <c r="D2204" s="1">
        <v>770</v>
      </c>
      <c r="E2204" s="1">
        <f>IFERROR(VALUE(UseTable[[#This Row],[LAB_VALUE]]),0)</f>
        <v>770</v>
      </c>
      <c r="G2204" s="1"/>
      <c r="H2204" s="7"/>
    </row>
    <row r="2205" spans="1:8" ht="12.5" x14ac:dyDescent="0.25">
      <c r="A2205" s="1">
        <v>119</v>
      </c>
      <c r="B2205" s="2">
        <v>41186</v>
      </c>
      <c r="C2205" s="4" t="s">
        <v>84</v>
      </c>
      <c r="D2205" s="1">
        <v>1030</v>
      </c>
      <c r="E2205" s="1">
        <f>IFERROR(VALUE(UseTable[[#This Row],[LAB_VALUE]]),0)</f>
        <v>1030</v>
      </c>
      <c r="G2205" s="1"/>
      <c r="H2205" s="7"/>
    </row>
    <row r="2206" spans="1:8" ht="12.5" x14ac:dyDescent="0.25">
      <c r="A2206" s="1">
        <v>119</v>
      </c>
      <c r="B2206" s="2">
        <v>41221</v>
      </c>
      <c r="C2206" s="4" t="s">
        <v>84</v>
      </c>
      <c r="D2206" s="1">
        <v>1560</v>
      </c>
      <c r="E2206" s="1">
        <f>IFERROR(VALUE(UseTable[[#This Row],[LAB_VALUE]]),0)</f>
        <v>1560</v>
      </c>
      <c r="G2206" s="1"/>
      <c r="H2206" s="7"/>
    </row>
    <row r="2207" spans="1:8" ht="12.5" x14ac:dyDescent="0.25">
      <c r="A2207" s="1">
        <v>119</v>
      </c>
      <c r="B2207" s="2">
        <v>41095</v>
      </c>
      <c r="C2207" s="4" t="s">
        <v>85</v>
      </c>
      <c r="D2207" s="1">
        <v>9</v>
      </c>
      <c r="E2207" s="1">
        <f>IFERROR(VALUE(UseTable[[#This Row],[LAB_VALUE]]),0)</f>
        <v>9</v>
      </c>
      <c r="G2207" s="1"/>
      <c r="H2207" s="7"/>
    </row>
    <row r="2208" spans="1:8" ht="12.5" x14ac:dyDescent="0.25">
      <c r="A2208" s="1">
        <v>119</v>
      </c>
      <c r="B2208" s="2">
        <v>41109</v>
      </c>
      <c r="C2208" s="4" t="s">
        <v>85</v>
      </c>
      <c r="D2208" s="1">
        <v>9.5</v>
      </c>
      <c r="E2208" s="1">
        <f>IFERROR(VALUE(UseTable[[#This Row],[LAB_VALUE]]),0)</f>
        <v>9.5</v>
      </c>
      <c r="G2208" s="1"/>
      <c r="H2208" s="7"/>
    </row>
    <row r="2209" spans="1:8" ht="12.5" x14ac:dyDescent="0.25">
      <c r="A2209" s="1">
        <v>119</v>
      </c>
      <c r="B2209" s="2">
        <v>41123</v>
      </c>
      <c r="C2209" s="4" t="s">
        <v>85</v>
      </c>
      <c r="D2209" s="1">
        <v>9.5</v>
      </c>
      <c r="E2209" s="1">
        <f>IFERROR(VALUE(UseTable[[#This Row],[LAB_VALUE]]),0)</f>
        <v>9.5</v>
      </c>
      <c r="G2209" s="1"/>
      <c r="H2209" s="7"/>
    </row>
    <row r="2210" spans="1:8" ht="12.5" x14ac:dyDescent="0.25">
      <c r="A2210" s="1">
        <v>119</v>
      </c>
      <c r="B2210" s="2">
        <v>41137</v>
      </c>
      <c r="C2210" s="4" t="s">
        <v>85</v>
      </c>
      <c r="D2210" s="1">
        <v>9.5</v>
      </c>
      <c r="E2210" s="1">
        <f>IFERROR(VALUE(UseTable[[#This Row],[LAB_VALUE]]),0)</f>
        <v>9.5</v>
      </c>
      <c r="G2210" s="1"/>
      <c r="H2210" s="7"/>
    </row>
    <row r="2211" spans="1:8" ht="12.5" x14ac:dyDescent="0.25">
      <c r="A2211" s="1">
        <v>119</v>
      </c>
      <c r="B2211" s="2">
        <v>41156</v>
      </c>
      <c r="C2211" s="4" t="s">
        <v>85</v>
      </c>
      <c r="D2211" s="1">
        <v>9.8000000000000007</v>
      </c>
      <c r="E2211" s="1">
        <f>IFERROR(VALUE(UseTable[[#This Row],[LAB_VALUE]]),0)</f>
        <v>9.8000000000000007</v>
      </c>
      <c r="G2211" s="1"/>
      <c r="H2211" s="7"/>
    </row>
    <row r="2212" spans="1:8" ht="12.5" x14ac:dyDescent="0.25">
      <c r="A2212" s="1">
        <v>119</v>
      </c>
      <c r="B2212" s="2">
        <v>41172</v>
      </c>
      <c r="C2212" s="4" t="s">
        <v>85</v>
      </c>
      <c r="D2212" s="1">
        <v>10.6</v>
      </c>
      <c r="E2212" s="1">
        <f>IFERROR(VALUE(UseTable[[#This Row],[LAB_VALUE]]),0)</f>
        <v>10.6</v>
      </c>
      <c r="G2212" s="1"/>
      <c r="H2212" s="7"/>
    </row>
    <row r="2213" spans="1:8" ht="12.5" x14ac:dyDescent="0.25">
      <c r="A2213" s="1">
        <v>119</v>
      </c>
      <c r="B2213" s="2">
        <v>41186</v>
      </c>
      <c r="C2213" s="4" t="s">
        <v>85</v>
      </c>
      <c r="D2213" s="1">
        <v>10.8</v>
      </c>
      <c r="E2213" s="1">
        <f>IFERROR(VALUE(UseTable[[#This Row],[LAB_VALUE]]),0)</f>
        <v>10.8</v>
      </c>
      <c r="G2213" s="1"/>
      <c r="H2213" s="7"/>
    </row>
    <row r="2214" spans="1:8" ht="12.5" x14ac:dyDescent="0.25">
      <c r="A2214" s="1">
        <v>119</v>
      </c>
      <c r="B2214" s="2">
        <v>41200</v>
      </c>
      <c r="C2214" s="4" t="s">
        <v>85</v>
      </c>
      <c r="D2214" s="1">
        <v>11.4</v>
      </c>
      <c r="E2214" s="1">
        <f>IFERROR(VALUE(UseTable[[#This Row],[LAB_VALUE]]),0)</f>
        <v>11.4</v>
      </c>
      <c r="G2214" s="1"/>
      <c r="H2214" s="7"/>
    </row>
    <row r="2215" spans="1:8" ht="12.5" x14ac:dyDescent="0.25">
      <c r="A2215" s="1">
        <v>119</v>
      </c>
      <c r="B2215" s="2">
        <v>41221</v>
      </c>
      <c r="C2215" s="4" t="s">
        <v>85</v>
      </c>
      <c r="D2215" s="1">
        <v>11.7</v>
      </c>
      <c r="E2215" s="1">
        <f>IFERROR(VALUE(UseTable[[#This Row],[LAB_VALUE]]),0)</f>
        <v>11.7</v>
      </c>
      <c r="G2215" s="1"/>
      <c r="H2215" s="7"/>
    </row>
    <row r="2216" spans="1:8" ht="12.5" x14ac:dyDescent="0.25">
      <c r="A2216" s="1">
        <v>119</v>
      </c>
      <c r="B2216" s="2">
        <v>41232</v>
      </c>
      <c r="C2216" s="4" t="s">
        <v>85</v>
      </c>
      <c r="D2216" s="1">
        <v>9</v>
      </c>
      <c r="E2216" s="1">
        <f>IFERROR(VALUE(UseTable[[#This Row],[LAB_VALUE]]),0)</f>
        <v>9</v>
      </c>
      <c r="G2216" s="1"/>
      <c r="H2216" s="7"/>
    </row>
    <row r="2217" spans="1:8" ht="12.5" x14ac:dyDescent="0.25">
      <c r="A2217" s="1">
        <v>119</v>
      </c>
      <c r="B2217" s="2">
        <v>41240</v>
      </c>
      <c r="C2217" s="4" t="s">
        <v>85</v>
      </c>
      <c r="D2217" s="1">
        <v>8.1999999999999993</v>
      </c>
      <c r="E2217" s="1">
        <f>IFERROR(VALUE(UseTable[[#This Row],[LAB_VALUE]]),0)</f>
        <v>8.1999999999999993</v>
      </c>
      <c r="G2217" s="1"/>
      <c r="H2217" s="7"/>
    </row>
    <row r="2218" spans="1:8" ht="12.5" x14ac:dyDescent="0.25">
      <c r="A2218" s="1">
        <v>119</v>
      </c>
      <c r="B2218" s="2">
        <v>41095</v>
      </c>
      <c r="C2218" s="4" t="s">
        <v>86</v>
      </c>
      <c r="D2218" s="1">
        <v>37</v>
      </c>
      <c r="E2218" s="1">
        <f>IFERROR(VALUE(UseTable[[#This Row],[LAB_VALUE]]),0)</f>
        <v>37</v>
      </c>
      <c r="G2218" s="1"/>
      <c r="H2218" s="7"/>
    </row>
    <row r="2219" spans="1:8" ht="12.5" x14ac:dyDescent="0.25">
      <c r="A2219" s="1">
        <v>119</v>
      </c>
      <c r="B2219" s="2">
        <v>41123</v>
      </c>
      <c r="C2219" s="4" t="s">
        <v>86</v>
      </c>
      <c r="D2219" s="1">
        <v>22</v>
      </c>
      <c r="E2219" s="1">
        <f>IFERROR(VALUE(UseTable[[#This Row],[LAB_VALUE]]),0)</f>
        <v>22</v>
      </c>
      <c r="G2219" s="1"/>
      <c r="H2219" s="7"/>
    </row>
    <row r="2220" spans="1:8" ht="12.5" x14ac:dyDescent="0.25">
      <c r="A2220" s="1">
        <v>119</v>
      </c>
      <c r="B2220" s="2">
        <v>41156</v>
      </c>
      <c r="C2220" s="4" t="s">
        <v>86</v>
      </c>
      <c r="D2220" s="1">
        <v>14</v>
      </c>
      <c r="E2220" s="1">
        <f>IFERROR(VALUE(UseTable[[#This Row],[LAB_VALUE]]),0)</f>
        <v>14</v>
      </c>
      <c r="G2220" s="1"/>
      <c r="H2220" s="7"/>
    </row>
    <row r="2221" spans="1:8" ht="12.5" x14ac:dyDescent="0.25">
      <c r="A2221" s="1">
        <v>119</v>
      </c>
      <c r="B2221" s="2">
        <v>41186</v>
      </c>
      <c r="C2221" s="4" t="s">
        <v>86</v>
      </c>
      <c r="D2221" s="1">
        <v>21</v>
      </c>
      <c r="E2221" s="1">
        <f>IFERROR(VALUE(UseTable[[#This Row],[LAB_VALUE]]),0)</f>
        <v>21</v>
      </c>
      <c r="G2221" s="1"/>
      <c r="H2221" s="7"/>
    </row>
    <row r="2222" spans="1:8" ht="12.5" x14ac:dyDescent="0.25">
      <c r="A2222" s="1">
        <v>119</v>
      </c>
      <c r="B2222" s="2">
        <v>41221</v>
      </c>
      <c r="C2222" s="4" t="s">
        <v>86</v>
      </c>
      <c r="D2222" s="1">
        <v>80</v>
      </c>
      <c r="E2222" s="1">
        <f>IFERROR(VALUE(UseTable[[#This Row],[LAB_VALUE]]),0)</f>
        <v>80</v>
      </c>
      <c r="G2222" s="1"/>
      <c r="H2222" s="7"/>
    </row>
    <row r="2223" spans="1:8" ht="12.5" x14ac:dyDescent="0.25">
      <c r="A2223" s="1">
        <v>120</v>
      </c>
      <c r="B2223" s="2">
        <v>41157</v>
      </c>
      <c r="C2223" s="4" t="s">
        <v>84</v>
      </c>
      <c r="D2223" s="1">
        <v>521</v>
      </c>
      <c r="E2223" s="1">
        <f>IFERROR(VALUE(UseTable[[#This Row],[LAB_VALUE]]),0)</f>
        <v>521</v>
      </c>
      <c r="G2223" s="1"/>
      <c r="H2223" s="7"/>
    </row>
    <row r="2224" spans="1:8" ht="12.5" x14ac:dyDescent="0.25">
      <c r="A2224" s="1">
        <v>120</v>
      </c>
      <c r="B2224" s="2">
        <v>41185</v>
      </c>
      <c r="C2224" s="4" t="s">
        <v>84</v>
      </c>
      <c r="D2224" s="1">
        <v>492</v>
      </c>
      <c r="E2224" s="1">
        <f>IFERROR(VALUE(UseTable[[#This Row],[LAB_VALUE]]),0)</f>
        <v>492</v>
      </c>
      <c r="G2224" s="1"/>
      <c r="H2224" s="7"/>
    </row>
    <row r="2225" spans="1:8" ht="12.5" x14ac:dyDescent="0.25">
      <c r="A2225" s="1">
        <v>120</v>
      </c>
      <c r="B2225" s="2">
        <v>41220</v>
      </c>
      <c r="C2225" s="4" t="s">
        <v>84</v>
      </c>
      <c r="D2225" s="1">
        <v>693</v>
      </c>
      <c r="E2225" s="1">
        <f>IFERROR(VALUE(UseTable[[#This Row],[LAB_VALUE]]),0)</f>
        <v>693</v>
      </c>
      <c r="G2225" s="1"/>
      <c r="H2225" s="7"/>
    </row>
    <row r="2226" spans="1:8" ht="12.5" x14ac:dyDescent="0.25">
      <c r="A2226" s="1">
        <v>120</v>
      </c>
      <c r="B2226" s="2">
        <v>41248</v>
      </c>
      <c r="C2226" s="4" t="s">
        <v>84</v>
      </c>
      <c r="D2226" s="1">
        <v>227</v>
      </c>
      <c r="E2226" s="1">
        <f>IFERROR(VALUE(UseTable[[#This Row],[LAB_VALUE]]),0)</f>
        <v>227</v>
      </c>
      <c r="G2226" s="1"/>
      <c r="H2226" s="7"/>
    </row>
    <row r="2227" spans="1:8" ht="12.5" x14ac:dyDescent="0.25">
      <c r="A2227" s="1">
        <v>120</v>
      </c>
      <c r="B2227" s="2">
        <v>41157</v>
      </c>
      <c r="C2227" s="4" t="s">
        <v>85</v>
      </c>
      <c r="D2227" s="1">
        <v>10.7</v>
      </c>
      <c r="E2227" s="1">
        <f>IFERROR(VALUE(UseTable[[#This Row],[LAB_VALUE]]),0)</f>
        <v>10.7</v>
      </c>
      <c r="G2227" s="1"/>
      <c r="H2227" s="7"/>
    </row>
    <row r="2228" spans="1:8" ht="12.5" x14ac:dyDescent="0.25">
      <c r="A2228" s="1">
        <v>120</v>
      </c>
      <c r="B2228" s="2">
        <v>41171</v>
      </c>
      <c r="C2228" s="4" t="s">
        <v>85</v>
      </c>
      <c r="D2228" s="1">
        <v>9.5</v>
      </c>
      <c r="E2228" s="1">
        <f>IFERROR(VALUE(UseTable[[#This Row],[LAB_VALUE]]),0)</f>
        <v>9.5</v>
      </c>
      <c r="G2228" s="1"/>
      <c r="H2228" s="7"/>
    </row>
    <row r="2229" spans="1:8" ht="12.5" x14ac:dyDescent="0.25">
      <c r="A2229" s="1">
        <v>120</v>
      </c>
      <c r="B2229" s="2">
        <v>41185</v>
      </c>
      <c r="C2229" s="4" t="s">
        <v>85</v>
      </c>
      <c r="D2229" s="1">
        <v>9.9</v>
      </c>
      <c r="E2229" s="1">
        <f>IFERROR(VALUE(UseTable[[#This Row],[LAB_VALUE]]),0)</f>
        <v>9.9</v>
      </c>
      <c r="G2229" s="1"/>
      <c r="H2229" s="7"/>
    </row>
    <row r="2230" spans="1:8" ht="12.5" x14ac:dyDescent="0.25">
      <c r="A2230" s="1">
        <v>120</v>
      </c>
      <c r="B2230" s="2">
        <v>41199</v>
      </c>
      <c r="C2230" s="4" t="s">
        <v>85</v>
      </c>
      <c r="D2230" s="1">
        <v>9.4</v>
      </c>
      <c r="E2230" s="1">
        <f>IFERROR(VALUE(UseTable[[#This Row],[LAB_VALUE]]),0)</f>
        <v>9.4</v>
      </c>
      <c r="G2230" s="1"/>
      <c r="H2230" s="7"/>
    </row>
    <row r="2231" spans="1:8" ht="12.5" x14ac:dyDescent="0.25">
      <c r="A2231" s="1">
        <v>120</v>
      </c>
      <c r="B2231" s="2">
        <v>41220</v>
      </c>
      <c r="C2231" s="4" t="s">
        <v>85</v>
      </c>
      <c r="D2231" s="1">
        <v>10.1</v>
      </c>
      <c r="E2231" s="1">
        <f>IFERROR(VALUE(UseTable[[#This Row],[LAB_VALUE]]),0)</f>
        <v>10.1</v>
      </c>
      <c r="G2231" s="1"/>
      <c r="H2231" s="7"/>
    </row>
    <row r="2232" spans="1:8" ht="12.5" x14ac:dyDescent="0.25">
      <c r="A2232" s="1">
        <v>120</v>
      </c>
      <c r="B2232" s="2">
        <v>41229</v>
      </c>
      <c r="C2232" s="4" t="s">
        <v>85</v>
      </c>
      <c r="D2232" s="1">
        <v>9</v>
      </c>
      <c r="E2232" s="1">
        <f>IFERROR(VALUE(UseTable[[#This Row],[LAB_VALUE]]),0)</f>
        <v>9</v>
      </c>
      <c r="G2232" s="1"/>
      <c r="H2232" s="7"/>
    </row>
    <row r="2233" spans="1:8" ht="12.5" x14ac:dyDescent="0.25">
      <c r="A2233" s="1">
        <v>120</v>
      </c>
      <c r="B2233" s="2">
        <v>41233</v>
      </c>
      <c r="C2233" s="4" t="s">
        <v>85</v>
      </c>
      <c r="D2233" s="1">
        <v>9.1999999999999993</v>
      </c>
      <c r="E2233" s="1">
        <f>IFERROR(VALUE(UseTable[[#This Row],[LAB_VALUE]]),0)</f>
        <v>9.1999999999999993</v>
      </c>
      <c r="G2233" s="1"/>
      <c r="H2233" s="7"/>
    </row>
    <row r="2234" spans="1:8" ht="12.5" x14ac:dyDescent="0.25">
      <c r="A2234" s="1">
        <v>120</v>
      </c>
      <c r="B2234" s="2">
        <v>41248</v>
      </c>
      <c r="C2234" s="4" t="s">
        <v>85</v>
      </c>
      <c r="D2234" s="1">
        <v>9.8000000000000007</v>
      </c>
      <c r="E2234" s="1">
        <f>IFERROR(VALUE(UseTable[[#This Row],[LAB_VALUE]]),0)</f>
        <v>9.8000000000000007</v>
      </c>
      <c r="G2234" s="1"/>
      <c r="H2234" s="7"/>
    </row>
    <row r="2235" spans="1:8" ht="12.5" x14ac:dyDescent="0.25">
      <c r="A2235" s="1">
        <v>120</v>
      </c>
      <c r="B2235" s="2">
        <v>41157</v>
      </c>
      <c r="C2235" s="4" t="s">
        <v>86</v>
      </c>
      <c r="D2235" s="1">
        <v>21</v>
      </c>
      <c r="E2235" s="1">
        <f>IFERROR(VALUE(UseTable[[#This Row],[LAB_VALUE]]),0)</f>
        <v>21</v>
      </c>
      <c r="G2235" s="1"/>
      <c r="H2235" s="7"/>
    </row>
    <row r="2236" spans="1:8" ht="12.5" x14ac:dyDescent="0.25">
      <c r="A2236" s="1">
        <v>120</v>
      </c>
      <c r="B2236" s="2">
        <v>41185</v>
      </c>
      <c r="C2236" s="4" t="s">
        <v>86</v>
      </c>
      <c r="D2236" s="1">
        <v>20</v>
      </c>
      <c r="E2236" s="1">
        <f>IFERROR(VALUE(UseTable[[#This Row],[LAB_VALUE]]),0)</f>
        <v>20</v>
      </c>
      <c r="G2236" s="1"/>
      <c r="H2236" s="7"/>
    </row>
    <row r="2237" spans="1:8" ht="12.5" x14ac:dyDescent="0.25">
      <c r="A2237" s="1">
        <v>120</v>
      </c>
      <c r="B2237" s="2">
        <v>41220</v>
      </c>
      <c r="C2237" s="4" t="s">
        <v>86</v>
      </c>
      <c r="D2237" s="1">
        <v>17</v>
      </c>
      <c r="E2237" s="1">
        <f>IFERROR(VALUE(UseTable[[#This Row],[LAB_VALUE]]),0)</f>
        <v>17</v>
      </c>
      <c r="G2237" s="1"/>
      <c r="H2237" s="7"/>
    </row>
    <row r="2238" spans="1:8" ht="12.5" x14ac:dyDescent="0.25">
      <c r="A2238" s="1">
        <v>120</v>
      </c>
      <c r="B2238" s="2">
        <v>41248</v>
      </c>
      <c r="C2238" s="4" t="s">
        <v>86</v>
      </c>
      <c r="D2238" s="1">
        <v>22</v>
      </c>
      <c r="E2238" s="1">
        <f>IFERROR(VALUE(UseTable[[#This Row],[LAB_VALUE]]),0)</f>
        <v>22</v>
      </c>
      <c r="G2238" s="1"/>
      <c r="H2238" s="7"/>
    </row>
    <row r="2239" spans="1:8" ht="12.5" x14ac:dyDescent="0.25">
      <c r="A2239" s="1">
        <v>121</v>
      </c>
      <c r="B2239" s="2">
        <v>41094</v>
      </c>
      <c r="C2239" s="4" t="s">
        <v>84</v>
      </c>
      <c r="D2239" s="1">
        <v>710</v>
      </c>
      <c r="E2239" s="1">
        <f>IFERROR(VALUE(UseTable[[#This Row],[LAB_VALUE]]),0)</f>
        <v>710</v>
      </c>
      <c r="G2239" s="1"/>
      <c r="H2239" s="7"/>
    </row>
    <row r="2240" spans="1:8" ht="12.5" x14ac:dyDescent="0.25">
      <c r="A2240" s="1">
        <v>121</v>
      </c>
      <c r="B2240" s="2">
        <v>41122</v>
      </c>
      <c r="C2240" s="4" t="s">
        <v>84</v>
      </c>
      <c r="D2240" s="1">
        <v>590</v>
      </c>
      <c r="E2240" s="1">
        <f>IFERROR(VALUE(UseTable[[#This Row],[LAB_VALUE]]),0)</f>
        <v>590</v>
      </c>
      <c r="G2240" s="1"/>
      <c r="H2240" s="7"/>
    </row>
    <row r="2241" spans="1:8" ht="12.5" x14ac:dyDescent="0.25">
      <c r="A2241" s="1">
        <v>121</v>
      </c>
      <c r="B2241" s="2">
        <v>41157</v>
      </c>
      <c r="C2241" s="4" t="s">
        <v>84</v>
      </c>
      <c r="D2241" s="1">
        <v>565</v>
      </c>
      <c r="E2241" s="1">
        <f>IFERROR(VALUE(UseTable[[#This Row],[LAB_VALUE]]),0)</f>
        <v>565</v>
      </c>
      <c r="G2241" s="1"/>
      <c r="H2241" s="7"/>
    </row>
    <row r="2242" spans="1:8" ht="12.5" x14ac:dyDescent="0.25">
      <c r="A2242" s="1">
        <v>121</v>
      </c>
      <c r="B2242" s="2">
        <v>41185</v>
      </c>
      <c r="C2242" s="4" t="s">
        <v>84</v>
      </c>
      <c r="D2242" s="1">
        <v>558</v>
      </c>
      <c r="E2242" s="1">
        <f>IFERROR(VALUE(UseTable[[#This Row],[LAB_VALUE]]),0)</f>
        <v>558</v>
      </c>
      <c r="G2242" s="1"/>
      <c r="H2242" s="7"/>
    </row>
    <row r="2243" spans="1:8" ht="12.5" x14ac:dyDescent="0.25">
      <c r="A2243" s="1">
        <v>121</v>
      </c>
      <c r="B2243" s="2">
        <v>41220</v>
      </c>
      <c r="C2243" s="4" t="s">
        <v>84</v>
      </c>
      <c r="D2243" s="1">
        <v>504</v>
      </c>
      <c r="E2243" s="1">
        <f>IFERROR(VALUE(UseTable[[#This Row],[LAB_VALUE]]),0)</f>
        <v>504</v>
      </c>
      <c r="G2243" s="1"/>
      <c r="H2243" s="7"/>
    </row>
    <row r="2244" spans="1:8" ht="12.5" x14ac:dyDescent="0.25">
      <c r="A2244" s="1">
        <v>121</v>
      </c>
      <c r="B2244" s="2">
        <v>41248</v>
      </c>
      <c r="C2244" s="4" t="s">
        <v>84</v>
      </c>
      <c r="D2244" s="1">
        <v>456</v>
      </c>
      <c r="E2244" s="1">
        <f>IFERROR(VALUE(UseTable[[#This Row],[LAB_VALUE]]),0)</f>
        <v>456</v>
      </c>
      <c r="G2244" s="1"/>
      <c r="H2244" s="7"/>
    </row>
    <row r="2245" spans="1:8" ht="12.5" x14ac:dyDescent="0.25">
      <c r="A2245" s="1">
        <v>121</v>
      </c>
      <c r="B2245" s="2">
        <v>41094</v>
      </c>
      <c r="C2245" s="4" t="s">
        <v>85</v>
      </c>
      <c r="D2245" s="1">
        <v>11.1</v>
      </c>
      <c r="E2245" s="1">
        <f>IFERROR(VALUE(UseTable[[#This Row],[LAB_VALUE]]),0)</f>
        <v>11.1</v>
      </c>
      <c r="G2245" s="1"/>
      <c r="H2245" s="7"/>
    </row>
    <row r="2246" spans="1:8" ht="12.5" x14ac:dyDescent="0.25">
      <c r="A2246" s="1">
        <v>121</v>
      </c>
      <c r="B2246" s="2">
        <v>41108</v>
      </c>
      <c r="C2246" s="4" t="s">
        <v>85</v>
      </c>
      <c r="D2246" s="1">
        <v>11.4</v>
      </c>
      <c r="E2246" s="1">
        <f>IFERROR(VALUE(UseTable[[#This Row],[LAB_VALUE]]),0)</f>
        <v>11.4</v>
      </c>
      <c r="G2246" s="1"/>
      <c r="H2246" s="7"/>
    </row>
    <row r="2247" spans="1:8" ht="12.5" x14ac:dyDescent="0.25">
      <c r="A2247" s="1">
        <v>121</v>
      </c>
      <c r="B2247" s="2">
        <v>41122</v>
      </c>
      <c r="C2247" s="4" t="s">
        <v>85</v>
      </c>
      <c r="D2247" s="1">
        <v>12.7</v>
      </c>
      <c r="E2247" s="1">
        <f>IFERROR(VALUE(UseTable[[#This Row],[LAB_VALUE]]),0)</f>
        <v>12.7</v>
      </c>
      <c r="G2247" s="1"/>
      <c r="H2247" s="7"/>
    </row>
    <row r="2248" spans="1:8" ht="12.5" x14ac:dyDescent="0.25">
      <c r="A2248" s="1">
        <v>121</v>
      </c>
      <c r="B2248" s="2">
        <v>41129</v>
      </c>
      <c r="C2248" s="4" t="s">
        <v>85</v>
      </c>
      <c r="D2248" s="1">
        <v>12.5</v>
      </c>
      <c r="E2248" s="1">
        <f>IFERROR(VALUE(UseTable[[#This Row],[LAB_VALUE]]),0)</f>
        <v>12.5</v>
      </c>
      <c r="G2248" s="1"/>
      <c r="H2248" s="7"/>
    </row>
    <row r="2249" spans="1:8" ht="12.5" x14ac:dyDescent="0.25">
      <c r="A2249" s="1">
        <v>121</v>
      </c>
      <c r="B2249" s="2">
        <v>41136</v>
      </c>
      <c r="C2249" s="4" t="s">
        <v>85</v>
      </c>
      <c r="D2249" s="1">
        <v>12.5</v>
      </c>
      <c r="E2249" s="1">
        <f>IFERROR(VALUE(UseTable[[#This Row],[LAB_VALUE]]),0)</f>
        <v>12.5</v>
      </c>
      <c r="G2249" s="1"/>
      <c r="H2249" s="7"/>
    </row>
    <row r="2250" spans="1:8" ht="12.5" x14ac:dyDescent="0.25">
      <c r="A2250" s="1">
        <v>121</v>
      </c>
      <c r="B2250" s="2">
        <v>41142</v>
      </c>
      <c r="C2250" s="4" t="s">
        <v>85</v>
      </c>
      <c r="D2250" s="1">
        <v>11.9</v>
      </c>
      <c r="E2250" s="1">
        <f>IFERROR(VALUE(UseTable[[#This Row],[LAB_VALUE]]),0)</f>
        <v>11.9</v>
      </c>
      <c r="G2250" s="1"/>
      <c r="H2250" s="7"/>
    </row>
    <row r="2251" spans="1:8" ht="12.5" x14ac:dyDescent="0.25">
      <c r="A2251" s="1">
        <v>121</v>
      </c>
      <c r="B2251" s="2">
        <v>41157</v>
      </c>
      <c r="C2251" s="4" t="s">
        <v>85</v>
      </c>
      <c r="D2251" s="1">
        <v>12.2</v>
      </c>
      <c r="E2251" s="1">
        <f>IFERROR(VALUE(UseTable[[#This Row],[LAB_VALUE]]),0)</f>
        <v>12.2</v>
      </c>
      <c r="G2251" s="1"/>
      <c r="H2251" s="7"/>
    </row>
    <row r="2252" spans="1:8" ht="12.5" x14ac:dyDescent="0.25">
      <c r="A2252" s="1">
        <v>121</v>
      </c>
      <c r="B2252" s="2">
        <v>41171</v>
      </c>
      <c r="C2252" s="4" t="s">
        <v>85</v>
      </c>
      <c r="D2252" s="1">
        <v>12.5</v>
      </c>
      <c r="E2252" s="1">
        <f>IFERROR(VALUE(UseTable[[#This Row],[LAB_VALUE]]),0)</f>
        <v>12.5</v>
      </c>
      <c r="G2252" s="1"/>
      <c r="H2252" s="7"/>
    </row>
    <row r="2253" spans="1:8" ht="12.5" x14ac:dyDescent="0.25">
      <c r="A2253" s="1">
        <v>121</v>
      </c>
      <c r="B2253" s="2">
        <v>41185</v>
      </c>
      <c r="C2253" s="4" t="s">
        <v>85</v>
      </c>
      <c r="D2253" s="1">
        <v>11.4</v>
      </c>
      <c r="E2253" s="1">
        <f>IFERROR(VALUE(UseTable[[#This Row],[LAB_VALUE]]),0)</f>
        <v>11.4</v>
      </c>
      <c r="G2253" s="1"/>
      <c r="H2253" s="7"/>
    </row>
    <row r="2254" spans="1:8" ht="12.5" x14ac:dyDescent="0.25">
      <c r="A2254" s="1">
        <v>121</v>
      </c>
      <c r="B2254" s="2">
        <v>41201</v>
      </c>
      <c r="C2254" s="4" t="s">
        <v>85</v>
      </c>
      <c r="D2254" s="1">
        <v>11.4</v>
      </c>
      <c r="E2254" s="1">
        <f>IFERROR(VALUE(UseTable[[#This Row],[LAB_VALUE]]),0)</f>
        <v>11.4</v>
      </c>
      <c r="G2254" s="1"/>
      <c r="H2254" s="7"/>
    </row>
    <row r="2255" spans="1:8" ht="12.5" x14ac:dyDescent="0.25">
      <c r="A2255" s="1">
        <v>121</v>
      </c>
      <c r="B2255" s="2">
        <v>41220</v>
      </c>
      <c r="C2255" s="4" t="s">
        <v>85</v>
      </c>
      <c r="D2255" s="1">
        <v>12</v>
      </c>
      <c r="E2255" s="1">
        <f>IFERROR(VALUE(UseTable[[#This Row],[LAB_VALUE]]),0)</f>
        <v>12</v>
      </c>
      <c r="G2255" s="1"/>
      <c r="H2255" s="7"/>
    </row>
    <row r="2256" spans="1:8" ht="12.5" x14ac:dyDescent="0.25">
      <c r="A2256" s="1">
        <v>121</v>
      </c>
      <c r="B2256" s="2">
        <v>41233</v>
      </c>
      <c r="C2256" s="4" t="s">
        <v>85</v>
      </c>
      <c r="D2256" s="1">
        <v>12.4</v>
      </c>
      <c r="E2256" s="1">
        <f>IFERROR(VALUE(UseTable[[#This Row],[LAB_VALUE]]),0)</f>
        <v>12.4</v>
      </c>
      <c r="G2256" s="1"/>
      <c r="H2256" s="7"/>
    </row>
    <row r="2257" spans="1:8" ht="12.5" x14ac:dyDescent="0.25">
      <c r="A2257" s="1">
        <v>121</v>
      </c>
      <c r="B2257" s="2">
        <v>41248</v>
      </c>
      <c r="C2257" s="4" t="s">
        <v>85</v>
      </c>
      <c r="D2257" s="1">
        <v>11.3</v>
      </c>
      <c r="E2257" s="1">
        <f>IFERROR(VALUE(UseTable[[#This Row],[LAB_VALUE]]),0)</f>
        <v>11.3</v>
      </c>
      <c r="G2257" s="1"/>
      <c r="H2257" s="7"/>
    </row>
    <row r="2258" spans="1:8" ht="12.5" x14ac:dyDescent="0.25">
      <c r="A2258" s="1">
        <v>121</v>
      </c>
      <c r="B2258" s="2">
        <v>41094</v>
      </c>
      <c r="C2258" s="4" t="s">
        <v>86</v>
      </c>
      <c r="D2258" s="1">
        <v>26</v>
      </c>
      <c r="E2258" s="1">
        <f>IFERROR(VALUE(UseTable[[#This Row],[LAB_VALUE]]),0)</f>
        <v>26</v>
      </c>
      <c r="G2258" s="1"/>
      <c r="H2258" s="7"/>
    </row>
    <row r="2259" spans="1:8" ht="12.5" x14ac:dyDescent="0.25">
      <c r="A2259" s="1">
        <v>121</v>
      </c>
      <c r="B2259" s="2">
        <v>41122</v>
      </c>
      <c r="C2259" s="4" t="s">
        <v>86</v>
      </c>
      <c r="D2259" s="1">
        <v>27</v>
      </c>
      <c r="E2259" s="1">
        <f>IFERROR(VALUE(UseTable[[#This Row],[LAB_VALUE]]),0)</f>
        <v>27</v>
      </c>
      <c r="G2259" s="1"/>
      <c r="H2259" s="7"/>
    </row>
    <row r="2260" spans="1:8" ht="12.5" x14ac:dyDescent="0.25">
      <c r="A2260" s="1">
        <v>121</v>
      </c>
      <c r="B2260" s="2">
        <v>41157</v>
      </c>
      <c r="C2260" s="4" t="s">
        <v>86</v>
      </c>
      <c r="D2260" s="1">
        <v>29</v>
      </c>
      <c r="E2260" s="1">
        <f>IFERROR(VALUE(UseTable[[#This Row],[LAB_VALUE]]),0)</f>
        <v>29</v>
      </c>
      <c r="G2260" s="1"/>
      <c r="H2260" s="7"/>
    </row>
    <row r="2261" spans="1:8" ht="12.5" x14ac:dyDescent="0.25">
      <c r="A2261" s="1">
        <v>121</v>
      </c>
      <c r="B2261" s="2">
        <v>41185</v>
      </c>
      <c r="C2261" s="4" t="s">
        <v>86</v>
      </c>
      <c r="D2261" s="1">
        <v>21</v>
      </c>
      <c r="E2261" s="1">
        <f>IFERROR(VALUE(UseTable[[#This Row],[LAB_VALUE]]),0)</f>
        <v>21</v>
      </c>
      <c r="G2261" s="1"/>
      <c r="H2261" s="7"/>
    </row>
    <row r="2262" spans="1:8" ht="12.5" x14ac:dyDescent="0.25">
      <c r="A2262" s="1">
        <v>121</v>
      </c>
      <c r="B2262" s="2">
        <v>41220</v>
      </c>
      <c r="C2262" s="4" t="s">
        <v>86</v>
      </c>
      <c r="D2262" s="1">
        <v>28</v>
      </c>
      <c r="E2262" s="1">
        <f>IFERROR(VALUE(UseTable[[#This Row],[LAB_VALUE]]),0)</f>
        <v>28</v>
      </c>
      <c r="G2262" s="1"/>
      <c r="H2262" s="7"/>
    </row>
    <row r="2263" spans="1:8" ht="12.5" x14ac:dyDescent="0.25">
      <c r="A2263" s="1">
        <v>121</v>
      </c>
      <c r="B2263" s="2">
        <v>41248</v>
      </c>
      <c r="C2263" s="4" t="s">
        <v>86</v>
      </c>
      <c r="D2263" s="1">
        <v>24</v>
      </c>
      <c r="E2263" s="1">
        <f>IFERROR(VALUE(UseTable[[#This Row],[LAB_VALUE]]),0)</f>
        <v>24</v>
      </c>
      <c r="G2263" s="1"/>
      <c r="H2263" s="7"/>
    </row>
    <row r="2264" spans="1:8" ht="12.5" x14ac:dyDescent="0.25">
      <c r="A2264" s="1">
        <v>122</v>
      </c>
      <c r="B2264" s="2">
        <v>41099</v>
      </c>
      <c r="C2264" s="4" t="s">
        <v>84</v>
      </c>
      <c r="D2264" s="1">
        <v>841</v>
      </c>
      <c r="E2264" s="1">
        <f>IFERROR(VALUE(UseTable[[#This Row],[LAB_VALUE]]),0)</f>
        <v>841</v>
      </c>
      <c r="G2264" s="1"/>
      <c r="H2264" s="7"/>
    </row>
    <row r="2265" spans="1:8" ht="12.5" x14ac:dyDescent="0.25">
      <c r="A2265" s="1">
        <v>122</v>
      </c>
      <c r="B2265" s="2">
        <v>41122</v>
      </c>
      <c r="C2265" s="4" t="s">
        <v>84</v>
      </c>
      <c r="D2265" s="1">
        <v>302</v>
      </c>
      <c r="E2265" s="1">
        <f>IFERROR(VALUE(UseTable[[#This Row],[LAB_VALUE]]),0)</f>
        <v>302</v>
      </c>
      <c r="G2265" s="1"/>
      <c r="H2265" s="7"/>
    </row>
    <row r="2266" spans="1:8" ht="12.5" x14ac:dyDescent="0.25">
      <c r="A2266" s="1">
        <v>122</v>
      </c>
      <c r="B2266" s="2">
        <v>41185</v>
      </c>
      <c r="C2266" s="4" t="s">
        <v>84</v>
      </c>
      <c r="D2266" s="1">
        <v>908</v>
      </c>
      <c r="E2266" s="1">
        <f>IFERROR(VALUE(UseTable[[#This Row],[LAB_VALUE]]),0)</f>
        <v>908</v>
      </c>
      <c r="G2266" s="1"/>
      <c r="H2266" s="7"/>
    </row>
    <row r="2267" spans="1:8" ht="12.5" x14ac:dyDescent="0.25">
      <c r="A2267" s="1">
        <v>122</v>
      </c>
      <c r="B2267" s="2">
        <v>41220</v>
      </c>
      <c r="C2267" s="4" t="s">
        <v>84</v>
      </c>
      <c r="D2267" s="1">
        <v>744</v>
      </c>
      <c r="E2267" s="1">
        <f>IFERROR(VALUE(UseTable[[#This Row],[LAB_VALUE]]),0)</f>
        <v>744</v>
      </c>
      <c r="G2267" s="1"/>
      <c r="H2267" s="7"/>
    </row>
    <row r="2268" spans="1:8" ht="12.5" x14ac:dyDescent="0.25">
      <c r="A2268" s="1">
        <v>122</v>
      </c>
      <c r="B2268" s="2">
        <v>41099</v>
      </c>
      <c r="C2268" s="4" t="s">
        <v>85</v>
      </c>
      <c r="D2268" s="1">
        <v>10.8</v>
      </c>
      <c r="E2268" s="1">
        <f>IFERROR(VALUE(UseTable[[#This Row],[LAB_VALUE]]),0)</f>
        <v>10.8</v>
      </c>
      <c r="G2268" s="1"/>
      <c r="H2268" s="7"/>
    </row>
    <row r="2269" spans="1:8" ht="12.5" x14ac:dyDescent="0.25">
      <c r="A2269" s="1">
        <v>122</v>
      </c>
      <c r="B2269" s="2">
        <v>41108</v>
      </c>
      <c r="C2269" s="4" t="s">
        <v>85</v>
      </c>
      <c r="D2269" s="1">
        <v>11.1</v>
      </c>
      <c r="E2269" s="1">
        <f>IFERROR(VALUE(UseTable[[#This Row],[LAB_VALUE]]),0)</f>
        <v>11.1</v>
      </c>
      <c r="G2269" s="1"/>
      <c r="H2269" s="7"/>
    </row>
    <row r="2270" spans="1:8" ht="12.5" x14ac:dyDescent="0.25">
      <c r="A2270" s="1">
        <v>122</v>
      </c>
      <c r="B2270" s="2">
        <v>41122</v>
      </c>
      <c r="C2270" s="4" t="s">
        <v>85</v>
      </c>
      <c r="D2270" s="1">
        <v>12.3</v>
      </c>
      <c r="E2270" s="1">
        <f>IFERROR(VALUE(UseTable[[#This Row],[LAB_VALUE]]),0)</f>
        <v>12.3</v>
      </c>
      <c r="G2270" s="1"/>
      <c r="H2270" s="7"/>
    </row>
    <row r="2271" spans="1:8" ht="12.5" x14ac:dyDescent="0.25">
      <c r="A2271" s="1">
        <v>122</v>
      </c>
      <c r="B2271" s="2">
        <v>41138</v>
      </c>
      <c r="C2271" s="4" t="s">
        <v>85</v>
      </c>
      <c r="D2271" s="1">
        <v>13</v>
      </c>
      <c r="E2271" s="1">
        <f>IFERROR(VALUE(UseTable[[#This Row],[LAB_VALUE]]),0)</f>
        <v>13</v>
      </c>
      <c r="G2271" s="1"/>
      <c r="H2271" s="7"/>
    </row>
    <row r="2272" spans="1:8" ht="12.5" x14ac:dyDescent="0.25">
      <c r="A2272" s="1">
        <v>122</v>
      </c>
      <c r="B2272" s="2">
        <v>41152</v>
      </c>
      <c r="C2272" s="4" t="s">
        <v>85</v>
      </c>
      <c r="D2272" s="1">
        <v>11</v>
      </c>
      <c r="E2272" s="1">
        <f>IFERROR(VALUE(UseTable[[#This Row],[LAB_VALUE]]),0)</f>
        <v>11</v>
      </c>
      <c r="G2272" s="1"/>
      <c r="H2272" s="7"/>
    </row>
    <row r="2273" spans="1:8" ht="12.5" x14ac:dyDescent="0.25">
      <c r="A2273" s="1">
        <v>122</v>
      </c>
      <c r="B2273" s="2">
        <v>41155</v>
      </c>
      <c r="C2273" s="4" t="s">
        <v>85</v>
      </c>
      <c r="D2273" s="1">
        <v>10.3</v>
      </c>
      <c r="E2273" s="1">
        <f>IFERROR(VALUE(UseTable[[#This Row],[LAB_VALUE]]),0)</f>
        <v>10.3</v>
      </c>
      <c r="G2273" s="1"/>
      <c r="H2273" s="7"/>
    </row>
    <row r="2274" spans="1:8" ht="12.5" x14ac:dyDescent="0.25">
      <c r="A2274" s="1">
        <v>122</v>
      </c>
      <c r="B2274" s="2">
        <v>41169</v>
      </c>
      <c r="C2274" s="4" t="s">
        <v>85</v>
      </c>
      <c r="D2274" s="1">
        <v>11.2</v>
      </c>
      <c r="E2274" s="1">
        <f>IFERROR(VALUE(UseTable[[#This Row],[LAB_VALUE]]),0)</f>
        <v>11.2</v>
      </c>
      <c r="G2274" s="1"/>
      <c r="H2274" s="7"/>
    </row>
    <row r="2275" spans="1:8" ht="12.5" x14ac:dyDescent="0.25">
      <c r="A2275" s="1">
        <v>122</v>
      </c>
      <c r="B2275" s="2">
        <v>41171</v>
      </c>
      <c r="C2275" s="4" t="s">
        <v>85</v>
      </c>
      <c r="D2275" s="1">
        <v>12.1</v>
      </c>
      <c r="E2275" s="1">
        <f>IFERROR(VALUE(UseTable[[#This Row],[LAB_VALUE]]),0)</f>
        <v>12.1</v>
      </c>
      <c r="G2275" s="1"/>
      <c r="H2275" s="7"/>
    </row>
    <row r="2276" spans="1:8" ht="12.5" x14ac:dyDescent="0.25">
      <c r="A2276" s="1">
        <v>122</v>
      </c>
      <c r="B2276" s="2">
        <v>41183</v>
      </c>
      <c r="C2276" s="4" t="s">
        <v>85</v>
      </c>
      <c r="D2276" s="1">
        <v>12.4</v>
      </c>
      <c r="E2276" s="1">
        <f>IFERROR(VALUE(UseTable[[#This Row],[LAB_VALUE]]),0)</f>
        <v>12.4</v>
      </c>
      <c r="G2276" s="1"/>
      <c r="H2276" s="7"/>
    </row>
    <row r="2277" spans="1:8" ht="12.5" x14ac:dyDescent="0.25">
      <c r="A2277" s="1">
        <v>122</v>
      </c>
      <c r="B2277" s="2">
        <v>41185</v>
      </c>
      <c r="C2277" s="4" t="s">
        <v>85</v>
      </c>
      <c r="D2277" s="1">
        <v>11.6</v>
      </c>
      <c r="E2277" s="1">
        <f>IFERROR(VALUE(UseTable[[#This Row],[LAB_VALUE]]),0)</f>
        <v>11.6</v>
      </c>
      <c r="G2277" s="1"/>
      <c r="H2277" s="7"/>
    </row>
    <row r="2278" spans="1:8" ht="12.5" x14ac:dyDescent="0.25">
      <c r="A2278" s="1">
        <v>122</v>
      </c>
      <c r="B2278" s="2">
        <v>41199</v>
      </c>
      <c r="C2278" s="4" t="s">
        <v>85</v>
      </c>
      <c r="D2278" s="1">
        <v>12.6</v>
      </c>
      <c r="E2278" s="1">
        <f>IFERROR(VALUE(UseTable[[#This Row],[LAB_VALUE]]),0)</f>
        <v>12.6</v>
      </c>
      <c r="G2278" s="1"/>
      <c r="H2278" s="7"/>
    </row>
    <row r="2279" spans="1:8" ht="12.5" x14ac:dyDescent="0.25">
      <c r="A2279" s="1">
        <v>122</v>
      </c>
      <c r="B2279" s="2">
        <v>41220</v>
      </c>
      <c r="C2279" s="4" t="s">
        <v>85</v>
      </c>
      <c r="D2279" s="1">
        <v>11.4</v>
      </c>
      <c r="E2279" s="1">
        <f>IFERROR(VALUE(UseTable[[#This Row],[LAB_VALUE]]),0)</f>
        <v>11.4</v>
      </c>
      <c r="G2279" s="1"/>
      <c r="H2279" s="7"/>
    </row>
    <row r="2280" spans="1:8" ht="12.5" x14ac:dyDescent="0.25">
      <c r="A2280" s="1">
        <v>122</v>
      </c>
      <c r="B2280" s="2">
        <v>41233</v>
      </c>
      <c r="C2280" s="4" t="s">
        <v>85</v>
      </c>
      <c r="D2280" s="1">
        <v>11.9</v>
      </c>
      <c r="E2280" s="1">
        <f>IFERROR(VALUE(UseTable[[#This Row],[LAB_VALUE]]),0)</f>
        <v>11.9</v>
      </c>
      <c r="G2280" s="1"/>
      <c r="H2280" s="7"/>
    </row>
    <row r="2281" spans="1:8" ht="12.5" x14ac:dyDescent="0.25">
      <c r="A2281" s="1">
        <v>122</v>
      </c>
      <c r="B2281" s="2">
        <v>41099</v>
      </c>
      <c r="C2281" s="4" t="s">
        <v>86</v>
      </c>
      <c r="D2281" s="1">
        <v>74</v>
      </c>
      <c r="E2281" s="1">
        <f>IFERROR(VALUE(UseTable[[#This Row],[LAB_VALUE]]),0)</f>
        <v>74</v>
      </c>
      <c r="G2281" s="1"/>
      <c r="H2281" s="7"/>
    </row>
    <row r="2282" spans="1:8" ht="12.5" x14ac:dyDescent="0.25">
      <c r="A2282" s="1">
        <v>122</v>
      </c>
      <c r="B2282" s="2">
        <v>41122</v>
      </c>
      <c r="C2282" s="4" t="s">
        <v>86</v>
      </c>
      <c r="D2282" s="1">
        <v>29</v>
      </c>
      <c r="E2282" s="1">
        <f>IFERROR(VALUE(UseTable[[#This Row],[LAB_VALUE]]),0)</f>
        <v>29</v>
      </c>
      <c r="G2282" s="1"/>
      <c r="H2282" s="7"/>
    </row>
    <row r="2283" spans="1:8" ht="12.5" x14ac:dyDescent="0.25">
      <c r="A2283" s="1">
        <v>122</v>
      </c>
      <c r="B2283" s="2">
        <v>41155</v>
      </c>
      <c r="C2283" s="4" t="s">
        <v>86</v>
      </c>
      <c r="D2283" s="1">
        <v>40</v>
      </c>
      <c r="E2283" s="1">
        <f>IFERROR(VALUE(UseTable[[#This Row],[LAB_VALUE]]),0)</f>
        <v>40</v>
      </c>
      <c r="G2283" s="1"/>
      <c r="H2283" s="7"/>
    </row>
    <row r="2284" spans="1:8" ht="12.5" x14ac:dyDescent="0.25">
      <c r="A2284" s="1">
        <v>122</v>
      </c>
      <c r="B2284" s="2">
        <v>41185</v>
      </c>
      <c r="C2284" s="4" t="s">
        <v>86</v>
      </c>
      <c r="D2284" s="1">
        <v>21</v>
      </c>
      <c r="E2284" s="1">
        <f>IFERROR(VALUE(UseTable[[#This Row],[LAB_VALUE]]),0)</f>
        <v>21</v>
      </c>
      <c r="G2284" s="1"/>
      <c r="H2284" s="7"/>
    </row>
    <row r="2285" spans="1:8" ht="12.5" x14ac:dyDescent="0.25">
      <c r="A2285" s="1">
        <v>122</v>
      </c>
      <c r="B2285" s="2">
        <v>41220</v>
      </c>
      <c r="C2285" s="4" t="s">
        <v>86</v>
      </c>
      <c r="D2285" s="1">
        <v>53</v>
      </c>
      <c r="E2285" s="1">
        <f>IFERROR(VALUE(UseTable[[#This Row],[LAB_VALUE]]),0)</f>
        <v>53</v>
      </c>
      <c r="G2285" s="1"/>
      <c r="H2285" s="7"/>
    </row>
    <row r="2286" spans="1:8" ht="12.5" x14ac:dyDescent="0.25">
      <c r="A2286" s="1">
        <v>123</v>
      </c>
      <c r="B2286" s="2">
        <v>41167</v>
      </c>
      <c r="C2286" s="4" t="s">
        <v>84</v>
      </c>
      <c r="D2286" s="1">
        <v>343</v>
      </c>
      <c r="E2286" s="1">
        <f>IFERROR(VALUE(UseTable[[#This Row],[LAB_VALUE]]),0)</f>
        <v>343</v>
      </c>
      <c r="G2286" s="1"/>
      <c r="H2286" s="7"/>
    </row>
    <row r="2287" spans="1:8" ht="12.5" x14ac:dyDescent="0.25">
      <c r="A2287" s="1">
        <v>123</v>
      </c>
      <c r="B2287" s="2">
        <v>41186</v>
      </c>
      <c r="C2287" s="4" t="s">
        <v>84</v>
      </c>
      <c r="D2287" s="1">
        <v>234</v>
      </c>
      <c r="E2287" s="1">
        <f>IFERROR(VALUE(UseTable[[#This Row],[LAB_VALUE]]),0)</f>
        <v>234</v>
      </c>
      <c r="G2287" s="1"/>
      <c r="H2287" s="7"/>
    </row>
    <row r="2288" spans="1:8" ht="12.5" x14ac:dyDescent="0.25">
      <c r="A2288" s="1">
        <v>123</v>
      </c>
      <c r="B2288" s="2">
        <v>41221</v>
      </c>
      <c r="C2288" s="4" t="s">
        <v>84</v>
      </c>
      <c r="D2288" s="1">
        <v>537</v>
      </c>
      <c r="E2288" s="1">
        <f>IFERROR(VALUE(UseTable[[#This Row],[LAB_VALUE]]),0)</f>
        <v>537</v>
      </c>
      <c r="G2288" s="1"/>
      <c r="H2288" s="7"/>
    </row>
    <row r="2289" spans="1:8" ht="12.5" x14ac:dyDescent="0.25">
      <c r="A2289" s="1">
        <v>123</v>
      </c>
      <c r="B2289" s="2">
        <v>41167</v>
      </c>
      <c r="C2289" s="4" t="s">
        <v>85</v>
      </c>
      <c r="D2289" s="1">
        <v>9.8000000000000007</v>
      </c>
      <c r="E2289" s="1">
        <f>IFERROR(VALUE(UseTable[[#This Row],[LAB_VALUE]]),0)</f>
        <v>9.8000000000000007</v>
      </c>
      <c r="G2289" s="1"/>
      <c r="H2289" s="7"/>
    </row>
    <row r="2290" spans="1:8" ht="12.5" x14ac:dyDescent="0.25">
      <c r="A2290" s="1">
        <v>123</v>
      </c>
      <c r="B2290" s="2">
        <v>41172</v>
      </c>
      <c r="C2290" s="4" t="s">
        <v>85</v>
      </c>
      <c r="D2290" s="1">
        <v>10.3</v>
      </c>
      <c r="E2290" s="1">
        <f>IFERROR(VALUE(UseTable[[#This Row],[LAB_VALUE]]),0)</f>
        <v>10.3</v>
      </c>
      <c r="G2290" s="1"/>
      <c r="H2290" s="7"/>
    </row>
    <row r="2291" spans="1:8" ht="12.5" x14ac:dyDescent="0.25">
      <c r="A2291" s="1">
        <v>123</v>
      </c>
      <c r="B2291" s="2">
        <v>41186</v>
      </c>
      <c r="C2291" s="4" t="s">
        <v>85</v>
      </c>
      <c r="D2291" s="1">
        <v>11.4</v>
      </c>
      <c r="E2291" s="1">
        <f>IFERROR(VALUE(UseTable[[#This Row],[LAB_VALUE]]),0)</f>
        <v>11.4</v>
      </c>
      <c r="G2291" s="1"/>
      <c r="H2291" s="7"/>
    </row>
    <row r="2292" spans="1:8" ht="12.5" x14ac:dyDescent="0.25">
      <c r="A2292" s="1">
        <v>123</v>
      </c>
      <c r="B2292" s="2">
        <v>41200</v>
      </c>
      <c r="C2292" s="4" t="s">
        <v>85</v>
      </c>
      <c r="D2292" s="1">
        <v>11.4</v>
      </c>
      <c r="E2292" s="1">
        <f>IFERROR(VALUE(UseTable[[#This Row],[LAB_VALUE]]),0)</f>
        <v>11.4</v>
      </c>
      <c r="G2292" s="1"/>
      <c r="H2292" s="7"/>
    </row>
    <row r="2293" spans="1:8" ht="12.5" x14ac:dyDescent="0.25">
      <c r="A2293" s="1">
        <v>123</v>
      </c>
      <c r="B2293" s="2">
        <v>41221</v>
      </c>
      <c r="C2293" s="4" t="s">
        <v>85</v>
      </c>
      <c r="D2293" s="1">
        <v>11.1</v>
      </c>
      <c r="E2293" s="1">
        <f>IFERROR(VALUE(UseTable[[#This Row],[LAB_VALUE]]),0)</f>
        <v>11.1</v>
      </c>
      <c r="G2293" s="1"/>
      <c r="H2293" s="7"/>
    </row>
    <row r="2294" spans="1:8" ht="12.5" x14ac:dyDescent="0.25">
      <c r="A2294" s="1">
        <v>123</v>
      </c>
      <c r="B2294" s="2">
        <v>41232</v>
      </c>
      <c r="C2294" s="4" t="s">
        <v>85</v>
      </c>
      <c r="D2294" s="1">
        <v>10.7</v>
      </c>
      <c r="E2294" s="1">
        <f>IFERROR(VALUE(UseTable[[#This Row],[LAB_VALUE]]),0)</f>
        <v>10.7</v>
      </c>
      <c r="G2294" s="1"/>
      <c r="H2294" s="7"/>
    </row>
    <row r="2295" spans="1:8" ht="12.5" x14ac:dyDescent="0.25">
      <c r="A2295" s="1">
        <v>123</v>
      </c>
      <c r="B2295" s="2">
        <v>41167</v>
      </c>
      <c r="C2295" s="4" t="s">
        <v>86</v>
      </c>
      <c r="D2295" s="1">
        <v>4</v>
      </c>
      <c r="E2295" s="1">
        <f>IFERROR(VALUE(UseTable[[#This Row],[LAB_VALUE]]),0)</f>
        <v>4</v>
      </c>
      <c r="G2295" s="1"/>
      <c r="H2295" s="7"/>
    </row>
    <row r="2296" spans="1:8" ht="12.5" x14ac:dyDescent="0.25">
      <c r="A2296" s="1">
        <v>123</v>
      </c>
      <c r="B2296" s="2">
        <v>41186</v>
      </c>
      <c r="C2296" s="4" t="s">
        <v>86</v>
      </c>
      <c r="D2296" s="1">
        <v>11</v>
      </c>
      <c r="E2296" s="1">
        <f>IFERROR(VALUE(UseTable[[#This Row],[LAB_VALUE]]),0)</f>
        <v>11</v>
      </c>
      <c r="G2296" s="1"/>
      <c r="H2296" s="7"/>
    </row>
    <row r="2297" spans="1:8" ht="12.5" x14ac:dyDescent="0.25">
      <c r="A2297" s="1">
        <v>123</v>
      </c>
      <c r="B2297" s="2">
        <v>41221</v>
      </c>
      <c r="C2297" s="4" t="s">
        <v>86</v>
      </c>
      <c r="D2297" s="1">
        <v>18</v>
      </c>
      <c r="E2297" s="1">
        <f>IFERROR(VALUE(UseTable[[#This Row],[LAB_VALUE]]),0)</f>
        <v>18</v>
      </c>
      <c r="G2297" s="1"/>
      <c r="H2297" s="7"/>
    </row>
    <row r="2298" spans="1:8" ht="12.5" x14ac:dyDescent="0.25">
      <c r="A2298" s="1" t="e">
        <v>#N/A</v>
      </c>
      <c r="B2298" s="2">
        <v>41228</v>
      </c>
      <c r="C2298" s="4" t="s">
        <v>84</v>
      </c>
      <c r="D2298" s="1">
        <v>211</v>
      </c>
      <c r="E2298" s="1">
        <f>IFERROR(VALUE(UseTable[[#This Row],[LAB_VALUE]]),0)</f>
        <v>211</v>
      </c>
      <c r="G2298" s="1"/>
      <c r="H2298" s="7"/>
    </row>
    <row r="2299" spans="1:8" ht="12.5" x14ac:dyDescent="0.25">
      <c r="A2299" s="1" t="e">
        <v>#N/A</v>
      </c>
      <c r="B2299" s="2">
        <v>41228</v>
      </c>
      <c r="C2299" s="4" t="s">
        <v>85</v>
      </c>
      <c r="D2299" s="1">
        <v>8.6</v>
      </c>
      <c r="E2299" s="1">
        <f>IFERROR(VALUE(UseTable[[#This Row],[LAB_VALUE]]),0)</f>
        <v>8.6</v>
      </c>
      <c r="G2299" s="1"/>
      <c r="H2299" s="7"/>
    </row>
    <row r="2300" spans="1:8" ht="12.5" x14ac:dyDescent="0.25">
      <c r="A2300" s="1" t="e">
        <v>#N/A</v>
      </c>
      <c r="B2300" s="2">
        <v>41232</v>
      </c>
      <c r="C2300" s="4" t="s">
        <v>85</v>
      </c>
      <c r="D2300" s="1">
        <v>8.1999999999999993</v>
      </c>
      <c r="E2300" s="1">
        <f>IFERROR(VALUE(UseTable[[#This Row],[LAB_VALUE]]),0)</f>
        <v>8.1999999999999993</v>
      </c>
      <c r="G2300" s="1"/>
      <c r="H2300" s="7"/>
    </row>
    <row r="2301" spans="1:8" ht="12.5" x14ac:dyDescent="0.25">
      <c r="A2301" s="1" t="e">
        <v>#N/A</v>
      </c>
      <c r="B2301" s="2">
        <v>41228</v>
      </c>
      <c r="C2301" s="4" t="s">
        <v>86</v>
      </c>
      <c r="D2301" s="1">
        <v>12</v>
      </c>
      <c r="E2301" s="1">
        <f>IFERROR(VALUE(UseTable[[#This Row],[LAB_VALUE]]),0)</f>
        <v>12</v>
      </c>
      <c r="G2301" s="1"/>
      <c r="H2301" s="7"/>
    </row>
    <row r="2302" spans="1:8" ht="12.5" x14ac:dyDescent="0.25">
      <c r="A2302" s="1">
        <v>125</v>
      </c>
      <c r="B2302" s="2">
        <v>41095</v>
      </c>
      <c r="C2302" s="4" t="s">
        <v>84</v>
      </c>
      <c r="D2302" s="1">
        <v>223</v>
      </c>
      <c r="E2302" s="1">
        <f>IFERROR(VALUE(UseTable[[#This Row],[LAB_VALUE]]),0)</f>
        <v>223</v>
      </c>
      <c r="G2302" s="1"/>
      <c r="H2302" s="7"/>
    </row>
    <row r="2303" spans="1:8" ht="12.5" x14ac:dyDescent="0.25">
      <c r="A2303" s="1">
        <v>125</v>
      </c>
      <c r="B2303" s="2">
        <v>41123</v>
      </c>
      <c r="C2303" s="4" t="s">
        <v>84</v>
      </c>
      <c r="D2303" s="1">
        <v>78</v>
      </c>
      <c r="E2303" s="1">
        <f>IFERROR(VALUE(UseTable[[#This Row],[LAB_VALUE]]),0)</f>
        <v>78</v>
      </c>
      <c r="G2303" s="1"/>
      <c r="H2303" s="7"/>
    </row>
    <row r="2304" spans="1:8" ht="12.5" x14ac:dyDescent="0.25">
      <c r="A2304" s="1">
        <v>125</v>
      </c>
      <c r="B2304" s="2">
        <v>41156</v>
      </c>
      <c r="C2304" s="4" t="s">
        <v>84</v>
      </c>
      <c r="D2304" s="1">
        <v>67</v>
      </c>
      <c r="E2304" s="1">
        <f>IFERROR(VALUE(UseTable[[#This Row],[LAB_VALUE]]),0)</f>
        <v>67</v>
      </c>
      <c r="G2304" s="1"/>
      <c r="H2304" s="7"/>
    </row>
    <row r="2305" spans="1:8" ht="12.5" x14ac:dyDescent="0.25">
      <c r="A2305" s="1">
        <v>125</v>
      </c>
      <c r="B2305" s="2">
        <v>41186</v>
      </c>
      <c r="C2305" s="4" t="s">
        <v>84</v>
      </c>
      <c r="D2305" s="1">
        <v>164</v>
      </c>
      <c r="E2305" s="1">
        <f>IFERROR(VALUE(UseTable[[#This Row],[LAB_VALUE]]),0)</f>
        <v>164</v>
      </c>
      <c r="G2305" s="1"/>
      <c r="H2305" s="7"/>
    </row>
    <row r="2306" spans="1:8" ht="12.5" x14ac:dyDescent="0.25">
      <c r="A2306" s="1">
        <v>125</v>
      </c>
      <c r="B2306" s="2">
        <v>41221</v>
      </c>
      <c r="C2306" s="4" t="s">
        <v>84</v>
      </c>
      <c r="D2306" s="1">
        <v>31</v>
      </c>
      <c r="E2306" s="1">
        <f>IFERROR(VALUE(UseTable[[#This Row],[LAB_VALUE]]),0)</f>
        <v>31</v>
      </c>
      <c r="G2306" s="1"/>
      <c r="H2306" s="7"/>
    </row>
    <row r="2307" spans="1:8" ht="12.5" x14ac:dyDescent="0.25">
      <c r="A2307" s="1">
        <v>125</v>
      </c>
      <c r="B2307" s="2">
        <v>41095</v>
      </c>
      <c r="C2307" s="4" t="s">
        <v>85</v>
      </c>
      <c r="D2307" s="1">
        <v>10.6</v>
      </c>
      <c r="E2307" s="1">
        <f>IFERROR(VALUE(UseTable[[#This Row],[LAB_VALUE]]),0)</f>
        <v>10.6</v>
      </c>
      <c r="G2307" s="1"/>
      <c r="H2307" s="7"/>
    </row>
    <row r="2308" spans="1:8" ht="12.5" x14ac:dyDescent="0.25">
      <c r="A2308" s="1">
        <v>125</v>
      </c>
      <c r="B2308" s="2">
        <v>41109</v>
      </c>
      <c r="C2308" s="4" t="s">
        <v>85</v>
      </c>
      <c r="D2308" s="1">
        <v>8.6</v>
      </c>
      <c r="E2308" s="1">
        <f>IFERROR(VALUE(UseTable[[#This Row],[LAB_VALUE]]),0)</f>
        <v>8.6</v>
      </c>
      <c r="G2308" s="1"/>
      <c r="H2308" s="7"/>
    </row>
    <row r="2309" spans="1:8" ht="12.5" x14ac:dyDescent="0.25">
      <c r="A2309" s="1">
        <v>125</v>
      </c>
      <c r="B2309" s="2">
        <v>41111</v>
      </c>
      <c r="C2309" s="4" t="s">
        <v>85</v>
      </c>
      <c r="D2309" s="1">
        <v>8.8000000000000007</v>
      </c>
      <c r="E2309" s="1">
        <f>IFERROR(VALUE(UseTable[[#This Row],[LAB_VALUE]]),0)</f>
        <v>8.8000000000000007</v>
      </c>
      <c r="G2309" s="1"/>
      <c r="H2309" s="7"/>
    </row>
    <row r="2310" spans="1:8" ht="12.5" x14ac:dyDescent="0.25">
      <c r="A2310" s="1">
        <v>125</v>
      </c>
      <c r="B2310" s="2">
        <v>41123</v>
      </c>
      <c r="C2310" s="4" t="s">
        <v>85</v>
      </c>
      <c r="D2310" s="1">
        <v>7.7</v>
      </c>
      <c r="E2310" s="1">
        <f>IFERROR(VALUE(UseTable[[#This Row],[LAB_VALUE]]),0)</f>
        <v>7.7</v>
      </c>
      <c r="G2310" s="1"/>
      <c r="H2310" s="7"/>
    </row>
    <row r="2311" spans="1:8" ht="12.5" x14ac:dyDescent="0.25">
      <c r="A2311" s="1">
        <v>125</v>
      </c>
      <c r="B2311" s="2">
        <v>41137</v>
      </c>
      <c r="C2311" s="4" t="s">
        <v>85</v>
      </c>
      <c r="D2311" s="1">
        <v>9.3000000000000007</v>
      </c>
      <c r="E2311" s="1">
        <f>IFERROR(VALUE(UseTable[[#This Row],[LAB_VALUE]]),0)</f>
        <v>9.3000000000000007</v>
      </c>
      <c r="G2311" s="1"/>
      <c r="H2311" s="7"/>
    </row>
    <row r="2312" spans="1:8" ht="12.5" x14ac:dyDescent="0.25">
      <c r="A2312" s="1">
        <v>125</v>
      </c>
      <c r="B2312" s="2">
        <v>41156</v>
      </c>
      <c r="C2312" s="4" t="s">
        <v>85</v>
      </c>
      <c r="D2312" s="1">
        <v>8.6</v>
      </c>
      <c r="E2312" s="1">
        <f>IFERROR(VALUE(UseTable[[#This Row],[LAB_VALUE]]),0)</f>
        <v>8.6</v>
      </c>
      <c r="G2312" s="1"/>
      <c r="H2312" s="7"/>
    </row>
    <row r="2313" spans="1:8" ht="12.5" x14ac:dyDescent="0.25">
      <c r="A2313" s="1">
        <v>125</v>
      </c>
      <c r="B2313" s="2">
        <v>41172</v>
      </c>
      <c r="C2313" s="4" t="s">
        <v>85</v>
      </c>
      <c r="D2313" s="1">
        <v>9.4</v>
      </c>
      <c r="E2313" s="1">
        <f>IFERROR(VALUE(UseTable[[#This Row],[LAB_VALUE]]),0)</f>
        <v>9.4</v>
      </c>
      <c r="G2313" s="1"/>
      <c r="H2313" s="7"/>
    </row>
    <row r="2314" spans="1:8" ht="12.5" x14ac:dyDescent="0.25">
      <c r="A2314" s="1">
        <v>125</v>
      </c>
      <c r="B2314" s="2">
        <v>41186</v>
      </c>
      <c r="C2314" s="4" t="s">
        <v>85</v>
      </c>
      <c r="D2314" s="1">
        <v>8.5</v>
      </c>
      <c r="E2314" s="1">
        <f>IFERROR(VALUE(UseTable[[#This Row],[LAB_VALUE]]),0)</f>
        <v>8.5</v>
      </c>
      <c r="G2314" s="1"/>
      <c r="H2314" s="7"/>
    </row>
    <row r="2315" spans="1:8" ht="12.5" x14ac:dyDescent="0.25">
      <c r="A2315" s="1">
        <v>125</v>
      </c>
      <c r="B2315" s="2">
        <v>41200</v>
      </c>
      <c r="C2315" s="4" t="s">
        <v>85</v>
      </c>
      <c r="D2315" s="1">
        <v>7.7</v>
      </c>
      <c r="E2315" s="1">
        <f>IFERROR(VALUE(UseTable[[#This Row],[LAB_VALUE]]),0)</f>
        <v>7.7</v>
      </c>
      <c r="G2315" s="1"/>
      <c r="H2315" s="7"/>
    </row>
    <row r="2316" spans="1:8" ht="12.5" x14ac:dyDescent="0.25">
      <c r="A2316" s="1">
        <v>125</v>
      </c>
      <c r="B2316" s="2">
        <v>41205</v>
      </c>
      <c r="C2316" s="4" t="s">
        <v>85</v>
      </c>
      <c r="D2316" s="1">
        <v>8.6</v>
      </c>
      <c r="E2316" s="1">
        <f>IFERROR(VALUE(UseTable[[#This Row],[LAB_VALUE]]),0)</f>
        <v>8.6</v>
      </c>
      <c r="G2316" s="1"/>
      <c r="H2316" s="7"/>
    </row>
    <row r="2317" spans="1:8" ht="12.5" x14ac:dyDescent="0.25">
      <c r="A2317" s="1">
        <v>125</v>
      </c>
      <c r="B2317" s="2">
        <v>41221</v>
      </c>
      <c r="C2317" s="4" t="s">
        <v>85</v>
      </c>
      <c r="D2317" s="1">
        <v>6.1</v>
      </c>
      <c r="E2317" s="1">
        <f>IFERROR(VALUE(UseTable[[#This Row],[LAB_VALUE]]),0)</f>
        <v>6.1</v>
      </c>
      <c r="G2317" s="1"/>
      <c r="H2317" s="7"/>
    </row>
    <row r="2318" spans="1:8" ht="12.5" x14ac:dyDescent="0.25">
      <c r="A2318" s="1">
        <v>125</v>
      </c>
      <c r="B2318" s="2">
        <v>41226</v>
      </c>
      <c r="C2318" s="4" t="s">
        <v>85</v>
      </c>
      <c r="D2318" s="1">
        <v>7.1</v>
      </c>
      <c r="E2318" s="1">
        <f>IFERROR(VALUE(UseTable[[#This Row],[LAB_VALUE]]),0)</f>
        <v>7.1</v>
      </c>
      <c r="G2318" s="1"/>
      <c r="H2318" s="7"/>
    </row>
    <row r="2319" spans="1:8" ht="12.5" x14ac:dyDescent="0.25">
      <c r="A2319" s="1">
        <v>125</v>
      </c>
      <c r="B2319" s="2">
        <v>41230</v>
      </c>
      <c r="C2319" s="4" t="s">
        <v>85</v>
      </c>
      <c r="D2319" s="1">
        <v>8.1</v>
      </c>
      <c r="E2319" s="1">
        <f>IFERROR(VALUE(UseTable[[#This Row],[LAB_VALUE]]),0)</f>
        <v>8.1</v>
      </c>
      <c r="G2319" s="1"/>
      <c r="H2319" s="7"/>
    </row>
    <row r="2320" spans="1:8" ht="12.5" x14ac:dyDescent="0.25">
      <c r="A2320" s="1">
        <v>125</v>
      </c>
      <c r="B2320" s="2">
        <v>41232</v>
      </c>
      <c r="C2320" s="4" t="s">
        <v>85</v>
      </c>
      <c r="D2320" s="1">
        <v>9.1</v>
      </c>
      <c r="E2320" s="1">
        <f>IFERROR(VALUE(UseTable[[#This Row],[LAB_VALUE]]),0)</f>
        <v>9.1</v>
      </c>
      <c r="G2320" s="1"/>
      <c r="H2320" s="7"/>
    </row>
    <row r="2321" spans="1:8" ht="12.5" x14ac:dyDescent="0.25">
      <c r="A2321" s="1">
        <v>125</v>
      </c>
      <c r="B2321" s="2">
        <v>41095</v>
      </c>
      <c r="C2321" s="4" t="s">
        <v>86</v>
      </c>
      <c r="D2321" s="1">
        <v>34</v>
      </c>
      <c r="E2321" s="1">
        <f>IFERROR(VALUE(UseTable[[#This Row],[LAB_VALUE]]),0)</f>
        <v>34</v>
      </c>
      <c r="G2321" s="1"/>
      <c r="H2321" s="7"/>
    </row>
    <row r="2322" spans="1:8" ht="12.5" x14ac:dyDescent="0.25">
      <c r="A2322" s="1">
        <v>125</v>
      </c>
      <c r="B2322" s="2">
        <v>41123</v>
      </c>
      <c r="C2322" s="4" t="s">
        <v>86</v>
      </c>
      <c r="D2322" s="1">
        <v>7</v>
      </c>
      <c r="E2322" s="1">
        <f>IFERROR(VALUE(UseTable[[#This Row],[LAB_VALUE]]),0)</f>
        <v>7</v>
      </c>
      <c r="G2322" s="1"/>
      <c r="H2322" s="7"/>
    </row>
    <row r="2323" spans="1:8" ht="12.5" x14ac:dyDescent="0.25">
      <c r="A2323" s="1">
        <v>125</v>
      </c>
      <c r="B2323" s="2">
        <v>41156</v>
      </c>
      <c r="C2323" s="4" t="s">
        <v>86</v>
      </c>
      <c r="D2323" s="1">
        <v>7</v>
      </c>
      <c r="E2323" s="1">
        <f>IFERROR(VALUE(UseTable[[#This Row],[LAB_VALUE]]),0)</f>
        <v>7</v>
      </c>
      <c r="G2323" s="1"/>
      <c r="H2323" s="7"/>
    </row>
    <row r="2324" spans="1:8" ht="12.5" x14ac:dyDescent="0.25">
      <c r="A2324" s="1">
        <v>125</v>
      </c>
      <c r="B2324" s="2">
        <v>41186</v>
      </c>
      <c r="C2324" s="4" t="s">
        <v>86</v>
      </c>
      <c r="D2324" s="1">
        <v>25</v>
      </c>
      <c r="E2324" s="1">
        <f>IFERROR(VALUE(UseTable[[#This Row],[LAB_VALUE]]),0)</f>
        <v>25</v>
      </c>
      <c r="G2324" s="1"/>
      <c r="H2324" s="7"/>
    </row>
    <row r="2325" spans="1:8" ht="12.5" x14ac:dyDescent="0.25">
      <c r="A2325" s="1">
        <v>125</v>
      </c>
      <c r="B2325" s="2">
        <v>41221</v>
      </c>
      <c r="C2325" s="4" t="s">
        <v>86</v>
      </c>
      <c r="D2325" s="1">
        <v>10</v>
      </c>
      <c r="E2325" s="1">
        <f>IFERROR(VALUE(UseTable[[#This Row],[LAB_VALUE]]),0)</f>
        <v>10</v>
      </c>
      <c r="G2325" s="1"/>
      <c r="H2325" s="7"/>
    </row>
    <row r="2326" spans="1:8" ht="12.5" x14ac:dyDescent="0.25">
      <c r="A2326" s="1" t="e">
        <v>#N/A</v>
      </c>
      <c r="B2326" s="2">
        <v>41094</v>
      </c>
      <c r="C2326" s="4" t="s">
        <v>84</v>
      </c>
      <c r="D2326" s="1">
        <v>1333</v>
      </c>
      <c r="E2326" s="1">
        <f>IFERROR(VALUE(UseTable[[#This Row],[LAB_VALUE]]),0)</f>
        <v>1333</v>
      </c>
      <c r="G2326" s="1"/>
      <c r="H2326" s="7"/>
    </row>
    <row r="2327" spans="1:8" ht="12.5" x14ac:dyDescent="0.25">
      <c r="A2327" s="1" t="e">
        <v>#N/A</v>
      </c>
      <c r="B2327" s="2">
        <v>41094</v>
      </c>
      <c r="C2327" s="4" t="s">
        <v>85</v>
      </c>
      <c r="D2327" s="1">
        <v>8.4</v>
      </c>
      <c r="E2327" s="1">
        <f>IFERROR(VALUE(UseTable[[#This Row],[LAB_VALUE]]),0)</f>
        <v>8.4</v>
      </c>
      <c r="G2327" s="1"/>
      <c r="H2327" s="7"/>
    </row>
    <row r="2328" spans="1:8" ht="12.5" x14ac:dyDescent="0.25">
      <c r="A2328" s="1" t="e">
        <v>#N/A</v>
      </c>
      <c r="B2328" s="2">
        <v>41096</v>
      </c>
      <c r="C2328" s="4" t="s">
        <v>85</v>
      </c>
      <c r="D2328" s="1">
        <v>8.5</v>
      </c>
      <c r="E2328" s="1">
        <f>IFERROR(VALUE(UseTable[[#This Row],[LAB_VALUE]]),0)</f>
        <v>8.5</v>
      </c>
      <c r="G2328" s="1"/>
      <c r="H2328" s="7"/>
    </row>
    <row r="2329" spans="1:8" ht="12.5" x14ac:dyDescent="0.25">
      <c r="A2329" s="1" t="e">
        <v>#N/A</v>
      </c>
      <c r="B2329" s="2">
        <v>41094</v>
      </c>
      <c r="C2329" s="4" t="s">
        <v>86</v>
      </c>
      <c r="D2329" s="1">
        <v>37</v>
      </c>
      <c r="E2329" s="1">
        <f>IFERROR(VALUE(UseTable[[#This Row],[LAB_VALUE]]),0)</f>
        <v>37</v>
      </c>
      <c r="G2329" s="1"/>
      <c r="H2329" s="7"/>
    </row>
    <row r="2330" spans="1:8" ht="12.5" x14ac:dyDescent="0.25">
      <c r="A2330" s="1">
        <v>126</v>
      </c>
      <c r="B2330" s="2">
        <v>41094</v>
      </c>
      <c r="C2330" s="4" t="s">
        <v>84</v>
      </c>
      <c r="D2330" s="1">
        <v>669</v>
      </c>
      <c r="E2330" s="1">
        <f>IFERROR(VALUE(UseTable[[#This Row],[LAB_VALUE]]),0)</f>
        <v>669</v>
      </c>
      <c r="G2330" s="1"/>
      <c r="H2330" s="7"/>
    </row>
    <row r="2331" spans="1:8" ht="12.5" x14ac:dyDescent="0.25">
      <c r="A2331" s="1">
        <v>126</v>
      </c>
      <c r="B2331" s="2">
        <v>41122</v>
      </c>
      <c r="C2331" s="4" t="s">
        <v>84</v>
      </c>
      <c r="D2331" s="1">
        <v>423</v>
      </c>
      <c r="E2331" s="1">
        <f>IFERROR(VALUE(UseTable[[#This Row],[LAB_VALUE]]),0)</f>
        <v>423</v>
      </c>
      <c r="G2331" s="1"/>
      <c r="H2331" s="7"/>
    </row>
    <row r="2332" spans="1:8" ht="12.5" x14ac:dyDescent="0.25">
      <c r="A2332" s="1">
        <v>126</v>
      </c>
      <c r="B2332" s="2">
        <v>41157</v>
      </c>
      <c r="C2332" s="4" t="s">
        <v>84</v>
      </c>
      <c r="D2332" s="1">
        <v>653</v>
      </c>
      <c r="E2332" s="1">
        <f>IFERROR(VALUE(UseTable[[#This Row],[LAB_VALUE]]),0)</f>
        <v>653</v>
      </c>
      <c r="G2332" s="1"/>
      <c r="H2332" s="7"/>
    </row>
    <row r="2333" spans="1:8" ht="12.5" x14ac:dyDescent="0.25">
      <c r="A2333" s="1">
        <v>126</v>
      </c>
      <c r="B2333" s="2">
        <v>41185</v>
      </c>
      <c r="C2333" s="4" t="s">
        <v>84</v>
      </c>
      <c r="D2333" s="1">
        <v>426</v>
      </c>
      <c r="E2333" s="1">
        <f>IFERROR(VALUE(UseTable[[#This Row],[LAB_VALUE]]),0)</f>
        <v>426</v>
      </c>
      <c r="G2333" s="1"/>
      <c r="H2333" s="7"/>
    </row>
    <row r="2334" spans="1:8" ht="12.5" x14ac:dyDescent="0.25">
      <c r="A2334" s="1">
        <v>126</v>
      </c>
      <c r="B2334" s="2">
        <v>41220</v>
      </c>
      <c r="C2334" s="4" t="s">
        <v>84</v>
      </c>
      <c r="D2334" s="1">
        <v>743</v>
      </c>
      <c r="E2334" s="1">
        <f>IFERROR(VALUE(UseTable[[#This Row],[LAB_VALUE]]),0)</f>
        <v>743</v>
      </c>
      <c r="G2334" s="1"/>
      <c r="H2334" s="7"/>
    </row>
    <row r="2335" spans="1:8" ht="12.5" x14ac:dyDescent="0.25">
      <c r="A2335" s="1">
        <v>126</v>
      </c>
      <c r="B2335" s="2">
        <v>41248</v>
      </c>
      <c r="C2335" s="4" t="s">
        <v>84</v>
      </c>
      <c r="D2335" s="1">
        <v>797</v>
      </c>
      <c r="E2335" s="1">
        <f>IFERROR(VALUE(UseTable[[#This Row],[LAB_VALUE]]),0)</f>
        <v>797</v>
      </c>
      <c r="G2335" s="1"/>
      <c r="H2335" s="7"/>
    </row>
    <row r="2336" spans="1:8" ht="12.5" x14ac:dyDescent="0.25">
      <c r="A2336" s="1">
        <v>126</v>
      </c>
      <c r="B2336" s="2">
        <v>41094</v>
      </c>
      <c r="C2336" s="4" t="s">
        <v>85</v>
      </c>
      <c r="D2336" s="1">
        <v>11</v>
      </c>
      <c r="E2336" s="1">
        <f>IFERROR(VALUE(UseTable[[#This Row],[LAB_VALUE]]),0)</f>
        <v>11</v>
      </c>
      <c r="G2336" s="1"/>
      <c r="H2336" s="7"/>
    </row>
    <row r="2337" spans="1:8" ht="12.5" x14ac:dyDescent="0.25">
      <c r="A2337" s="1">
        <v>126</v>
      </c>
      <c r="B2337" s="2">
        <v>41108</v>
      </c>
      <c r="C2337" s="4" t="s">
        <v>85</v>
      </c>
      <c r="D2337" s="1">
        <v>11.1</v>
      </c>
      <c r="E2337" s="1">
        <f>IFERROR(VALUE(UseTable[[#This Row],[LAB_VALUE]]),0)</f>
        <v>11.1</v>
      </c>
      <c r="G2337" s="1"/>
      <c r="H2337" s="7"/>
    </row>
    <row r="2338" spans="1:8" ht="12.5" x14ac:dyDescent="0.25">
      <c r="A2338" s="1">
        <v>126</v>
      </c>
      <c r="B2338" s="2">
        <v>41122</v>
      </c>
      <c r="C2338" s="4" t="s">
        <v>85</v>
      </c>
      <c r="D2338" s="1">
        <v>11.3</v>
      </c>
      <c r="E2338" s="1">
        <f>IFERROR(VALUE(UseTable[[#This Row],[LAB_VALUE]]),0)</f>
        <v>11.3</v>
      </c>
      <c r="G2338" s="1"/>
      <c r="H2338" s="7"/>
    </row>
    <row r="2339" spans="1:8" ht="12.5" x14ac:dyDescent="0.25">
      <c r="A2339" s="1">
        <v>126</v>
      </c>
      <c r="B2339" s="2">
        <v>41136</v>
      </c>
      <c r="C2339" s="4" t="s">
        <v>85</v>
      </c>
      <c r="D2339" s="1">
        <v>12.3</v>
      </c>
      <c r="E2339" s="1">
        <f>IFERROR(VALUE(UseTable[[#This Row],[LAB_VALUE]]),0)</f>
        <v>12.3</v>
      </c>
      <c r="G2339" s="1"/>
      <c r="H2339" s="7"/>
    </row>
    <row r="2340" spans="1:8" ht="12.5" x14ac:dyDescent="0.25">
      <c r="A2340" s="1">
        <v>126</v>
      </c>
      <c r="B2340" s="2">
        <v>41141</v>
      </c>
      <c r="C2340" s="4" t="s">
        <v>85</v>
      </c>
      <c r="D2340" s="1">
        <v>11</v>
      </c>
      <c r="E2340" s="1">
        <f>IFERROR(VALUE(UseTable[[#This Row],[LAB_VALUE]]),0)</f>
        <v>11</v>
      </c>
      <c r="G2340" s="1"/>
      <c r="H2340" s="7"/>
    </row>
    <row r="2341" spans="1:8" ht="12.5" x14ac:dyDescent="0.25">
      <c r="A2341" s="1">
        <v>126</v>
      </c>
      <c r="B2341" s="2">
        <v>41157</v>
      </c>
      <c r="C2341" s="4" t="s">
        <v>85</v>
      </c>
      <c r="D2341" s="1">
        <v>10.9</v>
      </c>
      <c r="E2341" s="1">
        <f>IFERROR(VALUE(UseTable[[#This Row],[LAB_VALUE]]),0)</f>
        <v>10.9</v>
      </c>
      <c r="G2341" s="1"/>
      <c r="H2341" s="7"/>
    </row>
    <row r="2342" spans="1:8" ht="12.5" x14ac:dyDescent="0.25">
      <c r="A2342" s="1">
        <v>126</v>
      </c>
      <c r="B2342" s="2">
        <v>41171</v>
      </c>
      <c r="C2342" s="4" t="s">
        <v>85</v>
      </c>
      <c r="D2342" s="1">
        <v>11.6</v>
      </c>
      <c r="E2342" s="1">
        <f>IFERROR(VALUE(UseTable[[#This Row],[LAB_VALUE]]),0)</f>
        <v>11.6</v>
      </c>
      <c r="G2342" s="1"/>
      <c r="H2342" s="7"/>
    </row>
    <row r="2343" spans="1:8" ht="12.5" x14ac:dyDescent="0.25">
      <c r="A2343" s="1">
        <v>126</v>
      </c>
      <c r="B2343" s="2">
        <v>41185</v>
      </c>
      <c r="C2343" s="4" t="s">
        <v>85</v>
      </c>
      <c r="D2343" s="1">
        <v>12.4</v>
      </c>
      <c r="E2343" s="1">
        <f>IFERROR(VALUE(UseTable[[#This Row],[LAB_VALUE]]),0)</f>
        <v>12.4</v>
      </c>
      <c r="G2343" s="1"/>
      <c r="H2343" s="7"/>
    </row>
    <row r="2344" spans="1:8" ht="12.5" x14ac:dyDescent="0.25">
      <c r="A2344" s="1">
        <v>126</v>
      </c>
      <c r="B2344" s="2">
        <v>41199</v>
      </c>
      <c r="C2344" s="4" t="s">
        <v>85</v>
      </c>
      <c r="D2344" s="1">
        <v>12.7</v>
      </c>
      <c r="E2344" s="1">
        <f>IFERROR(VALUE(UseTable[[#This Row],[LAB_VALUE]]),0)</f>
        <v>12.7</v>
      </c>
      <c r="G2344" s="1"/>
      <c r="H2344" s="7"/>
    </row>
    <row r="2345" spans="1:8" ht="12.5" x14ac:dyDescent="0.25">
      <c r="A2345" s="1">
        <v>126</v>
      </c>
      <c r="B2345" s="2">
        <v>41220</v>
      </c>
      <c r="C2345" s="4" t="s">
        <v>85</v>
      </c>
      <c r="D2345" s="1">
        <v>11</v>
      </c>
      <c r="E2345" s="1">
        <f>IFERROR(VALUE(UseTable[[#This Row],[LAB_VALUE]]),0)</f>
        <v>11</v>
      </c>
      <c r="G2345" s="1"/>
      <c r="H2345" s="7"/>
    </row>
    <row r="2346" spans="1:8" ht="12.5" x14ac:dyDescent="0.25">
      <c r="A2346" s="1">
        <v>126</v>
      </c>
      <c r="B2346" s="2">
        <v>41233</v>
      </c>
      <c r="C2346" s="4" t="s">
        <v>85</v>
      </c>
      <c r="D2346" s="1">
        <v>11.1</v>
      </c>
      <c r="E2346" s="1">
        <f>IFERROR(VALUE(UseTable[[#This Row],[LAB_VALUE]]),0)</f>
        <v>11.1</v>
      </c>
      <c r="G2346" s="1"/>
      <c r="H2346" s="7"/>
    </row>
    <row r="2347" spans="1:8" ht="12.5" x14ac:dyDescent="0.25">
      <c r="A2347" s="1">
        <v>126</v>
      </c>
      <c r="B2347" s="2">
        <v>41248</v>
      </c>
      <c r="C2347" s="4" t="s">
        <v>85</v>
      </c>
      <c r="D2347" s="1">
        <v>10.8</v>
      </c>
      <c r="E2347" s="1">
        <f>IFERROR(VALUE(UseTable[[#This Row],[LAB_VALUE]]),0)</f>
        <v>10.8</v>
      </c>
      <c r="G2347" s="1"/>
      <c r="H2347" s="7"/>
    </row>
    <row r="2348" spans="1:8" ht="12.5" x14ac:dyDescent="0.25">
      <c r="A2348" s="1">
        <v>126</v>
      </c>
      <c r="B2348" s="2">
        <v>41094</v>
      </c>
      <c r="C2348" s="4" t="s">
        <v>86</v>
      </c>
      <c r="D2348" s="1">
        <v>64</v>
      </c>
      <c r="E2348" s="1">
        <f>IFERROR(VALUE(UseTable[[#This Row],[LAB_VALUE]]),0)</f>
        <v>64</v>
      </c>
      <c r="G2348" s="1"/>
      <c r="H2348" s="7"/>
    </row>
    <row r="2349" spans="1:8" ht="12.5" x14ac:dyDescent="0.25">
      <c r="A2349" s="1">
        <v>126</v>
      </c>
      <c r="B2349" s="2">
        <v>41122</v>
      </c>
      <c r="C2349" s="4" t="s">
        <v>86</v>
      </c>
      <c r="D2349" s="1">
        <v>23</v>
      </c>
      <c r="E2349" s="1">
        <f>IFERROR(VALUE(UseTable[[#This Row],[LAB_VALUE]]),0)</f>
        <v>23</v>
      </c>
      <c r="G2349" s="1"/>
      <c r="H2349" s="7"/>
    </row>
    <row r="2350" spans="1:8" ht="12.5" x14ac:dyDescent="0.25">
      <c r="A2350" s="1">
        <v>126</v>
      </c>
      <c r="B2350" s="2">
        <v>41157</v>
      </c>
      <c r="C2350" s="4" t="s">
        <v>86</v>
      </c>
      <c r="D2350" s="1">
        <v>31</v>
      </c>
      <c r="E2350" s="1">
        <f>IFERROR(VALUE(UseTable[[#This Row],[LAB_VALUE]]),0)</f>
        <v>31</v>
      </c>
      <c r="G2350" s="1"/>
      <c r="H2350" s="7"/>
    </row>
    <row r="2351" spans="1:8" ht="12.5" x14ac:dyDescent="0.25">
      <c r="A2351" s="1">
        <v>126</v>
      </c>
      <c r="B2351" s="2">
        <v>41185</v>
      </c>
      <c r="C2351" s="4" t="s">
        <v>86</v>
      </c>
      <c r="D2351" s="1">
        <v>37</v>
      </c>
      <c r="E2351" s="1">
        <f>IFERROR(VALUE(UseTable[[#This Row],[LAB_VALUE]]),0)</f>
        <v>37</v>
      </c>
      <c r="G2351" s="1"/>
      <c r="H2351" s="7"/>
    </row>
    <row r="2352" spans="1:8" ht="12.5" x14ac:dyDescent="0.25">
      <c r="A2352" s="1">
        <v>126</v>
      </c>
      <c r="B2352" s="2">
        <v>41220</v>
      </c>
      <c r="C2352" s="4" t="s">
        <v>86</v>
      </c>
      <c r="D2352" s="1">
        <v>62</v>
      </c>
      <c r="E2352" s="1">
        <f>IFERROR(VALUE(UseTable[[#This Row],[LAB_VALUE]]),0)</f>
        <v>62</v>
      </c>
      <c r="G2352" s="1"/>
      <c r="H2352" s="7"/>
    </row>
    <row r="2353" spans="1:8" ht="12.5" x14ac:dyDescent="0.25">
      <c r="A2353" s="1">
        <v>126</v>
      </c>
      <c r="B2353" s="2">
        <v>41248</v>
      </c>
      <c r="C2353" s="4" t="s">
        <v>86</v>
      </c>
      <c r="D2353" s="1">
        <v>79</v>
      </c>
      <c r="E2353" s="1">
        <f>IFERROR(VALUE(UseTable[[#This Row],[LAB_VALUE]]),0)</f>
        <v>79</v>
      </c>
      <c r="G2353" s="1"/>
      <c r="H2353" s="7"/>
    </row>
    <row r="2354" spans="1:8" ht="12.5" x14ac:dyDescent="0.25">
      <c r="A2354" s="1">
        <v>127</v>
      </c>
      <c r="B2354" s="2">
        <v>41213</v>
      </c>
      <c r="C2354" s="4" t="s">
        <v>84</v>
      </c>
      <c r="D2354" s="1">
        <v>1325</v>
      </c>
      <c r="E2354" s="1">
        <f>IFERROR(VALUE(UseTable[[#This Row],[LAB_VALUE]]),0)</f>
        <v>1325</v>
      </c>
      <c r="G2354" s="1"/>
      <c r="H2354" s="7"/>
    </row>
    <row r="2355" spans="1:8" ht="12.5" x14ac:dyDescent="0.25">
      <c r="A2355" s="1">
        <v>127</v>
      </c>
      <c r="B2355" s="2">
        <v>41227</v>
      </c>
      <c r="C2355" s="4" t="s">
        <v>84</v>
      </c>
      <c r="D2355" s="1">
        <v>762</v>
      </c>
      <c r="E2355" s="1">
        <f>IFERROR(VALUE(UseTable[[#This Row],[LAB_VALUE]]),0)</f>
        <v>762</v>
      </c>
      <c r="G2355" s="1"/>
      <c r="H2355" s="7"/>
    </row>
    <row r="2356" spans="1:8" ht="12.5" x14ac:dyDescent="0.25">
      <c r="A2356" s="1">
        <v>127</v>
      </c>
      <c r="B2356" s="2">
        <v>41248</v>
      </c>
      <c r="C2356" s="4" t="s">
        <v>84</v>
      </c>
      <c r="D2356" s="1">
        <v>461</v>
      </c>
      <c r="E2356" s="1">
        <f>IFERROR(VALUE(UseTable[[#This Row],[LAB_VALUE]]),0)</f>
        <v>461</v>
      </c>
      <c r="G2356" s="1"/>
      <c r="H2356" s="7"/>
    </row>
    <row r="2357" spans="1:8" ht="12.5" x14ac:dyDescent="0.25">
      <c r="A2357" s="1">
        <v>127</v>
      </c>
      <c r="B2357" s="2">
        <v>41213</v>
      </c>
      <c r="C2357" s="4" t="s">
        <v>85</v>
      </c>
      <c r="D2357" s="1">
        <v>10.199999999999999</v>
      </c>
      <c r="E2357" s="1">
        <f>IFERROR(VALUE(UseTable[[#This Row],[LAB_VALUE]]),0)</f>
        <v>10.199999999999999</v>
      </c>
      <c r="G2357" s="1"/>
      <c r="H2357" s="7"/>
    </row>
    <row r="2358" spans="1:8" ht="12.5" x14ac:dyDescent="0.25">
      <c r="A2358" s="1">
        <v>127</v>
      </c>
      <c r="B2358" s="2">
        <v>41227</v>
      </c>
      <c r="C2358" s="4" t="s">
        <v>85</v>
      </c>
      <c r="D2358" s="1">
        <v>8.5</v>
      </c>
      <c r="E2358" s="1">
        <f>IFERROR(VALUE(UseTable[[#This Row],[LAB_VALUE]]),0)</f>
        <v>8.5</v>
      </c>
      <c r="G2358" s="1"/>
      <c r="H2358" s="7"/>
    </row>
    <row r="2359" spans="1:8" ht="12.5" x14ac:dyDescent="0.25">
      <c r="A2359" s="1">
        <v>127</v>
      </c>
      <c r="B2359" s="2">
        <v>41233</v>
      </c>
      <c r="C2359" s="4" t="s">
        <v>85</v>
      </c>
      <c r="D2359" s="1">
        <v>8.9</v>
      </c>
      <c r="E2359" s="1">
        <f>IFERROR(VALUE(UseTable[[#This Row],[LAB_VALUE]]),0)</f>
        <v>8.9</v>
      </c>
      <c r="G2359" s="1"/>
      <c r="H2359" s="7"/>
    </row>
    <row r="2360" spans="1:8" ht="12.5" x14ac:dyDescent="0.25">
      <c r="A2360" s="1">
        <v>127</v>
      </c>
      <c r="B2360" s="2">
        <v>41248</v>
      </c>
      <c r="C2360" s="4" t="s">
        <v>85</v>
      </c>
      <c r="D2360" s="1">
        <v>9.8000000000000007</v>
      </c>
      <c r="E2360" s="1">
        <f>IFERROR(VALUE(UseTable[[#This Row],[LAB_VALUE]]),0)</f>
        <v>9.8000000000000007</v>
      </c>
      <c r="G2360" s="1"/>
      <c r="H2360" s="7"/>
    </row>
    <row r="2361" spans="1:8" ht="12.5" x14ac:dyDescent="0.25">
      <c r="A2361" s="1">
        <v>127</v>
      </c>
      <c r="B2361" s="2">
        <v>41213</v>
      </c>
      <c r="C2361" s="4" t="s">
        <v>86</v>
      </c>
      <c r="D2361" s="1">
        <v>15</v>
      </c>
      <c r="E2361" s="1">
        <f>IFERROR(VALUE(UseTable[[#This Row],[LAB_VALUE]]),0)</f>
        <v>15</v>
      </c>
      <c r="G2361" s="1"/>
      <c r="H2361" s="7"/>
    </row>
    <row r="2362" spans="1:8" ht="12.5" x14ac:dyDescent="0.25">
      <c r="A2362" s="1">
        <v>127</v>
      </c>
      <c r="B2362" s="2">
        <v>41227</v>
      </c>
      <c r="C2362" s="4" t="s">
        <v>86</v>
      </c>
      <c r="D2362" s="1">
        <v>20</v>
      </c>
      <c r="E2362" s="1">
        <f>IFERROR(VALUE(UseTable[[#This Row],[LAB_VALUE]]),0)</f>
        <v>20</v>
      </c>
      <c r="G2362" s="1"/>
      <c r="H2362" s="7"/>
    </row>
    <row r="2363" spans="1:8" ht="12.5" x14ac:dyDescent="0.25">
      <c r="A2363" s="1">
        <v>127</v>
      </c>
      <c r="B2363" s="2">
        <v>41248</v>
      </c>
      <c r="C2363" s="4" t="s">
        <v>86</v>
      </c>
      <c r="D2363" s="1">
        <v>18</v>
      </c>
      <c r="E2363" s="1">
        <f>IFERROR(VALUE(UseTable[[#This Row],[LAB_VALUE]]),0)</f>
        <v>18</v>
      </c>
      <c r="G2363" s="1"/>
      <c r="H2363" s="7"/>
    </row>
    <row r="2364" spans="1:8" ht="12.5" x14ac:dyDescent="0.25">
      <c r="A2364" s="1">
        <v>128</v>
      </c>
      <c r="B2364" s="2">
        <v>41095</v>
      </c>
      <c r="C2364" s="4" t="s">
        <v>84</v>
      </c>
      <c r="D2364" s="1">
        <v>635</v>
      </c>
      <c r="E2364" s="1">
        <f>IFERROR(VALUE(UseTable[[#This Row],[LAB_VALUE]]),0)</f>
        <v>635</v>
      </c>
      <c r="G2364" s="1"/>
      <c r="H2364" s="7"/>
    </row>
    <row r="2365" spans="1:8" ht="12.5" x14ac:dyDescent="0.25">
      <c r="A2365" s="1">
        <v>128</v>
      </c>
      <c r="B2365" s="2">
        <v>41123</v>
      </c>
      <c r="C2365" s="4" t="s">
        <v>84</v>
      </c>
      <c r="D2365" s="1">
        <v>587</v>
      </c>
      <c r="E2365" s="1">
        <f>IFERROR(VALUE(UseTable[[#This Row],[LAB_VALUE]]),0)</f>
        <v>587</v>
      </c>
      <c r="G2365" s="1"/>
      <c r="H2365" s="7"/>
    </row>
    <row r="2366" spans="1:8" ht="12.5" x14ac:dyDescent="0.25">
      <c r="A2366" s="1">
        <v>128</v>
      </c>
      <c r="B2366" s="2">
        <v>41156</v>
      </c>
      <c r="C2366" s="4" t="s">
        <v>84</v>
      </c>
      <c r="D2366" s="1">
        <v>554</v>
      </c>
      <c r="E2366" s="1">
        <f>IFERROR(VALUE(UseTable[[#This Row],[LAB_VALUE]]),0)</f>
        <v>554</v>
      </c>
      <c r="G2366" s="1"/>
      <c r="H2366" s="7"/>
    </row>
    <row r="2367" spans="1:8" ht="12.5" x14ac:dyDescent="0.25">
      <c r="A2367" s="1">
        <v>128</v>
      </c>
      <c r="B2367" s="2">
        <v>41186</v>
      </c>
      <c r="C2367" s="4" t="s">
        <v>84</v>
      </c>
      <c r="D2367" s="1">
        <v>593</v>
      </c>
      <c r="E2367" s="1">
        <f>IFERROR(VALUE(UseTable[[#This Row],[LAB_VALUE]]),0)</f>
        <v>593</v>
      </c>
      <c r="G2367" s="1"/>
      <c r="H2367" s="7"/>
    </row>
    <row r="2368" spans="1:8" ht="12.5" x14ac:dyDescent="0.25">
      <c r="A2368" s="1">
        <v>128</v>
      </c>
      <c r="B2368" s="2">
        <v>41221</v>
      </c>
      <c r="C2368" s="4" t="s">
        <v>84</v>
      </c>
      <c r="D2368" s="1">
        <v>674</v>
      </c>
      <c r="E2368" s="1">
        <f>IFERROR(VALUE(UseTable[[#This Row],[LAB_VALUE]]),0)</f>
        <v>674</v>
      </c>
      <c r="G2368" s="1"/>
      <c r="H2368" s="7"/>
    </row>
    <row r="2369" spans="1:8" ht="12.5" x14ac:dyDescent="0.25">
      <c r="A2369" s="1">
        <v>128</v>
      </c>
      <c r="B2369" s="2">
        <v>41095</v>
      </c>
      <c r="C2369" s="4" t="s">
        <v>85</v>
      </c>
      <c r="D2369" s="1">
        <v>11.2</v>
      </c>
      <c r="E2369" s="1">
        <f>IFERROR(VALUE(UseTable[[#This Row],[LAB_VALUE]]),0)</f>
        <v>11.2</v>
      </c>
      <c r="G2369" s="1"/>
      <c r="H2369" s="7"/>
    </row>
    <row r="2370" spans="1:8" ht="12.5" x14ac:dyDescent="0.25">
      <c r="A2370" s="1">
        <v>128</v>
      </c>
      <c r="B2370" s="2">
        <v>41109</v>
      </c>
      <c r="C2370" s="4" t="s">
        <v>85</v>
      </c>
      <c r="D2370" s="1">
        <v>9.6</v>
      </c>
      <c r="E2370" s="1">
        <f>IFERROR(VALUE(UseTable[[#This Row],[LAB_VALUE]]),0)</f>
        <v>9.6</v>
      </c>
      <c r="G2370" s="1"/>
      <c r="H2370" s="7"/>
    </row>
    <row r="2371" spans="1:8" ht="12.5" x14ac:dyDescent="0.25">
      <c r="A2371" s="1">
        <v>128</v>
      </c>
      <c r="B2371" s="2">
        <v>41123</v>
      </c>
      <c r="C2371" s="4" t="s">
        <v>85</v>
      </c>
      <c r="D2371" s="1">
        <v>11.6</v>
      </c>
      <c r="E2371" s="1">
        <f>IFERROR(VALUE(UseTable[[#This Row],[LAB_VALUE]]),0)</f>
        <v>11.6</v>
      </c>
      <c r="G2371" s="1"/>
      <c r="H2371" s="7"/>
    </row>
    <row r="2372" spans="1:8" ht="12.5" x14ac:dyDescent="0.25">
      <c r="A2372" s="1">
        <v>128</v>
      </c>
      <c r="B2372" s="2">
        <v>41125</v>
      </c>
      <c r="C2372" s="4" t="s">
        <v>85</v>
      </c>
      <c r="D2372" s="1">
        <v>10.7</v>
      </c>
      <c r="E2372" s="1">
        <f>IFERROR(VALUE(UseTable[[#This Row],[LAB_VALUE]]),0)</f>
        <v>10.7</v>
      </c>
      <c r="G2372" s="1"/>
      <c r="H2372" s="7"/>
    </row>
    <row r="2373" spans="1:8" ht="12.5" x14ac:dyDescent="0.25">
      <c r="A2373" s="1">
        <v>128</v>
      </c>
      <c r="B2373" s="2">
        <v>41137</v>
      </c>
      <c r="C2373" s="4" t="s">
        <v>85</v>
      </c>
      <c r="D2373" s="1">
        <v>11.2</v>
      </c>
      <c r="E2373" s="1">
        <f>IFERROR(VALUE(UseTable[[#This Row],[LAB_VALUE]]),0)</f>
        <v>11.2</v>
      </c>
      <c r="G2373" s="1"/>
      <c r="H2373" s="7"/>
    </row>
    <row r="2374" spans="1:8" ht="12.5" x14ac:dyDescent="0.25">
      <c r="A2374" s="1">
        <v>128</v>
      </c>
      <c r="B2374" s="2">
        <v>41156</v>
      </c>
      <c r="C2374" s="4" t="s">
        <v>85</v>
      </c>
      <c r="D2374" s="1">
        <v>12</v>
      </c>
      <c r="E2374" s="1">
        <f>IFERROR(VALUE(UseTable[[#This Row],[LAB_VALUE]]),0)</f>
        <v>12</v>
      </c>
      <c r="G2374" s="1"/>
      <c r="H2374" s="7"/>
    </row>
    <row r="2375" spans="1:8" ht="12.5" x14ac:dyDescent="0.25">
      <c r="A2375" s="1">
        <v>128</v>
      </c>
      <c r="B2375" s="2">
        <v>41165</v>
      </c>
      <c r="C2375" s="4" t="s">
        <v>85</v>
      </c>
      <c r="D2375" s="1">
        <v>11.6</v>
      </c>
      <c r="E2375" s="1">
        <f>IFERROR(VALUE(UseTable[[#This Row],[LAB_VALUE]]),0)</f>
        <v>11.6</v>
      </c>
      <c r="G2375" s="1"/>
      <c r="H2375" s="7"/>
    </row>
    <row r="2376" spans="1:8" ht="12.5" x14ac:dyDescent="0.25">
      <c r="A2376" s="1">
        <v>128</v>
      </c>
      <c r="B2376" s="2">
        <v>41172</v>
      </c>
      <c r="C2376" s="4" t="s">
        <v>85</v>
      </c>
      <c r="D2376" s="1">
        <v>11.2</v>
      </c>
      <c r="E2376" s="1">
        <f>IFERROR(VALUE(UseTable[[#This Row],[LAB_VALUE]]),0)</f>
        <v>11.2</v>
      </c>
      <c r="G2376" s="1"/>
      <c r="H2376" s="7"/>
    </row>
    <row r="2377" spans="1:8" ht="12.5" x14ac:dyDescent="0.25">
      <c r="A2377" s="1">
        <v>128</v>
      </c>
      <c r="B2377" s="2">
        <v>41186</v>
      </c>
      <c r="C2377" s="4" t="s">
        <v>85</v>
      </c>
      <c r="D2377" s="1">
        <v>10.9</v>
      </c>
      <c r="E2377" s="1">
        <f>IFERROR(VALUE(UseTable[[#This Row],[LAB_VALUE]]),0)</f>
        <v>10.9</v>
      </c>
      <c r="G2377" s="1"/>
      <c r="H2377" s="7"/>
    </row>
    <row r="2378" spans="1:8" ht="12.5" x14ac:dyDescent="0.25">
      <c r="A2378" s="1">
        <v>128</v>
      </c>
      <c r="B2378" s="2">
        <v>41200</v>
      </c>
      <c r="C2378" s="4" t="s">
        <v>85</v>
      </c>
      <c r="D2378" s="1">
        <v>11.3</v>
      </c>
      <c r="E2378" s="1">
        <f>IFERROR(VALUE(UseTable[[#This Row],[LAB_VALUE]]),0)</f>
        <v>11.3</v>
      </c>
      <c r="G2378" s="1"/>
      <c r="H2378" s="7"/>
    </row>
    <row r="2379" spans="1:8" ht="12.5" x14ac:dyDescent="0.25">
      <c r="A2379" s="1">
        <v>128</v>
      </c>
      <c r="B2379" s="2">
        <v>41221</v>
      </c>
      <c r="C2379" s="4" t="s">
        <v>85</v>
      </c>
      <c r="D2379" s="1">
        <v>10.1</v>
      </c>
      <c r="E2379" s="1">
        <f>IFERROR(VALUE(UseTable[[#This Row],[LAB_VALUE]]),0)</f>
        <v>10.1</v>
      </c>
      <c r="G2379" s="1"/>
      <c r="H2379" s="7"/>
    </row>
    <row r="2380" spans="1:8" ht="12.5" x14ac:dyDescent="0.25">
      <c r="A2380" s="1">
        <v>128</v>
      </c>
      <c r="B2380" s="2">
        <v>41232</v>
      </c>
      <c r="C2380" s="4" t="s">
        <v>85</v>
      </c>
      <c r="D2380" s="1">
        <v>9.1999999999999993</v>
      </c>
      <c r="E2380" s="1">
        <f>IFERROR(VALUE(UseTable[[#This Row],[LAB_VALUE]]),0)</f>
        <v>9.1999999999999993</v>
      </c>
      <c r="G2380" s="1"/>
      <c r="H2380" s="7"/>
    </row>
    <row r="2381" spans="1:8" ht="12.5" x14ac:dyDescent="0.25">
      <c r="A2381" s="1">
        <v>128</v>
      </c>
      <c r="B2381" s="2">
        <v>41095</v>
      </c>
      <c r="C2381" s="4" t="s">
        <v>86</v>
      </c>
      <c r="D2381" s="1">
        <v>32</v>
      </c>
      <c r="E2381" s="1">
        <f>IFERROR(VALUE(UseTable[[#This Row],[LAB_VALUE]]),0)</f>
        <v>32</v>
      </c>
      <c r="G2381" s="1"/>
      <c r="H2381" s="7"/>
    </row>
    <row r="2382" spans="1:8" ht="12.5" x14ac:dyDescent="0.25">
      <c r="A2382" s="1">
        <v>128</v>
      </c>
      <c r="B2382" s="2">
        <v>41123</v>
      </c>
      <c r="C2382" s="4" t="s">
        <v>86</v>
      </c>
      <c r="D2382" s="1">
        <v>26</v>
      </c>
      <c r="E2382" s="1">
        <f>IFERROR(VALUE(UseTable[[#This Row],[LAB_VALUE]]),0)</f>
        <v>26</v>
      </c>
      <c r="G2382" s="1"/>
      <c r="H2382" s="7"/>
    </row>
    <row r="2383" spans="1:8" ht="12.5" x14ac:dyDescent="0.25">
      <c r="A2383" s="1">
        <v>128</v>
      </c>
      <c r="B2383" s="2">
        <v>41156</v>
      </c>
      <c r="C2383" s="4" t="s">
        <v>86</v>
      </c>
      <c r="D2383" s="1">
        <v>27</v>
      </c>
      <c r="E2383" s="1">
        <f>IFERROR(VALUE(UseTable[[#This Row],[LAB_VALUE]]),0)</f>
        <v>27</v>
      </c>
      <c r="G2383" s="1"/>
      <c r="H2383" s="7"/>
    </row>
    <row r="2384" spans="1:8" ht="12.5" x14ac:dyDescent="0.25">
      <c r="A2384" s="1">
        <v>128</v>
      </c>
      <c r="B2384" s="2">
        <v>41186</v>
      </c>
      <c r="C2384" s="4" t="s">
        <v>86</v>
      </c>
      <c r="D2384" s="1">
        <v>24</v>
      </c>
      <c r="E2384" s="1">
        <f>IFERROR(VALUE(UseTable[[#This Row],[LAB_VALUE]]),0)</f>
        <v>24</v>
      </c>
      <c r="G2384" s="1"/>
      <c r="H2384" s="7"/>
    </row>
    <row r="2385" spans="1:8" ht="12.5" x14ac:dyDescent="0.25">
      <c r="A2385" s="1">
        <v>128</v>
      </c>
      <c r="B2385" s="2">
        <v>41221</v>
      </c>
      <c r="C2385" s="4" t="s">
        <v>86</v>
      </c>
      <c r="D2385" s="1">
        <v>49</v>
      </c>
      <c r="E2385" s="1">
        <f>IFERROR(VALUE(UseTable[[#This Row],[LAB_VALUE]]),0)</f>
        <v>49</v>
      </c>
      <c r="G2385" s="1"/>
      <c r="H2385" s="7"/>
    </row>
    <row r="2386" spans="1:8" ht="12.5" x14ac:dyDescent="0.25">
      <c r="A2386" s="1">
        <v>129</v>
      </c>
      <c r="B2386" s="2">
        <v>41095</v>
      </c>
      <c r="C2386" s="4" t="s">
        <v>84</v>
      </c>
      <c r="D2386" s="1">
        <v>709</v>
      </c>
      <c r="E2386" s="1">
        <f>IFERROR(VALUE(UseTable[[#This Row],[LAB_VALUE]]),0)</f>
        <v>709</v>
      </c>
      <c r="G2386" s="1"/>
      <c r="H2386" s="7"/>
    </row>
    <row r="2387" spans="1:8" ht="12.5" x14ac:dyDescent="0.25">
      <c r="A2387" s="1">
        <v>129</v>
      </c>
      <c r="B2387" s="2">
        <v>41123</v>
      </c>
      <c r="C2387" s="4" t="s">
        <v>84</v>
      </c>
      <c r="D2387" s="1">
        <v>744</v>
      </c>
      <c r="E2387" s="1">
        <f>IFERROR(VALUE(UseTable[[#This Row],[LAB_VALUE]]),0)</f>
        <v>744</v>
      </c>
      <c r="G2387" s="1"/>
      <c r="H2387" s="7"/>
    </row>
    <row r="2388" spans="1:8" ht="12.5" x14ac:dyDescent="0.25">
      <c r="A2388" s="1">
        <v>129</v>
      </c>
      <c r="B2388" s="2">
        <v>41156</v>
      </c>
      <c r="C2388" s="4" t="s">
        <v>84</v>
      </c>
      <c r="D2388" s="1">
        <v>439</v>
      </c>
      <c r="E2388" s="1">
        <f>IFERROR(VALUE(UseTable[[#This Row],[LAB_VALUE]]),0)</f>
        <v>439</v>
      </c>
      <c r="G2388" s="1"/>
      <c r="H2388" s="7"/>
    </row>
    <row r="2389" spans="1:8" ht="12.5" x14ac:dyDescent="0.25">
      <c r="A2389" s="1">
        <v>129</v>
      </c>
      <c r="B2389" s="2">
        <v>41095</v>
      </c>
      <c r="C2389" s="4" t="s">
        <v>85</v>
      </c>
      <c r="D2389" s="1">
        <v>11.7</v>
      </c>
      <c r="E2389" s="1">
        <f>IFERROR(VALUE(UseTable[[#This Row],[LAB_VALUE]]),0)</f>
        <v>11.7</v>
      </c>
      <c r="G2389" s="1"/>
      <c r="H2389" s="7"/>
    </row>
    <row r="2390" spans="1:8" ht="12.5" x14ac:dyDescent="0.25">
      <c r="A2390" s="1">
        <v>129</v>
      </c>
      <c r="B2390" s="2">
        <v>41102</v>
      </c>
      <c r="C2390" s="4" t="s">
        <v>85</v>
      </c>
      <c r="D2390" s="1">
        <v>11.8</v>
      </c>
      <c r="E2390" s="1">
        <f>IFERROR(VALUE(UseTable[[#This Row],[LAB_VALUE]]),0)</f>
        <v>11.8</v>
      </c>
      <c r="G2390" s="1"/>
      <c r="H2390" s="7"/>
    </row>
    <row r="2391" spans="1:8" ht="12.5" x14ac:dyDescent="0.25">
      <c r="A2391" s="1">
        <v>129</v>
      </c>
      <c r="B2391" s="2">
        <v>41116</v>
      </c>
      <c r="C2391" s="4" t="s">
        <v>85</v>
      </c>
      <c r="D2391" s="1">
        <v>9.8000000000000007</v>
      </c>
      <c r="E2391" s="1">
        <f>IFERROR(VALUE(UseTable[[#This Row],[LAB_VALUE]]),0)</f>
        <v>9.8000000000000007</v>
      </c>
      <c r="G2391" s="1"/>
      <c r="H2391" s="7"/>
    </row>
    <row r="2392" spans="1:8" ht="12.5" x14ac:dyDescent="0.25">
      <c r="A2392" s="1">
        <v>129</v>
      </c>
      <c r="B2392" s="2">
        <v>41118</v>
      </c>
      <c r="C2392" s="4" t="s">
        <v>85</v>
      </c>
      <c r="D2392" s="1">
        <v>9.8000000000000007</v>
      </c>
      <c r="E2392" s="1">
        <f>IFERROR(VALUE(UseTable[[#This Row],[LAB_VALUE]]),0)</f>
        <v>9.8000000000000007</v>
      </c>
      <c r="G2392" s="1"/>
      <c r="H2392" s="7"/>
    </row>
    <row r="2393" spans="1:8" ht="12.5" x14ac:dyDescent="0.25">
      <c r="A2393" s="1">
        <v>129</v>
      </c>
      <c r="B2393" s="2">
        <v>41123</v>
      </c>
      <c r="C2393" s="4" t="s">
        <v>85</v>
      </c>
      <c r="D2393" s="1">
        <v>10.199999999999999</v>
      </c>
      <c r="E2393" s="1">
        <f>IFERROR(VALUE(UseTable[[#This Row],[LAB_VALUE]]),0)</f>
        <v>10.199999999999999</v>
      </c>
      <c r="G2393" s="1"/>
      <c r="H2393" s="7"/>
    </row>
    <row r="2394" spans="1:8" ht="12.5" x14ac:dyDescent="0.25">
      <c r="A2394" s="1">
        <v>129</v>
      </c>
      <c r="B2394" s="2">
        <v>41137</v>
      </c>
      <c r="C2394" s="4" t="s">
        <v>85</v>
      </c>
      <c r="D2394" s="1">
        <v>10</v>
      </c>
      <c r="E2394" s="1">
        <f>IFERROR(VALUE(UseTable[[#This Row],[LAB_VALUE]]),0)</f>
        <v>10</v>
      </c>
      <c r="G2394" s="1"/>
      <c r="H2394" s="7"/>
    </row>
    <row r="2395" spans="1:8" ht="12.5" x14ac:dyDescent="0.25">
      <c r="A2395" s="1">
        <v>129</v>
      </c>
      <c r="B2395" s="2">
        <v>41156</v>
      </c>
      <c r="C2395" s="4" t="s">
        <v>85</v>
      </c>
      <c r="D2395" s="1">
        <v>9.4</v>
      </c>
      <c r="E2395" s="1">
        <f>IFERROR(VALUE(UseTable[[#This Row],[LAB_VALUE]]),0)</f>
        <v>9.4</v>
      </c>
      <c r="G2395" s="1"/>
      <c r="H2395" s="7"/>
    </row>
    <row r="2396" spans="1:8" ht="12.5" x14ac:dyDescent="0.25">
      <c r="A2396" s="1">
        <v>129</v>
      </c>
      <c r="B2396" s="2">
        <v>41095</v>
      </c>
      <c r="C2396" s="4" t="s">
        <v>86</v>
      </c>
      <c r="D2396" s="1">
        <v>36</v>
      </c>
      <c r="E2396" s="1">
        <f>IFERROR(VALUE(UseTable[[#This Row],[LAB_VALUE]]),0)</f>
        <v>36</v>
      </c>
      <c r="G2396" s="1"/>
      <c r="H2396" s="7"/>
    </row>
    <row r="2397" spans="1:8" ht="12.5" x14ac:dyDescent="0.25">
      <c r="A2397" s="1">
        <v>129</v>
      </c>
      <c r="B2397" s="2">
        <v>41123</v>
      </c>
      <c r="C2397" s="4" t="s">
        <v>86</v>
      </c>
      <c r="D2397" s="1">
        <v>39</v>
      </c>
      <c r="E2397" s="1">
        <f>IFERROR(VALUE(UseTable[[#This Row],[LAB_VALUE]]),0)</f>
        <v>39</v>
      </c>
      <c r="G2397" s="1"/>
      <c r="H2397" s="7"/>
    </row>
    <row r="2398" spans="1:8" ht="12.5" x14ac:dyDescent="0.25">
      <c r="A2398" s="1">
        <v>129</v>
      </c>
      <c r="B2398" s="2">
        <v>41156</v>
      </c>
      <c r="C2398" s="4" t="s">
        <v>86</v>
      </c>
      <c r="D2398" s="1">
        <v>27</v>
      </c>
      <c r="E2398" s="1">
        <f>IFERROR(VALUE(UseTable[[#This Row],[LAB_VALUE]]),0)</f>
        <v>27</v>
      </c>
      <c r="G2398" s="1"/>
      <c r="H2398" s="7"/>
    </row>
  </sheetData>
  <pageMargins left="0.7" right="0.7" top="0.75" bottom="0.75" header="0.3" footer="0.3"/>
  <pageSetup orientation="portrait" horizontalDpi="4294967292" verticalDpi="4294967292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FF6F-76F7-4597-901B-A2029EE1DAB7}">
  <dimension ref="A3:I28"/>
  <sheetViews>
    <sheetView workbookViewId="0">
      <selection activeCell="F12" sqref="F12"/>
    </sheetView>
  </sheetViews>
  <sheetFormatPr defaultRowHeight="12.5" x14ac:dyDescent="0.25"/>
  <cols>
    <col min="1" max="1" width="20" bestFit="1" customWidth="1"/>
    <col min="2" max="2" width="15.7265625" bestFit="1" customWidth="1"/>
    <col min="3" max="3" width="7" bestFit="1" customWidth="1"/>
    <col min="4" max="4" width="6.453125" bestFit="1" customWidth="1"/>
    <col min="5" max="5" width="10.54296875" bestFit="1" customWidth="1"/>
    <col min="6" max="6" width="11.7265625" bestFit="1" customWidth="1"/>
    <col min="7" max="7" width="19.453125" bestFit="1" customWidth="1"/>
    <col min="8" max="8" width="16.453125" bestFit="1" customWidth="1"/>
    <col min="9" max="9" width="24.1796875" bestFit="1" customWidth="1"/>
  </cols>
  <sheetData>
    <row r="3" spans="1:4" x14ac:dyDescent="0.25">
      <c r="A3" s="8" t="s">
        <v>97</v>
      </c>
      <c r="B3" s="8" t="s">
        <v>98</v>
      </c>
    </row>
    <row r="4" spans="1:4" x14ac:dyDescent="0.25">
      <c r="A4" s="8" t="s">
        <v>87</v>
      </c>
      <c r="B4" t="s">
        <v>82</v>
      </c>
      <c r="C4" t="s">
        <v>83</v>
      </c>
      <c r="D4" t="s">
        <v>89</v>
      </c>
    </row>
    <row r="5" spans="1:4" x14ac:dyDescent="0.25">
      <c r="A5" s="9" t="s">
        <v>96</v>
      </c>
    </row>
    <row r="6" spans="1:4" x14ac:dyDescent="0.25">
      <c r="A6" s="10" t="s">
        <v>90</v>
      </c>
      <c r="B6">
        <v>4303700</v>
      </c>
      <c r="D6">
        <v>4303700</v>
      </c>
    </row>
    <row r="7" spans="1:4" x14ac:dyDescent="0.25">
      <c r="A7" s="10" t="s">
        <v>91</v>
      </c>
      <c r="B7">
        <v>4477100</v>
      </c>
      <c r="D7">
        <v>4477100</v>
      </c>
    </row>
    <row r="8" spans="1:4" x14ac:dyDescent="0.25">
      <c r="A8" s="10" t="s">
        <v>92</v>
      </c>
      <c r="B8">
        <v>849900</v>
      </c>
      <c r="C8">
        <v>535</v>
      </c>
      <c r="D8">
        <v>850435</v>
      </c>
    </row>
    <row r="9" spans="1:4" x14ac:dyDescent="0.25">
      <c r="A9" s="10" t="s">
        <v>93</v>
      </c>
      <c r="C9">
        <v>393</v>
      </c>
      <c r="D9">
        <v>393</v>
      </c>
    </row>
    <row r="10" spans="1:4" x14ac:dyDescent="0.25">
      <c r="A10" s="10" t="s">
        <v>94</v>
      </c>
      <c r="B10">
        <v>75300</v>
      </c>
      <c r="C10">
        <v>420</v>
      </c>
      <c r="D10">
        <v>75720</v>
      </c>
    </row>
    <row r="11" spans="1:4" x14ac:dyDescent="0.25">
      <c r="A11" s="10" t="s">
        <v>95</v>
      </c>
      <c r="B11">
        <v>10200</v>
      </c>
      <c r="C11">
        <v>1</v>
      </c>
      <c r="D11">
        <v>10201</v>
      </c>
    </row>
    <row r="12" spans="1:4" x14ac:dyDescent="0.25">
      <c r="A12" s="9" t="s">
        <v>89</v>
      </c>
      <c r="B12">
        <v>9716200</v>
      </c>
      <c r="C12">
        <v>1349</v>
      </c>
      <c r="D12">
        <v>9717549</v>
      </c>
    </row>
    <row r="13" spans="1:4" x14ac:dyDescent="0.25">
      <c r="A13" s="9"/>
    </row>
    <row r="14" spans="1:4" x14ac:dyDescent="0.25">
      <c r="A14" s="9"/>
    </row>
    <row r="15" spans="1:4" x14ac:dyDescent="0.25">
      <c r="A15" s="9"/>
    </row>
    <row r="16" spans="1:4" x14ac:dyDescent="0.25">
      <c r="A16" s="9"/>
    </row>
    <row r="19" spans="1:9" x14ac:dyDescent="0.25">
      <c r="A19" s="8" t="s">
        <v>124</v>
      </c>
      <c r="B19" s="8" t="s">
        <v>98</v>
      </c>
    </row>
    <row r="20" spans="1:9" x14ac:dyDescent="0.25">
      <c r="A20" s="8" t="s">
        <v>87</v>
      </c>
      <c r="B20" t="s">
        <v>84</v>
      </c>
      <c r="C20" t="s">
        <v>85</v>
      </c>
      <c r="D20" t="s">
        <v>86</v>
      </c>
      <c r="E20" t="s">
        <v>89</v>
      </c>
      <c r="F20" s="8"/>
      <c r="G20" s="8"/>
      <c r="H20" s="8"/>
      <c r="I20" s="8"/>
    </row>
    <row r="21" spans="1:9" x14ac:dyDescent="0.25">
      <c r="A21" s="9" t="s">
        <v>96</v>
      </c>
    </row>
    <row r="22" spans="1:9" x14ac:dyDescent="0.25">
      <c r="A22" s="10" t="s">
        <v>90</v>
      </c>
      <c r="B22">
        <v>85515</v>
      </c>
      <c r="C22">
        <v>2799</v>
      </c>
      <c r="D22">
        <v>3433</v>
      </c>
      <c r="E22">
        <v>91747</v>
      </c>
    </row>
    <row r="23" spans="1:9" x14ac:dyDescent="0.25">
      <c r="A23" s="10" t="s">
        <v>91</v>
      </c>
      <c r="B23">
        <v>78209</v>
      </c>
      <c r="C23">
        <v>2984.7</v>
      </c>
      <c r="D23">
        <v>3181</v>
      </c>
      <c r="E23">
        <v>84374.7</v>
      </c>
    </row>
    <row r="24" spans="1:9" x14ac:dyDescent="0.25">
      <c r="A24" s="10" t="s">
        <v>92</v>
      </c>
      <c r="B24">
        <v>74566</v>
      </c>
      <c r="C24">
        <v>2410.6999999999998</v>
      </c>
      <c r="D24">
        <v>3092</v>
      </c>
      <c r="E24">
        <v>80068.7</v>
      </c>
    </row>
    <row r="25" spans="1:9" x14ac:dyDescent="0.25">
      <c r="A25" s="10" t="s">
        <v>93</v>
      </c>
      <c r="B25">
        <v>79176</v>
      </c>
      <c r="C25">
        <v>2265.1</v>
      </c>
      <c r="D25">
        <v>3301</v>
      </c>
      <c r="E25">
        <v>84742.1</v>
      </c>
    </row>
    <row r="26" spans="1:9" x14ac:dyDescent="0.25">
      <c r="A26" s="10" t="s">
        <v>94</v>
      </c>
      <c r="B26">
        <v>77323</v>
      </c>
      <c r="C26">
        <v>2255.4</v>
      </c>
      <c r="D26">
        <v>3700</v>
      </c>
      <c r="E26">
        <v>83278.399999999994</v>
      </c>
    </row>
    <row r="27" spans="1:9" x14ac:dyDescent="0.25">
      <c r="A27" s="10" t="s">
        <v>95</v>
      </c>
      <c r="B27">
        <v>38670</v>
      </c>
      <c r="C27">
        <v>540.1</v>
      </c>
      <c r="D27">
        <v>1865</v>
      </c>
      <c r="E27">
        <v>41075.1</v>
      </c>
    </row>
    <row r="28" spans="1:9" x14ac:dyDescent="0.25">
      <c r="A28" s="9" t="s">
        <v>89</v>
      </c>
      <c r="B28">
        <v>433459</v>
      </c>
      <c r="C28">
        <v>13255</v>
      </c>
      <c r="D28">
        <v>18572</v>
      </c>
      <c r="E28">
        <v>465286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DA00-5C05-444B-A9A1-3DB843E22C47}">
  <dimension ref="A1:D10"/>
  <sheetViews>
    <sheetView workbookViewId="0">
      <selection sqref="A1:D10"/>
    </sheetView>
  </sheetViews>
  <sheetFormatPr defaultRowHeight="12.5" x14ac:dyDescent="0.25"/>
  <sheetData>
    <row r="1" spans="1:4" x14ac:dyDescent="0.25">
      <c r="A1" s="8" t="s">
        <v>126</v>
      </c>
      <c r="B1" s="8" t="s">
        <v>127</v>
      </c>
    </row>
    <row r="2" spans="1:4" x14ac:dyDescent="0.25">
      <c r="A2" s="8" t="s">
        <v>87</v>
      </c>
      <c r="B2" t="s">
        <v>82</v>
      </c>
      <c r="C2" t="s">
        <v>83</v>
      </c>
      <c r="D2" t="s">
        <v>89</v>
      </c>
    </row>
    <row r="3" spans="1:4" x14ac:dyDescent="0.25">
      <c r="A3" s="9" t="s">
        <v>96</v>
      </c>
    </row>
    <row r="4" spans="1:4" x14ac:dyDescent="0.25">
      <c r="A4" s="10" t="s">
        <v>90</v>
      </c>
      <c r="B4">
        <v>839</v>
      </c>
      <c r="D4">
        <v>839</v>
      </c>
    </row>
    <row r="5" spans="1:4" x14ac:dyDescent="0.25">
      <c r="A5" s="10" t="s">
        <v>91</v>
      </c>
      <c r="B5">
        <v>793</v>
      </c>
      <c r="D5">
        <v>793</v>
      </c>
    </row>
    <row r="6" spans="1:4" x14ac:dyDescent="0.25">
      <c r="A6" s="10" t="s">
        <v>92</v>
      </c>
      <c r="B6">
        <v>160</v>
      </c>
      <c r="C6">
        <v>76</v>
      </c>
      <c r="D6">
        <v>236</v>
      </c>
    </row>
    <row r="7" spans="1:4" x14ac:dyDescent="0.25">
      <c r="A7" s="10" t="s">
        <v>93</v>
      </c>
      <c r="C7">
        <v>68</v>
      </c>
      <c r="D7">
        <v>68</v>
      </c>
    </row>
    <row r="8" spans="1:4" x14ac:dyDescent="0.25">
      <c r="A8" s="10" t="s">
        <v>94</v>
      </c>
      <c r="B8">
        <v>7</v>
      </c>
      <c r="C8">
        <v>75</v>
      </c>
      <c r="D8">
        <v>82</v>
      </c>
    </row>
    <row r="9" spans="1:4" x14ac:dyDescent="0.25">
      <c r="A9" s="10" t="s">
        <v>95</v>
      </c>
      <c r="B9">
        <v>3</v>
      </c>
      <c r="C9">
        <v>1</v>
      </c>
      <c r="D9">
        <v>4</v>
      </c>
    </row>
    <row r="10" spans="1:4" x14ac:dyDescent="0.25">
      <c r="A10" s="9" t="s">
        <v>89</v>
      </c>
      <c r="B10">
        <v>1802</v>
      </c>
      <c r="C10">
        <v>220</v>
      </c>
      <c r="D10">
        <v>2022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F527-A1A6-4031-AE48-24AF25DAC0A7}">
  <dimension ref="A3:AA123"/>
  <sheetViews>
    <sheetView zoomScale="70" zoomScaleNormal="70" workbookViewId="0">
      <pane xSplit="1" ySplit="5" topLeftCell="B74" activePane="bottomRight" state="frozen"/>
      <selection pane="topRight" activeCell="B1" sqref="B1"/>
      <selection pane="bottomLeft" activeCell="A6" sqref="A6"/>
      <selection pane="bottomRight" sqref="A1:M110"/>
    </sheetView>
  </sheetViews>
  <sheetFormatPr defaultRowHeight="12.5" x14ac:dyDescent="0.25"/>
  <cols>
    <col min="1" max="1" width="12.81640625" bestFit="1" customWidth="1"/>
    <col min="2" max="10" width="6.81640625" customWidth="1"/>
    <col min="11" max="11" width="11.453125" customWidth="1"/>
    <col min="12" max="12" width="11" customWidth="1"/>
    <col min="13" max="13" width="12.1796875" customWidth="1"/>
  </cols>
  <sheetData>
    <row r="3" spans="1:27" x14ac:dyDescent="0.25">
      <c r="A3" s="8" t="s">
        <v>97</v>
      </c>
      <c r="B3" s="8" t="s">
        <v>98</v>
      </c>
      <c r="O3" s="8" t="s">
        <v>125</v>
      </c>
      <c r="P3" s="8" t="s">
        <v>98</v>
      </c>
    </row>
    <row r="4" spans="1:27" x14ac:dyDescent="0.25">
      <c r="B4" t="s">
        <v>92</v>
      </c>
      <c r="D4" t="s">
        <v>93</v>
      </c>
      <c r="E4" t="s">
        <v>94</v>
      </c>
      <c r="G4" t="s">
        <v>89</v>
      </c>
      <c r="K4" s="11" t="s">
        <v>173</v>
      </c>
      <c r="P4" t="s">
        <v>90</v>
      </c>
      <c r="Q4" t="s">
        <v>91</v>
      </c>
      <c r="R4" t="s">
        <v>92</v>
      </c>
      <c r="T4" t="s">
        <v>93</v>
      </c>
      <c r="U4" t="s">
        <v>94</v>
      </c>
      <c r="W4" t="s">
        <v>89</v>
      </c>
      <c r="Y4" t="s">
        <v>181</v>
      </c>
    </row>
    <row r="5" spans="1:27" x14ac:dyDescent="0.25">
      <c r="A5" s="8" t="s">
        <v>87</v>
      </c>
      <c r="B5" t="s">
        <v>82</v>
      </c>
      <c r="C5" t="s">
        <v>83</v>
      </c>
      <c r="D5" t="s">
        <v>83</v>
      </c>
      <c r="E5" t="s">
        <v>82</v>
      </c>
      <c r="F5" t="s">
        <v>83</v>
      </c>
      <c r="K5" s="28" t="s">
        <v>174</v>
      </c>
      <c r="L5" s="28" t="s">
        <v>175</v>
      </c>
      <c r="M5" s="28" t="s">
        <v>176</v>
      </c>
      <c r="O5" s="8" t="s">
        <v>87</v>
      </c>
      <c r="P5" t="s">
        <v>82</v>
      </c>
      <c r="Q5" t="s">
        <v>82</v>
      </c>
      <c r="R5" t="s">
        <v>82</v>
      </c>
      <c r="S5" t="s">
        <v>83</v>
      </c>
      <c r="T5" t="s">
        <v>83</v>
      </c>
      <c r="U5" t="s">
        <v>82</v>
      </c>
      <c r="V5" t="s">
        <v>83</v>
      </c>
      <c r="Y5" s="28" t="s">
        <v>183</v>
      </c>
      <c r="Z5" s="28" t="s">
        <v>184</v>
      </c>
      <c r="AA5" s="28" t="s">
        <v>185</v>
      </c>
    </row>
    <row r="6" spans="1:27" x14ac:dyDescent="0.25">
      <c r="A6" s="9" t="s">
        <v>130</v>
      </c>
      <c r="B6">
        <v>3800</v>
      </c>
      <c r="C6">
        <v>4</v>
      </c>
      <c r="D6">
        <v>3</v>
      </c>
      <c r="F6">
        <v>1</v>
      </c>
      <c r="G6">
        <v>3808</v>
      </c>
      <c r="J6" t="str">
        <f>A6</f>
        <v>1</v>
      </c>
      <c r="K6" s="29" t="str">
        <f>IF(AND(B6&gt;0,C6&gt;0),"T","")</f>
        <v>T</v>
      </c>
      <c r="L6" s="29" t="str">
        <f>IF(AND(B6&gt;0,C6="",D6&gt;0),"T","")</f>
        <v/>
      </c>
      <c r="M6" s="29" t="str">
        <f>IF(AND(C6="",E6&gt;0,F6&gt;0),"T","")</f>
        <v/>
      </c>
      <c r="O6" s="9" t="s">
        <v>130</v>
      </c>
      <c r="P6">
        <v>11</v>
      </c>
      <c r="Q6">
        <v>13</v>
      </c>
      <c r="R6">
        <v>2</v>
      </c>
      <c r="S6">
        <v>1</v>
      </c>
      <c r="T6">
        <v>1</v>
      </c>
      <c r="V6">
        <v>1</v>
      </c>
      <c r="W6">
        <v>29</v>
      </c>
      <c r="Y6" s="29" t="str">
        <f>IF(AND(SUM(P6:R6)=0,S6&gt;0),"S","")</f>
        <v/>
      </c>
      <c r="Z6" s="29" t="str">
        <f>IF(AND(SUM(P6:S6)=0,T6&gt;0),"S","")</f>
        <v/>
      </c>
      <c r="AA6" s="29" t="str">
        <f>IF(AND(SUM(P6:U6)=0,V6&gt;0),"S","")</f>
        <v/>
      </c>
    </row>
    <row r="7" spans="1:27" x14ac:dyDescent="0.25">
      <c r="A7" s="9" t="s">
        <v>63</v>
      </c>
      <c r="B7">
        <v>11900</v>
      </c>
      <c r="C7">
        <v>8</v>
      </c>
      <c r="D7">
        <v>8</v>
      </c>
      <c r="F7">
        <v>8</v>
      </c>
      <c r="G7">
        <v>11924</v>
      </c>
      <c r="J7" t="str">
        <f t="shared" ref="J7:J70" si="0">A7</f>
        <v>10</v>
      </c>
      <c r="K7" s="29" t="str">
        <f t="shared" ref="K7:K70" si="1">IF(AND(B7&gt;0,C7&gt;0),"T","")</f>
        <v>T</v>
      </c>
      <c r="L7" s="29" t="str">
        <f t="shared" ref="L7:L70" si="2">IF(AND(B7&gt;0,C7="",D7&gt;0),"T","")</f>
        <v/>
      </c>
      <c r="M7" s="29" t="str">
        <f t="shared" ref="M7:M70" si="3">IF(AND(C7="",E7&gt;0,F7&gt;0),"T","")</f>
        <v/>
      </c>
      <c r="O7" s="9" t="s">
        <v>63</v>
      </c>
      <c r="R7">
        <v>30</v>
      </c>
      <c r="S7">
        <v>10</v>
      </c>
      <c r="T7">
        <v>10</v>
      </c>
      <c r="V7">
        <v>10</v>
      </c>
      <c r="W7">
        <v>60</v>
      </c>
      <c r="Y7" s="29" t="str">
        <f t="shared" ref="Y7:Y70" si="4">IF(AND(SUM(P7:R7)=0,S7&gt;0),"S","")</f>
        <v/>
      </c>
      <c r="Z7" s="29" t="str">
        <f t="shared" ref="Z7:Z70" si="5">IF(AND(SUM(P7:S7)=0,T7&gt;0),"S","")</f>
        <v/>
      </c>
      <c r="AA7" s="29" t="str">
        <f t="shared" ref="AA7:AA70" si="6">IF(AND(SUM(P7:U7)=0,V7&gt;0),"S","")</f>
        <v/>
      </c>
    </row>
    <row r="8" spans="1:27" x14ac:dyDescent="0.25">
      <c r="A8" s="9" t="s">
        <v>131</v>
      </c>
      <c r="B8">
        <v>10900</v>
      </c>
      <c r="C8">
        <v>6</v>
      </c>
      <c r="D8">
        <v>6</v>
      </c>
      <c r="F8">
        <v>5</v>
      </c>
      <c r="G8">
        <v>10917</v>
      </c>
      <c r="J8" t="str">
        <f t="shared" si="0"/>
        <v>100</v>
      </c>
      <c r="K8" s="29" t="str">
        <f t="shared" si="1"/>
        <v>T</v>
      </c>
      <c r="L8" s="29" t="str">
        <f t="shared" si="2"/>
        <v/>
      </c>
      <c r="M8" s="29" t="str">
        <f t="shared" si="3"/>
        <v/>
      </c>
      <c r="O8" s="9" t="s">
        <v>131</v>
      </c>
      <c r="P8">
        <v>1000</v>
      </c>
      <c r="Q8">
        <v>900</v>
      </c>
      <c r="R8">
        <v>300</v>
      </c>
      <c r="S8">
        <v>100</v>
      </c>
      <c r="T8">
        <v>100</v>
      </c>
      <c r="V8">
        <v>100</v>
      </c>
      <c r="W8">
        <v>2500</v>
      </c>
      <c r="Y8" s="29" t="str">
        <f t="shared" si="4"/>
        <v/>
      </c>
      <c r="Z8" s="29" t="str">
        <f t="shared" si="5"/>
        <v/>
      </c>
      <c r="AA8" s="29" t="str">
        <f t="shared" si="6"/>
        <v/>
      </c>
    </row>
    <row r="9" spans="1:27" x14ac:dyDescent="0.25">
      <c r="A9" s="9" t="s">
        <v>132</v>
      </c>
      <c r="B9">
        <v>4800</v>
      </c>
      <c r="C9">
        <v>4</v>
      </c>
      <c r="D9">
        <v>3</v>
      </c>
      <c r="F9">
        <v>3</v>
      </c>
      <c r="G9">
        <v>4810</v>
      </c>
      <c r="J9" t="str">
        <f t="shared" si="0"/>
        <v>101</v>
      </c>
      <c r="K9" s="29" t="str">
        <f t="shared" si="1"/>
        <v>T</v>
      </c>
      <c r="L9" s="29" t="str">
        <f t="shared" si="2"/>
        <v/>
      </c>
      <c r="M9" s="29" t="str">
        <f t="shared" si="3"/>
        <v/>
      </c>
      <c r="O9" s="9" t="s">
        <v>132</v>
      </c>
      <c r="P9">
        <v>909</v>
      </c>
      <c r="Q9">
        <v>808</v>
      </c>
      <c r="R9">
        <v>202</v>
      </c>
      <c r="S9">
        <v>101</v>
      </c>
      <c r="T9">
        <v>101</v>
      </c>
      <c r="V9">
        <v>101</v>
      </c>
      <c r="W9">
        <v>2222</v>
      </c>
      <c r="Y9" s="29" t="str">
        <f t="shared" si="4"/>
        <v/>
      </c>
      <c r="Z9" s="29" t="str">
        <f t="shared" si="5"/>
        <v/>
      </c>
      <c r="AA9" s="29" t="str">
        <f t="shared" si="6"/>
        <v/>
      </c>
    </row>
    <row r="10" spans="1:27" x14ac:dyDescent="0.25">
      <c r="A10" s="9" t="s">
        <v>134</v>
      </c>
      <c r="B10">
        <v>3200</v>
      </c>
      <c r="C10">
        <v>3</v>
      </c>
      <c r="D10">
        <v>2</v>
      </c>
      <c r="G10">
        <v>3205</v>
      </c>
      <c r="J10" t="str">
        <f t="shared" si="0"/>
        <v>104</v>
      </c>
      <c r="K10" s="29" t="str">
        <f t="shared" si="1"/>
        <v>T</v>
      </c>
      <c r="L10" s="29" t="str">
        <f t="shared" si="2"/>
        <v/>
      </c>
      <c r="M10" s="29" t="str">
        <f t="shared" si="3"/>
        <v/>
      </c>
      <c r="O10" s="9" t="s">
        <v>133</v>
      </c>
      <c r="P10">
        <v>206</v>
      </c>
      <c r="W10">
        <v>206</v>
      </c>
      <c r="Y10" s="29" t="str">
        <f t="shared" si="4"/>
        <v/>
      </c>
      <c r="Z10" s="29" t="str">
        <f t="shared" si="5"/>
        <v/>
      </c>
      <c r="AA10" s="29" t="str">
        <f t="shared" si="6"/>
        <v/>
      </c>
    </row>
    <row r="11" spans="1:27" x14ac:dyDescent="0.25">
      <c r="A11" s="9" t="s">
        <v>135</v>
      </c>
      <c r="B11">
        <v>14600</v>
      </c>
      <c r="C11">
        <v>10</v>
      </c>
      <c r="F11">
        <v>26</v>
      </c>
      <c r="G11">
        <v>14636</v>
      </c>
      <c r="J11" t="str">
        <f t="shared" si="0"/>
        <v>105</v>
      </c>
      <c r="K11" s="29" t="str">
        <f t="shared" si="1"/>
        <v>T</v>
      </c>
      <c r="L11" s="29" t="str">
        <f t="shared" si="2"/>
        <v/>
      </c>
      <c r="M11" s="29" t="str">
        <f t="shared" si="3"/>
        <v/>
      </c>
      <c r="O11" s="9" t="s">
        <v>134</v>
      </c>
      <c r="P11">
        <v>1352</v>
      </c>
      <c r="Q11">
        <v>728</v>
      </c>
      <c r="R11">
        <v>312</v>
      </c>
      <c r="S11">
        <v>104</v>
      </c>
      <c r="T11">
        <v>104</v>
      </c>
      <c r="W11">
        <v>2600</v>
      </c>
      <c r="Y11" s="29" t="str">
        <f t="shared" si="4"/>
        <v/>
      </c>
      <c r="Z11" s="29" t="str">
        <f t="shared" si="5"/>
        <v/>
      </c>
      <c r="AA11" s="29" t="str">
        <f t="shared" si="6"/>
        <v/>
      </c>
    </row>
    <row r="12" spans="1:27" x14ac:dyDescent="0.25">
      <c r="A12" s="9" t="s">
        <v>136</v>
      </c>
      <c r="B12">
        <v>24000</v>
      </c>
      <c r="C12">
        <v>13</v>
      </c>
      <c r="D12">
        <v>13</v>
      </c>
      <c r="F12">
        <v>13</v>
      </c>
      <c r="G12">
        <v>24039</v>
      </c>
      <c r="J12" t="str">
        <f t="shared" si="0"/>
        <v>106</v>
      </c>
      <c r="K12" s="29" t="str">
        <f t="shared" si="1"/>
        <v>T</v>
      </c>
      <c r="L12" s="29" t="str">
        <f t="shared" si="2"/>
        <v/>
      </c>
      <c r="M12" s="29" t="str">
        <f t="shared" si="3"/>
        <v/>
      </c>
      <c r="O12" s="9" t="s">
        <v>135</v>
      </c>
      <c r="Q12">
        <v>735</v>
      </c>
      <c r="R12">
        <v>210</v>
      </c>
      <c r="S12">
        <v>105</v>
      </c>
      <c r="V12">
        <v>210</v>
      </c>
      <c r="W12">
        <v>1260</v>
      </c>
      <c r="Y12" s="29" t="str">
        <f t="shared" si="4"/>
        <v/>
      </c>
      <c r="Z12" s="29" t="str">
        <f t="shared" si="5"/>
        <v/>
      </c>
      <c r="AA12" s="29" t="str">
        <f t="shared" si="6"/>
        <v/>
      </c>
    </row>
    <row r="13" spans="1:27" x14ac:dyDescent="0.25">
      <c r="A13" s="9" t="s">
        <v>137</v>
      </c>
      <c r="D13">
        <v>1</v>
      </c>
      <c r="G13">
        <v>1</v>
      </c>
      <c r="J13" t="str">
        <f t="shared" si="0"/>
        <v>108</v>
      </c>
      <c r="K13" s="29" t="str">
        <f t="shared" si="1"/>
        <v/>
      </c>
      <c r="L13" s="29" t="str">
        <f t="shared" si="2"/>
        <v/>
      </c>
      <c r="M13" s="29" t="str">
        <f t="shared" si="3"/>
        <v/>
      </c>
      <c r="O13" s="9" t="s">
        <v>136</v>
      </c>
      <c r="P13">
        <v>1378</v>
      </c>
      <c r="Q13">
        <v>1378</v>
      </c>
      <c r="R13">
        <v>318</v>
      </c>
      <c r="S13">
        <v>106</v>
      </c>
      <c r="T13">
        <v>106</v>
      </c>
      <c r="V13">
        <v>106</v>
      </c>
      <c r="W13">
        <v>3392</v>
      </c>
      <c r="Y13" s="29" t="str">
        <f t="shared" si="4"/>
        <v/>
      </c>
      <c r="Z13" s="29" t="str">
        <f t="shared" si="5"/>
        <v/>
      </c>
      <c r="AA13" s="29" t="str">
        <f t="shared" si="6"/>
        <v/>
      </c>
    </row>
    <row r="14" spans="1:27" x14ac:dyDescent="0.25">
      <c r="A14" s="9" t="s">
        <v>138</v>
      </c>
      <c r="C14">
        <v>1</v>
      </c>
      <c r="D14">
        <v>2</v>
      </c>
      <c r="F14">
        <v>3</v>
      </c>
      <c r="G14">
        <v>6</v>
      </c>
      <c r="J14" t="str">
        <f t="shared" si="0"/>
        <v>109</v>
      </c>
      <c r="K14" s="29" t="str">
        <f t="shared" si="1"/>
        <v/>
      </c>
      <c r="L14" s="29" t="str">
        <f t="shared" si="2"/>
        <v/>
      </c>
      <c r="M14" s="29" t="str">
        <f t="shared" si="3"/>
        <v/>
      </c>
      <c r="O14" s="9" t="s">
        <v>137</v>
      </c>
      <c r="P14">
        <v>1296</v>
      </c>
      <c r="Q14">
        <v>540</v>
      </c>
      <c r="T14">
        <v>108</v>
      </c>
      <c r="W14">
        <v>1944</v>
      </c>
      <c r="Y14" s="29" t="str">
        <f t="shared" si="4"/>
        <v/>
      </c>
      <c r="Z14" s="29" t="str">
        <f t="shared" si="5"/>
        <v/>
      </c>
      <c r="AA14" s="29" t="str">
        <f t="shared" si="6"/>
        <v/>
      </c>
    </row>
    <row r="15" spans="1:27" x14ac:dyDescent="0.25">
      <c r="A15" s="9" t="s">
        <v>45</v>
      </c>
      <c r="F15">
        <v>2</v>
      </c>
      <c r="G15">
        <v>2</v>
      </c>
      <c r="J15" t="str">
        <f t="shared" si="0"/>
        <v>11</v>
      </c>
      <c r="K15" s="29" t="str">
        <f t="shared" si="1"/>
        <v/>
      </c>
      <c r="L15" s="29" t="str">
        <f t="shared" si="2"/>
        <v/>
      </c>
      <c r="M15" s="29" t="str">
        <f t="shared" si="3"/>
        <v/>
      </c>
      <c r="O15" s="9" t="s">
        <v>138</v>
      </c>
      <c r="P15">
        <v>218</v>
      </c>
      <c r="S15">
        <v>109</v>
      </c>
      <c r="T15">
        <v>109</v>
      </c>
      <c r="V15">
        <v>109</v>
      </c>
      <c r="W15">
        <v>545</v>
      </c>
      <c r="Y15" s="29" t="str">
        <f t="shared" si="4"/>
        <v/>
      </c>
      <c r="Z15" s="29" t="str">
        <f t="shared" si="5"/>
        <v/>
      </c>
      <c r="AA15" s="29" t="str">
        <f t="shared" si="6"/>
        <v/>
      </c>
    </row>
    <row r="16" spans="1:27" x14ac:dyDescent="0.25">
      <c r="A16" s="9" t="s">
        <v>139</v>
      </c>
      <c r="B16">
        <v>16200</v>
      </c>
      <c r="C16">
        <v>8</v>
      </c>
      <c r="D16">
        <v>8</v>
      </c>
      <c r="F16">
        <v>10</v>
      </c>
      <c r="G16">
        <v>16226</v>
      </c>
      <c r="J16" t="str">
        <f t="shared" si="0"/>
        <v>110</v>
      </c>
      <c r="K16" s="29" t="str">
        <f t="shared" si="1"/>
        <v>T</v>
      </c>
      <c r="L16" s="29" t="str">
        <f t="shared" si="2"/>
        <v/>
      </c>
      <c r="M16" s="29" t="str">
        <f t="shared" si="3"/>
        <v/>
      </c>
      <c r="O16" s="9" t="s">
        <v>45</v>
      </c>
      <c r="V16">
        <v>11</v>
      </c>
      <c r="W16">
        <v>11</v>
      </c>
      <c r="Y16" s="29" t="str">
        <f t="shared" si="4"/>
        <v/>
      </c>
      <c r="Z16" s="29" t="str">
        <f t="shared" si="5"/>
        <v/>
      </c>
      <c r="AA16" s="29" t="str">
        <f t="shared" si="6"/>
        <v>S</v>
      </c>
    </row>
    <row r="17" spans="1:27" x14ac:dyDescent="0.25">
      <c r="A17" s="9" t="s">
        <v>140</v>
      </c>
      <c r="B17">
        <v>1500</v>
      </c>
      <c r="D17">
        <v>4</v>
      </c>
      <c r="F17">
        <v>3</v>
      </c>
      <c r="G17">
        <v>1507</v>
      </c>
      <c r="J17" t="str">
        <f t="shared" si="0"/>
        <v>111</v>
      </c>
      <c r="K17" s="29" t="str">
        <f t="shared" si="1"/>
        <v/>
      </c>
      <c r="L17" s="29" t="str">
        <f t="shared" si="2"/>
        <v>T</v>
      </c>
      <c r="M17" s="29" t="str">
        <f t="shared" si="3"/>
        <v/>
      </c>
      <c r="O17" s="9" t="s">
        <v>139</v>
      </c>
      <c r="P17">
        <v>1430</v>
      </c>
      <c r="Q17">
        <v>1430</v>
      </c>
      <c r="R17">
        <v>330</v>
      </c>
      <c r="S17">
        <v>110</v>
      </c>
      <c r="T17">
        <v>110</v>
      </c>
      <c r="V17">
        <v>110</v>
      </c>
      <c r="W17">
        <v>3520</v>
      </c>
      <c r="Y17" s="29" t="str">
        <f t="shared" si="4"/>
        <v/>
      </c>
      <c r="Z17" s="29" t="str">
        <f t="shared" si="5"/>
        <v/>
      </c>
      <c r="AA17" s="29" t="str">
        <f t="shared" si="6"/>
        <v/>
      </c>
    </row>
    <row r="18" spans="1:27" x14ac:dyDescent="0.25">
      <c r="A18" s="9" t="s">
        <v>141</v>
      </c>
      <c r="B18">
        <v>5000</v>
      </c>
      <c r="C18">
        <v>5</v>
      </c>
      <c r="F18">
        <v>2</v>
      </c>
      <c r="G18">
        <v>5007</v>
      </c>
      <c r="J18" t="str">
        <f t="shared" si="0"/>
        <v>112</v>
      </c>
      <c r="K18" s="29" t="str">
        <f t="shared" si="1"/>
        <v>T</v>
      </c>
      <c r="L18" s="29" t="str">
        <f t="shared" si="2"/>
        <v/>
      </c>
      <c r="M18" s="29" t="str">
        <f t="shared" si="3"/>
        <v/>
      </c>
      <c r="O18" s="9" t="s">
        <v>140</v>
      </c>
      <c r="P18">
        <v>888</v>
      </c>
      <c r="Q18">
        <v>1110</v>
      </c>
      <c r="R18">
        <v>333</v>
      </c>
      <c r="T18">
        <v>111</v>
      </c>
      <c r="V18">
        <v>111</v>
      </c>
      <c r="W18">
        <v>2553</v>
      </c>
      <c r="Y18" s="29" t="str">
        <f t="shared" si="4"/>
        <v/>
      </c>
      <c r="Z18" s="29" t="str">
        <f t="shared" si="5"/>
        <v/>
      </c>
      <c r="AA18" s="29" t="str">
        <f t="shared" si="6"/>
        <v/>
      </c>
    </row>
    <row r="19" spans="1:27" x14ac:dyDescent="0.25">
      <c r="A19" s="9" t="s">
        <v>73</v>
      </c>
      <c r="B19">
        <v>28800</v>
      </c>
      <c r="C19">
        <v>10</v>
      </c>
      <c r="D19">
        <v>10</v>
      </c>
      <c r="F19">
        <v>10</v>
      </c>
      <c r="G19">
        <v>28830</v>
      </c>
      <c r="J19" t="str">
        <f t="shared" si="0"/>
        <v>113</v>
      </c>
      <c r="K19" s="29" t="str">
        <f t="shared" si="1"/>
        <v>T</v>
      </c>
      <c r="L19" s="29" t="str">
        <f t="shared" si="2"/>
        <v/>
      </c>
      <c r="M19" s="29" t="str">
        <f t="shared" si="3"/>
        <v/>
      </c>
      <c r="O19" s="9" t="s">
        <v>141</v>
      </c>
      <c r="P19">
        <v>1456</v>
      </c>
      <c r="Q19">
        <v>784</v>
      </c>
      <c r="R19">
        <v>224</v>
      </c>
      <c r="S19">
        <v>112</v>
      </c>
      <c r="V19">
        <v>112</v>
      </c>
      <c r="W19">
        <v>2688</v>
      </c>
      <c r="Y19" s="29" t="str">
        <f t="shared" si="4"/>
        <v/>
      </c>
      <c r="Z19" s="29" t="str">
        <f t="shared" si="5"/>
        <v/>
      </c>
      <c r="AA19" s="29" t="str">
        <f t="shared" si="6"/>
        <v/>
      </c>
    </row>
    <row r="20" spans="1:27" x14ac:dyDescent="0.25">
      <c r="A20" s="9" t="s">
        <v>142</v>
      </c>
      <c r="B20">
        <v>16800</v>
      </c>
      <c r="C20">
        <v>8</v>
      </c>
      <c r="D20">
        <v>8</v>
      </c>
      <c r="F20">
        <v>8</v>
      </c>
      <c r="G20">
        <v>16824</v>
      </c>
      <c r="J20" t="str">
        <f t="shared" si="0"/>
        <v>114</v>
      </c>
      <c r="K20" s="29" t="str">
        <f t="shared" si="1"/>
        <v>T</v>
      </c>
      <c r="L20" s="29" t="str">
        <f t="shared" si="2"/>
        <v/>
      </c>
      <c r="M20" s="29" t="str">
        <f t="shared" si="3"/>
        <v/>
      </c>
      <c r="O20" s="9" t="s">
        <v>73</v>
      </c>
      <c r="P20">
        <v>1243</v>
      </c>
      <c r="Q20">
        <v>1469</v>
      </c>
      <c r="R20">
        <v>339</v>
      </c>
      <c r="S20">
        <v>113</v>
      </c>
      <c r="T20">
        <v>113</v>
      </c>
      <c r="V20">
        <v>113</v>
      </c>
      <c r="W20">
        <v>3390</v>
      </c>
      <c r="Y20" s="29" t="str">
        <f t="shared" si="4"/>
        <v/>
      </c>
      <c r="Z20" s="29" t="str">
        <f t="shared" si="5"/>
        <v/>
      </c>
      <c r="AA20" s="29" t="str">
        <f t="shared" si="6"/>
        <v/>
      </c>
    </row>
    <row r="21" spans="1:27" x14ac:dyDescent="0.25">
      <c r="A21" s="9" t="s">
        <v>144</v>
      </c>
      <c r="B21">
        <v>2600</v>
      </c>
      <c r="C21">
        <v>5</v>
      </c>
      <c r="F21">
        <v>8</v>
      </c>
      <c r="G21">
        <v>2613</v>
      </c>
      <c r="J21" t="str">
        <f t="shared" si="0"/>
        <v>116</v>
      </c>
      <c r="K21" s="29" t="str">
        <f t="shared" si="1"/>
        <v>T</v>
      </c>
      <c r="L21" s="29" t="str">
        <f t="shared" si="2"/>
        <v/>
      </c>
      <c r="M21" s="29" t="str">
        <f t="shared" si="3"/>
        <v/>
      </c>
      <c r="O21" s="9" t="s">
        <v>142</v>
      </c>
      <c r="P21">
        <v>1482</v>
      </c>
      <c r="Q21">
        <v>1254</v>
      </c>
      <c r="R21">
        <v>342</v>
      </c>
      <c r="S21">
        <v>114</v>
      </c>
      <c r="T21">
        <v>114</v>
      </c>
      <c r="V21">
        <v>114</v>
      </c>
      <c r="W21">
        <v>3420</v>
      </c>
      <c r="Y21" s="29" t="str">
        <f t="shared" si="4"/>
        <v/>
      </c>
      <c r="Z21" s="29" t="str">
        <f t="shared" si="5"/>
        <v/>
      </c>
      <c r="AA21" s="29" t="str">
        <f t="shared" si="6"/>
        <v/>
      </c>
    </row>
    <row r="22" spans="1:27" x14ac:dyDescent="0.25">
      <c r="A22" s="9" t="s">
        <v>145</v>
      </c>
      <c r="B22">
        <v>40000</v>
      </c>
      <c r="C22">
        <v>20</v>
      </c>
      <c r="F22">
        <v>3</v>
      </c>
      <c r="G22">
        <v>40023</v>
      </c>
      <c r="J22" t="str">
        <f t="shared" si="0"/>
        <v>117</v>
      </c>
      <c r="K22" s="29" t="str">
        <f t="shared" si="1"/>
        <v>T</v>
      </c>
      <c r="L22" s="29" t="str">
        <f t="shared" si="2"/>
        <v/>
      </c>
      <c r="M22" s="29" t="str">
        <f t="shared" si="3"/>
        <v/>
      </c>
      <c r="O22" s="9" t="s">
        <v>143</v>
      </c>
      <c r="P22">
        <v>690</v>
      </c>
      <c r="W22">
        <v>690</v>
      </c>
      <c r="Y22" s="29" t="str">
        <f t="shared" si="4"/>
        <v/>
      </c>
      <c r="Z22" s="29" t="str">
        <f t="shared" si="5"/>
        <v/>
      </c>
      <c r="AA22" s="29" t="str">
        <f t="shared" si="6"/>
        <v/>
      </c>
    </row>
    <row r="23" spans="1:27" x14ac:dyDescent="0.25">
      <c r="A23" s="9" t="s">
        <v>146</v>
      </c>
      <c r="B23">
        <v>800</v>
      </c>
      <c r="C23">
        <v>2</v>
      </c>
      <c r="G23">
        <v>802</v>
      </c>
      <c r="J23" t="str">
        <f t="shared" si="0"/>
        <v>118</v>
      </c>
      <c r="K23" s="29" t="str">
        <f t="shared" si="1"/>
        <v>T</v>
      </c>
      <c r="L23" s="29" t="str">
        <f t="shared" si="2"/>
        <v/>
      </c>
      <c r="M23" s="29" t="str">
        <f t="shared" si="3"/>
        <v/>
      </c>
      <c r="O23" s="9" t="s">
        <v>144</v>
      </c>
      <c r="P23">
        <v>1276</v>
      </c>
      <c r="Q23">
        <v>812</v>
      </c>
      <c r="R23">
        <v>116</v>
      </c>
      <c r="S23">
        <v>116</v>
      </c>
      <c r="V23">
        <v>116</v>
      </c>
      <c r="W23">
        <v>2436</v>
      </c>
      <c r="Y23" s="29" t="str">
        <f t="shared" si="4"/>
        <v/>
      </c>
      <c r="Z23" s="29" t="str">
        <f t="shared" si="5"/>
        <v/>
      </c>
      <c r="AA23" s="29" t="str">
        <f t="shared" si="6"/>
        <v/>
      </c>
    </row>
    <row r="24" spans="1:27" x14ac:dyDescent="0.25">
      <c r="A24" s="9" t="s">
        <v>54</v>
      </c>
      <c r="B24">
        <v>8400</v>
      </c>
      <c r="C24">
        <v>8</v>
      </c>
      <c r="D24">
        <v>8</v>
      </c>
      <c r="F24">
        <v>4</v>
      </c>
      <c r="G24">
        <v>8420</v>
      </c>
      <c r="J24" t="str">
        <f t="shared" si="0"/>
        <v>119</v>
      </c>
      <c r="K24" s="29" t="str">
        <f t="shared" si="1"/>
        <v>T</v>
      </c>
      <c r="L24" s="29" t="str">
        <f t="shared" si="2"/>
        <v/>
      </c>
      <c r="M24" s="29" t="str">
        <f t="shared" si="3"/>
        <v/>
      </c>
      <c r="O24" s="9" t="s">
        <v>145</v>
      </c>
      <c r="P24">
        <v>1404</v>
      </c>
      <c r="Q24">
        <v>1638</v>
      </c>
      <c r="R24">
        <v>234</v>
      </c>
      <c r="S24">
        <v>117</v>
      </c>
      <c r="V24">
        <v>117</v>
      </c>
      <c r="W24">
        <v>3510</v>
      </c>
      <c r="Y24" s="29" t="str">
        <f t="shared" si="4"/>
        <v/>
      </c>
      <c r="Z24" s="29" t="str">
        <f t="shared" si="5"/>
        <v/>
      </c>
      <c r="AA24" s="29" t="str">
        <f t="shared" si="6"/>
        <v/>
      </c>
    </row>
    <row r="25" spans="1:27" x14ac:dyDescent="0.25">
      <c r="A25" s="9" t="s">
        <v>30</v>
      </c>
      <c r="B25">
        <v>15600</v>
      </c>
      <c r="C25">
        <v>10</v>
      </c>
      <c r="D25">
        <v>10</v>
      </c>
      <c r="G25">
        <v>15620</v>
      </c>
      <c r="J25" t="str">
        <f t="shared" si="0"/>
        <v>12</v>
      </c>
      <c r="K25" s="29" t="str">
        <f t="shared" si="1"/>
        <v>T</v>
      </c>
      <c r="L25" s="29" t="str">
        <f t="shared" si="2"/>
        <v/>
      </c>
      <c r="M25" s="29" t="str">
        <f t="shared" si="3"/>
        <v/>
      </c>
      <c r="O25" s="9" t="s">
        <v>146</v>
      </c>
      <c r="P25">
        <v>1062</v>
      </c>
      <c r="Q25">
        <v>590</v>
      </c>
      <c r="R25">
        <v>118</v>
      </c>
      <c r="S25">
        <v>118</v>
      </c>
      <c r="W25">
        <v>1888</v>
      </c>
      <c r="Y25" s="29" t="str">
        <f t="shared" si="4"/>
        <v/>
      </c>
      <c r="Z25" s="29" t="str">
        <f t="shared" si="5"/>
        <v/>
      </c>
      <c r="AA25" s="29" t="str">
        <f t="shared" si="6"/>
        <v/>
      </c>
    </row>
    <row r="26" spans="1:27" x14ac:dyDescent="0.25">
      <c r="A26" s="9" t="s">
        <v>147</v>
      </c>
      <c r="D26">
        <v>6</v>
      </c>
      <c r="F26">
        <v>8</v>
      </c>
      <c r="G26">
        <v>14</v>
      </c>
      <c r="J26" t="str">
        <f t="shared" si="0"/>
        <v>120</v>
      </c>
      <c r="K26" s="29" t="str">
        <f t="shared" si="1"/>
        <v/>
      </c>
      <c r="L26" s="29" t="str">
        <f t="shared" si="2"/>
        <v/>
      </c>
      <c r="M26" s="29" t="str">
        <f t="shared" si="3"/>
        <v/>
      </c>
      <c r="O26" s="9" t="s">
        <v>54</v>
      </c>
      <c r="P26">
        <v>1309</v>
      </c>
      <c r="Q26">
        <v>1428</v>
      </c>
      <c r="R26">
        <v>238</v>
      </c>
      <c r="S26">
        <v>119</v>
      </c>
      <c r="T26">
        <v>119</v>
      </c>
      <c r="V26">
        <v>119</v>
      </c>
      <c r="W26">
        <v>3332</v>
      </c>
      <c r="Y26" s="29" t="str">
        <f t="shared" si="4"/>
        <v/>
      </c>
      <c r="Z26" s="29" t="str">
        <f t="shared" si="5"/>
        <v/>
      </c>
      <c r="AA26" s="29" t="str">
        <f t="shared" si="6"/>
        <v/>
      </c>
    </row>
    <row r="27" spans="1:27" x14ac:dyDescent="0.25">
      <c r="A27" s="9" t="s">
        <v>148</v>
      </c>
      <c r="D27">
        <v>5</v>
      </c>
      <c r="G27">
        <v>5</v>
      </c>
      <c r="J27" t="str">
        <f t="shared" si="0"/>
        <v>121</v>
      </c>
      <c r="K27" s="29" t="str">
        <f t="shared" si="1"/>
        <v/>
      </c>
      <c r="L27" s="29" t="str">
        <f t="shared" si="2"/>
        <v/>
      </c>
      <c r="M27" s="29" t="str">
        <f t="shared" si="3"/>
        <v/>
      </c>
      <c r="O27" s="9" t="s">
        <v>30</v>
      </c>
      <c r="P27">
        <v>120</v>
      </c>
      <c r="Q27">
        <v>60</v>
      </c>
      <c r="R27">
        <v>24</v>
      </c>
      <c r="S27">
        <v>12</v>
      </c>
      <c r="T27">
        <v>12</v>
      </c>
      <c r="W27">
        <v>228</v>
      </c>
      <c r="Y27" s="29" t="str">
        <f t="shared" si="4"/>
        <v/>
      </c>
      <c r="Z27" s="29" t="str">
        <f t="shared" si="5"/>
        <v/>
      </c>
      <c r="AA27" s="29" t="str">
        <f t="shared" si="6"/>
        <v/>
      </c>
    </row>
    <row r="28" spans="1:27" x14ac:dyDescent="0.25">
      <c r="A28" s="9" t="s">
        <v>149</v>
      </c>
      <c r="B28">
        <v>18000</v>
      </c>
      <c r="C28">
        <v>16</v>
      </c>
      <c r="F28">
        <v>1</v>
      </c>
      <c r="G28">
        <v>18017</v>
      </c>
      <c r="J28" t="str">
        <f t="shared" si="0"/>
        <v>122</v>
      </c>
      <c r="K28" s="29" t="str">
        <f t="shared" si="1"/>
        <v>T</v>
      </c>
      <c r="L28" s="29" t="str">
        <f t="shared" si="2"/>
        <v/>
      </c>
      <c r="M28" s="29" t="str">
        <f t="shared" si="3"/>
        <v/>
      </c>
      <c r="O28" s="9" t="s">
        <v>147</v>
      </c>
      <c r="T28">
        <v>120</v>
      </c>
      <c r="V28">
        <v>120</v>
      </c>
      <c r="W28">
        <v>240</v>
      </c>
      <c r="Y28" s="29" t="str">
        <f t="shared" si="4"/>
        <v/>
      </c>
      <c r="Z28" s="29" t="str">
        <f t="shared" si="5"/>
        <v>S</v>
      </c>
      <c r="AA28" s="29" t="str">
        <f t="shared" si="6"/>
        <v/>
      </c>
    </row>
    <row r="29" spans="1:27" x14ac:dyDescent="0.25">
      <c r="A29" s="9" t="s">
        <v>66</v>
      </c>
      <c r="C29">
        <v>4</v>
      </c>
      <c r="F29">
        <v>2</v>
      </c>
      <c r="G29">
        <v>6</v>
      </c>
      <c r="J29" t="str">
        <f t="shared" si="0"/>
        <v>123</v>
      </c>
      <c r="K29" s="29" t="str">
        <f t="shared" si="1"/>
        <v/>
      </c>
      <c r="L29" s="29" t="str">
        <f t="shared" si="2"/>
        <v/>
      </c>
      <c r="M29" s="29" t="str">
        <f t="shared" si="3"/>
        <v/>
      </c>
      <c r="O29" s="9" t="s">
        <v>148</v>
      </c>
      <c r="P29">
        <v>1089</v>
      </c>
      <c r="Q29">
        <v>242</v>
      </c>
      <c r="T29">
        <v>121</v>
      </c>
      <c r="W29">
        <v>1452</v>
      </c>
      <c r="Y29" s="29" t="str">
        <f t="shared" si="4"/>
        <v/>
      </c>
      <c r="Z29" s="29" t="str">
        <f t="shared" si="5"/>
        <v/>
      </c>
      <c r="AA29" s="29" t="str">
        <f t="shared" si="6"/>
        <v/>
      </c>
    </row>
    <row r="30" spans="1:27" x14ac:dyDescent="0.25">
      <c r="A30" s="9" t="s">
        <v>150</v>
      </c>
      <c r="B30">
        <v>24800</v>
      </c>
      <c r="C30">
        <v>10</v>
      </c>
      <c r="D30">
        <v>13</v>
      </c>
      <c r="F30">
        <v>13</v>
      </c>
      <c r="G30">
        <v>24836</v>
      </c>
      <c r="J30" t="str">
        <f t="shared" si="0"/>
        <v>125</v>
      </c>
      <c r="K30" s="29" t="str">
        <f t="shared" si="1"/>
        <v>T</v>
      </c>
      <c r="L30" s="29" t="str">
        <f t="shared" si="2"/>
        <v/>
      </c>
      <c r="M30" s="29" t="str">
        <f t="shared" si="3"/>
        <v/>
      </c>
      <c r="O30" s="9" t="s">
        <v>149</v>
      </c>
      <c r="P30">
        <v>1098</v>
      </c>
      <c r="Q30">
        <v>122</v>
      </c>
      <c r="R30">
        <v>122</v>
      </c>
      <c r="S30">
        <v>122</v>
      </c>
      <c r="V30">
        <v>122</v>
      </c>
      <c r="W30">
        <v>1586</v>
      </c>
      <c r="Y30" s="29" t="str">
        <f t="shared" si="4"/>
        <v/>
      </c>
      <c r="Z30" s="29" t="str">
        <f t="shared" si="5"/>
        <v/>
      </c>
      <c r="AA30" s="29" t="str">
        <f t="shared" si="6"/>
        <v/>
      </c>
    </row>
    <row r="31" spans="1:27" x14ac:dyDescent="0.25">
      <c r="A31" s="9" t="s">
        <v>151</v>
      </c>
      <c r="B31">
        <v>13600</v>
      </c>
      <c r="C31">
        <v>10</v>
      </c>
      <c r="F31">
        <v>2</v>
      </c>
      <c r="G31">
        <v>13612</v>
      </c>
      <c r="J31" t="str">
        <f t="shared" si="0"/>
        <v>126</v>
      </c>
      <c r="K31" s="29" t="str">
        <f t="shared" si="1"/>
        <v>T</v>
      </c>
      <c r="L31" s="29" t="str">
        <f t="shared" si="2"/>
        <v/>
      </c>
      <c r="M31" s="29" t="str">
        <f t="shared" si="3"/>
        <v/>
      </c>
      <c r="O31" s="9" t="s">
        <v>66</v>
      </c>
      <c r="S31">
        <v>123</v>
      </c>
      <c r="V31">
        <v>246</v>
      </c>
      <c r="W31">
        <v>369</v>
      </c>
      <c r="Y31" s="29" t="str">
        <f t="shared" si="4"/>
        <v>S</v>
      </c>
      <c r="Z31" s="29" t="str">
        <f t="shared" si="5"/>
        <v/>
      </c>
      <c r="AA31" s="29" t="str">
        <f t="shared" si="6"/>
        <v/>
      </c>
    </row>
    <row r="32" spans="1:27" x14ac:dyDescent="0.25">
      <c r="A32" s="9" t="s">
        <v>152</v>
      </c>
      <c r="F32">
        <v>5</v>
      </c>
      <c r="G32">
        <v>5</v>
      </c>
      <c r="J32" t="str">
        <f t="shared" si="0"/>
        <v>127</v>
      </c>
      <c r="K32" s="29" t="str">
        <f t="shared" si="1"/>
        <v/>
      </c>
      <c r="L32" s="29" t="str">
        <f t="shared" si="2"/>
        <v/>
      </c>
      <c r="M32" s="29" t="str">
        <f t="shared" si="3"/>
        <v/>
      </c>
      <c r="O32" s="9" t="s">
        <v>150</v>
      </c>
      <c r="P32">
        <v>1500</v>
      </c>
      <c r="Q32">
        <v>1375</v>
      </c>
      <c r="R32">
        <v>375</v>
      </c>
      <c r="S32">
        <v>125</v>
      </c>
      <c r="T32">
        <v>125</v>
      </c>
      <c r="V32">
        <v>125</v>
      </c>
      <c r="W32">
        <v>3625</v>
      </c>
      <c r="Y32" s="29" t="str">
        <f t="shared" si="4"/>
        <v/>
      </c>
      <c r="Z32" s="29" t="str">
        <f t="shared" si="5"/>
        <v/>
      </c>
      <c r="AA32" s="29" t="str">
        <f t="shared" si="6"/>
        <v/>
      </c>
    </row>
    <row r="33" spans="1:27" x14ac:dyDescent="0.25">
      <c r="A33" s="9" t="s">
        <v>153</v>
      </c>
      <c r="B33">
        <v>4600</v>
      </c>
      <c r="C33">
        <v>1</v>
      </c>
      <c r="D33">
        <v>1</v>
      </c>
      <c r="F33">
        <v>2</v>
      </c>
      <c r="G33">
        <v>4604</v>
      </c>
      <c r="J33" t="str">
        <f t="shared" si="0"/>
        <v>128</v>
      </c>
      <c r="K33" s="29" t="str">
        <f t="shared" si="1"/>
        <v>T</v>
      </c>
      <c r="L33" s="29" t="str">
        <f t="shared" si="2"/>
        <v/>
      </c>
      <c r="M33" s="29" t="str">
        <f t="shared" si="3"/>
        <v/>
      </c>
      <c r="O33" s="9" t="s">
        <v>151</v>
      </c>
      <c r="P33">
        <v>1386</v>
      </c>
      <c r="Q33">
        <v>882</v>
      </c>
      <c r="R33">
        <v>252</v>
      </c>
      <c r="S33">
        <v>126</v>
      </c>
      <c r="V33">
        <v>126</v>
      </c>
      <c r="W33">
        <v>2772</v>
      </c>
      <c r="Y33" s="29" t="str">
        <f t="shared" si="4"/>
        <v/>
      </c>
      <c r="Z33" s="29" t="str">
        <f t="shared" si="5"/>
        <v/>
      </c>
      <c r="AA33" s="29" t="str">
        <f t="shared" si="6"/>
        <v/>
      </c>
    </row>
    <row r="34" spans="1:27" x14ac:dyDescent="0.25">
      <c r="A34" s="9" t="s">
        <v>154</v>
      </c>
      <c r="B34">
        <v>11700</v>
      </c>
      <c r="C34">
        <v>10</v>
      </c>
      <c r="G34">
        <v>11710</v>
      </c>
      <c r="J34" t="str">
        <f t="shared" si="0"/>
        <v>129</v>
      </c>
      <c r="K34" s="29" t="str">
        <f t="shared" si="1"/>
        <v>T</v>
      </c>
      <c r="L34" s="29" t="str">
        <f t="shared" si="2"/>
        <v/>
      </c>
      <c r="M34" s="29" t="str">
        <f t="shared" si="3"/>
        <v/>
      </c>
      <c r="O34" s="9" t="s">
        <v>152</v>
      </c>
      <c r="V34">
        <v>127</v>
      </c>
      <c r="W34">
        <v>127</v>
      </c>
      <c r="Y34" s="29" t="str">
        <f t="shared" si="4"/>
        <v/>
      </c>
      <c r="Z34" s="29" t="str">
        <f t="shared" si="5"/>
        <v/>
      </c>
      <c r="AA34" s="29" t="str">
        <f t="shared" si="6"/>
        <v>S</v>
      </c>
    </row>
    <row r="35" spans="1:27" x14ac:dyDescent="0.25">
      <c r="A35" s="9" t="s">
        <v>35</v>
      </c>
      <c r="B35">
        <v>300</v>
      </c>
      <c r="G35">
        <v>300</v>
      </c>
      <c r="J35" t="str">
        <f t="shared" si="0"/>
        <v>14</v>
      </c>
      <c r="K35" s="29" t="str">
        <f t="shared" si="1"/>
        <v/>
      </c>
      <c r="L35" s="29" t="str">
        <f t="shared" si="2"/>
        <v/>
      </c>
      <c r="M35" s="29" t="str">
        <f t="shared" si="3"/>
        <v/>
      </c>
      <c r="O35" s="9" t="s">
        <v>153</v>
      </c>
      <c r="P35">
        <v>1664</v>
      </c>
      <c r="Q35">
        <v>1536</v>
      </c>
      <c r="R35">
        <v>256</v>
      </c>
      <c r="S35">
        <v>128</v>
      </c>
      <c r="T35">
        <v>128</v>
      </c>
      <c r="V35">
        <v>128</v>
      </c>
      <c r="W35">
        <v>3840</v>
      </c>
      <c r="Y35" s="29" t="str">
        <f t="shared" si="4"/>
        <v/>
      </c>
      <c r="Z35" s="29" t="str">
        <f t="shared" si="5"/>
        <v/>
      </c>
      <c r="AA35" s="29" t="str">
        <f t="shared" si="6"/>
        <v/>
      </c>
    </row>
    <row r="36" spans="1:27" x14ac:dyDescent="0.25">
      <c r="A36" s="9" t="s">
        <v>38</v>
      </c>
      <c r="B36">
        <v>2000</v>
      </c>
      <c r="C36">
        <v>3</v>
      </c>
      <c r="F36">
        <v>1</v>
      </c>
      <c r="G36">
        <v>2004</v>
      </c>
      <c r="J36" t="str">
        <f t="shared" si="0"/>
        <v>15</v>
      </c>
      <c r="K36" s="29" t="str">
        <f t="shared" si="1"/>
        <v>T</v>
      </c>
      <c r="L36" s="29" t="str">
        <f t="shared" si="2"/>
        <v/>
      </c>
      <c r="M36" s="29" t="str">
        <f t="shared" si="3"/>
        <v/>
      </c>
      <c r="O36" s="9" t="s">
        <v>154</v>
      </c>
      <c r="P36">
        <v>258</v>
      </c>
      <c r="Q36">
        <v>774</v>
      </c>
      <c r="R36">
        <v>258</v>
      </c>
      <c r="S36">
        <v>129</v>
      </c>
      <c r="W36">
        <v>1419</v>
      </c>
      <c r="Y36" s="29" t="str">
        <f t="shared" si="4"/>
        <v/>
      </c>
      <c r="Z36" s="29" t="str">
        <f t="shared" si="5"/>
        <v/>
      </c>
      <c r="AA36" s="29" t="str">
        <f t="shared" si="6"/>
        <v/>
      </c>
    </row>
    <row r="37" spans="1:27" x14ac:dyDescent="0.25">
      <c r="A37" s="9" t="s">
        <v>12</v>
      </c>
      <c r="B37">
        <v>17700</v>
      </c>
      <c r="C37">
        <v>8</v>
      </c>
      <c r="F37">
        <v>2</v>
      </c>
      <c r="G37">
        <v>17710</v>
      </c>
      <c r="J37" t="str">
        <f t="shared" si="0"/>
        <v>16</v>
      </c>
      <c r="K37" s="29" t="str">
        <f t="shared" si="1"/>
        <v>T</v>
      </c>
      <c r="L37" s="29" t="str">
        <f t="shared" si="2"/>
        <v/>
      </c>
      <c r="M37" s="29" t="str">
        <f t="shared" si="3"/>
        <v/>
      </c>
      <c r="O37" s="9" t="s">
        <v>35</v>
      </c>
      <c r="P37">
        <v>70</v>
      </c>
      <c r="Q37">
        <v>56</v>
      </c>
      <c r="R37">
        <v>14</v>
      </c>
      <c r="W37">
        <v>140</v>
      </c>
      <c r="Y37" s="29" t="str">
        <f t="shared" si="4"/>
        <v/>
      </c>
      <c r="Z37" s="29" t="str">
        <f t="shared" si="5"/>
        <v/>
      </c>
      <c r="AA37" s="29" t="str">
        <f t="shared" si="6"/>
        <v/>
      </c>
    </row>
    <row r="38" spans="1:27" x14ac:dyDescent="0.25">
      <c r="A38" s="9" t="s">
        <v>20</v>
      </c>
      <c r="B38">
        <v>9600</v>
      </c>
      <c r="C38">
        <v>6</v>
      </c>
      <c r="D38">
        <v>5</v>
      </c>
      <c r="F38">
        <v>16</v>
      </c>
      <c r="G38">
        <v>9627</v>
      </c>
      <c r="J38" t="str">
        <f t="shared" si="0"/>
        <v>17</v>
      </c>
      <c r="K38" s="29" t="str">
        <f t="shared" si="1"/>
        <v>T</v>
      </c>
      <c r="L38" s="29" t="str">
        <f t="shared" si="2"/>
        <v/>
      </c>
      <c r="M38" s="29" t="str">
        <f t="shared" si="3"/>
        <v/>
      </c>
      <c r="O38" s="9" t="s">
        <v>38</v>
      </c>
      <c r="P38">
        <v>165</v>
      </c>
      <c r="Q38">
        <v>15</v>
      </c>
      <c r="R38">
        <v>30</v>
      </c>
      <c r="S38">
        <v>15</v>
      </c>
      <c r="V38">
        <v>15</v>
      </c>
      <c r="W38">
        <v>240</v>
      </c>
      <c r="Y38" s="29" t="str">
        <f t="shared" si="4"/>
        <v/>
      </c>
      <c r="Z38" s="29" t="str">
        <f t="shared" si="5"/>
        <v/>
      </c>
      <c r="AA38" s="29" t="str">
        <f t="shared" si="6"/>
        <v/>
      </c>
    </row>
    <row r="39" spans="1:27" x14ac:dyDescent="0.25">
      <c r="A39" s="9" t="s">
        <v>22</v>
      </c>
      <c r="B39">
        <v>11600</v>
      </c>
      <c r="C39">
        <v>8</v>
      </c>
      <c r="D39">
        <v>8</v>
      </c>
      <c r="F39">
        <v>8</v>
      </c>
      <c r="G39">
        <v>11624</v>
      </c>
      <c r="J39" t="str">
        <f t="shared" si="0"/>
        <v>18</v>
      </c>
      <c r="K39" s="29" t="str">
        <f t="shared" si="1"/>
        <v>T</v>
      </c>
      <c r="L39" s="29" t="str">
        <f t="shared" si="2"/>
        <v/>
      </c>
      <c r="M39" s="29" t="str">
        <f t="shared" si="3"/>
        <v/>
      </c>
      <c r="O39" s="9" t="s">
        <v>12</v>
      </c>
      <c r="P39">
        <v>192</v>
      </c>
      <c r="Q39">
        <v>208</v>
      </c>
      <c r="R39">
        <v>48</v>
      </c>
      <c r="S39">
        <v>16</v>
      </c>
      <c r="V39">
        <v>16</v>
      </c>
      <c r="W39">
        <v>480</v>
      </c>
      <c r="Y39" s="29" t="str">
        <f t="shared" si="4"/>
        <v/>
      </c>
      <c r="Z39" s="29" t="str">
        <f t="shared" si="5"/>
        <v/>
      </c>
      <c r="AA39" s="29" t="str">
        <f t="shared" si="6"/>
        <v/>
      </c>
    </row>
    <row r="40" spans="1:27" x14ac:dyDescent="0.25">
      <c r="A40" s="9" t="s">
        <v>33</v>
      </c>
      <c r="B40">
        <v>3400</v>
      </c>
      <c r="C40">
        <v>4</v>
      </c>
      <c r="D40">
        <v>3</v>
      </c>
      <c r="F40">
        <v>5</v>
      </c>
      <c r="G40">
        <v>3412</v>
      </c>
      <c r="J40" t="str">
        <f t="shared" si="0"/>
        <v>19</v>
      </c>
      <c r="K40" s="29" t="str">
        <f t="shared" si="1"/>
        <v>T</v>
      </c>
      <c r="L40" s="29" t="str">
        <f t="shared" si="2"/>
        <v/>
      </c>
      <c r="M40" s="29" t="str">
        <f t="shared" si="3"/>
        <v/>
      </c>
      <c r="O40" s="9" t="s">
        <v>20</v>
      </c>
      <c r="P40">
        <v>68</v>
      </c>
      <c r="Q40">
        <v>85</v>
      </c>
      <c r="R40">
        <v>51</v>
      </c>
      <c r="S40">
        <v>17</v>
      </c>
      <c r="T40">
        <v>17</v>
      </c>
      <c r="V40">
        <v>17</v>
      </c>
      <c r="W40">
        <v>255</v>
      </c>
      <c r="Y40" s="29" t="str">
        <f t="shared" si="4"/>
        <v/>
      </c>
      <c r="Z40" s="29" t="str">
        <f t="shared" si="5"/>
        <v/>
      </c>
      <c r="AA40" s="29" t="str">
        <f t="shared" si="6"/>
        <v/>
      </c>
    </row>
    <row r="41" spans="1:27" x14ac:dyDescent="0.25">
      <c r="A41" s="9" t="s">
        <v>155</v>
      </c>
      <c r="C41">
        <v>3</v>
      </c>
      <c r="G41">
        <v>3</v>
      </c>
      <c r="J41" t="str">
        <f t="shared" si="0"/>
        <v>2</v>
      </c>
      <c r="K41" s="29" t="str">
        <f t="shared" si="1"/>
        <v/>
      </c>
      <c r="L41" s="29" t="str">
        <f t="shared" si="2"/>
        <v/>
      </c>
      <c r="M41" s="29" t="str">
        <f t="shared" si="3"/>
        <v/>
      </c>
      <c r="O41" s="9" t="s">
        <v>22</v>
      </c>
      <c r="P41">
        <v>198</v>
      </c>
      <c r="Q41">
        <v>252</v>
      </c>
      <c r="R41">
        <v>36</v>
      </c>
      <c r="S41">
        <v>18</v>
      </c>
      <c r="T41">
        <v>18</v>
      </c>
      <c r="V41">
        <v>18</v>
      </c>
      <c r="W41">
        <v>540</v>
      </c>
      <c r="Y41" s="29" t="str">
        <f t="shared" si="4"/>
        <v/>
      </c>
      <c r="Z41" s="29" t="str">
        <f t="shared" si="5"/>
        <v/>
      </c>
      <c r="AA41" s="29" t="str">
        <f t="shared" si="6"/>
        <v/>
      </c>
    </row>
    <row r="42" spans="1:27" x14ac:dyDescent="0.25">
      <c r="A42" s="9" t="s">
        <v>11</v>
      </c>
      <c r="B42">
        <v>11200</v>
      </c>
      <c r="C42">
        <v>8</v>
      </c>
      <c r="F42">
        <v>2</v>
      </c>
      <c r="G42">
        <v>11210</v>
      </c>
      <c r="J42" t="str">
        <f t="shared" si="0"/>
        <v>20</v>
      </c>
      <c r="K42" s="29" t="str">
        <f t="shared" si="1"/>
        <v>T</v>
      </c>
      <c r="L42" s="29" t="str">
        <f t="shared" si="2"/>
        <v/>
      </c>
      <c r="M42" s="29" t="str">
        <f t="shared" si="3"/>
        <v/>
      </c>
      <c r="O42" s="9" t="s">
        <v>33</v>
      </c>
      <c r="P42">
        <v>247</v>
      </c>
      <c r="Q42">
        <v>266</v>
      </c>
      <c r="R42">
        <v>38</v>
      </c>
      <c r="S42">
        <v>19</v>
      </c>
      <c r="T42">
        <v>19</v>
      </c>
      <c r="V42">
        <v>19</v>
      </c>
      <c r="W42">
        <v>608</v>
      </c>
      <c r="Y42" s="29" t="str">
        <f t="shared" si="4"/>
        <v/>
      </c>
      <c r="Z42" s="29" t="str">
        <f t="shared" si="5"/>
        <v/>
      </c>
      <c r="AA42" s="29" t="str">
        <f t="shared" si="6"/>
        <v/>
      </c>
    </row>
    <row r="43" spans="1:27" x14ac:dyDescent="0.25">
      <c r="A43" s="9" t="s">
        <v>34</v>
      </c>
      <c r="B43">
        <v>6600</v>
      </c>
      <c r="C43">
        <v>6</v>
      </c>
      <c r="D43">
        <v>6</v>
      </c>
      <c r="G43">
        <v>6612</v>
      </c>
      <c r="J43" t="str">
        <f t="shared" si="0"/>
        <v>21</v>
      </c>
      <c r="K43" s="29" t="str">
        <f t="shared" si="1"/>
        <v>T</v>
      </c>
      <c r="L43" s="29" t="str">
        <f t="shared" si="2"/>
        <v/>
      </c>
      <c r="M43" s="29" t="str">
        <f t="shared" si="3"/>
        <v/>
      </c>
      <c r="O43" s="9" t="s">
        <v>155</v>
      </c>
      <c r="P43">
        <v>28</v>
      </c>
      <c r="Q43">
        <v>14</v>
      </c>
      <c r="S43">
        <v>2</v>
      </c>
      <c r="W43">
        <v>44</v>
      </c>
      <c r="Y43" s="29" t="str">
        <f t="shared" si="4"/>
        <v/>
      </c>
      <c r="Z43" s="29" t="str">
        <f t="shared" si="5"/>
        <v/>
      </c>
      <c r="AA43" s="29" t="str">
        <f t="shared" si="6"/>
        <v/>
      </c>
    </row>
    <row r="44" spans="1:27" x14ac:dyDescent="0.25">
      <c r="A44" s="9" t="s">
        <v>10</v>
      </c>
      <c r="B44">
        <v>14600</v>
      </c>
      <c r="D44">
        <v>2</v>
      </c>
      <c r="F44">
        <v>4</v>
      </c>
      <c r="G44">
        <v>14606</v>
      </c>
      <c r="J44" t="str">
        <f t="shared" si="0"/>
        <v>22</v>
      </c>
      <c r="K44" s="29" t="str">
        <f t="shared" si="1"/>
        <v/>
      </c>
      <c r="L44" s="29" t="str">
        <f t="shared" si="2"/>
        <v>T</v>
      </c>
      <c r="M44" s="29" t="str">
        <f t="shared" si="3"/>
        <v/>
      </c>
      <c r="O44" s="9" t="s">
        <v>11</v>
      </c>
      <c r="P44">
        <v>260</v>
      </c>
      <c r="Q44">
        <v>280</v>
      </c>
      <c r="R44">
        <v>40</v>
      </c>
      <c r="S44">
        <v>20</v>
      </c>
      <c r="V44">
        <v>20</v>
      </c>
      <c r="W44">
        <v>620</v>
      </c>
      <c r="Y44" s="29" t="str">
        <f t="shared" si="4"/>
        <v/>
      </c>
      <c r="Z44" s="29" t="str">
        <f t="shared" si="5"/>
        <v/>
      </c>
      <c r="AA44" s="29" t="str">
        <f t="shared" si="6"/>
        <v/>
      </c>
    </row>
    <row r="45" spans="1:27" x14ac:dyDescent="0.25">
      <c r="A45" s="9" t="s">
        <v>36</v>
      </c>
      <c r="C45">
        <v>3</v>
      </c>
      <c r="D45">
        <v>5</v>
      </c>
      <c r="G45">
        <v>8</v>
      </c>
      <c r="J45" t="str">
        <f t="shared" si="0"/>
        <v>24</v>
      </c>
      <c r="K45" s="29" t="str">
        <f t="shared" si="1"/>
        <v/>
      </c>
      <c r="L45" s="29" t="str">
        <f t="shared" si="2"/>
        <v/>
      </c>
      <c r="M45" s="29" t="str">
        <f t="shared" si="3"/>
        <v/>
      </c>
      <c r="O45" s="9" t="s">
        <v>34</v>
      </c>
      <c r="P45">
        <v>252</v>
      </c>
      <c r="Q45">
        <v>252</v>
      </c>
      <c r="R45">
        <v>42</v>
      </c>
      <c r="S45">
        <v>21</v>
      </c>
      <c r="T45">
        <v>21</v>
      </c>
      <c r="W45">
        <v>588</v>
      </c>
      <c r="Y45" s="29" t="str">
        <f t="shared" si="4"/>
        <v/>
      </c>
      <c r="Z45" s="29" t="str">
        <f t="shared" si="5"/>
        <v/>
      </c>
      <c r="AA45" s="29" t="str">
        <f t="shared" si="6"/>
        <v/>
      </c>
    </row>
    <row r="46" spans="1:27" x14ac:dyDescent="0.25">
      <c r="A46" s="9" t="s">
        <v>7</v>
      </c>
      <c r="B46">
        <v>6000</v>
      </c>
      <c r="C46">
        <v>6</v>
      </c>
      <c r="D46">
        <v>6</v>
      </c>
      <c r="F46">
        <v>6</v>
      </c>
      <c r="G46">
        <v>6018</v>
      </c>
      <c r="J46" t="str">
        <f t="shared" si="0"/>
        <v>25</v>
      </c>
      <c r="K46" s="29" t="str">
        <f t="shared" si="1"/>
        <v>T</v>
      </c>
      <c r="L46" s="29" t="str">
        <f t="shared" si="2"/>
        <v/>
      </c>
      <c r="M46" s="29" t="str">
        <f t="shared" si="3"/>
        <v/>
      </c>
      <c r="O46" s="9" t="s">
        <v>10</v>
      </c>
      <c r="P46">
        <v>132</v>
      </c>
      <c r="Q46">
        <v>286</v>
      </c>
      <c r="R46">
        <v>44</v>
      </c>
      <c r="T46">
        <v>22</v>
      </c>
      <c r="V46">
        <v>22</v>
      </c>
      <c r="W46">
        <v>506</v>
      </c>
      <c r="Y46" s="29" t="str">
        <f t="shared" si="4"/>
        <v/>
      </c>
      <c r="Z46" s="29" t="str">
        <f t="shared" si="5"/>
        <v/>
      </c>
      <c r="AA46" s="29" t="str">
        <f t="shared" si="6"/>
        <v/>
      </c>
    </row>
    <row r="47" spans="1:27" x14ac:dyDescent="0.25">
      <c r="A47" s="9" t="s">
        <v>39</v>
      </c>
      <c r="C47">
        <v>6</v>
      </c>
      <c r="F47">
        <v>2</v>
      </c>
      <c r="G47">
        <v>8</v>
      </c>
      <c r="J47" t="str">
        <f t="shared" si="0"/>
        <v>28</v>
      </c>
      <c r="K47" s="29" t="str">
        <f t="shared" si="1"/>
        <v/>
      </c>
      <c r="L47" s="29" t="str">
        <f t="shared" si="2"/>
        <v/>
      </c>
      <c r="M47" s="29" t="str">
        <f t="shared" si="3"/>
        <v/>
      </c>
      <c r="O47" s="9" t="s">
        <v>51</v>
      </c>
      <c r="P47">
        <v>161</v>
      </c>
      <c r="Q47">
        <v>115</v>
      </c>
      <c r="W47">
        <v>276</v>
      </c>
      <c r="Y47" s="29" t="str">
        <f t="shared" si="4"/>
        <v/>
      </c>
      <c r="Z47" s="29" t="str">
        <f t="shared" si="5"/>
        <v/>
      </c>
      <c r="AA47" s="29" t="str">
        <f t="shared" si="6"/>
        <v/>
      </c>
    </row>
    <row r="48" spans="1:27" x14ac:dyDescent="0.25">
      <c r="A48" s="9" t="s">
        <v>37</v>
      </c>
      <c r="B48">
        <v>8800</v>
      </c>
      <c r="C48">
        <v>8</v>
      </c>
      <c r="F48">
        <v>10</v>
      </c>
      <c r="G48">
        <v>8818</v>
      </c>
      <c r="J48" t="str">
        <f t="shared" si="0"/>
        <v>29</v>
      </c>
      <c r="K48" s="29" t="str">
        <f t="shared" si="1"/>
        <v>T</v>
      </c>
      <c r="L48" s="29" t="str">
        <f t="shared" si="2"/>
        <v/>
      </c>
      <c r="M48" s="29" t="str">
        <f t="shared" si="3"/>
        <v/>
      </c>
      <c r="O48" s="9" t="s">
        <v>36</v>
      </c>
      <c r="S48">
        <v>24</v>
      </c>
      <c r="T48">
        <v>24</v>
      </c>
      <c r="W48">
        <v>48</v>
      </c>
      <c r="Y48" s="29" t="str">
        <f t="shared" si="4"/>
        <v>S</v>
      </c>
      <c r="Z48" s="29" t="str">
        <f t="shared" si="5"/>
        <v/>
      </c>
      <c r="AA48" s="29" t="str">
        <f t="shared" si="6"/>
        <v/>
      </c>
    </row>
    <row r="49" spans="1:27" x14ac:dyDescent="0.25">
      <c r="A49" s="9" t="s">
        <v>15</v>
      </c>
      <c r="B49">
        <v>2400</v>
      </c>
      <c r="C49">
        <v>2</v>
      </c>
      <c r="D49">
        <v>3</v>
      </c>
      <c r="G49">
        <v>2405</v>
      </c>
      <c r="J49" t="str">
        <f t="shared" si="0"/>
        <v>30</v>
      </c>
      <c r="K49" s="29" t="str">
        <f t="shared" si="1"/>
        <v>T</v>
      </c>
      <c r="L49" s="29" t="str">
        <f t="shared" si="2"/>
        <v/>
      </c>
      <c r="M49" s="29" t="str">
        <f t="shared" si="3"/>
        <v/>
      </c>
      <c r="O49" s="9" t="s">
        <v>7</v>
      </c>
      <c r="Q49">
        <v>75</v>
      </c>
      <c r="R49">
        <v>50</v>
      </c>
      <c r="S49">
        <v>25</v>
      </c>
      <c r="T49">
        <v>25</v>
      </c>
      <c r="V49">
        <v>25</v>
      </c>
      <c r="W49">
        <v>200</v>
      </c>
      <c r="Y49" s="29" t="str">
        <f t="shared" si="4"/>
        <v/>
      </c>
      <c r="Z49" s="29" t="str">
        <f t="shared" si="5"/>
        <v/>
      </c>
      <c r="AA49" s="29" t="str">
        <f t="shared" si="6"/>
        <v/>
      </c>
    </row>
    <row r="50" spans="1:27" x14ac:dyDescent="0.25">
      <c r="A50" s="9" t="s">
        <v>24</v>
      </c>
      <c r="C50">
        <v>13</v>
      </c>
      <c r="D50">
        <v>13</v>
      </c>
      <c r="F50">
        <v>13</v>
      </c>
      <c r="G50">
        <v>39</v>
      </c>
      <c r="J50" t="str">
        <f t="shared" si="0"/>
        <v>31</v>
      </c>
      <c r="K50" s="29" t="str">
        <f t="shared" si="1"/>
        <v/>
      </c>
      <c r="L50" s="29" t="str">
        <f t="shared" si="2"/>
        <v/>
      </c>
      <c r="M50" s="29" t="str">
        <f t="shared" si="3"/>
        <v/>
      </c>
      <c r="O50" s="9" t="s">
        <v>39</v>
      </c>
      <c r="P50">
        <v>280</v>
      </c>
      <c r="Q50">
        <v>224</v>
      </c>
      <c r="S50">
        <v>28</v>
      </c>
      <c r="V50">
        <v>28</v>
      </c>
      <c r="W50">
        <v>560</v>
      </c>
      <c r="Y50" s="29" t="str">
        <f t="shared" si="4"/>
        <v/>
      </c>
      <c r="Z50" s="29" t="str">
        <f t="shared" si="5"/>
        <v/>
      </c>
      <c r="AA50" s="29" t="str">
        <f t="shared" si="6"/>
        <v/>
      </c>
    </row>
    <row r="51" spans="1:27" x14ac:dyDescent="0.25">
      <c r="A51" s="9" t="s">
        <v>17</v>
      </c>
      <c r="B51">
        <v>6000</v>
      </c>
      <c r="D51">
        <v>5</v>
      </c>
      <c r="F51">
        <v>5</v>
      </c>
      <c r="G51">
        <v>6010</v>
      </c>
      <c r="J51" t="str">
        <f t="shared" si="0"/>
        <v>33</v>
      </c>
      <c r="K51" s="29" t="str">
        <f t="shared" si="1"/>
        <v/>
      </c>
      <c r="L51" s="29" t="str">
        <f t="shared" si="2"/>
        <v>T</v>
      </c>
      <c r="M51" s="29" t="str">
        <f t="shared" si="3"/>
        <v/>
      </c>
      <c r="O51" s="9" t="s">
        <v>37</v>
      </c>
      <c r="P51">
        <v>174</v>
      </c>
      <c r="Q51">
        <v>145</v>
      </c>
      <c r="R51">
        <v>58</v>
      </c>
      <c r="S51">
        <v>29</v>
      </c>
      <c r="V51">
        <v>29</v>
      </c>
      <c r="W51">
        <v>435</v>
      </c>
      <c r="Y51" s="29" t="str">
        <f t="shared" si="4"/>
        <v/>
      </c>
      <c r="Z51" s="29" t="str">
        <f t="shared" si="5"/>
        <v/>
      </c>
      <c r="AA51" s="29" t="str">
        <f t="shared" si="6"/>
        <v/>
      </c>
    </row>
    <row r="52" spans="1:27" x14ac:dyDescent="0.25">
      <c r="A52" s="9" t="s">
        <v>16</v>
      </c>
      <c r="D52">
        <v>3</v>
      </c>
      <c r="F52">
        <v>3</v>
      </c>
      <c r="G52">
        <v>6</v>
      </c>
      <c r="J52" t="str">
        <f t="shared" si="0"/>
        <v>34</v>
      </c>
      <c r="K52" s="29" t="str">
        <f t="shared" si="1"/>
        <v/>
      </c>
      <c r="L52" s="29" t="str">
        <f t="shared" si="2"/>
        <v/>
      </c>
      <c r="M52" s="29" t="str">
        <f t="shared" si="3"/>
        <v/>
      </c>
      <c r="O52" s="9" t="s">
        <v>60</v>
      </c>
      <c r="P52">
        <v>6</v>
      </c>
      <c r="W52">
        <v>6</v>
      </c>
      <c r="Y52" s="29" t="str">
        <f t="shared" si="4"/>
        <v/>
      </c>
      <c r="Z52" s="29" t="str">
        <f t="shared" si="5"/>
        <v/>
      </c>
      <c r="AA52" s="29" t="str">
        <f t="shared" si="6"/>
        <v/>
      </c>
    </row>
    <row r="53" spans="1:27" x14ac:dyDescent="0.25">
      <c r="A53" s="9" t="s">
        <v>44</v>
      </c>
      <c r="D53">
        <v>3</v>
      </c>
      <c r="F53">
        <v>5</v>
      </c>
      <c r="G53">
        <v>8</v>
      </c>
      <c r="J53" t="str">
        <f t="shared" si="0"/>
        <v>35</v>
      </c>
      <c r="K53" s="29" t="str">
        <f t="shared" si="1"/>
        <v/>
      </c>
      <c r="L53" s="29" t="str">
        <f t="shared" si="2"/>
        <v/>
      </c>
      <c r="M53" s="29" t="str">
        <f t="shared" si="3"/>
        <v/>
      </c>
      <c r="O53" s="9" t="s">
        <v>15</v>
      </c>
      <c r="P53">
        <v>270</v>
      </c>
      <c r="Q53">
        <v>330</v>
      </c>
      <c r="R53">
        <v>90</v>
      </c>
      <c r="S53">
        <v>30</v>
      </c>
      <c r="T53">
        <v>30</v>
      </c>
      <c r="W53">
        <v>750</v>
      </c>
      <c r="Y53" s="29" t="str">
        <f t="shared" si="4"/>
        <v/>
      </c>
      <c r="Z53" s="29" t="str">
        <f t="shared" si="5"/>
        <v/>
      </c>
      <c r="AA53" s="29" t="str">
        <f t="shared" si="6"/>
        <v/>
      </c>
    </row>
    <row r="54" spans="1:27" x14ac:dyDescent="0.25">
      <c r="A54" s="9" t="s">
        <v>40</v>
      </c>
      <c r="C54">
        <v>6</v>
      </c>
      <c r="D54">
        <v>5</v>
      </c>
      <c r="F54">
        <v>4</v>
      </c>
      <c r="G54">
        <v>15</v>
      </c>
      <c r="J54" t="str">
        <f t="shared" si="0"/>
        <v>36</v>
      </c>
      <c r="K54" s="29" t="str">
        <f t="shared" si="1"/>
        <v/>
      </c>
      <c r="L54" s="29" t="str">
        <f t="shared" si="2"/>
        <v/>
      </c>
      <c r="M54" s="29" t="str">
        <f t="shared" si="3"/>
        <v/>
      </c>
      <c r="O54" s="9" t="s">
        <v>24</v>
      </c>
      <c r="P54">
        <v>248</v>
      </c>
      <c r="Q54">
        <v>31</v>
      </c>
      <c r="S54">
        <v>31</v>
      </c>
      <c r="T54">
        <v>31</v>
      </c>
      <c r="V54">
        <v>31</v>
      </c>
      <c r="W54">
        <v>372</v>
      </c>
      <c r="Y54" s="29" t="str">
        <f t="shared" si="4"/>
        <v/>
      </c>
      <c r="Z54" s="29" t="str">
        <f t="shared" si="5"/>
        <v/>
      </c>
      <c r="AA54" s="29" t="str">
        <f t="shared" si="6"/>
        <v/>
      </c>
    </row>
    <row r="55" spans="1:27" x14ac:dyDescent="0.25">
      <c r="A55" s="9" t="s">
        <v>18</v>
      </c>
      <c r="D55">
        <v>1</v>
      </c>
      <c r="F55">
        <v>1</v>
      </c>
      <c r="G55">
        <v>2</v>
      </c>
      <c r="J55" t="str">
        <f t="shared" si="0"/>
        <v>37</v>
      </c>
      <c r="K55" s="29" t="str">
        <f t="shared" si="1"/>
        <v/>
      </c>
      <c r="L55" s="29" t="str">
        <f t="shared" si="2"/>
        <v/>
      </c>
      <c r="M55" s="29" t="str">
        <f t="shared" si="3"/>
        <v/>
      </c>
      <c r="O55" s="9" t="s">
        <v>17</v>
      </c>
      <c r="P55">
        <v>264</v>
      </c>
      <c r="Q55">
        <v>198</v>
      </c>
      <c r="R55">
        <v>33</v>
      </c>
      <c r="T55">
        <v>33</v>
      </c>
      <c r="V55">
        <v>33</v>
      </c>
      <c r="W55">
        <v>561</v>
      </c>
      <c r="Y55" s="29" t="str">
        <f t="shared" si="4"/>
        <v/>
      </c>
      <c r="Z55" s="29" t="str">
        <f t="shared" si="5"/>
        <v/>
      </c>
      <c r="AA55" s="29" t="str">
        <f t="shared" si="6"/>
        <v/>
      </c>
    </row>
    <row r="56" spans="1:27" x14ac:dyDescent="0.25">
      <c r="A56" s="9" t="s">
        <v>32</v>
      </c>
      <c r="B56">
        <v>2600</v>
      </c>
      <c r="C56">
        <v>5</v>
      </c>
      <c r="G56">
        <v>2605</v>
      </c>
      <c r="J56" t="str">
        <f t="shared" si="0"/>
        <v>38</v>
      </c>
      <c r="K56" s="29" t="str">
        <f t="shared" si="1"/>
        <v>T</v>
      </c>
      <c r="L56" s="29" t="str">
        <f t="shared" si="2"/>
        <v/>
      </c>
      <c r="M56" s="29" t="str">
        <f t="shared" si="3"/>
        <v/>
      </c>
      <c r="O56" s="9" t="s">
        <v>16</v>
      </c>
      <c r="T56">
        <v>34</v>
      </c>
      <c r="V56">
        <v>34</v>
      </c>
      <c r="W56">
        <v>68</v>
      </c>
      <c r="Y56" s="29" t="str">
        <f t="shared" si="4"/>
        <v/>
      </c>
      <c r="Z56" s="29" t="str">
        <f t="shared" si="5"/>
        <v>S</v>
      </c>
      <c r="AA56" s="29" t="str">
        <f t="shared" si="6"/>
        <v/>
      </c>
    </row>
    <row r="57" spans="1:27" x14ac:dyDescent="0.25">
      <c r="A57" s="9" t="s">
        <v>14</v>
      </c>
      <c r="B57">
        <v>4500</v>
      </c>
      <c r="C57">
        <v>8</v>
      </c>
      <c r="G57">
        <v>4508</v>
      </c>
      <c r="J57" t="str">
        <f t="shared" si="0"/>
        <v>39</v>
      </c>
      <c r="K57" s="29" t="str">
        <f t="shared" si="1"/>
        <v>T</v>
      </c>
      <c r="L57" s="29" t="str">
        <f t="shared" si="2"/>
        <v/>
      </c>
      <c r="M57" s="29" t="str">
        <f t="shared" si="3"/>
        <v/>
      </c>
      <c r="O57" s="9" t="s">
        <v>44</v>
      </c>
      <c r="P57">
        <v>210</v>
      </c>
      <c r="Q57">
        <v>350</v>
      </c>
      <c r="T57">
        <v>35</v>
      </c>
      <c r="V57">
        <v>35</v>
      </c>
      <c r="W57">
        <v>630</v>
      </c>
      <c r="Y57" s="29" t="str">
        <f t="shared" si="4"/>
        <v/>
      </c>
      <c r="Z57" s="29" t="str">
        <f t="shared" si="5"/>
        <v/>
      </c>
      <c r="AA57" s="29" t="str">
        <f t="shared" si="6"/>
        <v/>
      </c>
    </row>
    <row r="58" spans="1:27" x14ac:dyDescent="0.25">
      <c r="A58" s="9" t="s">
        <v>78</v>
      </c>
      <c r="B58">
        <v>2600</v>
      </c>
      <c r="C58">
        <v>3</v>
      </c>
      <c r="F58">
        <v>1</v>
      </c>
      <c r="G58">
        <v>2604</v>
      </c>
      <c r="J58" t="str">
        <f t="shared" si="0"/>
        <v>4</v>
      </c>
      <c r="K58" s="29" t="str">
        <f t="shared" si="1"/>
        <v>T</v>
      </c>
      <c r="L58" s="29" t="str">
        <f t="shared" si="2"/>
        <v/>
      </c>
      <c r="M58" s="29" t="str">
        <f t="shared" si="3"/>
        <v/>
      </c>
      <c r="O58" s="9" t="s">
        <v>40</v>
      </c>
      <c r="P58">
        <v>324</v>
      </c>
      <c r="Q58">
        <v>216</v>
      </c>
      <c r="S58">
        <v>36</v>
      </c>
      <c r="T58">
        <v>36</v>
      </c>
      <c r="V58">
        <v>36</v>
      </c>
      <c r="W58">
        <v>648</v>
      </c>
      <c r="Y58" s="29" t="str">
        <f t="shared" si="4"/>
        <v/>
      </c>
      <c r="Z58" s="29" t="str">
        <f t="shared" si="5"/>
        <v/>
      </c>
      <c r="AA58" s="29" t="str">
        <f t="shared" si="6"/>
        <v/>
      </c>
    </row>
    <row r="59" spans="1:27" x14ac:dyDescent="0.25">
      <c r="A59" s="9" t="s">
        <v>19</v>
      </c>
      <c r="C59">
        <v>6</v>
      </c>
      <c r="D59">
        <v>6</v>
      </c>
      <c r="G59">
        <v>12</v>
      </c>
      <c r="J59" t="str">
        <f t="shared" si="0"/>
        <v>41</v>
      </c>
      <c r="K59" s="29" t="str">
        <f t="shared" si="1"/>
        <v/>
      </c>
      <c r="L59" s="29" t="str">
        <f t="shared" si="2"/>
        <v/>
      </c>
      <c r="M59" s="29" t="str">
        <f t="shared" si="3"/>
        <v/>
      </c>
      <c r="O59" s="9" t="s">
        <v>18</v>
      </c>
      <c r="T59">
        <v>37</v>
      </c>
      <c r="V59">
        <v>37</v>
      </c>
      <c r="W59">
        <v>74</v>
      </c>
      <c r="Y59" s="29" t="str">
        <f t="shared" si="4"/>
        <v/>
      </c>
      <c r="Z59" s="29" t="str">
        <f t="shared" si="5"/>
        <v>S</v>
      </c>
      <c r="AA59" s="29" t="str">
        <f t="shared" si="6"/>
        <v/>
      </c>
    </row>
    <row r="60" spans="1:27" x14ac:dyDescent="0.25">
      <c r="A60" s="9" t="s">
        <v>42</v>
      </c>
      <c r="D60">
        <v>2</v>
      </c>
      <c r="F60">
        <v>3</v>
      </c>
      <c r="G60">
        <v>5</v>
      </c>
      <c r="J60" t="str">
        <f t="shared" si="0"/>
        <v>42</v>
      </c>
      <c r="K60" s="29" t="str">
        <f t="shared" si="1"/>
        <v/>
      </c>
      <c r="L60" s="29" t="str">
        <f t="shared" si="2"/>
        <v/>
      </c>
      <c r="M60" s="29" t="str">
        <f t="shared" si="3"/>
        <v/>
      </c>
      <c r="O60" s="9" t="s">
        <v>32</v>
      </c>
      <c r="R60">
        <v>38</v>
      </c>
      <c r="S60">
        <v>38</v>
      </c>
      <c r="W60">
        <v>76</v>
      </c>
      <c r="Y60" s="29" t="str">
        <f t="shared" si="4"/>
        <v/>
      </c>
      <c r="Z60" s="29" t="str">
        <f t="shared" si="5"/>
        <v/>
      </c>
      <c r="AA60" s="29" t="str">
        <f t="shared" si="6"/>
        <v/>
      </c>
    </row>
    <row r="61" spans="1:27" x14ac:dyDescent="0.25">
      <c r="A61" s="9" t="s">
        <v>27</v>
      </c>
      <c r="D61">
        <v>2</v>
      </c>
      <c r="G61">
        <v>2</v>
      </c>
      <c r="J61" t="str">
        <f t="shared" si="0"/>
        <v>44</v>
      </c>
      <c r="K61" s="29" t="str">
        <f t="shared" si="1"/>
        <v/>
      </c>
      <c r="L61" s="29" t="str">
        <f t="shared" si="2"/>
        <v/>
      </c>
      <c r="M61" s="29" t="str">
        <f t="shared" si="3"/>
        <v/>
      </c>
      <c r="O61" s="9" t="s">
        <v>14</v>
      </c>
      <c r="P61">
        <v>312</v>
      </c>
      <c r="Q61">
        <v>273</v>
      </c>
      <c r="R61">
        <v>39</v>
      </c>
      <c r="S61">
        <v>39</v>
      </c>
      <c r="W61">
        <v>663</v>
      </c>
      <c r="Y61" s="29" t="str">
        <f t="shared" si="4"/>
        <v/>
      </c>
      <c r="Z61" s="29" t="str">
        <f t="shared" si="5"/>
        <v/>
      </c>
      <c r="AA61" s="29" t="str">
        <f t="shared" si="6"/>
        <v/>
      </c>
    </row>
    <row r="62" spans="1:27" x14ac:dyDescent="0.25">
      <c r="A62" s="9" t="s">
        <v>23</v>
      </c>
      <c r="B62">
        <v>23400</v>
      </c>
      <c r="C62">
        <v>13</v>
      </c>
      <c r="D62">
        <v>8</v>
      </c>
      <c r="F62">
        <v>10</v>
      </c>
      <c r="G62">
        <v>23431</v>
      </c>
      <c r="J62" t="str">
        <f t="shared" si="0"/>
        <v>46</v>
      </c>
      <c r="K62" s="29" t="str">
        <f t="shared" si="1"/>
        <v>T</v>
      </c>
      <c r="L62" s="29" t="str">
        <f t="shared" si="2"/>
        <v/>
      </c>
      <c r="M62" s="29" t="str">
        <f t="shared" si="3"/>
        <v/>
      </c>
      <c r="O62" s="9" t="s">
        <v>78</v>
      </c>
      <c r="P62">
        <v>52</v>
      </c>
      <c r="Q62">
        <v>56</v>
      </c>
      <c r="R62">
        <v>8</v>
      </c>
      <c r="S62">
        <v>4</v>
      </c>
      <c r="V62">
        <v>4</v>
      </c>
      <c r="W62">
        <v>124</v>
      </c>
      <c r="Y62" s="29" t="str">
        <f t="shared" si="4"/>
        <v/>
      </c>
      <c r="Z62" s="29" t="str">
        <f t="shared" si="5"/>
        <v/>
      </c>
      <c r="AA62" s="29" t="str">
        <f t="shared" si="6"/>
        <v/>
      </c>
    </row>
    <row r="63" spans="1:27" x14ac:dyDescent="0.25">
      <c r="A63" s="9" t="s">
        <v>26</v>
      </c>
      <c r="B63">
        <v>36000</v>
      </c>
      <c r="C63">
        <v>16</v>
      </c>
      <c r="D63">
        <v>20</v>
      </c>
      <c r="F63">
        <v>20</v>
      </c>
      <c r="G63">
        <v>36056</v>
      </c>
      <c r="J63" t="str">
        <f t="shared" si="0"/>
        <v>47</v>
      </c>
      <c r="K63" s="29" t="str">
        <f t="shared" si="1"/>
        <v>T</v>
      </c>
      <c r="L63" s="29" t="str">
        <f t="shared" si="2"/>
        <v/>
      </c>
      <c r="M63" s="29" t="str">
        <f t="shared" si="3"/>
        <v/>
      </c>
      <c r="O63" s="9" t="s">
        <v>8</v>
      </c>
      <c r="P63">
        <v>440</v>
      </c>
      <c r="Q63">
        <v>240</v>
      </c>
      <c r="W63">
        <v>680</v>
      </c>
      <c r="Y63" s="29" t="str">
        <f t="shared" si="4"/>
        <v/>
      </c>
      <c r="Z63" s="29" t="str">
        <f t="shared" si="5"/>
        <v/>
      </c>
      <c r="AA63" s="29" t="str">
        <f t="shared" si="6"/>
        <v/>
      </c>
    </row>
    <row r="64" spans="1:27" x14ac:dyDescent="0.25">
      <c r="A64" s="9" t="s">
        <v>46</v>
      </c>
      <c r="B64">
        <v>4000</v>
      </c>
      <c r="C64">
        <v>4</v>
      </c>
      <c r="D64">
        <v>3</v>
      </c>
      <c r="F64">
        <v>5</v>
      </c>
      <c r="G64">
        <v>4012</v>
      </c>
      <c r="J64" t="str">
        <f t="shared" si="0"/>
        <v>48</v>
      </c>
      <c r="K64" s="29" t="str">
        <f t="shared" si="1"/>
        <v>T</v>
      </c>
      <c r="L64" s="29" t="str">
        <f t="shared" si="2"/>
        <v/>
      </c>
      <c r="M64" s="29" t="str">
        <f t="shared" si="3"/>
        <v/>
      </c>
      <c r="O64" s="9" t="s">
        <v>19</v>
      </c>
      <c r="S64">
        <v>41</v>
      </c>
      <c r="T64">
        <v>41</v>
      </c>
      <c r="W64">
        <v>82</v>
      </c>
      <c r="Y64" s="29" t="str">
        <f t="shared" si="4"/>
        <v>S</v>
      </c>
      <c r="Z64" s="29" t="str">
        <f t="shared" si="5"/>
        <v/>
      </c>
      <c r="AA64" s="29" t="str">
        <f t="shared" si="6"/>
        <v/>
      </c>
    </row>
    <row r="65" spans="1:27" x14ac:dyDescent="0.25">
      <c r="A65" s="9" t="s">
        <v>28</v>
      </c>
      <c r="B65">
        <v>5100</v>
      </c>
      <c r="C65">
        <v>4</v>
      </c>
      <c r="G65">
        <v>5104</v>
      </c>
      <c r="J65" t="str">
        <f t="shared" si="0"/>
        <v>49</v>
      </c>
      <c r="K65" s="29" t="str">
        <f t="shared" si="1"/>
        <v>T</v>
      </c>
      <c r="L65" s="29" t="str">
        <f t="shared" si="2"/>
        <v/>
      </c>
      <c r="M65" s="29" t="str">
        <f t="shared" si="3"/>
        <v/>
      </c>
      <c r="O65" s="9" t="s">
        <v>42</v>
      </c>
      <c r="P65">
        <v>126</v>
      </c>
      <c r="T65">
        <v>42</v>
      </c>
      <c r="V65">
        <v>42</v>
      </c>
      <c r="W65">
        <v>210</v>
      </c>
      <c r="Y65" s="29" t="str">
        <f t="shared" si="4"/>
        <v/>
      </c>
      <c r="Z65" s="29" t="str">
        <f t="shared" si="5"/>
        <v/>
      </c>
      <c r="AA65" s="29" t="str">
        <f t="shared" si="6"/>
        <v/>
      </c>
    </row>
    <row r="66" spans="1:27" x14ac:dyDescent="0.25">
      <c r="A66" s="9" t="s">
        <v>156</v>
      </c>
      <c r="C66">
        <v>8</v>
      </c>
      <c r="D66">
        <v>8</v>
      </c>
      <c r="F66">
        <v>8</v>
      </c>
      <c r="G66">
        <v>24</v>
      </c>
      <c r="J66" t="str">
        <f t="shared" si="0"/>
        <v>5</v>
      </c>
      <c r="K66" s="29" t="str">
        <f t="shared" si="1"/>
        <v/>
      </c>
      <c r="L66" s="29" t="str">
        <f t="shared" si="2"/>
        <v/>
      </c>
      <c r="M66" s="29" t="str">
        <f t="shared" si="3"/>
        <v/>
      </c>
      <c r="O66" s="9" t="s">
        <v>29</v>
      </c>
      <c r="P66">
        <v>129</v>
      </c>
      <c r="W66">
        <v>129</v>
      </c>
      <c r="Y66" s="29" t="str">
        <f t="shared" si="4"/>
        <v/>
      </c>
      <c r="Z66" s="29" t="str">
        <f t="shared" si="5"/>
        <v/>
      </c>
      <c r="AA66" s="29" t="str">
        <f t="shared" si="6"/>
        <v/>
      </c>
    </row>
    <row r="67" spans="1:27" x14ac:dyDescent="0.25">
      <c r="A67" s="9" t="s">
        <v>64</v>
      </c>
      <c r="B67">
        <v>20900</v>
      </c>
      <c r="G67">
        <v>20900</v>
      </c>
      <c r="J67" t="str">
        <f t="shared" si="0"/>
        <v>50</v>
      </c>
      <c r="K67" s="29" t="str">
        <f t="shared" si="1"/>
        <v/>
      </c>
      <c r="L67" s="29" t="str">
        <f t="shared" si="2"/>
        <v/>
      </c>
      <c r="M67" s="29" t="str">
        <f t="shared" si="3"/>
        <v/>
      </c>
      <c r="O67" s="9" t="s">
        <v>27</v>
      </c>
      <c r="T67">
        <v>44</v>
      </c>
      <c r="W67">
        <v>44</v>
      </c>
      <c r="Y67" s="29" t="str">
        <f t="shared" si="4"/>
        <v/>
      </c>
      <c r="Z67" s="29" t="str">
        <f t="shared" si="5"/>
        <v>S</v>
      </c>
      <c r="AA67" s="29" t="str">
        <f t="shared" si="6"/>
        <v/>
      </c>
    </row>
    <row r="68" spans="1:27" x14ac:dyDescent="0.25">
      <c r="A68" s="9" t="s">
        <v>25</v>
      </c>
      <c r="B68">
        <v>9200</v>
      </c>
      <c r="C68">
        <v>8</v>
      </c>
      <c r="D68">
        <v>8</v>
      </c>
      <c r="F68">
        <v>8</v>
      </c>
      <c r="G68">
        <v>9224</v>
      </c>
      <c r="J68" t="str">
        <f t="shared" si="0"/>
        <v>52</v>
      </c>
      <c r="K68" s="29" t="str">
        <f t="shared" si="1"/>
        <v>T</v>
      </c>
      <c r="L68" s="29" t="str">
        <f t="shared" si="2"/>
        <v/>
      </c>
      <c r="M68" s="29" t="str">
        <f t="shared" si="3"/>
        <v/>
      </c>
      <c r="O68" s="9" t="s">
        <v>23</v>
      </c>
      <c r="P68">
        <v>506</v>
      </c>
      <c r="Q68">
        <v>644</v>
      </c>
      <c r="R68">
        <v>92</v>
      </c>
      <c r="S68">
        <v>46</v>
      </c>
      <c r="T68">
        <v>46</v>
      </c>
      <c r="V68">
        <v>46</v>
      </c>
      <c r="W68">
        <v>1380</v>
      </c>
      <c r="Y68" s="29" t="str">
        <f t="shared" si="4"/>
        <v/>
      </c>
      <c r="Z68" s="29" t="str">
        <f t="shared" si="5"/>
        <v/>
      </c>
      <c r="AA68" s="29" t="str">
        <f t="shared" si="6"/>
        <v/>
      </c>
    </row>
    <row r="69" spans="1:27" x14ac:dyDescent="0.25">
      <c r="A69" s="9" t="s">
        <v>68</v>
      </c>
      <c r="B69">
        <v>5400</v>
      </c>
      <c r="C69">
        <v>4</v>
      </c>
      <c r="D69">
        <v>4</v>
      </c>
      <c r="F69">
        <v>3</v>
      </c>
      <c r="G69">
        <v>5411</v>
      </c>
      <c r="J69" t="str">
        <f t="shared" si="0"/>
        <v>53</v>
      </c>
      <c r="K69" s="29" t="str">
        <f t="shared" si="1"/>
        <v>T</v>
      </c>
      <c r="L69" s="29" t="str">
        <f t="shared" si="2"/>
        <v/>
      </c>
      <c r="M69" s="29" t="str">
        <f t="shared" si="3"/>
        <v/>
      </c>
      <c r="O69" s="9" t="s">
        <v>26</v>
      </c>
      <c r="P69">
        <v>611</v>
      </c>
      <c r="Q69">
        <v>658</v>
      </c>
      <c r="R69">
        <v>94</v>
      </c>
      <c r="S69">
        <v>47</v>
      </c>
      <c r="T69">
        <v>47</v>
      </c>
      <c r="V69">
        <v>47</v>
      </c>
      <c r="W69">
        <v>1504</v>
      </c>
      <c r="Y69" s="29" t="str">
        <f t="shared" si="4"/>
        <v/>
      </c>
      <c r="Z69" s="29" t="str">
        <f t="shared" si="5"/>
        <v/>
      </c>
      <c r="AA69" s="29" t="str">
        <f t="shared" si="6"/>
        <v/>
      </c>
    </row>
    <row r="70" spans="1:27" x14ac:dyDescent="0.25">
      <c r="A70" s="9" t="s">
        <v>47</v>
      </c>
      <c r="B70">
        <v>7000</v>
      </c>
      <c r="C70">
        <v>10</v>
      </c>
      <c r="D70">
        <v>10</v>
      </c>
      <c r="F70">
        <v>10</v>
      </c>
      <c r="G70">
        <v>7030</v>
      </c>
      <c r="J70" t="str">
        <f t="shared" si="0"/>
        <v>54</v>
      </c>
      <c r="K70" s="29" t="str">
        <f t="shared" si="1"/>
        <v>T</v>
      </c>
      <c r="L70" s="29" t="str">
        <f t="shared" si="2"/>
        <v/>
      </c>
      <c r="M70" s="29" t="str">
        <f t="shared" si="3"/>
        <v/>
      </c>
      <c r="O70" s="9" t="s">
        <v>46</v>
      </c>
      <c r="P70">
        <v>624</v>
      </c>
      <c r="Q70">
        <v>336</v>
      </c>
      <c r="R70">
        <v>96</v>
      </c>
      <c r="S70">
        <v>48</v>
      </c>
      <c r="T70">
        <v>48</v>
      </c>
      <c r="V70">
        <v>48</v>
      </c>
      <c r="W70">
        <v>1200</v>
      </c>
      <c r="Y70" s="29" t="str">
        <f t="shared" si="4"/>
        <v/>
      </c>
      <c r="Z70" s="29" t="str">
        <f t="shared" si="5"/>
        <v/>
      </c>
      <c r="AA70" s="29" t="str">
        <f t="shared" si="6"/>
        <v/>
      </c>
    </row>
    <row r="71" spans="1:27" x14ac:dyDescent="0.25">
      <c r="A71" s="9" t="s">
        <v>67</v>
      </c>
      <c r="C71">
        <v>2</v>
      </c>
      <c r="D71">
        <v>3</v>
      </c>
      <c r="F71">
        <v>3</v>
      </c>
      <c r="G71">
        <v>8</v>
      </c>
      <c r="J71" t="str">
        <f t="shared" ref="J71:J106" si="7">A71</f>
        <v>56</v>
      </c>
      <c r="K71" s="29" t="str">
        <f t="shared" ref="K71:K106" si="8">IF(AND(B71&gt;0,C71&gt;0),"T","")</f>
        <v/>
      </c>
      <c r="L71" s="29" t="str">
        <f t="shared" ref="L71:L106" si="9">IF(AND(B71&gt;0,C71="",D71&gt;0),"T","")</f>
        <v/>
      </c>
      <c r="M71" s="29" t="str">
        <f t="shared" ref="M71:M106" si="10">IF(AND(C71="",E71&gt;0,F71&gt;0),"T","")</f>
        <v/>
      </c>
      <c r="O71" s="9" t="s">
        <v>28</v>
      </c>
      <c r="P71">
        <v>343</v>
      </c>
      <c r="Q71">
        <v>588</v>
      </c>
      <c r="R71">
        <v>147</v>
      </c>
      <c r="S71">
        <v>49</v>
      </c>
      <c r="W71">
        <v>1127</v>
      </c>
      <c r="Y71" s="29" t="str">
        <f t="shared" ref="Y71:Y103" si="11">IF(AND(SUM(P71:R71)=0,S71&gt;0),"S","")</f>
        <v/>
      </c>
      <c r="Z71" s="29" t="str">
        <f t="shared" ref="Z71:Z103" si="12">IF(AND(SUM(P71:S71)=0,T71&gt;0),"S","")</f>
        <v/>
      </c>
      <c r="AA71" s="29" t="str">
        <f t="shared" ref="AA71:AA103" si="13">IF(AND(SUM(P71:U71)=0,V71&gt;0),"S","")</f>
        <v/>
      </c>
    </row>
    <row r="72" spans="1:27" x14ac:dyDescent="0.25">
      <c r="A72" s="9" t="s">
        <v>48</v>
      </c>
      <c r="C72">
        <v>16</v>
      </c>
      <c r="D72">
        <v>13</v>
      </c>
      <c r="F72">
        <v>13</v>
      </c>
      <c r="G72">
        <v>42</v>
      </c>
      <c r="J72" t="str">
        <f t="shared" si="7"/>
        <v>57</v>
      </c>
      <c r="K72" s="29" t="str">
        <f t="shared" si="8"/>
        <v/>
      </c>
      <c r="L72" s="29" t="str">
        <f t="shared" si="9"/>
        <v/>
      </c>
      <c r="M72" s="29" t="str">
        <f t="shared" si="10"/>
        <v/>
      </c>
      <c r="O72" s="9" t="s">
        <v>156</v>
      </c>
      <c r="P72">
        <v>50</v>
      </c>
      <c r="Q72">
        <v>35</v>
      </c>
      <c r="S72">
        <v>5</v>
      </c>
      <c r="T72">
        <v>5</v>
      </c>
      <c r="V72">
        <v>5</v>
      </c>
      <c r="W72">
        <v>100</v>
      </c>
      <c r="Y72" s="29" t="str">
        <f t="shared" si="11"/>
        <v/>
      </c>
      <c r="Z72" s="29" t="str">
        <f t="shared" si="12"/>
        <v/>
      </c>
      <c r="AA72" s="29" t="str">
        <f t="shared" si="13"/>
        <v/>
      </c>
    </row>
    <row r="73" spans="1:27" x14ac:dyDescent="0.25">
      <c r="A73" s="9" t="s">
        <v>9</v>
      </c>
      <c r="B73">
        <v>5000</v>
      </c>
      <c r="C73">
        <v>5</v>
      </c>
      <c r="D73">
        <v>5</v>
      </c>
      <c r="F73">
        <v>6</v>
      </c>
      <c r="G73">
        <v>5016</v>
      </c>
      <c r="J73" t="str">
        <f t="shared" si="7"/>
        <v>60</v>
      </c>
      <c r="K73" s="29" t="str">
        <f t="shared" si="8"/>
        <v>T</v>
      </c>
      <c r="L73" s="29" t="str">
        <f t="shared" si="9"/>
        <v/>
      </c>
      <c r="M73" s="29" t="str">
        <f t="shared" si="10"/>
        <v/>
      </c>
      <c r="O73" s="9" t="s">
        <v>64</v>
      </c>
      <c r="P73">
        <v>500</v>
      </c>
      <c r="Q73">
        <v>650</v>
      </c>
      <c r="R73">
        <v>150</v>
      </c>
      <c r="W73">
        <v>1300</v>
      </c>
      <c r="Y73" s="29" t="str">
        <f t="shared" si="11"/>
        <v/>
      </c>
      <c r="Z73" s="29" t="str">
        <f t="shared" si="12"/>
        <v/>
      </c>
      <c r="AA73" s="29" t="str">
        <f t="shared" si="13"/>
        <v/>
      </c>
    </row>
    <row r="74" spans="1:27" x14ac:dyDescent="0.25">
      <c r="A74" s="9" t="s">
        <v>13</v>
      </c>
      <c r="C74">
        <v>6</v>
      </c>
      <c r="D74">
        <v>5</v>
      </c>
      <c r="G74">
        <v>11</v>
      </c>
      <c r="J74" t="str">
        <f t="shared" si="7"/>
        <v>63</v>
      </c>
      <c r="K74" s="29" t="str">
        <f t="shared" si="8"/>
        <v/>
      </c>
      <c r="L74" s="29" t="str">
        <f t="shared" si="9"/>
        <v/>
      </c>
      <c r="M74" s="29" t="str">
        <f t="shared" si="10"/>
        <v/>
      </c>
      <c r="O74" s="9" t="s">
        <v>25</v>
      </c>
      <c r="Q74">
        <v>624</v>
      </c>
      <c r="R74">
        <v>104</v>
      </c>
      <c r="S74">
        <v>52</v>
      </c>
      <c r="T74">
        <v>52</v>
      </c>
      <c r="V74">
        <v>52</v>
      </c>
      <c r="W74">
        <v>884</v>
      </c>
      <c r="Y74" s="29" t="str">
        <f t="shared" si="11"/>
        <v/>
      </c>
      <c r="Z74" s="29" t="str">
        <f t="shared" si="12"/>
        <v/>
      </c>
      <c r="AA74" s="29" t="str">
        <f t="shared" si="13"/>
        <v/>
      </c>
    </row>
    <row r="75" spans="1:27" x14ac:dyDescent="0.25">
      <c r="A75" s="9" t="s">
        <v>55</v>
      </c>
      <c r="B75">
        <v>11400</v>
      </c>
      <c r="G75">
        <v>11400</v>
      </c>
      <c r="J75" t="str">
        <f t="shared" si="7"/>
        <v>64</v>
      </c>
      <c r="K75" s="29" t="str">
        <f t="shared" si="8"/>
        <v/>
      </c>
      <c r="L75" s="29" t="str">
        <f t="shared" si="9"/>
        <v/>
      </c>
      <c r="M75" s="29" t="str">
        <f t="shared" si="10"/>
        <v/>
      </c>
      <c r="O75" s="9" t="s">
        <v>68</v>
      </c>
      <c r="P75">
        <v>159</v>
      </c>
      <c r="Q75">
        <v>106</v>
      </c>
      <c r="R75">
        <v>159</v>
      </c>
      <c r="S75">
        <v>53</v>
      </c>
      <c r="T75">
        <v>53</v>
      </c>
      <c r="V75">
        <v>53</v>
      </c>
      <c r="W75">
        <v>583</v>
      </c>
      <c r="Y75" s="29" t="str">
        <f t="shared" si="11"/>
        <v/>
      </c>
      <c r="Z75" s="29" t="str">
        <f t="shared" si="12"/>
        <v/>
      </c>
      <c r="AA75" s="29" t="str">
        <f t="shared" si="13"/>
        <v/>
      </c>
    </row>
    <row r="76" spans="1:27" x14ac:dyDescent="0.25">
      <c r="A76" s="9" t="s">
        <v>31</v>
      </c>
      <c r="B76">
        <v>60000</v>
      </c>
      <c r="C76">
        <v>16</v>
      </c>
      <c r="D76">
        <v>16</v>
      </c>
      <c r="G76">
        <v>60032</v>
      </c>
      <c r="J76" t="str">
        <f t="shared" si="7"/>
        <v>65</v>
      </c>
      <c r="K76" s="29" t="str">
        <f t="shared" si="8"/>
        <v>T</v>
      </c>
      <c r="L76" s="29" t="str">
        <f t="shared" si="9"/>
        <v/>
      </c>
      <c r="M76" s="29" t="str">
        <f t="shared" si="10"/>
        <v/>
      </c>
      <c r="O76" s="9" t="s">
        <v>47</v>
      </c>
      <c r="P76">
        <v>648</v>
      </c>
      <c r="Q76">
        <v>756</v>
      </c>
      <c r="R76">
        <v>54</v>
      </c>
      <c r="S76">
        <v>54</v>
      </c>
      <c r="T76">
        <v>54</v>
      </c>
      <c r="V76">
        <v>54</v>
      </c>
      <c r="W76">
        <v>1620</v>
      </c>
      <c r="Y76" s="29" t="str">
        <f t="shared" si="11"/>
        <v/>
      </c>
      <c r="Z76" s="29" t="str">
        <f t="shared" si="12"/>
        <v/>
      </c>
      <c r="AA76" s="29" t="str">
        <f t="shared" si="13"/>
        <v/>
      </c>
    </row>
    <row r="77" spans="1:27" x14ac:dyDescent="0.25">
      <c r="A77" s="9" t="s">
        <v>50</v>
      </c>
      <c r="B77">
        <v>5400</v>
      </c>
      <c r="D77">
        <v>8</v>
      </c>
      <c r="F77">
        <v>1</v>
      </c>
      <c r="G77">
        <v>5409</v>
      </c>
      <c r="J77" t="str">
        <f t="shared" si="7"/>
        <v>66</v>
      </c>
      <c r="K77" s="29" t="str">
        <f t="shared" si="8"/>
        <v/>
      </c>
      <c r="L77" s="29" t="str">
        <f t="shared" si="9"/>
        <v>T</v>
      </c>
      <c r="M77" s="29" t="str">
        <f t="shared" si="10"/>
        <v/>
      </c>
      <c r="O77" s="9" t="s">
        <v>157</v>
      </c>
      <c r="P77">
        <v>605</v>
      </c>
      <c r="Q77">
        <v>220</v>
      </c>
      <c r="W77">
        <v>825</v>
      </c>
      <c r="Y77" s="29" t="str">
        <f t="shared" si="11"/>
        <v/>
      </c>
      <c r="Z77" s="29" t="str">
        <f t="shared" si="12"/>
        <v/>
      </c>
      <c r="AA77" s="29" t="str">
        <f t="shared" si="13"/>
        <v/>
      </c>
    </row>
    <row r="78" spans="1:27" x14ac:dyDescent="0.25">
      <c r="A78" s="9" t="s">
        <v>80</v>
      </c>
      <c r="D78">
        <v>1</v>
      </c>
      <c r="F78">
        <v>2</v>
      </c>
      <c r="G78">
        <v>3</v>
      </c>
      <c r="J78" t="str">
        <f t="shared" si="7"/>
        <v>67</v>
      </c>
      <c r="K78" s="29" t="str">
        <f t="shared" si="8"/>
        <v/>
      </c>
      <c r="L78" s="29" t="str">
        <f t="shared" si="9"/>
        <v/>
      </c>
      <c r="M78" s="29" t="str">
        <f t="shared" si="10"/>
        <v/>
      </c>
      <c r="O78" s="9" t="s">
        <v>67</v>
      </c>
      <c r="S78">
        <v>56</v>
      </c>
      <c r="T78">
        <v>56</v>
      </c>
      <c r="V78">
        <v>56</v>
      </c>
      <c r="W78">
        <v>168</v>
      </c>
      <c r="Y78" s="29" t="str">
        <f t="shared" si="11"/>
        <v>S</v>
      </c>
      <c r="Z78" s="29" t="str">
        <f t="shared" si="12"/>
        <v/>
      </c>
      <c r="AA78" s="29" t="str">
        <f t="shared" si="13"/>
        <v/>
      </c>
    </row>
    <row r="79" spans="1:27" x14ac:dyDescent="0.25">
      <c r="A79" s="9" t="s">
        <v>158</v>
      </c>
      <c r="F79">
        <v>4</v>
      </c>
      <c r="G79">
        <v>4</v>
      </c>
      <c r="J79" t="str">
        <f t="shared" si="7"/>
        <v>68</v>
      </c>
      <c r="K79" s="29" t="str">
        <f t="shared" si="8"/>
        <v/>
      </c>
      <c r="L79" s="29" t="str">
        <f t="shared" si="9"/>
        <v/>
      </c>
      <c r="M79" s="29" t="str">
        <f t="shared" si="10"/>
        <v/>
      </c>
      <c r="O79" s="9" t="s">
        <v>48</v>
      </c>
      <c r="P79">
        <v>627</v>
      </c>
      <c r="Q79">
        <v>57</v>
      </c>
      <c r="S79">
        <v>57</v>
      </c>
      <c r="T79">
        <v>57</v>
      </c>
      <c r="V79">
        <v>57</v>
      </c>
      <c r="W79">
        <v>855</v>
      </c>
      <c r="Y79" s="29" t="str">
        <f t="shared" si="11"/>
        <v/>
      </c>
      <c r="Z79" s="29" t="str">
        <f t="shared" si="12"/>
        <v/>
      </c>
      <c r="AA79" s="29" t="str">
        <f t="shared" si="13"/>
        <v/>
      </c>
    </row>
    <row r="80" spans="1:27" x14ac:dyDescent="0.25">
      <c r="A80" s="9" t="s">
        <v>58</v>
      </c>
      <c r="B80">
        <v>7200</v>
      </c>
      <c r="C80">
        <v>5</v>
      </c>
      <c r="D80">
        <v>5</v>
      </c>
      <c r="F80">
        <v>5</v>
      </c>
      <c r="G80">
        <v>7215</v>
      </c>
      <c r="J80" t="str">
        <f t="shared" si="7"/>
        <v>69</v>
      </c>
      <c r="K80" s="29" t="str">
        <f t="shared" si="8"/>
        <v>T</v>
      </c>
      <c r="L80" s="29" t="str">
        <f t="shared" si="9"/>
        <v/>
      </c>
      <c r="M80" s="29" t="str">
        <f t="shared" si="10"/>
        <v/>
      </c>
      <c r="O80" s="9" t="s">
        <v>49</v>
      </c>
      <c r="P80">
        <v>767</v>
      </c>
      <c r="Q80">
        <v>59</v>
      </c>
      <c r="W80">
        <v>826</v>
      </c>
      <c r="Y80" s="29" t="str">
        <f t="shared" si="11"/>
        <v/>
      </c>
      <c r="Z80" s="29" t="str">
        <f t="shared" si="12"/>
        <v/>
      </c>
      <c r="AA80" s="29" t="str">
        <f t="shared" si="13"/>
        <v/>
      </c>
    </row>
    <row r="81" spans="1:27" x14ac:dyDescent="0.25">
      <c r="A81" s="9" t="s">
        <v>159</v>
      </c>
      <c r="F81">
        <v>2</v>
      </c>
      <c r="G81">
        <v>2</v>
      </c>
      <c r="J81" t="str">
        <f t="shared" si="7"/>
        <v>72</v>
      </c>
      <c r="K81" s="29" t="str">
        <f t="shared" si="8"/>
        <v/>
      </c>
      <c r="L81" s="29" t="str">
        <f t="shared" si="9"/>
        <v/>
      </c>
      <c r="M81" s="29" t="str">
        <f t="shared" si="10"/>
        <v/>
      </c>
      <c r="O81" s="9" t="s">
        <v>9</v>
      </c>
      <c r="P81">
        <v>780</v>
      </c>
      <c r="Q81">
        <v>840</v>
      </c>
      <c r="R81">
        <v>120</v>
      </c>
      <c r="S81">
        <v>60</v>
      </c>
      <c r="T81">
        <v>60</v>
      </c>
      <c r="V81">
        <v>60</v>
      </c>
      <c r="W81">
        <v>1920</v>
      </c>
      <c r="Y81" s="29" t="str">
        <f t="shared" si="11"/>
        <v/>
      </c>
      <c r="Z81" s="29" t="str">
        <f t="shared" si="12"/>
        <v/>
      </c>
      <c r="AA81" s="29" t="str">
        <f t="shared" si="13"/>
        <v/>
      </c>
    </row>
    <row r="82" spans="1:27" x14ac:dyDescent="0.25">
      <c r="A82" s="9" t="s">
        <v>41</v>
      </c>
      <c r="B82">
        <v>20000</v>
      </c>
      <c r="C82">
        <v>13</v>
      </c>
      <c r="D82">
        <v>13</v>
      </c>
      <c r="F82">
        <v>10</v>
      </c>
      <c r="G82">
        <v>20036</v>
      </c>
      <c r="J82" t="str">
        <f t="shared" si="7"/>
        <v>73</v>
      </c>
      <c r="K82" s="29" t="str">
        <f t="shared" si="8"/>
        <v>T</v>
      </c>
      <c r="L82" s="29" t="str">
        <f t="shared" si="9"/>
        <v/>
      </c>
      <c r="M82" s="29" t="str">
        <f t="shared" si="10"/>
        <v/>
      </c>
      <c r="O82" s="9" t="s">
        <v>59</v>
      </c>
      <c r="P82">
        <v>122</v>
      </c>
      <c r="Q82">
        <v>488</v>
      </c>
      <c r="W82">
        <v>610</v>
      </c>
      <c r="Y82" s="29" t="str">
        <f t="shared" si="11"/>
        <v/>
      </c>
      <c r="Z82" s="29" t="str">
        <f t="shared" si="12"/>
        <v/>
      </c>
      <c r="AA82" s="29" t="str">
        <f t="shared" si="13"/>
        <v/>
      </c>
    </row>
    <row r="83" spans="1:27" x14ac:dyDescent="0.25">
      <c r="A83" s="9" t="s">
        <v>77</v>
      </c>
      <c r="B83">
        <v>7200</v>
      </c>
      <c r="D83">
        <v>4</v>
      </c>
      <c r="F83">
        <v>4</v>
      </c>
      <c r="G83">
        <v>7208</v>
      </c>
      <c r="J83" t="str">
        <f t="shared" si="7"/>
        <v>74</v>
      </c>
      <c r="K83" s="29" t="str">
        <f t="shared" si="8"/>
        <v/>
      </c>
      <c r="L83" s="29" t="str">
        <f t="shared" si="9"/>
        <v>T</v>
      </c>
      <c r="M83" s="29" t="str">
        <f t="shared" si="10"/>
        <v/>
      </c>
      <c r="O83" s="9" t="s">
        <v>13</v>
      </c>
      <c r="P83">
        <v>819</v>
      </c>
      <c r="Q83">
        <v>504</v>
      </c>
      <c r="S83">
        <v>63</v>
      </c>
      <c r="T83">
        <v>63</v>
      </c>
      <c r="W83">
        <v>1449</v>
      </c>
      <c r="Y83" s="29" t="str">
        <f t="shared" si="11"/>
        <v/>
      </c>
      <c r="Z83" s="29" t="str">
        <f t="shared" si="12"/>
        <v/>
      </c>
      <c r="AA83" s="29" t="str">
        <f t="shared" si="13"/>
        <v/>
      </c>
    </row>
    <row r="84" spans="1:27" x14ac:dyDescent="0.25">
      <c r="A84" s="9" t="s">
        <v>160</v>
      </c>
      <c r="B84">
        <v>39600</v>
      </c>
      <c r="C84">
        <v>16</v>
      </c>
      <c r="D84">
        <v>16</v>
      </c>
      <c r="G84">
        <v>39632</v>
      </c>
      <c r="J84" t="str">
        <f t="shared" si="7"/>
        <v>75</v>
      </c>
      <c r="K84" s="29" t="str">
        <f t="shared" si="8"/>
        <v>T</v>
      </c>
      <c r="L84" s="29" t="str">
        <f t="shared" si="9"/>
        <v/>
      </c>
      <c r="M84" s="29" t="str">
        <f t="shared" si="10"/>
        <v/>
      </c>
      <c r="O84" s="9" t="s">
        <v>55</v>
      </c>
      <c r="Q84">
        <v>768</v>
      </c>
      <c r="R84">
        <v>128</v>
      </c>
      <c r="W84">
        <v>896</v>
      </c>
      <c r="Y84" s="29" t="str">
        <f t="shared" si="11"/>
        <v/>
      </c>
      <c r="Z84" s="29" t="str">
        <f t="shared" si="12"/>
        <v/>
      </c>
      <c r="AA84" s="29" t="str">
        <f t="shared" si="13"/>
        <v/>
      </c>
    </row>
    <row r="85" spans="1:27" x14ac:dyDescent="0.25">
      <c r="A85" s="9" t="s">
        <v>161</v>
      </c>
      <c r="F85">
        <v>10</v>
      </c>
      <c r="G85">
        <v>10</v>
      </c>
      <c r="J85" t="str">
        <f t="shared" si="7"/>
        <v>76</v>
      </c>
      <c r="K85" s="29" t="str">
        <f t="shared" si="8"/>
        <v/>
      </c>
      <c r="L85" s="29" t="str">
        <f t="shared" si="9"/>
        <v/>
      </c>
      <c r="M85" s="29" t="str">
        <f t="shared" si="10"/>
        <v/>
      </c>
      <c r="O85" s="9" t="s">
        <v>31</v>
      </c>
      <c r="P85">
        <v>845</v>
      </c>
      <c r="Q85">
        <v>845</v>
      </c>
      <c r="R85">
        <v>195</v>
      </c>
      <c r="S85">
        <v>65</v>
      </c>
      <c r="T85">
        <v>65</v>
      </c>
      <c r="W85">
        <v>2015</v>
      </c>
      <c r="Y85" s="29" t="str">
        <f t="shared" si="11"/>
        <v/>
      </c>
      <c r="Z85" s="29" t="str">
        <f t="shared" si="12"/>
        <v/>
      </c>
      <c r="AA85" s="29" t="str">
        <f t="shared" si="13"/>
        <v/>
      </c>
    </row>
    <row r="86" spans="1:27" x14ac:dyDescent="0.25">
      <c r="A86" s="9" t="s">
        <v>162</v>
      </c>
      <c r="C86">
        <v>8</v>
      </c>
      <c r="F86">
        <v>10</v>
      </c>
      <c r="G86">
        <v>18</v>
      </c>
      <c r="J86" t="str">
        <f t="shared" si="7"/>
        <v>77</v>
      </c>
      <c r="K86" s="29" t="str">
        <f t="shared" si="8"/>
        <v/>
      </c>
      <c r="L86" s="29" t="str">
        <f t="shared" si="9"/>
        <v/>
      </c>
      <c r="M86" s="29" t="str">
        <f t="shared" si="10"/>
        <v/>
      </c>
      <c r="O86" s="9" t="s">
        <v>50</v>
      </c>
      <c r="P86">
        <v>858</v>
      </c>
      <c r="Q86">
        <v>924</v>
      </c>
      <c r="R86">
        <v>132</v>
      </c>
      <c r="T86">
        <v>132</v>
      </c>
      <c r="V86">
        <v>66</v>
      </c>
      <c r="W86">
        <v>2112</v>
      </c>
      <c r="Y86" s="29" t="str">
        <f t="shared" si="11"/>
        <v/>
      </c>
      <c r="Z86" s="29" t="str">
        <f t="shared" si="12"/>
        <v/>
      </c>
      <c r="AA86" s="29" t="str">
        <f t="shared" si="13"/>
        <v/>
      </c>
    </row>
    <row r="87" spans="1:27" x14ac:dyDescent="0.25">
      <c r="A87" s="9" t="s">
        <v>21</v>
      </c>
      <c r="B87">
        <v>7700</v>
      </c>
      <c r="C87">
        <v>5</v>
      </c>
      <c r="D87">
        <v>4</v>
      </c>
      <c r="F87">
        <v>4</v>
      </c>
      <c r="G87">
        <v>7713</v>
      </c>
      <c r="J87" t="str">
        <f t="shared" si="7"/>
        <v>8</v>
      </c>
      <c r="K87" s="29" t="str">
        <f t="shared" si="8"/>
        <v>T</v>
      </c>
      <c r="L87" s="29" t="str">
        <f t="shared" si="9"/>
        <v/>
      </c>
      <c r="M87" s="29" t="str">
        <f t="shared" si="10"/>
        <v/>
      </c>
      <c r="O87" s="9" t="s">
        <v>80</v>
      </c>
      <c r="P87">
        <v>804</v>
      </c>
      <c r="Q87">
        <v>469</v>
      </c>
      <c r="T87">
        <v>67</v>
      </c>
      <c r="V87">
        <v>67</v>
      </c>
      <c r="W87">
        <v>1407</v>
      </c>
      <c r="Y87" s="29" t="str">
        <f t="shared" si="11"/>
        <v/>
      </c>
      <c r="Z87" s="29" t="str">
        <f t="shared" si="12"/>
        <v/>
      </c>
      <c r="AA87" s="29" t="str">
        <f t="shared" si="13"/>
        <v/>
      </c>
    </row>
    <row r="88" spans="1:27" x14ac:dyDescent="0.25">
      <c r="A88" s="9" t="s">
        <v>65</v>
      </c>
      <c r="B88">
        <v>19200</v>
      </c>
      <c r="G88">
        <v>19200</v>
      </c>
      <c r="J88" t="str">
        <f t="shared" si="7"/>
        <v>80</v>
      </c>
      <c r="K88" s="29" t="str">
        <f t="shared" si="8"/>
        <v/>
      </c>
      <c r="L88" s="29" t="str">
        <f t="shared" si="9"/>
        <v/>
      </c>
      <c r="M88" s="29" t="str">
        <f t="shared" si="10"/>
        <v/>
      </c>
      <c r="O88" s="9" t="s">
        <v>158</v>
      </c>
      <c r="V88">
        <v>68</v>
      </c>
      <c r="W88">
        <v>68</v>
      </c>
      <c r="Y88" s="29" t="str">
        <f t="shared" si="11"/>
        <v/>
      </c>
      <c r="Z88" s="29" t="str">
        <f t="shared" si="12"/>
        <v/>
      </c>
      <c r="AA88" s="29" t="str">
        <f t="shared" si="13"/>
        <v>S</v>
      </c>
    </row>
    <row r="89" spans="1:27" x14ac:dyDescent="0.25">
      <c r="A89" s="9" t="s">
        <v>163</v>
      </c>
      <c r="B89">
        <v>23600</v>
      </c>
      <c r="C89">
        <v>10</v>
      </c>
      <c r="D89">
        <v>10</v>
      </c>
      <c r="F89">
        <v>13</v>
      </c>
      <c r="G89">
        <v>23633</v>
      </c>
      <c r="J89" t="str">
        <f t="shared" si="7"/>
        <v>81</v>
      </c>
      <c r="K89" s="29" t="str">
        <f t="shared" si="8"/>
        <v>T</v>
      </c>
      <c r="L89" s="29" t="str">
        <f t="shared" si="9"/>
        <v/>
      </c>
      <c r="M89" s="29" t="str">
        <f t="shared" si="10"/>
        <v/>
      </c>
      <c r="O89" s="9" t="s">
        <v>58</v>
      </c>
      <c r="P89">
        <v>897</v>
      </c>
      <c r="Q89">
        <v>897</v>
      </c>
      <c r="R89">
        <v>207</v>
      </c>
      <c r="S89">
        <v>69</v>
      </c>
      <c r="T89">
        <v>69</v>
      </c>
      <c r="V89">
        <v>69</v>
      </c>
      <c r="W89">
        <v>2208</v>
      </c>
      <c r="Y89" s="29" t="str">
        <f t="shared" si="11"/>
        <v/>
      </c>
      <c r="Z89" s="29" t="str">
        <f t="shared" si="12"/>
        <v/>
      </c>
      <c r="AA89" s="29" t="str">
        <f t="shared" si="13"/>
        <v/>
      </c>
    </row>
    <row r="90" spans="1:27" x14ac:dyDescent="0.25">
      <c r="A90" s="9" t="s">
        <v>164</v>
      </c>
      <c r="B90">
        <v>1600</v>
      </c>
      <c r="C90">
        <v>2</v>
      </c>
      <c r="D90">
        <v>3</v>
      </c>
      <c r="F90">
        <v>3</v>
      </c>
      <c r="G90">
        <v>1608</v>
      </c>
      <c r="J90" t="str">
        <f t="shared" si="7"/>
        <v>82</v>
      </c>
      <c r="K90" s="29" t="str">
        <f t="shared" si="8"/>
        <v>T</v>
      </c>
      <c r="L90" s="29" t="str">
        <f t="shared" si="9"/>
        <v/>
      </c>
      <c r="M90" s="29" t="str">
        <f t="shared" si="10"/>
        <v/>
      </c>
      <c r="O90" s="9" t="s">
        <v>6</v>
      </c>
      <c r="P90">
        <v>49</v>
      </c>
      <c r="W90">
        <v>49</v>
      </c>
      <c r="Y90" s="29" t="str">
        <f t="shared" si="11"/>
        <v/>
      </c>
      <c r="Z90" s="29" t="str">
        <f t="shared" si="12"/>
        <v/>
      </c>
      <c r="AA90" s="29" t="str">
        <f t="shared" si="13"/>
        <v/>
      </c>
    </row>
    <row r="91" spans="1:27" x14ac:dyDescent="0.25">
      <c r="A91" s="9" t="s">
        <v>57</v>
      </c>
      <c r="B91">
        <v>10600</v>
      </c>
      <c r="C91">
        <v>8</v>
      </c>
      <c r="F91">
        <v>2</v>
      </c>
      <c r="G91">
        <v>10610</v>
      </c>
      <c r="J91" t="str">
        <f t="shared" si="7"/>
        <v>83</v>
      </c>
      <c r="K91" s="29" t="str">
        <f t="shared" si="8"/>
        <v>T</v>
      </c>
      <c r="L91" s="29" t="str">
        <f t="shared" si="9"/>
        <v/>
      </c>
      <c r="M91" s="29" t="str">
        <f t="shared" si="10"/>
        <v/>
      </c>
      <c r="O91" s="9" t="s">
        <v>71</v>
      </c>
      <c r="P91">
        <v>560</v>
      </c>
      <c r="Q91">
        <v>140</v>
      </c>
      <c r="W91">
        <v>700</v>
      </c>
      <c r="Y91" s="29" t="str">
        <f t="shared" si="11"/>
        <v/>
      </c>
      <c r="Z91" s="29" t="str">
        <f t="shared" si="12"/>
        <v/>
      </c>
      <c r="AA91" s="29" t="str">
        <f t="shared" si="13"/>
        <v/>
      </c>
    </row>
    <row r="92" spans="1:27" x14ac:dyDescent="0.25">
      <c r="A92" s="9" t="s">
        <v>165</v>
      </c>
      <c r="D92">
        <v>3</v>
      </c>
      <c r="G92">
        <v>3</v>
      </c>
      <c r="J92" t="str">
        <f t="shared" si="7"/>
        <v>84</v>
      </c>
      <c r="K92" s="29" t="str">
        <f t="shared" si="8"/>
        <v/>
      </c>
      <c r="L92" s="29" t="str">
        <f t="shared" si="9"/>
        <v/>
      </c>
      <c r="M92" s="29" t="str">
        <f t="shared" si="10"/>
        <v/>
      </c>
      <c r="O92" s="9" t="s">
        <v>56</v>
      </c>
      <c r="P92">
        <v>142</v>
      </c>
      <c r="W92">
        <v>142</v>
      </c>
      <c r="Y92" s="29" t="str">
        <f t="shared" si="11"/>
        <v/>
      </c>
      <c r="Z92" s="29" t="str">
        <f t="shared" si="12"/>
        <v/>
      </c>
      <c r="AA92" s="29" t="str">
        <f t="shared" si="13"/>
        <v/>
      </c>
    </row>
    <row r="93" spans="1:27" x14ac:dyDescent="0.25">
      <c r="A93" s="9" t="s">
        <v>76</v>
      </c>
      <c r="B93">
        <v>39000</v>
      </c>
      <c r="C93">
        <v>16</v>
      </c>
      <c r="G93">
        <v>39016</v>
      </c>
      <c r="J93" t="str">
        <f t="shared" si="7"/>
        <v>85</v>
      </c>
      <c r="K93" s="29" t="str">
        <f t="shared" si="8"/>
        <v>T</v>
      </c>
      <c r="L93" s="29" t="str">
        <f t="shared" si="9"/>
        <v/>
      </c>
      <c r="M93" s="29" t="str">
        <f t="shared" si="10"/>
        <v/>
      </c>
      <c r="O93" s="9" t="s">
        <v>159</v>
      </c>
      <c r="V93">
        <v>72</v>
      </c>
      <c r="W93">
        <v>72</v>
      </c>
      <c r="Y93" s="29" t="str">
        <f t="shared" si="11"/>
        <v/>
      </c>
      <c r="Z93" s="29" t="str">
        <f t="shared" si="12"/>
        <v/>
      </c>
      <c r="AA93" s="29" t="str">
        <f t="shared" si="13"/>
        <v>S</v>
      </c>
    </row>
    <row r="94" spans="1:27" x14ac:dyDescent="0.25">
      <c r="A94" s="9" t="s">
        <v>70</v>
      </c>
      <c r="B94">
        <v>1000</v>
      </c>
      <c r="C94">
        <v>1</v>
      </c>
      <c r="D94">
        <v>1</v>
      </c>
      <c r="G94">
        <v>1002</v>
      </c>
      <c r="J94" t="str">
        <f t="shared" si="7"/>
        <v>86</v>
      </c>
      <c r="K94" s="29" t="str">
        <f t="shared" si="8"/>
        <v>T</v>
      </c>
      <c r="L94" s="29" t="str">
        <f t="shared" si="9"/>
        <v/>
      </c>
      <c r="M94" s="29" t="str">
        <f t="shared" si="10"/>
        <v/>
      </c>
      <c r="O94" s="9" t="s">
        <v>41</v>
      </c>
      <c r="Q94">
        <v>73</v>
      </c>
      <c r="R94">
        <v>146</v>
      </c>
      <c r="S94">
        <v>73</v>
      </c>
      <c r="T94">
        <v>73</v>
      </c>
      <c r="V94">
        <v>73</v>
      </c>
      <c r="W94">
        <v>438</v>
      </c>
      <c r="Y94" s="29" t="str">
        <f t="shared" si="11"/>
        <v/>
      </c>
      <c r="Z94" s="29" t="str">
        <f t="shared" si="12"/>
        <v/>
      </c>
      <c r="AA94" s="29" t="str">
        <f t="shared" si="13"/>
        <v/>
      </c>
    </row>
    <row r="95" spans="1:27" x14ac:dyDescent="0.25">
      <c r="A95" s="9" t="s">
        <v>166</v>
      </c>
      <c r="B95">
        <v>6200</v>
      </c>
      <c r="C95">
        <v>6</v>
      </c>
      <c r="D95">
        <v>6</v>
      </c>
      <c r="F95">
        <v>8</v>
      </c>
      <c r="G95">
        <v>6220</v>
      </c>
      <c r="J95" t="str">
        <f t="shared" si="7"/>
        <v>87</v>
      </c>
      <c r="K95" s="29" t="str">
        <f t="shared" si="8"/>
        <v>T</v>
      </c>
      <c r="L95" s="29" t="str">
        <f t="shared" si="9"/>
        <v/>
      </c>
      <c r="M95" s="29" t="str">
        <f t="shared" si="10"/>
        <v/>
      </c>
      <c r="O95" s="9" t="s">
        <v>77</v>
      </c>
      <c r="P95">
        <v>518</v>
      </c>
      <c r="Q95">
        <v>1036</v>
      </c>
      <c r="R95">
        <v>148</v>
      </c>
      <c r="T95">
        <v>74</v>
      </c>
      <c r="V95">
        <v>74</v>
      </c>
      <c r="W95">
        <v>1850</v>
      </c>
      <c r="Y95" s="29" t="str">
        <f t="shared" si="11"/>
        <v/>
      </c>
      <c r="Z95" s="29" t="str">
        <f t="shared" si="12"/>
        <v/>
      </c>
      <c r="AA95" s="29" t="str">
        <f t="shared" si="13"/>
        <v/>
      </c>
    </row>
    <row r="96" spans="1:27" x14ac:dyDescent="0.25">
      <c r="A96" s="9" t="s">
        <v>69</v>
      </c>
      <c r="C96">
        <v>5</v>
      </c>
      <c r="D96">
        <v>5</v>
      </c>
      <c r="G96">
        <v>10</v>
      </c>
      <c r="J96" t="str">
        <f t="shared" si="7"/>
        <v>88</v>
      </c>
      <c r="K96" s="29" t="str">
        <f t="shared" si="8"/>
        <v/>
      </c>
      <c r="L96" s="29" t="str">
        <f t="shared" si="9"/>
        <v/>
      </c>
      <c r="M96" s="29" t="str">
        <f t="shared" si="10"/>
        <v/>
      </c>
      <c r="O96" s="9" t="s">
        <v>160</v>
      </c>
      <c r="P96">
        <v>600</v>
      </c>
      <c r="Q96">
        <v>1050</v>
      </c>
      <c r="R96">
        <v>225</v>
      </c>
      <c r="S96">
        <v>75</v>
      </c>
      <c r="T96">
        <v>75</v>
      </c>
      <c r="W96">
        <v>2025</v>
      </c>
      <c r="Y96" s="29" t="str">
        <f t="shared" si="11"/>
        <v/>
      </c>
      <c r="Z96" s="29" t="str">
        <f t="shared" si="12"/>
        <v/>
      </c>
      <c r="AA96" s="29" t="str">
        <f t="shared" si="13"/>
        <v/>
      </c>
    </row>
    <row r="97" spans="1:27" x14ac:dyDescent="0.25">
      <c r="A97" s="9" t="s">
        <v>75</v>
      </c>
      <c r="B97">
        <v>4400</v>
      </c>
      <c r="G97">
        <v>4400</v>
      </c>
      <c r="J97" t="str">
        <f t="shared" si="7"/>
        <v>89</v>
      </c>
      <c r="K97" s="29" t="str">
        <f t="shared" si="8"/>
        <v/>
      </c>
      <c r="L97" s="29" t="str">
        <f t="shared" si="9"/>
        <v/>
      </c>
      <c r="M97" s="29" t="str">
        <f t="shared" si="10"/>
        <v/>
      </c>
      <c r="O97" s="9" t="s">
        <v>161</v>
      </c>
      <c r="V97">
        <v>76</v>
      </c>
      <c r="W97">
        <v>76</v>
      </c>
      <c r="Y97" s="29" t="str">
        <f t="shared" si="11"/>
        <v/>
      </c>
      <c r="Z97" s="29" t="str">
        <f t="shared" si="12"/>
        <v/>
      </c>
      <c r="AA97" s="29" t="str">
        <f t="shared" si="13"/>
        <v>S</v>
      </c>
    </row>
    <row r="98" spans="1:27" x14ac:dyDescent="0.25">
      <c r="A98" s="9" t="s">
        <v>62</v>
      </c>
      <c r="B98">
        <v>13500</v>
      </c>
      <c r="C98">
        <v>8</v>
      </c>
      <c r="D98">
        <v>6</v>
      </c>
      <c r="F98">
        <v>6</v>
      </c>
      <c r="G98">
        <v>13520</v>
      </c>
      <c r="J98" t="str">
        <f t="shared" si="7"/>
        <v>9</v>
      </c>
      <c r="K98" s="29" t="str">
        <f t="shared" si="8"/>
        <v>T</v>
      </c>
      <c r="L98" s="29" t="str">
        <f t="shared" si="9"/>
        <v/>
      </c>
      <c r="M98" s="29" t="str">
        <f t="shared" si="10"/>
        <v/>
      </c>
      <c r="O98" s="9" t="s">
        <v>162</v>
      </c>
      <c r="P98">
        <v>308</v>
      </c>
      <c r="Q98">
        <v>308</v>
      </c>
      <c r="S98">
        <v>77</v>
      </c>
      <c r="V98">
        <v>77</v>
      </c>
      <c r="W98">
        <v>770</v>
      </c>
      <c r="Y98" s="29" t="str">
        <f t="shared" si="11"/>
        <v/>
      </c>
      <c r="Z98" s="29" t="str">
        <f t="shared" si="12"/>
        <v/>
      </c>
      <c r="AA98" s="29" t="str">
        <f t="shared" si="13"/>
        <v/>
      </c>
    </row>
    <row r="99" spans="1:27" x14ac:dyDescent="0.25">
      <c r="A99" s="9" t="s">
        <v>52</v>
      </c>
      <c r="B99">
        <v>3000</v>
      </c>
      <c r="C99">
        <v>3</v>
      </c>
      <c r="F99">
        <v>4</v>
      </c>
      <c r="G99">
        <v>3007</v>
      </c>
      <c r="J99" t="str">
        <f t="shared" si="7"/>
        <v>90</v>
      </c>
      <c r="K99" s="29" t="str">
        <f t="shared" si="8"/>
        <v>T</v>
      </c>
      <c r="L99" s="29" t="str">
        <f t="shared" si="9"/>
        <v/>
      </c>
      <c r="M99" s="29" t="str">
        <f t="shared" si="10"/>
        <v/>
      </c>
      <c r="O99" s="9" t="s">
        <v>79</v>
      </c>
      <c r="P99">
        <v>312</v>
      </c>
      <c r="Q99">
        <v>234</v>
      </c>
      <c r="W99">
        <v>546</v>
      </c>
      <c r="Y99" s="29" t="str">
        <f t="shared" si="11"/>
        <v/>
      </c>
      <c r="Z99" s="29" t="str">
        <f t="shared" si="12"/>
        <v/>
      </c>
      <c r="AA99" s="29" t="str">
        <f t="shared" si="13"/>
        <v/>
      </c>
    </row>
    <row r="100" spans="1:27" x14ac:dyDescent="0.25">
      <c r="A100" s="9" t="s">
        <v>53</v>
      </c>
      <c r="B100">
        <v>100</v>
      </c>
      <c r="C100">
        <v>1</v>
      </c>
      <c r="D100">
        <v>1</v>
      </c>
      <c r="G100">
        <v>102</v>
      </c>
      <c r="J100" t="str">
        <f t="shared" si="7"/>
        <v>91</v>
      </c>
      <c r="K100" s="29" t="str">
        <f t="shared" si="8"/>
        <v>T</v>
      </c>
      <c r="L100" s="29" t="str">
        <f t="shared" si="9"/>
        <v/>
      </c>
      <c r="M100" s="29" t="str">
        <f t="shared" si="10"/>
        <v/>
      </c>
      <c r="O100" s="9" t="s">
        <v>21</v>
      </c>
      <c r="P100">
        <v>104</v>
      </c>
      <c r="Q100">
        <v>104</v>
      </c>
      <c r="R100">
        <v>24</v>
      </c>
      <c r="S100">
        <v>8</v>
      </c>
      <c r="T100">
        <v>8</v>
      </c>
      <c r="V100">
        <v>8</v>
      </c>
      <c r="W100">
        <v>256</v>
      </c>
      <c r="Y100" s="29" t="str">
        <f t="shared" si="11"/>
        <v/>
      </c>
      <c r="Z100" s="29" t="str">
        <f t="shared" si="12"/>
        <v/>
      </c>
      <c r="AA100" s="29" t="str">
        <f t="shared" si="13"/>
        <v/>
      </c>
    </row>
    <row r="101" spans="1:27" x14ac:dyDescent="0.25">
      <c r="A101" s="9" t="s">
        <v>167</v>
      </c>
      <c r="B101">
        <v>1400</v>
      </c>
      <c r="C101">
        <v>2</v>
      </c>
      <c r="D101">
        <v>3</v>
      </c>
      <c r="F101">
        <v>3</v>
      </c>
      <c r="G101">
        <v>1408</v>
      </c>
      <c r="J101" t="str">
        <f t="shared" si="7"/>
        <v>92</v>
      </c>
      <c r="K101" s="29" t="str">
        <f t="shared" si="8"/>
        <v>T</v>
      </c>
      <c r="L101" s="29" t="str">
        <f t="shared" si="9"/>
        <v/>
      </c>
      <c r="M101" s="29" t="str">
        <f t="shared" si="10"/>
        <v/>
      </c>
      <c r="O101" s="9" t="s">
        <v>65</v>
      </c>
      <c r="P101">
        <v>1040</v>
      </c>
      <c r="Q101">
        <v>1120</v>
      </c>
      <c r="R101">
        <v>160</v>
      </c>
      <c r="W101">
        <v>2320</v>
      </c>
      <c r="Y101" s="29" t="str">
        <f t="shared" si="11"/>
        <v/>
      </c>
      <c r="Z101" s="29" t="str">
        <f t="shared" si="12"/>
        <v/>
      </c>
      <c r="AA101" s="29" t="str">
        <f t="shared" si="13"/>
        <v/>
      </c>
    </row>
    <row r="102" spans="1:27" x14ac:dyDescent="0.25">
      <c r="A102" s="9" t="s">
        <v>168</v>
      </c>
      <c r="B102">
        <v>12800</v>
      </c>
      <c r="C102">
        <v>10</v>
      </c>
      <c r="F102">
        <v>1</v>
      </c>
      <c r="G102">
        <v>12811</v>
      </c>
      <c r="J102" t="str">
        <f t="shared" si="7"/>
        <v>94</v>
      </c>
      <c r="K102" s="29" t="str">
        <f t="shared" si="8"/>
        <v>T</v>
      </c>
      <c r="L102" s="29" t="str">
        <f t="shared" si="9"/>
        <v/>
      </c>
      <c r="M102" s="29" t="str">
        <f t="shared" si="10"/>
        <v/>
      </c>
      <c r="O102" s="9" t="s">
        <v>163</v>
      </c>
      <c r="P102">
        <v>972</v>
      </c>
      <c r="Q102">
        <v>1053</v>
      </c>
      <c r="R102">
        <v>243</v>
      </c>
      <c r="S102">
        <v>81</v>
      </c>
      <c r="T102">
        <v>81</v>
      </c>
      <c r="V102">
        <v>81</v>
      </c>
      <c r="W102">
        <v>2511</v>
      </c>
      <c r="Y102" s="29" t="str">
        <f t="shared" si="11"/>
        <v/>
      </c>
      <c r="Z102" s="29" t="str">
        <f t="shared" si="12"/>
        <v/>
      </c>
      <c r="AA102" s="29" t="str">
        <f t="shared" si="13"/>
        <v/>
      </c>
    </row>
    <row r="103" spans="1:27" x14ac:dyDescent="0.25">
      <c r="A103" s="9" t="s">
        <v>169</v>
      </c>
      <c r="B103">
        <v>5100</v>
      </c>
      <c r="C103">
        <v>4</v>
      </c>
      <c r="F103">
        <v>2</v>
      </c>
      <c r="G103">
        <v>5106</v>
      </c>
      <c r="J103" t="str">
        <f t="shared" si="7"/>
        <v>96</v>
      </c>
      <c r="K103" s="29" t="str">
        <f t="shared" si="8"/>
        <v>T</v>
      </c>
      <c r="L103" s="29" t="str">
        <f t="shared" si="9"/>
        <v/>
      </c>
      <c r="M103" s="29" t="str">
        <f t="shared" si="10"/>
        <v/>
      </c>
      <c r="O103" s="9" t="s">
        <v>164</v>
      </c>
      <c r="P103">
        <v>902</v>
      </c>
      <c r="Q103">
        <v>820</v>
      </c>
      <c r="R103">
        <v>164</v>
      </c>
      <c r="S103">
        <v>82</v>
      </c>
      <c r="T103">
        <v>164</v>
      </c>
      <c r="V103">
        <v>82</v>
      </c>
      <c r="W103">
        <v>2214</v>
      </c>
      <c r="Y103" s="29" t="str">
        <f t="shared" si="11"/>
        <v/>
      </c>
      <c r="Z103" s="29" t="str">
        <f t="shared" si="12"/>
        <v/>
      </c>
      <c r="AA103" s="29" t="str">
        <f t="shared" si="13"/>
        <v/>
      </c>
    </row>
    <row r="104" spans="1:27" x14ac:dyDescent="0.25">
      <c r="A104" s="9" t="s">
        <v>170</v>
      </c>
      <c r="B104">
        <v>2000</v>
      </c>
      <c r="C104">
        <v>3</v>
      </c>
      <c r="D104">
        <v>3</v>
      </c>
      <c r="G104">
        <v>2006</v>
      </c>
      <c r="J104" t="str">
        <f t="shared" si="7"/>
        <v>97</v>
      </c>
      <c r="K104" s="29" t="str">
        <f t="shared" si="8"/>
        <v>T</v>
      </c>
      <c r="L104" s="29" t="str">
        <f t="shared" si="9"/>
        <v/>
      </c>
      <c r="M104" s="29" t="str">
        <f t="shared" si="10"/>
        <v/>
      </c>
      <c r="O104" s="9" t="s">
        <v>57</v>
      </c>
      <c r="Q104">
        <v>996</v>
      </c>
      <c r="R104">
        <v>166</v>
      </c>
      <c r="S104">
        <v>83</v>
      </c>
      <c r="V104">
        <v>83</v>
      </c>
      <c r="W104">
        <v>1328</v>
      </c>
      <c r="Y104" s="29" t="str">
        <f t="shared" ref="Y104:Y122" si="14">IF(AND(SUM(P104:R104)=0,S104&gt;0),"S","")</f>
        <v/>
      </c>
      <c r="Z104" s="29" t="str">
        <f t="shared" ref="Z104:Z122" si="15">IF(AND(SUM(P104:S104)=0,T104&gt;0),"S","")</f>
        <v/>
      </c>
      <c r="AA104" s="29" t="str">
        <f t="shared" ref="AA104:AA122" si="16">IF(AND(SUM(P104:U104)=0,V104&gt;0),"S","")</f>
        <v/>
      </c>
    </row>
    <row r="105" spans="1:27" x14ac:dyDescent="0.25">
      <c r="A105" s="9" t="s">
        <v>171</v>
      </c>
      <c r="B105">
        <v>32000</v>
      </c>
      <c r="C105">
        <v>3</v>
      </c>
      <c r="D105">
        <v>3</v>
      </c>
      <c r="F105">
        <v>5</v>
      </c>
      <c r="G105">
        <v>32011</v>
      </c>
      <c r="J105" t="str">
        <f t="shared" si="7"/>
        <v>98</v>
      </c>
      <c r="K105" s="29" t="str">
        <f t="shared" si="8"/>
        <v>T</v>
      </c>
      <c r="L105" s="29" t="str">
        <f t="shared" si="9"/>
        <v/>
      </c>
      <c r="M105" s="29" t="str">
        <f t="shared" si="10"/>
        <v/>
      </c>
      <c r="O105" s="9" t="s">
        <v>165</v>
      </c>
      <c r="T105">
        <v>84</v>
      </c>
      <c r="W105">
        <v>84</v>
      </c>
      <c r="Y105" s="29" t="str">
        <f t="shared" si="14"/>
        <v/>
      </c>
      <c r="Z105" s="29" t="str">
        <f t="shared" si="15"/>
        <v>S</v>
      </c>
      <c r="AA105" s="29" t="str">
        <f t="shared" si="16"/>
        <v/>
      </c>
    </row>
    <row r="106" spans="1:27" x14ac:dyDescent="0.25">
      <c r="A106" s="9" t="s">
        <v>172</v>
      </c>
      <c r="B106">
        <v>7000</v>
      </c>
      <c r="C106">
        <v>6</v>
      </c>
      <c r="D106">
        <v>6</v>
      </c>
      <c r="G106">
        <v>7012</v>
      </c>
      <c r="J106" t="str">
        <f t="shared" si="7"/>
        <v>99</v>
      </c>
      <c r="K106" s="29" t="str">
        <f t="shared" si="8"/>
        <v>T</v>
      </c>
      <c r="L106" s="29" t="str">
        <f t="shared" si="9"/>
        <v/>
      </c>
      <c r="M106" s="29" t="str">
        <f t="shared" si="10"/>
        <v/>
      </c>
      <c r="O106" s="9" t="s">
        <v>76</v>
      </c>
      <c r="P106">
        <v>935</v>
      </c>
      <c r="Q106">
        <v>595</v>
      </c>
      <c r="R106">
        <v>255</v>
      </c>
      <c r="S106">
        <v>85</v>
      </c>
      <c r="W106">
        <v>1870</v>
      </c>
      <c r="Y106" s="29" t="str">
        <f t="shared" si="14"/>
        <v/>
      </c>
      <c r="Z106" s="29" t="str">
        <f t="shared" si="15"/>
        <v/>
      </c>
      <c r="AA106" s="29" t="str">
        <f t="shared" si="16"/>
        <v/>
      </c>
    </row>
    <row r="107" spans="1:27" x14ac:dyDescent="0.25">
      <c r="A107" s="9" t="s">
        <v>88</v>
      </c>
      <c r="B107">
        <v>1400</v>
      </c>
      <c r="E107">
        <v>75300</v>
      </c>
      <c r="F107">
        <v>2</v>
      </c>
      <c r="G107">
        <v>76702</v>
      </c>
      <c r="K107" s="29"/>
      <c r="L107" s="29"/>
      <c r="M107" s="29"/>
      <c r="O107" s="9" t="s">
        <v>70</v>
      </c>
      <c r="Q107">
        <v>516</v>
      </c>
      <c r="R107">
        <v>172</v>
      </c>
      <c r="S107">
        <v>86</v>
      </c>
      <c r="T107">
        <v>86</v>
      </c>
      <c r="W107">
        <v>860</v>
      </c>
      <c r="Y107" s="29" t="str">
        <f t="shared" si="14"/>
        <v/>
      </c>
      <c r="Z107" s="29" t="str">
        <f t="shared" si="15"/>
        <v/>
      </c>
      <c r="AA107" s="29" t="str">
        <f t="shared" si="16"/>
        <v/>
      </c>
    </row>
    <row r="108" spans="1:27" x14ac:dyDescent="0.25">
      <c r="A108" s="9" t="s">
        <v>89</v>
      </c>
      <c r="B108">
        <v>849900</v>
      </c>
      <c r="C108">
        <v>535</v>
      </c>
      <c r="D108">
        <v>393</v>
      </c>
      <c r="E108">
        <v>75300</v>
      </c>
      <c r="F108">
        <v>420</v>
      </c>
      <c r="G108">
        <v>926548</v>
      </c>
      <c r="K108" s="29">
        <f>COUNTIF(K6:K107,"T")</f>
        <v>62</v>
      </c>
      <c r="L108" s="29">
        <f t="shared" ref="L108:M108" si="17">COUNTIF(L6:L107,"T")</f>
        <v>5</v>
      </c>
      <c r="M108" s="29">
        <f t="shared" si="17"/>
        <v>0</v>
      </c>
      <c r="O108" s="9" t="s">
        <v>166</v>
      </c>
      <c r="P108">
        <v>957</v>
      </c>
      <c r="Q108">
        <v>609</v>
      </c>
      <c r="R108">
        <v>174</v>
      </c>
      <c r="S108">
        <v>87</v>
      </c>
      <c r="T108">
        <v>87</v>
      </c>
      <c r="V108">
        <v>87</v>
      </c>
      <c r="W108">
        <v>2001</v>
      </c>
      <c r="Y108" s="29" t="str">
        <f t="shared" si="14"/>
        <v/>
      </c>
      <c r="Z108" s="29" t="str">
        <f t="shared" si="15"/>
        <v/>
      </c>
      <c r="AA108" s="29" t="str">
        <f t="shared" si="16"/>
        <v/>
      </c>
    </row>
    <row r="109" spans="1:27" x14ac:dyDescent="0.25">
      <c r="O109" s="9" t="s">
        <v>69</v>
      </c>
      <c r="S109">
        <v>88</v>
      </c>
      <c r="T109">
        <v>88</v>
      </c>
      <c r="W109">
        <v>176</v>
      </c>
      <c r="Y109" s="29" t="str">
        <f t="shared" si="14"/>
        <v>S</v>
      </c>
      <c r="Z109" s="29" t="str">
        <f t="shared" si="15"/>
        <v/>
      </c>
      <c r="AA109" s="29" t="str">
        <f t="shared" si="16"/>
        <v/>
      </c>
    </row>
    <row r="110" spans="1:27" x14ac:dyDescent="0.25">
      <c r="O110" s="9" t="s">
        <v>75</v>
      </c>
      <c r="Q110">
        <v>534</v>
      </c>
      <c r="R110">
        <v>178</v>
      </c>
      <c r="W110">
        <v>712</v>
      </c>
      <c r="Y110" s="29" t="str">
        <f t="shared" si="14"/>
        <v/>
      </c>
      <c r="Z110" s="29" t="str">
        <f t="shared" si="15"/>
        <v/>
      </c>
      <c r="AA110" s="29" t="str">
        <f t="shared" si="16"/>
        <v/>
      </c>
    </row>
    <row r="111" spans="1:27" x14ac:dyDescent="0.25">
      <c r="O111" s="9" t="s">
        <v>62</v>
      </c>
      <c r="P111">
        <v>72</v>
      </c>
      <c r="Q111">
        <v>54</v>
      </c>
      <c r="R111">
        <v>27</v>
      </c>
      <c r="S111">
        <v>9</v>
      </c>
      <c r="T111">
        <v>9</v>
      </c>
      <c r="V111">
        <v>9</v>
      </c>
      <c r="W111">
        <v>180</v>
      </c>
      <c r="Y111" s="29" t="str">
        <f t="shared" si="14"/>
        <v/>
      </c>
      <c r="Z111" s="29" t="str">
        <f t="shared" si="15"/>
        <v/>
      </c>
      <c r="AA111" s="29" t="str">
        <f t="shared" si="16"/>
        <v/>
      </c>
    </row>
    <row r="112" spans="1:27" x14ac:dyDescent="0.25">
      <c r="O112" s="9" t="s">
        <v>52</v>
      </c>
      <c r="P112">
        <v>900</v>
      </c>
      <c r="Q112">
        <v>630</v>
      </c>
      <c r="R112">
        <v>270</v>
      </c>
      <c r="S112">
        <v>90</v>
      </c>
      <c r="V112">
        <v>90</v>
      </c>
      <c r="W112">
        <v>1980</v>
      </c>
      <c r="Y112" s="29" t="str">
        <f t="shared" si="14"/>
        <v/>
      </c>
      <c r="Z112" s="29" t="str">
        <f t="shared" si="15"/>
        <v/>
      </c>
      <c r="AA112" s="29" t="str">
        <f t="shared" si="16"/>
        <v/>
      </c>
    </row>
    <row r="113" spans="15:27" x14ac:dyDescent="0.25">
      <c r="O113" s="9" t="s">
        <v>53</v>
      </c>
      <c r="P113">
        <v>455</v>
      </c>
      <c r="Q113">
        <v>182</v>
      </c>
      <c r="R113">
        <v>91</v>
      </c>
      <c r="S113">
        <v>91</v>
      </c>
      <c r="T113">
        <v>91</v>
      </c>
      <c r="W113">
        <v>910</v>
      </c>
      <c r="Y113" s="29" t="str">
        <f t="shared" si="14"/>
        <v/>
      </c>
      <c r="Z113" s="29" t="str">
        <f t="shared" si="15"/>
        <v/>
      </c>
      <c r="AA113" s="29" t="str">
        <f t="shared" si="16"/>
        <v/>
      </c>
    </row>
    <row r="114" spans="15:27" x14ac:dyDescent="0.25">
      <c r="O114" s="9" t="s">
        <v>167</v>
      </c>
      <c r="P114">
        <v>1196</v>
      </c>
      <c r="Q114">
        <v>1288</v>
      </c>
      <c r="R114">
        <v>184</v>
      </c>
      <c r="S114">
        <v>92</v>
      </c>
      <c r="T114">
        <v>92</v>
      </c>
      <c r="V114">
        <v>92</v>
      </c>
      <c r="W114">
        <v>2944</v>
      </c>
      <c r="Y114" s="29" t="str">
        <f t="shared" si="14"/>
        <v/>
      </c>
      <c r="Z114" s="29" t="str">
        <f t="shared" si="15"/>
        <v/>
      </c>
      <c r="AA114" s="29" t="str">
        <f t="shared" si="16"/>
        <v/>
      </c>
    </row>
    <row r="115" spans="15:27" x14ac:dyDescent="0.25">
      <c r="O115" s="9" t="s">
        <v>43</v>
      </c>
      <c r="P115">
        <v>186</v>
      </c>
      <c r="Q115">
        <v>372</v>
      </c>
      <c r="W115">
        <v>558</v>
      </c>
      <c r="Y115" s="29" t="str">
        <f t="shared" si="14"/>
        <v/>
      </c>
      <c r="Z115" s="29" t="str">
        <f t="shared" si="15"/>
        <v/>
      </c>
      <c r="AA115" s="29" t="str">
        <f t="shared" si="16"/>
        <v/>
      </c>
    </row>
    <row r="116" spans="15:27" x14ac:dyDescent="0.25">
      <c r="O116" s="9" t="s">
        <v>168</v>
      </c>
      <c r="P116">
        <v>1034</v>
      </c>
      <c r="Q116">
        <v>1316</v>
      </c>
      <c r="R116">
        <v>188</v>
      </c>
      <c r="S116">
        <v>94</v>
      </c>
      <c r="V116">
        <v>94</v>
      </c>
      <c r="W116">
        <v>2726</v>
      </c>
      <c r="Y116" s="29" t="str">
        <f t="shared" si="14"/>
        <v/>
      </c>
      <c r="Z116" s="29" t="str">
        <f t="shared" si="15"/>
        <v/>
      </c>
      <c r="AA116" s="29" t="str">
        <f t="shared" si="16"/>
        <v/>
      </c>
    </row>
    <row r="117" spans="15:27" x14ac:dyDescent="0.25">
      <c r="O117" s="9" t="s">
        <v>61</v>
      </c>
      <c r="Q117">
        <v>855</v>
      </c>
      <c r="W117">
        <v>855</v>
      </c>
      <c r="Y117" s="29" t="str">
        <f t="shared" si="14"/>
        <v/>
      </c>
      <c r="Z117" s="29" t="str">
        <f t="shared" si="15"/>
        <v/>
      </c>
      <c r="AA117" s="29" t="str">
        <f t="shared" si="16"/>
        <v/>
      </c>
    </row>
    <row r="118" spans="15:27" x14ac:dyDescent="0.25">
      <c r="O118" s="9" t="s">
        <v>169</v>
      </c>
      <c r="P118">
        <v>1056</v>
      </c>
      <c r="Q118">
        <v>1248</v>
      </c>
      <c r="R118">
        <v>288</v>
      </c>
      <c r="S118">
        <v>96</v>
      </c>
      <c r="V118">
        <v>192</v>
      </c>
      <c r="W118">
        <v>2880</v>
      </c>
      <c r="Y118" s="29" t="str">
        <f t="shared" si="14"/>
        <v/>
      </c>
      <c r="Z118" s="29" t="str">
        <f t="shared" si="15"/>
        <v/>
      </c>
      <c r="AA118" s="29" t="str">
        <f t="shared" si="16"/>
        <v/>
      </c>
    </row>
    <row r="119" spans="15:27" x14ac:dyDescent="0.25">
      <c r="O119" s="9" t="s">
        <v>170</v>
      </c>
      <c r="Q119">
        <v>388</v>
      </c>
      <c r="R119">
        <v>194</v>
      </c>
      <c r="S119">
        <v>97</v>
      </c>
      <c r="T119">
        <v>97</v>
      </c>
      <c r="W119">
        <v>776</v>
      </c>
      <c r="Y119" s="29" t="str">
        <f t="shared" si="14"/>
        <v/>
      </c>
      <c r="Z119" s="29" t="str">
        <f t="shared" si="15"/>
        <v/>
      </c>
      <c r="AA119" s="29" t="str">
        <f t="shared" si="16"/>
        <v/>
      </c>
    </row>
    <row r="120" spans="15:27" x14ac:dyDescent="0.25">
      <c r="O120" s="9" t="s">
        <v>171</v>
      </c>
      <c r="P120">
        <v>980</v>
      </c>
      <c r="Q120">
        <v>1176</v>
      </c>
      <c r="R120">
        <v>196</v>
      </c>
      <c r="S120">
        <v>98</v>
      </c>
      <c r="T120">
        <v>98</v>
      </c>
      <c r="V120">
        <v>98</v>
      </c>
      <c r="W120">
        <v>2646</v>
      </c>
      <c r="Y120" s="29" t="str">
        <f t="shared" si="14"/>
        <v/>
      </c>
      <c r="Z120" s="29" t="str">
        <f t="shared" si="15"/>
        <v/>
      </c>
      <c r="AA120" s="29" t="str">
        <f t="shared" si="16"/>
        <v/>
      </c>
    </row>
    <row r="121" spans="15:27" x14ac:dyDescent="0.25">
      <c r="O121" s="9" t="s">
        <v>172</v>
      </c>
      <c r="P121">
        <v>1287</v>
      </c>
      <c r="Q121">
        <v>1386</v>
      </c>
      <c r="R121">
        <v>198</v>
      </c>
      <c r="S121">
        <v>99</v>
      </c>
      <c r="T121">
        <v>99</v>
      </c>
      <c r="W121">
        <v>3069</v>
      </c>
      <c r="Y121" s="29" t="str">
        <f t="shared" si="14"/>
        <v/>
      </c>
      <c r="Z121" s="29" t="str">
        <f t="shared" si="15"/>
        <v/>
      </c>
      <c r="AA121" s="29" t="str">
        <f t="shared" si="16"/>
        <v/>
      </c>
    </row>
    <row r="122" spans="15:27" x14ac:dyDescent="0.25">
      <c r="O122" s="9" t="s">
        <v>88</v>
      </c>
      <c r="P122">
        <v>282</v>
      </c>
      <c r="Q122">
        <v>26</v>
      </c>
      <c r="R122">
        <v>62</v>
      </c>
      <c r="U122">
        <v>246</v>
      </c>
      <c r="V122">
        <v>45</v>
      </c>
      <c r="W122">
        <v>661</v>
      </c>
      <c r="Y122" s="29" t="str">
        <f t="shared" si="14"/>
        <v/>
      </c>
      <c r="Z122" s="29" t="str">
        <f t="shared" si="15"/>
        <v/>
      </c>
      <c r="AA122" s="29" t="str">
        <f t="shared" si="16"/>
        <v/>
      </c>
    </row>
    <row r="123" spans="15:27" x14ac:dyDescent="0.25">
      <c r="O123" s="9" t="s">
        <v>89</v>
      </c>
      <c r="P123">
        <v>55745</v>
      </c>
      <c r="Q123">
        <v>53152</v>
      </c>
      <c r="R123">
        <v>11025</v>
      </c>
      <c r="S123">
        <v>5088</v>
      </c>
      <c r="T123">
        <v>4401</v>
      </c>
      <c r="U123">
        <v>246</v>
      </c>
      <c r="V123">
        <v>5096</v>
      </c>
      <c r="W123">
        <v>134753</v>
      </c>
      <c r="Y123" s="29">
        <f>COUNTIF(Y6:Y122,"S")</f>
        <v>5</v>
      </c>
      <c r="Z123" s="29">
        <f t="shared" ref="Z123:AA123" si="18">COUNTIF(Z6:Z122,"S")</f>
        <v>5</v>
      </c>
      <c r="AA123" s="29">
        <f t="shared" si="18"/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71E0-20ED-4CD6-99C9-67EBCC05B521}">
  <dimension ref="B1:AJ106"/>
  <sheetViews>
    <sheetView tabSelected="1" topLeftCell="A79" zoomScale="70" zoomScaleNormal="70" workbookViewId="0">
      <selection activeCell="D109" sqref="D109"/>
    </sheetView>
  </sheetViews>
  <sheetFormatPr defaultRowHeight="12.5" x14ac:dyDescent="0.25"/>
  <cols>
    <col min="2" max="2" width="6.453125" bestFit="1" customWidth="1"/>
    <col min="3" max="3" width="11.453125" bestFit="1" customWidth="1"/>
    <col min="4" max="5" width="17.54296875" style="30" bestFit="1" customWidth="1"/>
    <col min="6" max="6" width="12.81640625" style="30" customWidth="1"/>
    <col min="7" max="7" width="5.26953125" bestFit="1" customWidth="1"/>
    <col min="8" max="8" width="6.81640625" bestFit="1" customWidth="1"/>
    <col min="9" max="9" width="6.81640625" customWidth="1"/>
    <col min="10" max="10" width="13.81640625" customWidth="1"/>
    <col min="11" max="11" width="7.1796875" bestFit="1" customWidth="1"/>
    <col min="12" max="12" width="10.81640625" customWidth="1"/>
    <col min="13" max="13" width="6.81640625" customWidth="1"/>
    <col min="14" max="14" width="4" bestFit="1" customWidth="1"/>
    <col min="15" max="15" width="11.1796875" bestFit="1" customWidth="1"/>
    <col min="16" max="17" width="17.54296875" bestFit="1" customWidth="1"/>
    <col min="18" max="18" width="17.54296875" customWidth="1"/>
    <col min="19" max="19" width="5.26953125" bestFit="1" customWidth="1"/>
    <col min="20" max="20" width="6.81640625" bestFit="1" customWidth="1"/>
    <col min="21" max="21" width="6.81640625" customWidth="1"/>
    <col min="22" max="22" width="10.7265625" bestFit="1" customWidth="1"/>
    <col min="23" max="23" width="10.7265625" customWidth="1"/>
    <col min="24" max="25" width="6.81640625" customWidth="1"/>
    <col min="26" max="26" width="4" bestFit="1" customWidth="1"/>
    <col min="27" max="27" width="11.1796875" bestFit="1" customWidth="1"/>
    <col min="28" max="28" width="17.54296875" bestFit="1" customWidth="1"/>
    <col min="29" max="29" width="17.26953125" customWidth="1"/>
    <col min="30" max="30" width="9" customWidth="1"/>
    <col min="31" max="31" width="5.26953125" bestFit="1" customWidth="1"/>
    <col min="32" max="32" width="6.81640625" bestFit="1" customWidth="1"/>
    <col min="33" max="33" width="6.1796875" bestFit="1" customWidth="1"/>
  </cols>
  <sheetData>
    <row r="1" spans="2:34" x14ac:dyDescent="0.25">
      <c r="B1" t="s">
        <v>83</v>
      </c>
      <c r="D1" s="31" t="s">
        <v>193</v>
      </c>
    </row>
    <row r="2" spans="2:34" x14ac:dyDescent="0.25">
      <c r="B2" t="s">
        <v>82</v>
      </c>
      <c r="G2" s="11" t="s">
        <v>82</v>
      </c>
      <c r="H2" s="11" t="s">
        <v>82</v>
      </c>
      <c r="I2" s="11" t="s">
        <v>82</v>
      </c>
      <c r="K2" s="11" t="s">
        <v>83</v>
      </c>
      <c r="S2" s="11" t="s">
        <v>82</v>
      </c>
      <c r="T2" s="11" t="s">
        <v>82</v>
      </c>
      <c r="U2" s="11" t="s">
        <v>82</v>
      </c>
      <c r="W2" s="11" t="s">
        <v>83</v>
      </c>
    </row>
    <row r="3" spans="2:34" x14ac:dyDescent="0.25">
      <c r="C3" t="str">
        <f>'Q4'!K5</f>
        <v>Trans in Sep</v>
      </c>
      <c r="D3" s="31" t="s">
        <v>187</v>
      </c>
      <c r="E3" s="31" t="s">
        <v>188</v>
      </c>
      <c r="F3" s="31" t="s">
        <v>195</v>
      </c>
      <c r="G3" s="11" t="s">
        <v>189</v>
      </c>
      <c r="H3" s="11" t="s">
        <v>190</v>
      </c>
      <c r="I3" s="11" t="s">
        <v>192</v>
      </c>
      <c r="J3" s="11" t="s">
        <v>197</v>
      </c>
      <c r="K3" s="11" t="s">
        <v>192</v>
      </c>
      <c r="L3" s="11" t="s">
        <v>198</v>
      </c>
      <c r="M3" s="11"/>
      <c r="O3" t="str">
        <f>'Q4'!L5</f>
        <v>Trans in Oct</v>
      </c>
      <c r="P3" s="11" t="s">
        <v>187</v>
      </c>
      <c r="Q3" s="11" t="s">
        <v>188</v>
      </c>
      <c r="R3" s="31" t="s">
        <v>195</v>
      </c>
      <c r="S3" s="11" t="s">
        <v>189</v>
      </c>
      <c r="T3" s="11" t="s">
        <v>190</v>
      </c>
      <c r="U3" s="11" t="s">
        <v>192</v>
      </c>
      <c r="V3" s="11" t="s">
        <v>196</v>
      </c>
      <c r="W3" s="11" t="s">
        <v>192</v>
      </c>
      <c r="X3" s="11" t="s">
        <v>198</v>
      </c>
      <c r="Y3" s="11"/>
      <c r="AA3" t="str">
        <f>'Q4'!M5</f>
        <v>Trans in Nov</v>
      </c>
      <c r="AB3" s="11" t="s">
        <v>187</v>
      </c>
      <c r="AC3" s="11" t="s">
        <v>188</v>
      </c>
      <c r="AD3" s="31" t="s">
        <v>195</v>
      </c>
      <c r="AE3" s="11" t="s">
        <v>189</v>
      </c>
      <c r="AF3" s="11" t="s">
        <v>190</v>
      </c>
      <c r="AG3" s="11" t="s">
        <v>192</v>
      </c>
      <c r="AH3" s="11" t="s">
        <v>196</v>
      </c>
    </row>
    <row r="4" spans="2:34" x14ac:dyDescent="0.25">
      <c r="B4" t="str">
        <f>'Q4'!J6</f>
        <v>1</v>
      </c>
      <c r="C4" t="str">
        <f>'Q4'!K6</f>
        <v>T</v>
      </c>
      <c r="D4" s="30" t="e">
        <f ca="1">IF(C4="T",_xlfn.MINIFS(AdminTable[Admin Date],AdminTable[ID],Q5Q6!B4,AdminTable[Med],$B$2),"")</f>
        <v>#NAME?</v>
      </c>
      <c r="E4" s="30">
        <f>IF(C4="T",_xlfn.MINIFS(AdminTable[Admin Date],AdminTable[ID],Q5Q6!B4,AdminTable[Med],$B$1),"")</f>
        <v>41164</v>
      </c>
      <c r="F4" s="30">
        <f>IF(C4="T",_xlfn.MAXIFS(AdminTable[Admin Date],AdminTable[ID],Q5Q6!B4,AdminTable[Med],$B$1),"")</f>
        <v>41241</v>
      </c>
      <c r="G4" t="str">
        <f ca="1">IFERROR(E4-D4,"")</f>
        <v/>
      </c>
      <c r="H4" s="32" t="str">
        <f ca="1">IFERROR(G4/7,"")</f>
        <v/>
      </c>
      <c r="I4" s="32" t="str">
        <f ca="1">IFERROR(H4/4.33,"")</f>
        <v/>
      </c>
      <c r="J4" s="32" t="str">
        <f ca="1">IFERROR(SUMIFS(AdminTable[Units],AdminTable[Med],Q5Q6!$B$2,AdminTable[ID],Q5Q6!B4)/I4,"")</f>
        <v/>
      </c>
      <c r="K4" s="32">
        <f>IFERROR(((F4-E4)/7)/4.33,"")</f>
        <v>2.5404157043879909</v>
      </c>
      <c r="L4" s="32">
        <f>IFERROR(SUMIFS(AdminTable[Units],AdminTable[Med],Q5Q6!$B$1,AdminTable[ID],Q5Q6!B4)/K4,"")</f>
        <v>3.1490909090909089</v>
      </c>
      <c r="M4" s="32"/>
      <c r="N4" t="str">
        <f>B4</f>
        <v>1</v>
      </c>
      <c r="O4" t="str">
        <f>'Q4'!L6</f>
        <v/>
      </c>
      <c r="P4" s="30" t="str">
        <f>IF(O4="T",_xlfn.MINIFS(AdminTable[Admin Date],AdminTable[ID],Q5Q6!N4,AdminTable[Med],$B$2),"")</f>
        <v/>
      </c>
      <c r="Q4" s="30" t="str">
        <f>IF(O4="T",_xlfn.MINIFS(AdminTable[Admin Date],AdminTable[ID],Q5Q6!N4,AdminTable[Med],$B$1),"")</f>
        <v/>
      </c>
      <c r="R4" s="30" t="str">
        <f>IF(O4="T",_xlfn.MAXIFS(AdminTable[Admin Date],AdminTable[ID],Q5Q6!N4,AdminTable[Med],$B$1),"")</f>
        <v/>
      </c>
      <c r="S4" t="str">
        <f>IFERROR(Q4-P4,"")</f>
        <v/>
      </c>
      <c r="T4" s="32" t="str">
        <f>IFERROR(S4/7,"")</f>
        <v/>
      </c>
      <c r="U4" s="32" t="str">
        <f>IFERROR(T4/4.33,"")</f>
        <v/>
      </c>
      <c r="V4" s="32" t="str">
        <f>IFERROR(SUMIFS(AdminTable[Units],AdminTable[Med],Q5Q6!$B$2,AdminTable[ID],Q5Q6!N4)/U4,"")</f>
        <v/>
      </c>
      <c r="W4" s="32" t="str">
        <f>IFERROR(((R4-Q4)/7)/4.33,"")</f>
        <v/>
      </c>
      <c r="X4" s="32" t="str">
        <f>IFERROR(SUMIFS(AdminTable[Units],AdminTable[Med],Q5Q6!$B$1,AdminTable[ID],Q5Q6!N4)/W4,"")</f>
        <v/>
      </c>
      <c r="Y4" s="32"/>
      <c r="Z4" t="str">
        <f>B4</f>
        <v>1</v>
      </c>
      <c r="AA4" t="str">
        <f>'Q4'!M6</f>
        <v/>
      </c>
      <c r="AB4" t="str">
        <f>IF(AA4="T",_xlfn.MINIFS(AdminTable[Admin Date],AdminTable[ID],Q5Q6!Z4,AdminTable[Med],$B$2),"")</f>
        <v/>
      </c>
      <c r="AC4" t="str">
        <f>IF(AA4="T",_xlfn.MINIFS(AdminTable[Admin Date],AdminTable[ID],Q5Q6!Z4,AdminTable[Med],$B$1),"")</f>
        <v/>
      </c>
      <c r="AE4" t="str">
        <f>IFERROR(AC4-AB4,"")</f>
        <v/>
      </c>
      <c r="AF4" s="32" t="str">
        <f>IFERROR(AE4/7,"")</f>
        <v/>
      </c>
      <c r="AG4" s="32" t="str">
        <f>IFERROR(AF4/4.33,"")</f>
        <v/>
      </c>
      <c r="AH4" s="32" t="str">
        <f>IFERROR(SUMIFS(AdminTable[Units],AdminTable[Med],Q5Q6!$B$2,AdminTable[ID],Q5Q6!Z4)/AG4,"")</f>
        <v/>
      </c>
    </row>
    <row r="5" spans="2:34" x14ac:dyDescent="0.25">
      <c r="B5" t="str">
        <f>'Q4'!J7</f>
        <v>10</v>
      </c>
      <c r="C5" t="str">
        <f>'Q4'!K7</f>
        <v>T</v>
      </c>
      <c r="D5" s="30">
        <f>IF(C5="T",_xlfn.MINIFS(AdminTable[Admin Date],AdminTable[ID],Q5Q6!B5,AdminTable[Med],$B$2),"")</f>
        <v>41153</v>
      </c>
      <c r="E5" s="30">
        <f>IF(C5="T",_xlfn.MINIFS(AdminTable[Admin Date],AdminTable[ID],Q5Q6!B5,AdminTable[Med],$B$1),"")</f>
        <v>41165</v>
      </c>
      <c r="F5" s="30">
        <f>IF(C5="T",_xlfn.MAXIFS(AdminTable[Admin Date],AdminTable[ID],Q5Q6!B5,AdminTable[Med],$B$1),"")</f>
        <v>41228</v>
      </c>
      <c r="G5">
        <f t="shared" ref="G5:G68" si="0">IFERROR(E5-D5,"")</f>
        <v>12</v>
      </c>
      <c r="H5" s="32">
        <f t="shared" ref="H5:H68" si="1">IFERROR(G5/7,"")</f>
        <v>1.7142857142857142</v>
      </c>
      <c r="I5" s="32">
        <f t="shared" ref="I5:I68" si="2">IFERROR(H5/4.33,"")</f>
        <v>0.39590894094358292</v>
      </c>
      <c r="J5" s="32">
        <f>IFERROR(SUMIFS(AdminTable[Units],AdminTable[Med],Q5Q6!$B$2,AdminTable[ID],Q5Q6!B5)/I5,"")</f>
        <v>30057.416666666672</v>
      </c>
      <c r="K5" s="32">
        <f t="shared" ref="K5:K68" si="3">IFERROR(((F5-E5)/7)/4.33,"")</f>
        <v>2.0785219399538106</v>
      </c>
      <c r="L5" s="32">
        <f>IFERROR(SUMIFS(AdminTable[Units],AdminTable[Med],Q5Q6!$B$1,AdminTable[ID],Q5Q6!B5)/K5,"")</f>
        <v>11.546666666666667</v>
      </c>
      <c r="M5" s="32"/>
      <c r="N5" t="str">
        <f t="shared" ref="N5:N68" si="4">B5</f>
        <v>10</v>
      </c>
      <c r="O5" t="str">
        <f>'Q4'!L7</f>
        <v/>
      </c>
      <c r="P5" s="30" t="str">
        <f>IF(O5="T",_xlfn.MINIFS(AdminTable[Admin Date],AdminTable[ID],Q5Q6!N5,AdminTable[Med],$B$2),"")</f>
        <v/>
      </c>
      <c r="Q5" s="30" t="str">
        <f>IF(O5="T",_xlfn.MINIFS(AdminTable[Admin Date],AdminTable[ID],Q5Q6!N5,AdminTable[Med],$B$1),"")</f>
        <v/>
      </c>
      <c r="R5" s="30" t="str">
        <f>IF(O5="T",_xlfn.MAXIFS(AdminTable[Admin Date],AdminTable[ID],Q5Q6!N5,AdminTable[Med],$B$1),"")</f>
        <v/>
      </c>
      <c r="S5" t="str">
        <f t="shared" ref="S5:S68" si="5">IFERROR(Q5-P5,"")</f>
        <v/>
      </c>
      <c r="T5" s="32" t="str">
        <f t="shared" ref="T5:T68" si="6">IFERROR(S5/7,"")</f>
        <v/>
      </c>
      <c r="U5" s="32" t="str">
        <f t="shared" ref="U5:U68" si="7">IFERROR(T5/4.33,"")</f>
        <v/>
      </c>
      <c r="V5" s="32" t="str">
        <f>IFERROR(SUMIFS(AdminTable[Units],AdminTable[Med],Q5Q6!$B$2,AdminTable[ID],Q5Q6!N5)/U5,"")</f>
        <v/>
      </c>
      <c r="W5" s="32" t="str">
        <f t="shared" ref="W5:W68" si="8">IFERROR(((R5-Q5)/7)/4.33,"")</f>
        <v/>
      </c>
      <c r="X5" s="32" t="str">
        <f>IFERROR(SUMIFS(AdminTable[Units],AdminTable[Med],Q5Q6!$B$1,AdminTable[ID],Q5Q6!N5)/W5,"")</f>
        <v/>
      </c>
      <c r="Y5" s="32"/>
      <c r="Z5" t="str">
        <f t="shared" ref="Z5:Z68" si="9">B5</f>
        <v>10</v>
      </c>
      <c r="AA5" t="str">
        <f>'Q4'!M7</f>
        <v/>
      </c>
      <c r="AB5" t="str">
        <f>IF(AA5="T",_xlfn.MINIFS(AdminTable[Admin Date],AdminTable[ID],Q5Q6!Z5,AdminTable[Med],$B$2),"")</f>
        <v/>
      </c>
      <c r="AC5" t="str">
        <f>IF(AA5="T",_xlfn.MINIFS(AdminTable[Admin Date],AdminTable[ID],Q5Q6!Z5,AdminTable[Med],$B$1),"")</f>
        <v/>
      </c>
      <c r="AE5" t="str">
        <f t="shared" ref="AE5:AE68" si="10">IFERROR(AC5-AB5,"")</f>
        <v/>
      </c>
      <c r="AF5" s="32" t="str">
        <f t="shared" ref="AF5:AF68" si="11">IFERROR(AE5/7,"")</f>
        <v/>
      </c>
      <c r="AG5" s="32" t="str">
        <f t="shared" ref="AG5:AG68" si="12">IFERROR(AF5/4.33,"")</f>
        <v/>
      </c>
      <c r="AH5" s="32" t="str">
        <f>IFERROR(SUMIFS(AdminTable[Units],AdminTable[Med],Q5Q6!$B$2,AdminTable[ID],Q5Q6!Z5)/AG5,"")</f>
        <v/>
      </c>
    </row>
    <row r="6" spans="2:34" x14ac:dyDescent="0.25">
      <c r="B6" t="str">
        <f>'Q4'!J8</f>
        <v>100</v>
      </c>
      <c r="C6" t="str">
        <f>'Q4'!K8</f>
        <v>T</v>
      </c>
      <c r="D6" s="30">
        <f>IF(C6="T",_xlfn.MINIFS(AdminTable[Admin Date],AdminTable[ID],Q5Q6!B6,AdminTable[Med],$B$2),"")</f>
        <v>41093</v>
      </c>
      <c r="E6" s="30">
        <f>IF(C6="T",_xlfn.MINIFS(AdminTable[Admin Date],AdminTable[ID],Q5Q6!B6,AdminTable[Med],$B$1),"")</f>
        <v>41165</v>
      </c>
      <c r="F6" s="30">
        <f>IF(C6="T",_xlfn.MAXIFS(AdminTable[Admin Date],AdminTable[ID],Q5Q6!B6,AdminTable[Med],$B$1),"")</f>
        <v>41228</v>
      </c>
      <c r="G6">
        <f t="shared" si="0"/>
        <v>72</v>
      </c>
      <c r="H6" s="32">
        <f t="shared" si="1"/>
        <v>10.285714285714286</v>
      </c>
      <c r="I6" s="32">
        <f t="shared" si="2"/>
        <v>2.3754536456614979</v>
      </c>
      <c r="J6" s="32">
        <f>IFERROR(SUMIFS(AdminTable[Units],AdminTable[Med],Q5Q6!$B$2,AdminTable[ID],Q5Q6!B6)/I6,"")</f>
        <v>26605.444444444445</v>
      </c>
      <c r="K6" s="32">
        <f t="shared" si="3"/>
        <v>2.0785219399538106</v>
      </c>
      <c r="L6" s="32">
        <f>IFERROR(SUMIFS(AdminTable[Units],AdminTable[Med],Q5Q6!$B$1,AdminTable[ID],Q5Q6!B6)/K6,"")</f>
        <v>8.1788888888888884</v>
      </c>
      <c r="M6" s="32"/>
      <c r="N6" t="str">
        <f t="shared" si="4"/>
        <v>100</v>
      </c>
      <c r="O6" t="str">
        <f>'Q4'!L8</f>
        <v/>
      </c>
      <c r="P6" s="30" t="str">
        <f>IF(O6="T",_xlfn.MINIFS(AdminTable[Admin Date],AdminTable[ID],Q5Q6!N6,AdminTable[Med],$B$2),"")</f>
        <v/>
      </c>
      <c r="Q6" s="30" t="str">
        <f>IF(O6="T",_xlfn.MINIFS(AdminTable[Admin Date],AdminTable[ID],Q5Q6!N6,AdminTable[Med],$B$1),"")</f>
        <v/>
      </c>
      <c r="R6" s="30" t="str">
        <f>IF(O6="T",_xlfn.MAXIFS(AdminTable[Admin Date],AdminTable[ID],Q5Q6!N6,AdminTable[Med],$B$1),"")</f>
        <v/>
      </c>
      <c r="S6" t="str">
        <f t="shared" si="5"/>
        <v/>
      </c>
      <c r="T6" s="32" t="str">
        <f t="shared" si="6"/>
        <v/>
      </c>
      <c r="U6" s="32" t="str">
        <f t="shared" si="7"/>
        <v/>
      </c>
      <c r="V6" s="32" t="str">
        <f>IFERROR(SUMIFS(AdminTable[Units],AdminTable[Med],Q5Q6!$B$2,AdminTable[ID],Q5Q6!N6)/U6,"")</f>
        <v/>
      </c>
      <c r="W6" s="32" t="str">
        <f t="shared" si="8"/>
        <v/>
      </c>
      <c r="X6" s="32" t="str">
        <f>IFERROR(SUMIFS(AdminTable[Units],AdminTable[Med],Q5Q6!$B$1,AdminTable[ID],Q5Q6!N6)/W6,"")</f>
        <v/>
      </c>
      <c r="Y6" s="32"/>
      <c r="Z6" t="str">
        <f t="shared" si="9"/>
        <v>100</v>
      </c>
      <c r="AA6" t="str">
        <f>'Q4'!M8</f>
        <v/>
      </c>
      <c r="AB6" t="str">
        <f>IF(AA6="T",_xlfn.MINIFS(AdminTable[Admin Date],AdminTable[ID],Q5Q6!Z6,AdminTable[Med],$B$2),"")</f>
        <v/>
      </c>
      <c r="AC6" t="str">
        <f>IF(AA6="T",_xlfn.MINIFS(AdminTable[Admin Date],AdminTable[ID],Q5Q6!Z6,AdminTable[Med],$B$1),"")</f>
        <v/>
      </c>
      <c r="AE6" t="str">
        <f t="shared" si="10"/>
        <v/>
      </c>
      <c r="AF6" s="32" t="str">
        <f t="shared" si="11"/>
        <v/>
      </c>
      <c r="AG6" s="32" t="str">
        <f t="shared" si="12"/>
        <v/>
      </c>
      <c r="AH6" s="32" t="str">
        <f>IFERROR(SUMIFS(AdminTable[Units],AdminTable[Med],Q5Q6!$B$2,AdminTable[ID],Q5Q6!Z6)/AG6,"")</f>
        <v/>
      </c>
    </row>
    <row r="7" spans="2:34" x14ac:dyDescent="0.25">
      <c r="B7" t="str">
        <f>'Q4'!J9</f>
        <v>101</v>
      </c>
      <c r="C7" t="str">
        <f>'Q4'!K9</f>
        <v>T</v>
      </c>
      <c r="D7" s="30">
        <f>IF(C7="T",_xlfn.MINIFS(AdminTable[Admin Date],AdminTable[ID],Q5Q6!B7,AdminTable[Med],$B$2),"")</f>
        <v>41093</v>
      </c>
      <c r="E7" s="30">
        <f>IF(C7="T",_xlfn.MINIFS(AdminTable[Admin Date],AdminTable[ID],Q5Q6!B7,AdminTable[Med],$B$1),"")</f>
        <v>41166</v>
      </c>
      <c r="F7" s="30">
        <f>IF(C7="T",_xlfn.MAXIFS(AdminTable[Admin Date],AdminTable[ID],Q5Q6!B7,AdminTable[Med],$B$1),"")</f>
        <v>41229</v>
      </c>
      <c r="G7">
        <f t="shared" si="0"/>
        <v>73</v>
      </c>
      <c r="H7" s="32">
        <f t="shared" si="1"/>
        <v>10.428571428571429</v>
      </c>
      <c r="I7" s="32">
        <f t="shared" si="2"/>
        <v>2.4084460574067963</v>
      </c>
      <c r="J7" s="32">
        <f>IFERROR(SUMIFS(AdminTable[Units],AdminTable[Med],Q5Q6!$B$2,AdminTable[ID],Q5Q6!B7)/I7,"")</f>
        <v>8594.7534246575342</v>
      </c>
      <c r="K7" s="32">
        <f t="shared" si="3"/>
        <v>2.0785219399538106</v>
      </c>
      <c r="L7" s="32">
        <f>IFERROR(SUMIFS(AdminTable[Units],AdminTable[Med],Q5Q6!$B$1,AdminTable[ID],Q5Q6!B7)/K7,"")</f>
        <v>4.8111111111111109</v>
      </c>
      <c r="M7" s="32"/>
      <c r="N7" t="str">
        <f t="shared" si="4"/>
        <v>101</v>
      </c>
      <c r="O7" t="str">
        <f>'Q4'!L9</f>
        <v/>
      </c>
      <c r="P7" s="30" t="str">
        <f>IF(O7="T",_xlfn.MINIFS(AdminTable[Admin Date],AdminTable[ID],Q5Q6!N7,AdminTable[Med],$B$2),"")</f>
        <v/>
      </c>
      <c r="Q7" s="30" t="str">
        <f>IF(O7="T",_xlfn.MINIFS(AdminTable[Admin Date],AdminTable[ID],Q5Q6!N7,AdminTable[Med],$B$1),"")</f>
        <v/>
      </c>
      <c r="R7" s="30" t="str">
        <f>IF(O7="T",_xlfn.MAXIFS(AdminTable[Admin Date],AdminTable[ID],Q5Q6!N7,AdminTable[Med],$B$1),"")</f>
        <v/>
      </c>
      <c r="S7" t="str">
        <f t="shared" si="5"/>
        <v/>
      </c>
      <c r="T7" s="32" t="str">
        <f t="shared" si="6"/>
        <v/>
      </c>
      <c r="U7" s="32" t="str">
        <f t="shared" si="7"/>
        <v/>
      </c>
      <c r="V7" s="32" t="str">
        <f>IFERROR(SUMIFS(AdminTable[Units],AdminTable[Med],Q5Q6!$B$2,AdminTable[ID],Q5Q6!N7)/U7,"")</f>
        <v/>
      </c>
      <c r="W7" s="32" t="str">
        <f t="shared" si="8"/>
        <v/>
      </c>
      <c r="X7" s="32" t="str">
        <f>IFERROR(SUMIFS(AdminTable[Units],AdminTable[Med],Q5Q6!$B$1,AdminTable[ID],Q5Q6!N7)/W7,"")</f>
        <v/>
      </c>
      <c r="Y7" s="32"/>
      <c r="Z7" t="str">
        <f t="shared" si="9"/>
        <v>101</v>
      </c>
      <c r="AA7" t="str">
        <f>'Q4'!M9</f>
        <v/>
      </c>
      <c r="AB7" t="str">
        <f>IF(AA7="T",_xlfn.MINIFS(AdminTable[Admin Date],AdminTable[ID],Q5Q6!Z7,AdminTable[Med],$B$2),"")</f>
        <v/>
      </c>
      <c r="AC7" t="str">
        <f>IF(AA7="T",_xlfn.MINIFS(AdminTable[Admin Date],AdminTable[ID],Q5Q6!Z7,AdminTable[Med],$B$1),"")</f>
        <v/>
      </c>
      <c r="AE7" t="str">
        <f t="shared" si="10"/>
        <v/>
      </c>
      <c r="AF7" s="32" t="str">
        <f t="shared" si="11"/>
        <v/>
      </c>
      <c r="AG7" s="32" t="str">
        <f t="shared" si="12"/>
        <v/>
      </c>
      <c r="AH7" s="32" t="str">
        <f>IFERROR(SUMIFS(AdminTable[Units],AdminTable[Med],Q5Q6!$B$2,AdminTable[ID],Q5Q6!Z7)/AG7,"")</f>
        <v/>
      </c>
    </row>
    <row r="8" spans="2:34" x14ac:dyDescent="0.25">
      <c r="B8" t="str">
        <f>'Q4'!J10</f>
        <v>104</v>
      </c>
      <c r="C8" t="str">
        <f>'Q4'!K10</f>
        <v>T</v>
      </c>
      <c r="D8" s="30">
        <f>IF(C8="T",_xlfn.MINIFS(AdminTable[Admin Date],AdminTable[ID],Q5Q6!B8,AdminTable[Med],$B$2),"")</f>
        <v>41093</v>
      </c>
      <c r="E8" s="30">
        <f>IF(C8="T",_xlfn.MINIFS(AdminTable[Admin Date],AdminTable[ID],Q5Q6!B8,AdminTable[Med],$B$1),"")</f>
        <v>41165</v>
      </c>
      <c r="F8" s="30">
        <f>IF(C8="T",_xlfn.MAXIFS(AdminTable[Admin Date],AdminTable[ID],Q5Q6!B8,AdminTable[Med],$B$1),"")</f>
        <v>41193</v>
      </c>
      <c r="G8">
        <f t="shared" si="0"/>
        <v>72</v>
      </c>
      <c r="H8" s="32">
        <f t="shared" si="1"/>
        <v>10.285714285714286</v>
      </c>
      <c r="I8" s="32">
        <f t="shared" si="2"/>
        <v>2.3754536456614979</v>
      </c>
      <c r="J8" s="32">
        <f>IFERROR(SUMIFS(AdminTable[Units],AdminTable[Med],Q5Q6!$B$2,AdminTable[ID],Q5Q6!B8)/I8,"")</f>
        <v>9766.5555555555547</v>
      </c>
      <c r="K8" s="32">
        <f t="shared" si="3"/>
        <v>0.92378752886836024</v>
      </c>
      <c r="L8" s="32">
        <f>IFERROR(SUMIFS(AdminTable[Units],AdminTable[Med],Q5Q6!$B$1,AdminTable[ID],Q5Q6!B8)/K8,"")</f>
        <v>5.4125000000000005</v>
      </c>
      <c r="M8" s="32"/>
      <c r="N8" t="str">
        <f t="shared" si="4"/>
        <v>104</v>
      </c>
      <c r="O8" t="str">
        <f>'Q4'!L10</f>
        <v/>
      </c>
      <c r="P8" s="30" t="str">
        <f>IF(O8="T",_xlfn.MINIFS(AdminTable[Admin Date],AdminTable[ID],Q5Q6!N8,AdminTable[Med],$B$2),"")</f>
        <v/>
      </c>
      <c r="Q8" s="30" t="str">
        <f>IF(O8="T",_xlfn.MINIFS(AdminTable[Admin Date],AdminTable[ID],Q5Q6!N8,AdminTable[Med],$B$1),"")</f>
        <v/>
      </c>
      <c r="R8" s="30" t="str">
        <f>IF(O8="T",_xlfn.MAXIFS(AdminTable[Admin Date],AdminTable[ID],Q5Q6!N8,AdminTable[Med],$B$1),"")</f>
        <v/>
      </c>
      <c r="S8" t="str">
        <f t="shared" si="5"/>
        <v/>
      </c>
      <c r="T8" s="32" t="str">
        <f t="shared" si="6"/>
        <v/>
      </c>
      <c r="U8" s="32" t="str">
        <f t="shared" si="7"/>
        <v/>
      </c>
      <c r="V8" s="32" t="str">
        <f>IFERROR(SUMIFS(AdminTable[Units],AdminTable[Med],Q5Q6!$B$2,AdminTable[ID],Q5Q6!N8)/U8,"")</f>
        <v/>
      </c>
      <c r="W8" s="32" t="str">
        <f t="shared" si="8"/>
        <v/>
      </c>
      <c r="X8" s="32" t="str">
        <f>IFERROR(SUMIFS(AdminTable[Units],AdminTable[Med],Q5Q6!$B$1,AdminTable[ID],Q5Q6!N8)/W8,"")</f>
        <v/>
      </c>
      <c r="Y8" s="32"/>
      <c r="Z8" t="str">
        <f t="shared" si="9"/>
        <v>104</v>
      </c>
      <c r="AA8" t="str">
        <f>'Q4'!M10</f>
        <v/>
      </c>
      <c r="AB8" t="str">
        <f>IF(AA8="T",_xlfn.MINIFS(AdminTable[Admin Date],AdminTable[ID],Q5Q6!Z8,AdminTable[Med],$B$2),"")</f>
        <v/>
      </c>
      <c r="AC8" t="str">
        <f>IF(AA8="T",_xlfn.MINIFS(AdminTable[Admin Date],AdminTable[ID],Q5Q6!Z8,AdminTable[Med],$B$1),"")</f>
        <v/>
      </c>
      <c r="AE8" t="str">
        <f t="shared" si="10"/>
        <v/>
      </c>
      <c r="AF8" s="32" t="str">
        <f t="shared" si="11"/>
        <v/>
      </c>
      <c r="AG8" s="32" t="str">
        <f t="shared" si="12"/>
        <v/>
      </c>
      <c r="AH8" s="32" t="str">
        <f>IFERROR(SUMIFS(AdminTable[Units],AdminTable[Med],Q5Q6!$B$2,AdminTable[ID],Q5Q6!Z8)/AG8,"")</f>
        <v/>
      </c>
    </row>
    <row r="9" spans="2:34" x14ac:dyDescent="0.25">
      <c r="B9" t="str">
        <f>'Q4'!J11</f>
        <v>105</v>
      </c>
      <c r="C9" t="str">
        <f>'Q4'!K11</f>
        <v>T</v>
      </c>
      <c r="D9" s="30">
        <f>IF(C9="T",_xlfn.MINIFS(AdminTable[Admin Date],AdminTable[ID],Q5Q6!B9,AdminTable[Med],$B$2),"")</f>
        <v>41127</v>
      </c>
      <c r="E9" s="30">
        <f>IF(C9="T",_xlfn.MINIFS(AdminTable[Admin Date],AdminTable[ID],Q5Q6!B9,AdminTable[Med],$B$1),"")</f>
        <v>41164</v>
      </c>
      <c r="F9" s="30">
        <f>IF(C9="T",_xlfn.MAXIFS(AdminTable[Admin Date],AdminTable[ID],Q5Q6!B9,AdminTable[Med],$B$1),"")</f>
        <v>41228</v>
      </c>
      <c r="G9">
        <f t="shared" si="0"/>
        <v>37</v>
      </c>
      <c r="H9" s="32">
        <f t="shared" si="1"/>
        <v>5.2857142857142856</v>
      </c>
      <c r="I9" s="32">
        <f t="shared" si="2"/>
        <v>1.2207192345760474</v>
      </c>
      <c r="J9" s="32">
        <f>IFERROR(SUMIFS(AdminTable[Units],AdminTable[Med],Q5Q6!$B$2,AdminTable[ID],Q5Q6!B9)/I9,"")</f>
        <v>53820.729729729734</v>
      </c>
      <c r="K9" s="32">
        <f t="shared" si="3"/>
        <v>2.1115143516991091</v>
      </c>
      <c r="L9" s="32">
        <f>IFERROR(SUMIFS(AdminTable[Units],AdminTable[Med],Q5Q6!$B$1,AdminTable[ID],Q5Q6!B9)/K9,"")</f>
        <v>17.049375000000001</v>
      </c>
      <c r="M9" s="32"/>
      <c r="N9" t="str">
        <f t="shared" si="4"/>
        <v>105</v>
      </c>
      <c r="O9" t="str">
        <f>'Q4'!L11</f>
        <v/>
      </c>
      <c r="P9" s="30" t="str">
        <f>IF(O9="T",_xlfn.MINIFS(AdminTable[Admin Date],AdminTable[ID],Q5Q6!N9,AdminTable[Med],$B$2),"")</f>
        <v/>
      </c>
      <c r="Q9" s="30" t="str">
        <f>IF(O9="T",_xlfn.MINIFS(AdminTable[Admin Date],AdminTable[ID],Q5Q6!N9,AdminTable[Med],$B$1),"")</f>
        <v/>
      </c>
      <c r="R9" s="30" t="str">
        <f>IF(O9="T",_xlfn.MAXIFS(AdminTable[Admin Date],AdminTable[ID],Q5Q6!N9,AdminTable[Med],$B$1),"")</f>
        <v/>
      </c>
      <c r="S9" t="str">
        <f t="shared" si="5"/>
        <v/>
      </c>
      <c r="T9" s="32" t="str">
        <f t="shared" si="6"/>
        <v/>
      </c>
      <c r="U9" s="32" t="str">
        <f t="shared" si="7"/>
        <v/>
      </c>
      <c r="V9" s="32" t="str">
        <f>IFERROR(SUMIFS(AdminTable[Units],AdminTable[Med],Q5Q6!$B$2,AdminTable[ID],Q5Q6!N9)/U9,"")</f>
        <v/>
      </c>
      <c r="W9" s="32" t="str">
        <f t="shared" si="8"/>
        <v/>
      </c>
      <c r="X9" s="32" t="str">
        <f>IFERROR(SUMIFS(AdminTable[Units],AdminTable[Med],Q5Q6!$B$1,AdminTable[ID],Q5Q6!N9)/W9,"")</f>
        <v/>
      </c>
      <c r="Y9" s="32"/>
      <c r="Z9" t="str">
        <f t="shared" si="9"/>
        <v>105</v>
      </c>
      <c r="AA9" t="str">
        <f>'Q4'!M11</f>
        <v/>
      </c>
      <c r="AB9" t="str">
        <f>IF(AA9="T",_xlfn.MINIFS(AdminTable[Admin Date],AdminTable[ID],Q5Q6!Z9,AdminTable[Med],$B$2),"")</f>
        <v/>
      </c>
      <c r="AC9" t="str">
        <f>IF(AA9="T",_xlfn.MINIFS(AdminTable[Admin Date],AdminTable[ID],Q5Q6!Z9,AdminTable[Med],$B$1),"")</f>
        <v/>
      </c>
      <c r="AE9" t="str">
        <f t="shared" si="10"/>
        <v/>
      </c>
      <c r="AF9" s="32" t="str">
        <f t="shared" si="11"/>
        <v/>
      </c>
      <c r="AG9" s="32" t="str">
        <f t="shared" si="12"/>
        <v/>
      </c>
      <c r="AH9" s="32" t="str">
        <f>IFERROR(SUMIFS(AdminTable[Units],AdminTable[Med],Q5Q6!$B$2,AdminTable[ID],Q5Q6!Z9)/AG9,"")</f>
        <v/>
      </c>
    </row>
    <row r="10" spans="2:34" x14ac:dyDescent="0.25">
      <c r="B10" t="str">
        <f>'Q4'!J12</f>
        <v>106</v>
      </c>
      <c r="C10" t="str">
        <f>'Q4'!K12</f>
        <v>T</v>
      </c>
      <c r="D10" s="30">
        <f>IF(C10="T",_xlfn.MINIFS(AdminTable[Admin Date],AdminTable[ID],Q5Q6!B10,AdminTable[Med],$B$2),"")</f>
        <v>41092</v>
      </c>
      <c r="E10" s="30">
        <f>IF(C10="T",_xlfn.MINIFS(AdminTable[Admin Date],AdminTable[ID],Q5Q6!B10,AdminTable[Med],$B$1),"")</f>
        <v>41165</v>
      </c>
      <c r="F10" s="30">
        <f>IF(C10="T",_xlfn.MAXIFS(AdminTable[Admin Date],AdminTable[ID],Q5Q6!B10,AdminTable[Med],$B$1),"")</f>
        <v>41228</v>
      </c>
      <c r="G10">
        <f t="shared" si="0"/>
        <v>73</v>
      </c>
      <c r="H10" s="32">
        <f t="shared" si="1"/>
        <v>10.428571428571429</v>
      </c>
      <c r="I10" s="32">
        <f t="shared" si="2"/>
        <v>2.4084460574067963</v>
      </c>
      <c r="J10" s="32">
        <f>IFERROR(SUMIFS(AdminTable[Units],AdminTable[Med],Q5Q6!$B$2,AdminTable[ID],Q5Q6!B10)/I10,"")</f>
        <v>78141.671232876717</v>
      </c>
      <c r="K10" s="32">
        <f t="shared" si="3"/>
        <v>2.0785219399538106</v>
      </c>
      <c r="L10" s="32">
        <f>IFERROR(SUMIFS(AdminTable[Units],AdminTable[Med],Q5Q6!$B$1,AdminTable[ID],Q5Q6!B10)/K10,"")</f>
        <v>18.763333333333332</v>
      </c>
      <c r="M10" s="32"/>
      <c r="N10" t="str">
        <f t="shared" si="4"/>
        <v>106</v>
      </c>
      <c r="O10" t="str">
        <f>'Q4'!L12</f>
        <v/>
      </c>
      <c r="P10" s="30" t="str">
        <f>IF(O10="T",_xlfn.MINIFS(AdminTable[Admin Date],AdminTable[ID],Q5Q6!N10,AdminTable[Med],$B$2),"")</f>
        <v/>
      </c>
      <c r="Q10" s="30" t="str">
        <f>IF(O10="T",_xlfn.MINIFS(AdminTable[Admin Date],AdminTable[ID],Q5Q6!N10,AdminTable[Med],$B$1),"")</f>
        <v/>
      </c>
      <c r="R10" s="30" t="str">
        <f>IF(O10="T",_xlfn.MAXIFS(AdminTable[Admin Date],AdminTable[ID],Q5Q6!N10,AdminTable[Med],$B$1),"")</f>
        <v/>
      </c>
      <c r="S10" t="str">
        <f t="shared" si="5"/>
        <v/>
      </c>
      <c r="T10" s="32" t="str">
        <f t="shared" si="6"/>
        <v/>
      </c>
      <c r="U10" s="32" t="str">
        <f t="shared" si="7"/>
        <v/>
      </c>
      <c r="V10" s="32" t="str">
        <f>IFERROR(SUMIFS(AdminTable[Units],AdminTable[Med],Q5Q6!$B$2,AdminTable[ID],Q5Q6!N10)/U10,"")</f>
        <v/>
      </c>
      <c r="W10" s="32" t="str">
        <f t="shared" si="8"/>
        <v/>
      </c>
      <c r="X10" s="32" t="str">
        <f>IFERROR(SUMIFS(AdminTable[Units],AdminTable[Med],Q5Q6!$B$1,AdminTable[ID],Q5Q6!N10)/W10,"")</f>
        <v/>
      </c>
      <c r="Y10" s="32"/>
      <c r="Z10" t="str">
        <f t="shared" si="9"/>
        <v>106</v>
      </c>
      <c r="AA10" t="str">
        <f>'Q4'!M12</f>
        <v/>
      </c>
      <c r="AB10" t="str">
        <f>IF(AA10="T",_xlfn.MINIFS(AdminTable[Admin Date],AdminTable[ID],Q5Q6!Z10,AdminTable[Med],$B$2),"")</f>
        <v/>
      </c>
      <c r="AC10" t="str">
        <f>IF(AA10="T",_xlfn.MINIFS(AdminTable[Admin Date],AdminTable[ID],Q5Q6!Z10,AdminTable[Med],$B$1),"")</f>
        <v/>
      </c>
      <c r="AE10" t="str">
        <f t="shared" si="10"/>
        <v/>
      </c>
      <c r="AF10" s="32" t="str">
        <f t="shared" si="11"/>
        <v/>
      </c>
      <c r="AG10" s="32" t="str">
        <f t="shared" si="12"/>
        <v/>
      </c>
      <c r="AH10" s="32" t="str">
        <f>IFERROR(SUMIFS(AdminTable[Units],AdminTable[Med],Q5Q6!$B$2,AdminTable[ID],Q5Q6!Z10)/AG10,"")</f>
        <v/>
      </c>
    </row>
    <row r="11" spans="2:34" x14ac:dyDescent="0.25">
      <c r="B11" t="str">
        <f>'Q4'!J13</f>
        <v>108</v>
      </c>
      <c r="C11" t="str">
        <f>'Q4'!K13</f>
        <v/>
      </c>
      <c r="D11" s="30" t="str">
        <f>IF(C11="T",_xlfn.MINIFS(AdminTable[Admin Date],AdminTable[ID],Q5Q6!B11,AdminTable[Med],$B$2),"")</f>
        <v/>
      </c>
      <c r="E11" s="30" t="str">
        <f>IF(C11="T",_xlfn.MINIFS(AdminTable[Admin Date],AdminTable[ID],Q5Q6!B11,AdminTable[Med],$B$1),"")</f>
        <v/>
      </c>
      <c r="F11" s="30" t="str">
        <f>IF(C11="T",_xlfn.MAXIFS(AdminTable[Admin Date],AdminTable[ID],Q5Q6!B11,AdminTable[Med],$B$1),"")</f>
        <v/>
      </c>
      <c r="G11" t="str">
        <f t="shared" si="0"/>
        <v/>
      </c>
      <c r="H11" s="32" t="str">
        <f t="shared" si="1"/>
        <v/>
      </c>
      <c r="I11" s="32" t="str">
        <f t="shared" si="2"/>
        <v/>
      </c>
      <c r="J11" s="32" t="str">
        <f>IFERROR(SUMIFS(AdminTable[Units],AdminTable[Med],Q5Q6!$B$2,AdminTable[ID],Q5Q6!B11)/I11,"")</f>
        <v/>
      </c>
      <c r="K11" s="32" t="str">
        <f t="shared" si="3"/>
        <v/>
      </c>
      <c r="L11" s="32" t="str">
        <f>IFERROR(SUMIFS(AdminTable[Units],AdminTable[Med],Q5Q6!$B$1,AdminTable[ID],Q5Q6!B11)/K11,"")</f>
        <v/>
      </c>
      <c r="M11" s="32"/>
      <c r="N11" t="str">
        <f t="shared" si="4"/>
        <v>108</v>
      </c>
      <c r="O11" t="str">
        <f>'Q4'!L13</f>
        <v/>
      </c>
      <c r="P11" s="30" t="str">
        <f>IF(O11="T",_xlfn.MINIFS(AdminTable[Admin Date],AdminTable[ID],Q5Q6!N11,AdminTable[Med],$B$2),"")</f>
        <v/>
      </c>
      <c r="Q11" s="30" t="str">
        <f>IF(O11="T",_xlfn.MINIFS(AdminTable[Admin Date],AdminTable[ID],Q5Q6!N11,AdminTable[Med],$B$1),"")</f>
        <v/>
      </c>
      <c r="R11" s="30" t="str">
        <f>IF(O11="T",_xlfn.MAXIFS(AdminTable[Admin Date],AdminTable[ID],Q5Q6!N11,AdminTable[Med],$B$1),"")</f>
        <v/>
      </c>
      <c r="S11" t="str">
        <f t="shared" si="5"/>
        <v/>
      </c>
      <c r="T11" s="32" t="str">
        <f t="shared" si="6"/>
        <v/>
      </c>
      <c r="U11" s="32" t="str">
        <f t="shared" si="7"/>
        <v/>
      </c>
      <c r="V11" s="32" t="str">
        <f>IFERROR(SUMIFS(AdminTable[Units],AdminTable[Med],Q5Q6!$B$2,AdminTable[ID],Q5Q6!N11)/U11,"")</f>
        <v/>
      </c>
      <c r="W11" s="32" t="str">
        <f t="shared" si="8"/>
        <v/>
      </c>
      <c r="X11" s="32" t="str">
        <f>IFERROR(SUMIFS(AdminTable[Units],AdminTable[Med],Q5Q6!$B$1,AdminTable[ID],Q5Q6!N11)/W11,"")</f>
        <v/>
      </c>
      <c r="Y11" s="32"/>
      <c r="Z11" t="str">
        <f t="shared" si="9"/>
        <v>108</v>
      </c>
      <c r="AA11" t="str">
        <f>'Q4'!M13</f>
        <v/>
      </c>
      <c r="AB11" t="str">
        <f>IF(AA11="T",_xlfn.MINIFS(AdminTable[Admin Date],AdminTable[ID],Q5Q6!Z11,AdminTable[Med],$B$2),"")</f>
        <v/>
      </c>
      <c r="AC11" t="str">
        <f>IF(AA11="T",_xlfn.MINIFS(AdminTable[Admin Date],AdminTable[ID],Q5Q6!Z11,AdminTable[Med],$B$1),"")</f>
        <v/>
      </c>
      <c r="AE11" t="str">
        <f t="shared" si="10"/>
        <v/>
      </c>
      <c r="AF11" s="32" t="str">
        <f t="shared" si="11"/>
        <v/>
      </c>
      <c r="AG11" s="32" t="str">
        <f t="shared" si="12"/>
        <v/>
      </c>
      <c r="AH11" s="32" t="str">
        <f>IFERROR(SUMIFS(AdminTable[Units],AdminTable[Med],Q5Q6!$B$2,AdminTable[ID],Q5Q6!Z11)/AG11,"")</f>
        <v/>
      </c>
    </row>
    <row r="12" spans="2:34" x14ac:dyDescent="0.25">
      <c r="B12" t="str">
        <f>'Q4'!J14</f>
        <v>109</v>
      </c>
      <c r="C12" t="str">
        <f>'Q4'!K14</f>
        <v/>
      </c>
      <c r="D12" s="30" t="str">
        <f>IF(C12="T",_xlfn.MINIFS(AdminTable[Admin Date],AdminTable[ID],Q5Q6!B12,AdminTable[Med],$B$2),"")</f>
        <v/>
      </c>
      <c r="E12" s="30" t="str">
        <f>IF(C12="T",_xlfn.MINIFS(AdminTable[Admin Date],AdminTable[ID],Q5Q6!B12,AdminTable[Med],$B$1),"")</f>
        <v/>
      </c>
      <c r="F12" s="30" t="str">
        <f>IF(C12="T",_xlfn.MAXIFS(AdminTable[Admin Date],AdminTable[ID],Q5Q6!B12,AdminTable[Med],$B$1),"")</f>
        <v/>
      </c>
      <c r="G12" t="str">
        <f t="shared" si="0"/>
        <v/>
      </c>
      <c r="H12" s="32" t="str">
        <f t="shared" si="1"/>
        <v/>
      </c>
      <c r="I12" s="32" t="str">
        <f t="shared" si="2"/>
        <v/>
      </c>
      <c r="J12" s="32" t="str">
        <f>IFERROR(SUMIFS(AdminTable[Units],AdminTable[Med],Q5Q6!$B$2,AdminTable[ID],Q5Q6!B12)/I12,"")</f>
        <v/>
      </c>
      <c r="K12" s="32" t="str">
        <f t="shared" si="3"/>
        <v/>
      </c>
      <c r="L12" s="32" t="str">
        <f>IFERROR(SUMIFS(AdminTable[Units],AdminTable[Med],Q5Q6!$B$1,AdminTable[ID],Q5Q6!B12)/K12,"")</f>
        <v/>
      </c>
      <c r="M12" s="32"/>
      <c r="N12" t="str">
        <f t="shared" si="4"/>
        <v>109</v>
      </c>
      <c r="O12" t="str">
        <f>'Q4'!L14</f>
        <v/>
      </c>
      <c r="P12" s="30" t="str">
        <f>IF(O12="T",_xlfn.MINIFS(AdminTable[Admin Date],AdminTable[ID],Q5Q6!N12,AdminTable[Med],$B$2),"")</f>
        <v/>
      </c>
      <c r="Q12" s="30" t="str">
        <f>IF(O12="T",_xlfn.MINIFS(AdminTable[Admin Date],AdminTable[ID],Q5Q6!N12,AdminTable[Med],$B$1),"")</f>
        <v/>
      </c>
      <c r="R12" s="30" t="str">
        <f>IF(O12="T",_xlfn.MAXIFS(AdminTable[Admin Date],AdminTable[ID],Q5Q6!N12,AdminTable[Med],$B$1),"")</f>
        <v/>
      </c>
      <c r="S12" t="str">
        <f t="shared" si="5"/>
        <v/>
      </c>
      <c r="T12" s="32" t="str">
        <f t="shared" si="6"/>
        <v/>
      </c>
      <c r="U12" s="32" t="str">
        <f t="shared" si="7"/>
        <v/>
      </c>
      <c r="V12" s="32" t="str">
        <f>IFERROR(SUMIFS(AdminTable[Units],AdminTable[Med],Q5Q6!$B$2,AdminTable[ID],Q5Q6!N12)/U12,"")</f>
        <v/>
      </c>
      <c r="W12" s="32" t="str">
        <f t="shared" si="8"/>
        <v/>
      </c>
      <c r="X12" s="32" t="str">
        <f>IFERROR(SUMIFS(AdminTable[Units],AdminTable[Med],Q5Q6!$B$1,AdminTable[ID],Q5Q6!N12)/W12,"")</f>
        <v/>
      </c>
      <c r="Y12" s="32"/>
      <c r="Z12" t="str">
        <f t="shared" si="9"/>
        <v>109</v>
      </c>
      <c r="AA12" t="str">
        <f>'Q4'!M14</f>
        <v/>
      </c>
      <c r="AB12" t="str">
        <f>IF(AA12="T",_xlfn.MINIFS(AdminTable[Admin Date],AdminTable[ID],Q5Q6!Z12,AdminTable[Med],$B$2),"")</f>
        <v/>
      </c>
      <c r="AC12" t="str">
        <f>IF(AA12="T",_xlfn.MINIFS(AdminTable[Admin Date],AdminTable[ID],Q5Q6!Z12,AdminTable[Med],$B$1),"")</f>
        <v/>
      </c>
      <c r="AE12" t="str">
        <f t="shared" si="10"/>
        <v/>
      </c>
      <c r="AF12" s="32" t="str">
        <f t="shared" si="11"/>
        <v/>
      </c>
      <c r="AG12" s="32" t="str">
        <f t="shared" si="12"/>
        <v/>
      </c>
      <c r="AH12" s="32" t="str">
        <f>IFERROR(SUMIFS(AdminTable[Units],AdminTable[Med],Q5Q6!$B$2,AdminTable[ID],Q5Q6!Z12)/AG12,"")</f>
        <v/>
      </c>
    </row>
    <row r="13" spans="2:34" x14ac:dyDescent="0.25">
      <c r="B13" t="str">
        <f>'Q4'!J15</f>
        <v>11</v>
      </c>
      <c r="C13" t="str">
        <f>'Q4'!K15</f>
        <v/>
      </c>
      <c r="D13" s="30" t="str">
        <f>IF(C13="T",_xlfn.MINIFS(AdminTable[Admin Date],AdminTable[ID],Q5Q6!B13,AdminTable[Med],$B$2),"")</f>
        <v/>
      </c>
      <c r="E13" s="30" t="str">
        <f>IF(C13="T",_xlfn.MINIFS(AdminTable[Admin Date],AdminTable[ID],Q5Q6!B13,AdminTable[Med],$B$1),"")</f>
        <v/>
      </c>
      <c r="F13" s="30" t="str">
        <f>IF(C13="T",_xlfn.MAXIFS(AdminTable[Admin Date],AdminTable[ID],Q5Q6!B13,AdminTable[Med],$B$1),"")</f>
        <v/>
      </c>
      <c r="G13" t="str">
        <f t="shared" si="0"/>
        <v/>
      </c>
      <c r="H13" s="32" t="str">
        <f t="shared" si="1"/>
        <v/>
      </c>
      <c r="I13" s="32" t="str">
        <f t="shared" si="2"/>
        <v/>
      </c>
      <c r="J13" s="32" t="str">
        <f>IFERROR(SUMIFS(AdminTable[Units],AdminTable[Med],Q5Q6!$B$2,AdminTable[ID],Q5Q6!B13)/I13,"")</f>
        <v/>
      </c>
      <c r="K13" s="32" t="str">
        <f t="shared" si="3"/>
        <v/>
      </c>
      <c r="L13" s="32" t="str">
        <f>IFERROR(SUMIFS(AdminTable[Units],AdminTable[Med],Q5Q6!$B$1,AdminTable[ID],Q5Q6!B13)/K13,"")</f>
        <v/>
      </c>
      <c r="M13" s="32"/>
      <c r="N13" t="str">
        <f t="shared" si="4"/>
        <v>11</v>
      </c>
      <c r="O13" t="str">
        <f>'Q4'!L15</f>
        <v/>
      </c>
      <c r="P13" s="30" t="str">
        <f>IF(O13="T",_xlfn.MINIFS(AdminTable[Admin Date],AdminTable[ID],Q5Q6!N13,AdminTable[Med],$B$2),"")</f>
        <v/>
      </c>
      <c r="Q13" s="30" t="str">
        <f>IF(O13="T",_xlfn.MINIFS(AdminTable[Admin Date],AdminTable[ID],Q5Q6!N13,AdminTable[Med],$B$1),"")</f>
        <v/>
      </c>
      <c r="R13" s="30" t="str">
        <f>IF(O13="T",_xlfn.MAXIFS(AdminTable[Admin Date],AdminTable[ID],Q5Q6!N13,AdminTable[Med],$B$1),"")</f>
        <v/>
      </c>
      <c r="S13" t="str">
        <f t="shared" si="5"/>
        <v/>
      </c>
      <c r="T13" s="32" t="str">
        <f t="shared" si="6"/>
        <v/>
      </c>
      <c r="U13" s="32" t="str">
        <f t="shared" si="7"/>
        <v/>
      </c>
      <c r="V13" s="32" t="str">
        <f>IFERROR(SUMIFS(AdminTable[Units],AdminTable[Med],Q5Q6!$B$2,AdminTable[ID],Q5Q6!N13)/U13,"")</f>
        <v/>
      </c>
      <c r="W13" s="32" t="str">
        <f t="shared" si="8"/>
        <v/>
      </c>
      <c r="X13" s="32" t="str">
        <f>IFERROR(SUMIFS(AdminTable[Units],AdminTable[Med],Q5Q6!$B$1,AdminTable[ID],Q5Q6!N13)/W13,"")</f>
        <v/>
      </c>
      <c r="Y13" s="32"/>
      <c r="Z13" t="str">
        <f t="shared" si="9"/>
        <v>11</v>
      </c>
      <c r="AA13" t="str">
        <f>'Q4'!M15</f>
        <v/>
      </c>
      <c r="AB13" t="str">
        <f>IF(AA13="T",_xlfn.MINIFS(AdminTable[Admin Date],AdminTable[ID],Q5Q6!Z13,AdminTable[Med],$B$2),"")</f>
        <v/>
      </c>
      <c r="AC13" t="str">
        <f>IF(AA13="T",_xlfn.MINIFS(AdminTable[Admin Date],AdminTable[ID],Q5Q6!Z13,AdminTable[Med],$B$1),"")</f>
        <v/>
      </c>
      <c r="AE13" t="str">
        <f t="shared" si="10"/>
        <v/>
      </c>
      <c r="AF13" s="32" t="str">
        <f t="shared" si="11"/>
        <v/>
      </c>
      <c r="AG13" s="32" t="str">
        <f t="shared" si="12"/>
        <v/>
      </c>
      <c r="AH13" s="32" t="str">
        <f>IFERROR(SUMIFS(AdminTable[Units],AdminTable[Med],Q5Q6!$B$2,AdminTable[ID],Q5Q6!Z13)/AG13,"")</f>
        <v/>
      </c>
    </row>
    <row r="14" spans="2:34" x14ac:dyDescent="0.25">
      <c r="B14" t="str">
        <f>'Q4'!J16</f>
        <v>110</v>
      </c>
      <c r="C14" t="str">
        <f>'Q4'!K16</f>
        <v>T</v>
      </c>
      <c r="D14" s="30">
        <f>IF(C14="T",_xlfn.MINIFS(AdminTable[Admin Date],AdminTable[ID],Q5Q6!B14,AdminTable[Med],$B$2),"")</f>
        <v>41093</v>
      </c>
      <c r="E14" s="30">
        <f>IF(C14="T",_xlfn.MINIFS(AdminTable[Admin Date],AdminTable[ID],Q5Q6!B14,AdminTable[Med],$B$1),"")</f>
        <v>41165</v>
      </c>
      <c r="F14" s="30">
        <f>IF(C14="T",_xlfn.MAXIFS(AdminTable[Admin Date],AdminTable[ID],Q5Q6!B14,AdminTable[Med],$B$1),"")</f>
        <v>41234</v>
      </c>
      <c r="G14">
        <f t="shared" si="0"/>
        <v>72</v>
      </c>
      <c r="H14" s="32">
        <f t="shared" si="1"/>
        <v>10.285714285714286</v>
      </c>
      <c r="I14" s="32">
        <f t="shared" si="2"/>
        <v>2.3754536456614979</v>
      </c>
      <c r="J14" s="32">
        <f>IFERROR(SUMIFS(AdminTable[Units],AdminTable[Med],Q5Q6!$B$2,AdminTable[ID],Q5Q6!B14)/I14,"")</f>
        <v>62977.444444444445</v>
      </c>
      <c r="K14" s="32">
        <f t="shared" si="3"/>
        <v>2.2764764104256021</v>
      </c>
      <c r="L14" s="32">
        <f>IFERROR(SUMIFS(AdminTable[Units],AdminTable[Med],Q5Q6!$B$1,AdminTable[ID],Q5Q6!B14)/K14,"")</f>
        <v>11.421159420289856</v>
      </c>
      <c r="M14" s="32"/>
      <c r="N14" t="str">
        <f t="shared" si="4"/>
        <v>110</v>
      </c>
      <c r="O14" t="str">
        <f>'Q4'!L16</f>
        <v/>
      </c>
      <c r="P14" s="30" t="str">
        <f>IF(O14="T",_xlfn.MINIFS(AdminTable[Admin Date],AdminTable[ID],Q5Q6!N14,AdminTable[Med],$B$2),"")</f>
        <v/>
      </c>
      <c r="Q14" s="30" t="str">
        <f>IF(O14="T",_xlfn.MINIFS(AdminTable[Admin Date],AdminTable[ID],Q5Q6!N14,AdminTable[Med],$B$1),"")</f>
        <v/>
      </c>
      <c r="R14" s="30" t="str">
        <f>IF(O14="T",_xlfn.MAXIFS(AdminTable[Admin Date],AdminTable[ID],Q5Q6!N14,AdminTable[Med],$B$1),"")</f>
        <v/>
      </c>
      <c r="S14" t="str">
        <f t="shared" si="5"/>
        <v/>
      </c>
      <c r="T14" s="32" t="str">
        <f t="shared" si="6"/>
        <v/>
      </c>
      <c r="U14" s="32" t="str">
        <f t="shared" si="7"/>
        <v/>
      </c>
      <c r="V14" s="32" t="str">
        <f>IFERROR(SUMIFS(AdminTable[Units],AdminTable[Med],Q5Q6!$B$2,AdminTable[ID],Q5Q6!N14)/U14,"")</f>
        <v/>
      </c>
      <c r="W14" s="32" t="str">
        <f t="shared" si="8"/>
        <v/>
      </c>
      <c r="X14" s="32" t="str">
        <f>IFERROR(SUMIFS(AdminTable[Units],AdminTable[Med],Q5Q6!$B$1,AdminTable[ID],Q5Q6!N14)/W14,"")</f>
        <v/>
      </c>
      <c r="Y14" s="32"/>
      <c r="Z14" t="str">
        <f t="shared" si="9"/>
        <v>110</v>
      </c>
      <c r="AA14" t="str">
        <f>'Q4'!M16</f>
        <v/>
      </c>
      <c r="AB14" t="str">
        <f>IF(AA14="T",_xlfn.MINIFS(AdminTable[Admin Date],AdminTable[ID],Q5Q6!Z14,AdminTable[Med],$B$2),"")</f>
        <v/>
      </c>
      <c r="AC14" t="str">
        <f>IF(AA14="T",_xlfn.MINIFS(AdminTable[Admin Date],AdminTable[ID],Q5Q6!Z14,AdminTable[Med],$B$1),"")</f>
        <v/>
      </c>
      <c r="AE14" t="str">
        <f t="shared" si="10"/>
        <v/>
      </c>
      <c r="AF14" s="32" t="str">
        <f t="shared" si="11"/>
        <v/>
      </c>
      <c r="AG14" s="32" t="str">
        <f t="shared" si="12"/>
        <v/>
      </c>
      <c r="AH14" s="32" t="str">
        <f>IFERROR(SUMIFS(AdminTable[Units],AdminTable[Med],Q5Q6!$B$2,AdminTable[ID],Q5Q6!Z14)/AG14,"")</f>
        <v/>
      </c>
    </row>
    <row r="15" spans="2:34" x14ac:dyDescent="0.25">
      <c r="B15" t="str">
        <f>'Q4'!J17</f>
        <v>111</v>
      </c>
      <c r="C15" t="str">
        <f>'Q4'!K17</f>
        <v/>
      </c>
      <c r="D15" s="30" t="str">
        <f>IF(C15="T",_xlfn.MINIFS(AdminTable[Admin Date],AdminTable[ID],Q5Q6!B15,AdminTable[Med],$B$2),"")</f>
        <v/>
      </c>
      <c r="E15" s="30" t="str">
        <f>IF(C15="T",_xlfn.MINIFS(AdminTable[Admin Date],AdminTable[ID],Q5Q6!B15,AdminTable[Med],$B$1),"")</f>
        <v/>
      </c>
      <c r="F15" s="30" t="str">
        <f>IF(C15="T",_xlfn.MAXIFS(AdminTable[Admin Date],AdminTable[ID],Q5Q6!B15,AdminTable[Med],$B$1),"")</f>
        <v/>
      </c>
      <c r="G15" t="str">
        <f t="shared" si="0"/>
        <v/>
      </c>
      <c r="H15" s="32" t="str">
        <f t="shared" si="1"/>
        <v/>
      </c>
      <c r="I15" s="32" t="str">
        <f t="shared" si="2"/>
        <v/>
      </c>
      <c r="J15" s="32" t="str">
        <f>IFERROR(SUMIFS(AdminTable[Units],AdminTable[Med],Q5Q6!$B$2,AdminTable[ID],Q5Q6!B15)/I15,"")</f>
        <v/>
      </c>
      <c r="K15" s="32" t="str">
        <f t="shared" si="3"/>
        <v/>
      </c>
      <c r="L15" s="32" t="str">
        <f>IFERROR(SUMIFS(AdminTable[Units],AdminTable[Med],Q5Q6!$B$1,AdminTable[ID],Q5Q6!B15)/K15,"")</f>
        <v/>
      </c>
      <c r="M15" s="32"/>
      <c r="N15" t="str">
        <f t="shared" si="4"/>
        <v>111</v>
      </c>
      <c r="O15" t="str">
        <f>'Q4'!L17</f>
        <v>T</v>
      </c>
      <c r="P15" s="30">
        <f>IF(O15="T",_xlfn.MINIFS(AdminTable[Admin Date],AdminTable[ID],Q5Q6!N15,AdminTable[Med],$B$2),"")</f>
        <v>41093</v>
      </c>
      <c r="Q15" s="30">
        <f>IF(O15="T",_xlfn.MINIFS(AdminTable[Admin Date],AdminTable[ID],Q5Q6!N15,AdminTable[Med],$B$1),"")</f>
        <v>41193</v>
      </c>
      <c r="R15" s="30">
        <f>IF(O15="T",_xlfn.MAXIFS(AdminTable[Admin Date],AdminTable[ID],Q5Q6!N15,AdminTable[Med],$B$1),"")</f>
        <v>41228</v>
      </c>
      <c r="S15">
        <f t="shared" si="5"/>
        <v>100</v>
      </c>
      <c r="T15" s="32">
        <f t="shared" si="6"/>
        <v>14.285714285714286</v>
      </c>
      <c r="U15" s="32">
        <f t="shared" si="7"/>
        <v>3.2992411745298584</v>
      </c>
      <c r="V15" s="32">
        <f>IFERROR(SUMIFS(AdminTable[Units],AdminTable[Med],Q5Q6!$B$2,AdminTable[ID],Q5Q6!N15)/U15,"")</f>
        <v>3667.5099999999998</v>
      </c>
      <c r="W15" s="32">
        <f t="shared" si="8"/>
        <v>1.1547344110854503</v>
      </c>
      <c r="X15" s="32">
        <f>IFERROR(SUMIFS(AdminTable[Units],AdminTable[Med],Q5Q6!$B$1,AdminTable[ID],Q5Q6!N15)/W15,"")</f>
        <v>6.0620000000000003</v>
      </c>
      <c r="Y15" s="32"/>
      <c r="Z15" t="str">
        <f t="shared" si="9"/>
        <v>111</v>
      </c>
      <c r="AA15" t="str">
        <f>'Q4'!M17</f>
        <v/>
      </c>
      <c r="AB15" t="str">
        <f>IF(AA15="T",_xlfn.MINIFS(AdminTable[Admin Date],AdminTable[ID],Q5Q6!Z15,AdminTable[Med],$B$2),"")</f>
        <v/>
      </c>
      <c r="AC15" t="str">
        <f>IF(AA15="T",_xlfn.MINIFS(AdminTable[Admin Date],AdminTable[ID],Q5Q6!Z15,AdminTable[Med],$B$1),"")</f>
        <v/>
      </c>
      <c r="AE15" t="str">
        <f t="shared" si="10"/>
        <v/>
      </c>
      <c r="AF15" s="32" t="str">
        <f t="shared" si="11"/>
        <v/>
      </c>
      <c r="AG15" s="32" t="str">
        <f t="shared" si="12"/>
        <v/>
      </c>
      <c r="AH15" s="32" t="str">
        <f>IFERROR(SUMIFS(AdminTable[Units],AdminTable[Med],Q5Q6!$B$2,AdminTable[ID],Q5Q6!Z15)/AG15,"")</f>
        <v/>
      </c>
    </row>
    <row r="16" spans="2:34" x14ac:dyDescent="0.25">
      <c r="B16" t="str">
        <f>'Q4'!J18</f>
        <v>112</v>
      </c>
      <c r="C16" t="str">
        <f>'Q4'!K18</f>
        <v>T</v>
      </c>
      <c r="D16" s="30">
        <f>IF(C16="T",_xlfn.MINIFS(AdminTable[Admin Date],AdminTable[ID],Q5Q6!B16,AdminTable[Med],$B$2),"")</f>
        <v>41092</v>
      </c>
      <c r="E16" s="30">
        <f>IF(C16="T",_xlfn.MINIFS(AdminTable[Admin Date],AdminTable[ID],Q5Q6!B16,AdminTable[Med],$B$1),"")</f>
        <v>41164</v>
      </c>
      <c r="F16" s="30">
        <f>IF(C16="T",_xlfn.MAXIFS(AdminTable[Admin Date],AdminTable[ID],Q5Q6!B16,AdminTable[Med],$B$1),"")</f>
        <v>41227</v>
      </c>
      <c r="G16">
        <f t="shared" si="0"/>
        <v>72</v>
      </c>
      <c r="H16" s="32">
        <f t="shared" si="1"/>
        <v>10.285714285714286</v>
      </c>
      <c r="I16" s="32">
        <f t="shared" si="2"/>
        <v>2.3754536456614979</v>
      </c>
      <c r="J16" s="32">
        <f>IFERROR(SUMIFS(AdminTable[Units],AdminTable[Med],Q5Q6!$B$2,AdminTable[ID],Q5Q6!B16)/I16,"")</f>
        <v>29047.083333333332</v>
      </c>
      <c r="K16" s="32">
        <f t="shared" si="3"/>
        <v>2.0785219399538106</v>
      </c>
      <c r="L16" s="32">
        <f>IFERROR(SUMIFS(AdminTable[Units],AdminTable[Med],Q5Q6!$B$1,AdminTable[ID],Q5Q6!B16)/K16,"")</f>
        <v>3.367777777777778</v>
      </c>
      <c r="M16" s="32"/>
      <c r="N16" t="str">
        <f t="shared" si="4"/>
        <v>112</v>
      </c>
      <c r="O16" t="str">
        <f>'Q4'!L18</f>
        <v/>
      </c>
      <c r="P16" s="30" t="str">
        <f>IF(O16="T",_xlfn.MINIFS(AdminTable[Admin Date],AdminTable[ID],Q5Q6!N16,AdminTable[Med],$B$2),"")</f>
        <v/>
      </c>
      <c r="Q16" s="30" t="str">
        <f>IF(O16="T",_xlfn.MINIFS(AdminTable[Admin Date],AdminTable[ID],Q5Q6!N16,AdminTable[Med],$B$1),"")</f>
        <v/>
      </c>
      <c r="R16" s="30" t="str">
        <f>IF(O16="T",_xlfn.MAXIFS(AdminTable[Admin Date],AdminTable[ID],Q5Q6!N16,AdminTable[Med],$B$1),"")</f>
        <v/>
      </c>
      <c r="S16" t="str">
        <f t="shared" si="5"/>
        <v/>
      </c>
      <c r="T16" s="32" t="str">
        <f t="shared" si="6"/>
        <v/>
      </c>
      <c r="U16" s="32" t="str">
        <f t="shared" si="7"/>
        <v/>
      </c>
      <c r="V16" s="32" t="str">
        <f>IFERROR(SUMIFS(AdminTable[Units],AdminTable[Med],Q5Q6!$B$2,AdminTable[ID],Q5Q6!N16)/U16,"")</f>
        <v/>
      </c>
      <c r="W16" s="32" t="str">
        <f t="shared" si="8"/>
        <v/>
      </c>
      <c r="X16" s="32" t="str">
        <f>IFERROR(SUMIFS(AdminTable[Units],AdminTable[Med],Q5Q6!$B$1,AdminTable[ID],Q5Q6!N16)/W16,"")</f>
        <v/>
      </c>
      <c r="Y16" s="32"/>
      <c r="Z16" t="str">
        <f t="shared" si="9"/>
        <v>112</v>
      </c>
      <c r="AA16" t="str">
        <f>'Q4'!M18</f>
        <v/>
      </c>
      <c r="AB16" t="str">
        <f>IF(AA16="T",_xlfn.MINIFS(AdminTable[Admin Date],AdminTable[ID],Q5Q6!Z16,AdminTable[Med],$B$2),"")</f>
        <v/>
      </c>
      <c r="AC16" t="str">
        <f>IF(AA16="T",_xlfn.MINIFS(AdminTable[Admin Date],AdminTable[ID],Q5Q6!Z16,AdminTable[Med],$B$1),"")</f>
        <v/>
      </c>
      <c r="AE16" t="str">
        <f t="shared" si="10"/>
        <v/>
      </c>
      <c r="AF16" s="32" t="str">
        <f t="shared" si="11"/>
        <v/>
      </c>
      <c r="AG16" s="32" t="str">
        <f t="shared" si="12"/>
        <v/>
      </c>
      <c r="AH16" s="32" t="str">
        <f>IFERROR(SUMIFS(AdminTable[Units],AdminTable[Med],Q5Q6!$B$2,AdminTable[ID],Q5Q6!Z16)/AG16,"")</f>
        <v/>
      </c>
    </row>
    <row r="17" spans="2:34" x14ac:dyDescent="0.25">
      <c r="B17" t="str">
        <f>'Q4'!J19</f>
        <v>113</v>
      </c>
      <c r="C17" t="str">
        <f>'Q4'!K19</f>
        <v>T</v>
      </c>
      <c r="D17" s="30">
        <f>IF(C17="T",_xlfn.MINIFS(AdminTable[Admin Date],AdminTable[ID],Q5Q6!B17,AdminTable[Med],$B$2),"")</f>
        <v>41097</v>
      </c>
      <c r="E17" s="30">
        <f>IF(C17="T",_xlfn.MINIFS(AdminTable[Admin Date],AdminTable[ID],Q5Q6!B17,AdminTable[Med],$B$1),"")</f>
        <v>41165</v>
      </c>
      <c r="F17" s="30">
        <f>IF(C17="T",_xlfn.MAXIFS(AdminTable[Admin Date],AdminTable[ID],Q5Q6!B17,AdminTable[Med],$B$1),"")</f>
        <v>41228</v>
      </c>
      <c r="G17">
        <f t="shared" si="0"/>
        <v>68</v>
      </c>
      <c r="H17" s="32">
        <f t="shared" si="1"/>
        <v>9.7142857142857135</v>
      </c>
      <c r="I17" s="32">
        <f t="shared" si="2"/>
        <v>2.2434839986803032</v>
      </c>
      <c r="J17" s="32">
        <f>IFERROR(SUMIFS(AdminTable[Units],AdminTable[Med],Q5Q6!$B$2,AdminTable[ID],Q5Q6!B17)/I17,"")</f>
        <v>102697.4117647059</v>
      </c>
      <c r="K17" s="32">
        <f t="shared" si="3"/>
        <v>2.0785219399538106</v>
      </c>
      <c r="L17" s="32">
        <f>IFERROR(SUMIFS(AdminTable[Units],AdminTable[Med],Q5Q6!$B$1,AdminTable[ID],Q5Q6!B17)/K17,"")</f>
        <v>14.433333333333334</v>
      </c>
      <c r="M17" s="32"/>
      <c r="N17" t="str">
        <f t="shared" si="4"/>
        <v>113</v>
      </c>
      <c r="O17" t="str">
        <f>'Q4'!L19</f>
        <v/>
      </c>
      <c r="P17" s="30" t="str">
        <f>IF(O17="T",_xlfn.MINIFS(AdminTable[Admin Date],AdminTable[ID],Q5Q6!N17,AdminTable[Med],$B$2),"")</f>
        <v/>
      </c>
      <c r="Q17" s="30" t="str">
        <f>IF(O17="T",_xlfn.MINIFS(AdminTable[Admin Date],AdminTable[ID],Q5Q6!N17,AdminTable[Med],$B$1),"")</f>
        <v/>
      </c>
      <c r="R17" s="30" t="str">
        <f>IF(O17="T",_xlfn.MAXIFS(AdminTable[Admin Date],AdminTable[ID],Q5Q6!N17,AdminTable[Med],$B$1),"")</f>
        <v/>
      </c>
      <c r="S17" t="str">
        <f t="shared" si="5"/>
        <v/>
      </c>
      <c r="T17" s="32" t="str">
        <f t="shared" si="6"/>
        <v/>
      </c>
      <c r="U17" s="32" t="str">
        <f t="shared" si="7"/>
        <v/>
      </c>
      <c r="V17" s="32" t="str">
        <f>IFERROR(SUMIFS(AdminTable[Units],AdminTable[Med],Q5Q6!$B$2,AdminTable[ID],Q5Q6!N17)/U17,"")</f>
        <v/>
      </c>
      <c r="W17" s="32" t="str">
        <f t="shared" si="8"/>
        <v/>
      </c>
      <c r="X17" s="32" t="str">
        <f>IFERROR(SUMIFS(AdminTable[Units],AdminTable[Med],Q5Q6!$B$1,AdminTable[ID],Q5Q6!N17)/W17,"")</f>
        <v/>
      </c>
      <c r="Y17" s="32"/>
      <c r="Z17" t="str">
        <f t="shared" si="9"/>
        <v>113</v>
      </c>
      <c r="AA17" t="str">
        <f>'Q4'!M19</f>
        <v/>
      </c>
      <c r="AB17" t="str">
        <f>IF(AA17="T",_xlfn.MINIFS(AdminTable[Admin Date],AdminTable[ID],Q5Q6!Z17,AdminTable[Med],$B$2),"")</f>
        <v/>
      </c>
      <c r="AC17" t="str">
        <f>IF(AA17="T",_xlfn.MINIFS(AdminTable[Admin Date],AdminTable[ID],Q5Q6!Z17,AdminTable[Med],$B$1),"")</f>
        <v/>
      </c>
      <c r="AE17" t="str">
        <f t="shared" si="10"/>
        <v/>
      </c>
      <c r="AF17" s="32" t="str">
        <f t="shared" si="11"/>
        <v/>
      </c>
      <c r="AG17" s="32" t="str">
        <f t="shared" si="12"/>
        <v/>
      </c>
      <c r="AH17" s="32" t="str">
        <f>IFERROR(SUMIFS(AdminTable[Units],AdminTable[Med],Q5Q6!$B$2,AdminTable[ID],Q5Q6!Z17)/AG17,"")</f>
        <v/>
      </c>
    </row>
    <row r="18" spans="2:34" x14ac:dyDescent="0.25">
      <c r="B18" t="str">
        <f>'Q4'!J20</f>
        <v>114</v>
      </c>
      <c r="C18" t="str">
        <f>'Q4'!K20</f>
        <v>T</v>
      </c>
      <c r="D18" s="30">
        <f>IF(C18="T",_xlfn.MINIFS(AdminTable[Admin Date],AdminTable[ID],Q5Q6!B18,AdminTable[Med],$B$2),"")</f>
        <v>41093</v>
      </c>
      <c r="E18" s="30">
        <f>IF(C18="T",_xlfn.MINIFS(AdminTable[Admin Date],AdminTable[ID],Q5Q6!B18,AdminTable[Med],$B$1),"")</f>
        <v>41166</v>
      </c>
      <c r="F18" s="30">
        <f>IF(C18="T",_xlfn.MAXIFS(AdminTable[Admin Date],AdminTable[ID],Q5Q6!B18,AdminTable[Med],$B$1),"")</f>
        <v>41228</v>
      </c>
      <c r="G18">
        <f t="shared" si="0"/>
        <v>73</v>
      </c>
      <c r="H18" s="32">
        <f t="shared" si="1"/>
        <v>10.428571428571429</v>
      </c>
      <c r="I18" s="32">
        <f t="shared" si="2"/>
        <v>2.4084460574067963</v>
      </c>
      <c r="J18" s="32">
        <f>IFERROR(SUMIFS(AdminTable[Units],AdminTable[Med],Q5Q6!$B$2,AdminTable[ID],Q5Q6!B18)/I18,"")</f>
        <v>46212.369863013701</v>
      </c>
      <c r="K18" s="32">
        <f t="shared" si="3"/>
        <v>2.0455295282085122</v>
      </c>
      <c r="L18" s="32">
        <f>IFERROR(SUMIFS(AdminTable[Units],AdminTable[Med],Q5Q6!$B$1,AdminTable[ID],Q5Q6!B18)/K18,"")</f>
        <v>11.732903225806451</v>
      </c>
      <c r="M18" s="32"/>
      <c r="N18" t="str">
        <f t="shared" si="4"/>
        <v>114</v>
      </c>
      <c r="O18" t="str">
        <f>'Q4'!L20</f>
        <v/>
      </c>
      <c r="P18" s="30" t="str">
        <f>IF(O18="T",_xlfn.MINIFS(AdminTable[Admin Date],AdminTable[ID],Q5Q6!N18,AdminTable[Med],$B$2),"")</f>
        <v/>
      </c>
      <c r="Q18" s="30" t="str">
        <f>IF(O18="T",_xlfn.MINIFS(AdminTable[Admin Date],AdminTable[ID],Q5Q6!N18,AdminTable[Med],$B$1),"")</f>
        <v/>
      </c>
      <c r="R18" s="30" t="str">
        <f>IF(O18="T",_xlfn.MAXIFS(AdminTable[Admin Date],AdminTable[ID],Q5Q6!N18,AdminTable[Med],$B$1),"")</f>
        <v/>
      </c>
      <c r="S18" t="str">
        <f t="shared" si="5"/>
        <v/>
      </c>
      <c r="T18" s="32" t="str">
        <f t="shared" si="6"/>
        <v/>
      </c>
      <c r="U18" s="32" t="str">
        <f t="shared" si="7"/>
        <v/>
      </c>
      <c r="V18" s="32" t="str">
        <f>IFERROR(SUMIFS(AdminTable[Units],AdminTable[Med],Q5Q6!$B$2,AdminTable[ID],Q5Q6!N18)/U18,"")</f>
        <v/>
      </c>
      <c r="W18" s="32" t="str">
        <f t="shared" si="8"/>
        <v/>
      </c>
      <c r="X18" s="32" t="str">
        <f>IFERROR(SUMIFS(AdminTable[Units],AdminTable[Med],Q5Q6!$B$1,AdminTable[ID],Q5Q6!N18)/W18,"")</f>
        <v/>
      </c>
      <c r="Y18" s="32"/>
      <c r="Z18" t="str">
        <f t="shared" si="9"/>
        <v>114</v>
      </c>
      <c r="AA18" t="str">
        <f>'Q4'!M20</f>
        <v/>
      </c>
      <c r="AB18" t="str">
        <f>IF(AA18="T",_xlfn.MINIFS(AdminTable[Admin Date],AdminTable[ID],Q5Q6!Z18,AdminTable[Med],$B$2),"")</f>
        <v/>
      </c>
      <c r="AC18" t="str">
        <f>IF(AA18="T",_xlfn.MINIFS(AdminTable[Admin Date],AdminTable[ID],Q5Q6!Z18,AdminTable[Med],$B$1),"")</f>
        <v/>
      </c>
      <c r="AE18" t="str">
        <f t="shared" si="10"/>
        <v/>
      </c>
      <c r="AF18" s="32" t="str">
        <f t="shared" si="11"/>
        <v/>
      </c>
      <c r="AG18" s="32" t="str">
        <f t="shared" si="12"/>
        <v/>
      </c>
      <c r="AH18" s="32" t="str">
        <f>IFERROR(SUMIFS(AdminTable[Units],AdminTable[Med],Q5Q6!$B$2,AdminTable[ID],Q5Q6!Z18)/AG18,"")</f>
        <v/>
      </c>
    </row>
    <row r="19" spans="2:34" x14ac:dyDescent="0.25">
      <c r="B19" t="str">
        <f>'Q4'!J21</f>
        <v>116</v>
      </c>
      <c r="C19" t="str">
        <f>'Q4'!K21</f>
        <v>T</v>
      </c>
      <c r="D19" s="30">
        <f>IF(C19="T",_xlfn.MINIFS(AdminTable[Admin Date],AdminTable[ID],Q5Q6!B19,AdminTable[Med],$B$2),"")</f>
        <v>41092</v>
      </c>
      <c r="E19" s="30">
        <f>IF(C19="T",_xlfn.MINIFS(AdminTable[Admin Date],AdminTable[ID],Q5Q6!B19,AdminTable[Med],$B$1),"")</f>
        <v>41164</v>
      </c>
      <c r="F19" s="30">
        <f>IF(C19="T",_xlfn.MAXIFS(AdminTable[Admin Date],AdminTable[ID],Q5Q6!B19,AdminTable[Med],$B$1),"")</f>
        <v>41227</v>
      </c>
      <c r="G19">
        <f t="shared" si="0"/>
        <v>72</v>
      </c>
      <c r="H19" s="32">
        <f t="shared" si="1"/>
        <v>10.285714285714286</v>
      </c>
      <c r="I19" s="32">
        <f t="shared" si="2"/>
        <v>2.3754536456614979</v>
      </c>
      <c r="J19" s="32">
        <f>IFERROR(SUMIFS(AdminTable[Units],AdminTable[Med],Q5Q6!$B$2,AdminTable[ID],Q5Q6!B19)/I19,"")</f>
        <v>24458.486111111109</v>
      </c>
      <c r="K19" s="32">
        <f t="shared" si="3"/>
        <v>2.0785219399538106</v>
      </c>
      <c r="L19" s="32">
        <f>IFERROR(SUMIFS(AdminTable[Units],AdminTable[Med],Q5Q6!$B$1,AdminTable[ID],Q5Q6!B19)/K19,"")</f>
        <v>6.2544444444444443</v>
      </c>
      <c r="M19" s="32"/>
      <c r="N19" t="str">
        <f t="shared" si="4"/>
        <v>116</v>
      </c>
      <c r="O19" t="str">
        <f>'Q4'!L21</f>
        <v/>
      </c>
      <c r="P19" s="30" t="str">
        <f>IF(O19="T",_xlfn.MINIFS(AdminTable[Admin Date],AdminTable[ID],Q5Q6!N19,AdminTable[Med],$B$2),"")</f>
        <v/>
      </c>
      <c r="Q19" s="30" t="str">
        <f>IF(O19="T",_xlfn.MINIFS(AdminTable[Admin Date],AdminTable[ID],Q5Q6!N19,AdminTable[Med],$B$1),"")</f>
        <v/>
      </c>
      <c r="R19" s="30" t="str">
        <f>IF(O19="T",_xlfn.MAXIFS(AdminTable[Admin Date],AdminTable[ID],Q5Q6!N19,AdminTable[Med],$B$1),"")</f>
        <v/>
      </c>
      <c r="S19" t="str">
        <f t="shared" si="5"/>
        <v/>
      </c>
      <c r="T19" s="32" t="str">
        <f t="shared" si="6"/>
        <v/>
      </c>
      <c r="U19" s="32" t="str">
        <f t="shared" si="7"/>
        <v/>
      </c>
      <c r="V19" s="32" t="str">
        <f>IFERROR(SUMIFS(AdminTable[Units],AdminTable[Med],Q5Q6!$B$2,AdminTable[ID],Q5Q6!N19)/U19,"")</f>
        <v/>
      </c>
      <c r="W19" s="32" t="str">
        <f t="shared" si="8"/>
        <v/>
      </c>
      <c r="X19" s="32" t="str">
        <f>IFERROR(SUMIFS(AdminTable[Units],AdminTable[Med],Q5Q6!$B$1,AdminTable[ID],Q5Q6!N19)/W19,"")</f>
        <v/>
      </c>
      <c r="Y19" s="32"/>
      <c r="Z19" t="str">
        <f t="shared" si="9"/>
        <v>116</v>
      </c>
      <c r="AA19" t="str">
        <f>'Q4'!M21</f>
        <v/>
      </c>
      <c r="AB19" t="str">
        <f>IF(AA19="T",_xlfn.MINIFS(AdminTable[Admin Date],AdminTable[ID],Q5Q6!Z19,AdminTable[Med],$B$2),"")</f>
        <v/>
      </c>
      <c r="AC19" t="str">
        <f>IF(AA19="T",_xlfn.MINIFS(AdminTable[Admin Date],AdminTable[ID],Q5Q6!Z19,AdminTable[Med],$B$1),"")</f>
        <v/>
      </c>
      <c r="AE19" t="str">
        <f t="shared" si="10"/>
        <v/>
      </c>
      <c r="AF19" s="32" t="str">
        <f t="shared" si="11"/>
        <v/>
      </c>
      <c r="AG19" s="32" t="str">
        <f t="shared" si="12"/>
        <v/>
      </c>
      <c r="AH19" s="32" t="str">
        <f>IFERROR(SUMIFS(AdminTable[Units],AdminTable[Med],Q5Q6!$B$2,AdminTable[ID],Q5Q6!Z19)/AG19,"")</f>
        <v/>
      </c>
    </row>
    <row r="20" spans="2:34" x14ac:dyDescent="0.25">
      <c r="B20" t="str">
        <f>'Q4'!J22</f>
        <v>117</v>
      </c>
      <c r="C20" t="str">
        <f>'Q4'!K22</f>
        <v>T</v>
      </c>
      <c r="D20" s="30">
        <f>IF(C20="T",_xlfn.MINIFS(AdminTable[Admin Date],AdminTable[ID],Q5Q6!B20,AdminTable[Med],$B$2),"")</f>
        <v>41092</v>
      </c>
      <c r="E20" s="30">
        <f>IF(C20="T",_xlfn.MINIFS(AdminTable[Admin Date],AdminTable[ID],Q5Q6!B20,AdminTable[Med],$B$1),"")</f>
        <v>41164</v>
      </c>
      <c r="F20" s="30">
        <f>IF(C20="T",_xlfn.MAXIFS(AdminTable[Admin Date],AdminTable[ID],Q5Q6!B20,AdminTable[Med],$B$1),"")</f>
        <v>41241</v>
      </c>
      <c r="G20">
        <f t="shared" si="0"/>
        <v>72</v>
      </c>
      <c r="H20" s="32">
        <f t="shared" si="1"/>
        <v>10.285714285714286</v>
      </c>
      <c r="I20" s="32">
        <f t="shared" si="2"/>
        <v>2.3754536456614979</v>
      </c>
      <c r="J20" s="32">
        <f>IFERROR(SUMIFS(AdminTable[Units],AdminTable[Med],Q5Q6!$B$2,AdminTable[ID],Q5Q6!B20)/I20,"")</f>
        <v>180723.375</v>
      </c>
      <c r="K20" s="32">
        <f t="shared" si="3"/>
        <v>2.5404157043879909</v>
      </c>
      <c r="L20" s="32">
        <f>IFERROR(SUMIFS(AdminTable[Units],AdminTable[Med],Q5Q6!$B$1,AdminTable[ID],Q5Q6!B20)/K20,"")</f>
        <v>9.0536363636363628</v>
      </c>
      <c r="M20" s="32"/>
      <c r="N20" t="str">
        <f t="shared" si="4"/>
        <v>117</v>
      </c>
      <c r="O20" t="str">
        <f>'Q4'!L22</f>
        <v/>
      </c>
      <c r="P20" s="30" t="str">
        <f>IF(O20="T",_xlfn.MINIFS(AdminTable[Admin Date],AdminTable[ID],Q5Q6!N20,AdminTable[Med],$B$2),"")</f>
        <v/>
      </c>
      <c r="Q20" s="30" t="str">
        <f>IF(O20="T",_xlfn.MINIFS(AdminTable[Admin Date],AdminTable[ID],Q5Q6!N20,AdminTable[Med],$B$1),"")</f>
        <v/>
      </c>
      <c r="R20" s="30" t="str">
        <f>IF(O20="T",_xlfn.MAXIFS(AdminTable[Admin Date],AdminTable[ID],Q5Q6!N20,AdminTable[Med],$B$1),"")</f>
        <v/>
      </c>
      <c r="S20" t="str">
        <f t="shared" si="5"/>
        <v/>
      </c>
      <c r="T20" s="32" t="str">
        <f t="shared" si="6"/>
        <v/>
      </c>
      <c r="U20" s="32" t="str">
        <f t="shared" si="7"/>
        <v/>
      </c>
      <c r="V20" s="32" t="str">
        <f>IFERROR(SUMIFS(AdminTable[Units],AdminTable[Med],Q5Q6!$B$2,AdminTable[ID],Q5Q6!N20)/U20,"")</f>
        <v/>
      </c>
      <c r="W20" s="32" t="str">
        <f t="shared" si="8"/>
        <v/>
      </c>
      <c r="X20" s="32" t="str">
        <f>IFERROR(SUMIFS(AdminTable[Units],AdminTable[Med],Q5Q6!$B$1,AdminTable[ID],Q5Q6!N20)/W20,"")</f>
        <v/>
      </c>
      <c r="Y20" s="32"/>
      <c r="Z20" t="str">
        <f t="shared" si="9"/>
        <v>117</v>
      </c>
      <c r="AA20" t="str">
        <f>'Q4'!M22</f>
        <v/>
      </c>
      <c r="AB20" t="str">
        <f>IF(AA20="T",_xlfn.MINIFS(AdminTable[Admin Date],AdminTable[ID],Q5Q6!Z20,AdminTable[Med],$B$2),"")</f>
        <v/>
      </c>
      <c r="AC20" t="str">
        <f>IF(AA20="T",_xlfn.MINIFS(AdminTable[Admin Date],AdminTable[ID],Q5Q6!Z20,AdminTable[Med],$B$1),"")</f>
        <v/>
      </c>
      <c r="AE20" t="str">
        <f t="shared" si="10"/>
        <v/>
      </c>
      <c r="AF20" s="32" t="str">
        <f t="shared" si="11"/>
        <v/>
      </c>
      <c r="AG20" s="32" t="str">
        <f t="shared" si="12"/>
        <v/>
      </c>
      <c r="AH20" s="32" t="str">
        <f>IFERROR(SUMIFS(AdminTable[Units],AdminTable[Med],Q5Q6!$B$2,AdminTable[ID],Q5Q6!Z20)/AG20,"")</f>
        <v/>
      </c>
    </row>
    <row r="21" spans="2:34" x14ac:dyDescent="0.25">
      <c r="B21" t="str">
        <f>'Q4'!J23</f>
        <v>118</v>
      </c>
      <c r="C21" t="str">
        <f>'Q4'!K23</f>
        <v>T</v>
      </c>
      <c r="D21" s="30">
        <f>IF(C21="T",_xlfn.MINIFS(AdminTable[Admin Date],AdminTable[ID],Q5Q6!B21,AdminTable[Med],$B$2),"")</f>
        <v>41093</v>
      </c>
      <c r="E21" s="30">
        <f>IF(C21="T",_xlfn.MINIFS(AdminTable[Admin Date],AdminTable[ID],Q5Q6!B21,AdminTable[Med],$B$1),"")</f>
        <v>41165</v>
      </c>
      <c r="F21" s="30">
        <f>IF(C21="T",_xlfn.MAXIFS(AdminTable[Admin Date],AdminTable[ID],Q5Q6!B21,AdminTable[Med],$B$1),"")</f>
        <v>41165</v>
      </c>
      <c r="G21">
        <f t="shared" si="0"/>
        <v>72</v>
      </c>
      <c r="H21" s="32">
        <f t="shared" si="1"/>
        <v>10.285714285714286</v>
      </c>
      <c r="I21" s="32">
        <f t="shared" si="2"/>
        <v>2.3754536456614979</v>
      </c>
      <c r="J21" s="32">
        <f>IFERROR(SUMIFS(AdminTable[Units],AdminTable[Med],Q5Q6!$B$2,AdminTable[ID],Q5Q6!B21)/I21,"")</f>
        <v>6230.3888888888887</v>
      </c>
      <c r="K21" s="32">
        <f t="shared" si="3"/>
        <v>0</v>
      </c>
      <c r="L21" s="32" t="str">
        <f>IFERROR(SUMIFS(AdminTable[Units],AdminTable[Med],Q5Q6!$B$1,AdminTable[ID],Q5Q6!B21)/K21,"")</f>
        <v/>
      </c>
      <c r="M21" s="32"/>
      <c r="N21" t="str">
        <f t="shared" si="4"/>
        <v>118</v>
      </c>
      <c r="O21" t="str">
        <f>'Q4'!L23</f>
        <v/>
      </c>
      <c r="P21" s="30" t="str">
        <f>IF(O21="T",_xlfn.MINIFS(AdminTable[Admin Date],AdminTable[ID],Q5Q6!N21,AdminTable[Med],$B$2),"")</f>
        <v/>
      </c>
      <c r="Q21" s="30" t="str">
        <f>IF(O21="T",_xlfn.MINIFS(AdminTable[Admin Date],AdminTable[ID],Q5Q6!N21,AdminTable[Med],$B$1),"")</f>
        <v/>
      </c>
      <c r="R21" s="30" t="str">
        <f>IF(O21="T",_xlfn.MAXIFS(AdminTable[Admin Date],AdminTable[ID],Q5Q6!N21,AdminTable[Med],$B$1),"")</f>
        <v/>
      </c>
      <c r="S21" t="str">
        <f t="shared" si="5"/>
        <v/>
      </c>
      <c r="T21" s="32" t="str">
        <f t="shared" si="6"/>
        <v/>
      </c>
      <c r="U21" s="32" t="str">
        <f t="shared" si="7"/>
        <v/>
      </c>
      <c r="V21" s="32" t="str">
        <f>IFERROR(SUMIFS(AdminTable[Units],AdminTable[Med],Q5Q6!$B$2,AdminTable[ID],Q5Q6!N21)/U21,"")</f>
        <v/>
      </c>
      <c r="W21" s="32" t="str">
        <f t="shared" si="8"/>
        <v/>
      </c>
      <c r="X21" s="32" t="str">
        <f>IFERROR(SUMIFS(AdminTable[Units],AdminTable[Med],Q5Q6!$B$1,AdminTable[ID],Q5Q6!N21)/W21,"")</f>
        <v/>
      </c>
      <c r="Y21" s="32"/>
      <c r="Z21" t="str">
        <f t="shared" si="9"/>
        <v>118</v>
      </c>
      <c r="AA21" t="str">
        <f>'Q4'!M23</f>
        <v/>
      </c>
      <c r="AB21" t="str">
        <f>IF(AA21="T",_xlfn.MINIFS(AdminTable[Admin Date],AdminTable[ID],Q5Q6!Z21,AdminTable[Med],$B$2),"")</f>
        <v/>
      </c>
      <c r="AC21" t="str">
        <f>IF(AA21="T",_xlfn.MINIFS(AdminTable[Admin Date],AdminTable[ID],Q5Q6!Z21,AdminTable[Med],$B$1),"")</f>
        <v/>
      </c>
      <c r="AE21" t="str">
        <f t="shared" si="10"/>
        <v/>
      </c>
      <c r="AF21" s="32" t="str">
        <f t="shared" si="11"/>
        <v/>
      </c>
      <c r="AG21" s="32" t="str">
        <f t="shared" si="12"/>
        <v/>
      </c>
      <c r="AH21" s="32" t="str">
        <f>IFERROR(SUMIFS(AdminTable[Units],AdminTable[Med],Q5Q6!$B$2,AdminTable[ID],Q5Q6!Z21)/AG21,"")</f>
        <v/>
      </c>
    </row>
    <row r="22" spans="2:34" x14ac:dyDescent="0.25">
      <c r="B22" t="str">
        <f>'Q4'!J24</f>
        <v>119</v>
      </c>
      <c r="C22" t="str">
        <f>'Q4'!K24</f>
        <v>T</v>
      </c>
      <c r="D22" s="30">
        <f>IF(C22="T",_xlfn.MINIFS(AdminTable[Admin Date],AdminTable[ID],Q5Q6!B22,AdminTable[Med],$B$2),"")</f>
        <v>41093</v>
      </c>
      <c r="E22" s="30">
        <f>IF(C22="T",_xlfn.MINIFS(AdminTable[Admin Date],AdminTable[ID],Q5Q6!B22,AdminTable[Med],$B$1),"")</f>
        <v>41165</v>
      </c>
      <c r="F22" s="30">
        <f>IF(C22="T",_xlfn.MAXIFS(AdminTable[Admin Date],AdminTable[ID],Q5Q6!B22,AdminTable[Med],$B$1),"")</f>
        <v>41242</v>
      </c>
      <c r="G22">
        <f t="shared" si="0"/>
        <v>72</v>
      </c>
      <c r="H22" s="32">
        <f t="shared" si="1"/>
        <v>10.285714285714286</v>
      </c>
      <c r="I22" s="32">
        <f t="shared" si="2"/>
        <v>2.3754536456614979</v>
      </c>
      <c r="J22" s="32">
        <f>IFERROR(SUMIFS(AdminTable[Units],AdminTable[Med],Q5Q6!$B$2,AdminTable[ID],Q5Q6!B22)/I22,"")</f>
        <v>34898.597222222219</v>
      </c>
      <c r="K22" s="32">
        <f t="shared" si="3"/>
        <v>2.5404157043879909</v>
      </c>
      <c r="L22" s="32">
        <f>IFERROR(SUMIFS(AdminTable[Units],AdminTable[Med],Q5Q6!$B$1,AdminTable[ID],Q5Q6!B22)/K22,"")</f>
        <v>7.8727272727272721</v>
      </c>
      <c r="M22" s="32"/>
      <c r="N22" t="str">
        <f t="shared" si="4"/>
        <v>119</v>
      </c>
      <c r="O22" t="str">
        <f>'Q4'!L24</f>
        <v/>
      </c>
      <c r="P22" s="30" t="str">
        <f>IF(O22="T",_xlfn.MINIFS(AdminTable[Admin Date],AdminTable[ID],Q5Q6!N22,AdminTable[Med],$B$2),"")</f>
        <v/>
      </c>
      <c r="Q22" s="30" t="str">
        <f>IF(O22="T",_xlfn.MINIFS(AdminTable[Admin Date],AdminTable[ID],Q5Q6!N22,AdminTable[Med],$B$1),"")</f>
        <v/>
      </c>
      <c r="R22" s="30" t="str">
        <f>IF(O22="T",_xlfn.MAXIFS(AdminTable[Admin Date],AdminTable[ID],Q5Q6!N22,AdminTable[Med],$B$1),"")</f>
        <v/>
      </c>
      <c r="S22" t="str">
        <f t="shared" si="5"/>
        <v/>
      </c>
      <c r="T22" s="32" t="str">
        <f t="shared" si="6"/>
        <v/>
      </c>
      <c r="U22" s="32" t="str">
        <f t="shared" si="7"/>
        <v/>
      </c>
      <c r="V22" s="32" t="str">
        <f>IFERROR(SUMIFS(AdminTable[Units],AdminTable[Med],Q5Q6!$B$2,AdminTable[ID],Q5Q6!N22)/U22,"")</f>
        <v/>
      </c>
      <c r="W22" s="32" t="str">
        <f t="shared" si="8"/>
        <v/>
      </c>
      <c r="X22" s="32" t="str">
        <f>IFERROR(SUMIFS(AdminTable[Units],AdminTable[Med],Q5Q6!$B$1,AdminTable[ID],Q5Q6!N22)/W22,"")</f>
        <v/>
      </c>
      <c r="Y22" s="32"/>
      <c r="Z22" t="str">
        <f t="shared" si="9"/>
        <v>119</v>
      </c>
      <c r="AA22" t="str">
        <f>'Q4'!M24</f>
        <v/>
      </c>
      <c r="AB22" t="str">
        <f>IF(AA22="T",_xlfn.MINIFS(AdminTable[Admin Date],AdminTable[ID],Q5Q6!Z22,AdminTable[Med],$B$2),"")</f>
        <v/>
      </c>
      <c r="AC22" t="str">
        <f>IF(AA22="T",_xlfn.MINIFS(AdminTable[Admin Date],AdminTable[ID],Q5Q6!Z22,AdminTable[Med],$B$1),"")</f>
        <v/>
      </c>
      <c r="AE22" t="str">
        <f t="shared" si="10"/>
        <v/>
      </c>
      <c r="AF22" s="32" t="str">
        <f t="shared" si="11"/>
        <v/>
      </c>
      <c r="AG22" s="32" t="str">
        <f t="shared" si="12"/>
        <v/>
      </c>
      <c r="AH22" s="32" t="str">
        <f>IFERROR(SUMIFS(AdminTable[Units],AdminTable[Med],Q5Q6!$B$2,AdminTable[ID],Q5Q6!Z22)/AG22,"")</f>
        <v/>
      </c>
    </row>
    <row r="23" spans="2:34" x14ac:dyDescent="0.25">
      <c r="B23" t="str">
        <f>'Q4'!J25</f>
        <v>12</v>
      </c>
      <c r="C23" t="str">
        <f>'Q4'!K25</f>
        <v>T</v>
      </c>
      <c r="D23" s="30">
        <f>IF(C23="T",_xlfn.MINIFS(AdminTable[Admin Date],AdminTable[ID],Q5Q6!B23,AdminTable[Med],$B$2),"")</f>
        <v>41092</v>
      </c>
      <c r="E23" s="30">
        <f>IF(C23="T",_xlfn.MINIFS(AdminTable[Admin Date],AdminTable[ID],Q5Q6!B23,AdminTable[Med],$B$1),"")</f>
        <v>41164</v>
      </c>
      <c r="F23" s="30">
        <f>IF(C23="T",_xlfn.MAXIFS(AdminTable[Admin Date],AdminTable[ID],Q5Q6!B23,AdminTable[Med],$B$1),"")</f>
        <v>41192</v>
      </c>
      <c r="G23">
        <f t="shared" si="0"/>
        <v>72</v>
      </c>
      <c r="H23" s="32">
        <f t="shared" si="1"/>
        <v>10.285714285714286</v>
      </c>
      <c r="I23" s="32">
        <f t="shared" si="2"/>
        <v>2.3754536456614979</v>
      </c>
      <c r="J23" s="32">
        <f>IFERROR(SUMIFS(AdminTable[Units],AdminTable[Med],Q5Q6!$B$2,AdminTable[ID],Q5Q6!B23)/I23,"")</f>
        <v>37213.944444444445</v>
      </c>
      <c r="K23" s="32">
        <f t="shared" si="3"/>
        <v>0.92378752886836024</v>
      </c>
      <c r="L23" s="32">
        <f>IFERROR(SUMIFS(AdminTable[Units],AdminTable[Med],Q5Q6!$B$1,AdminTable[ID],Q5Q6!B23)/K23,"")</f>
        <v>21.650000000000002</v>
      </c>
      <c r="M23" s="32"/>
      <c r="N23" t="str">
        <f t="shared" si="4"/>
        <v>12</v>
      </c>
      <c r="O23" t="str">
        <f>'Q4'!L25</f>
        <v/>
      </c>
      <c r="P23" s="30" t="str">
        <f>IF(O23="T",_xlfn.MINIFS(AdminTable[Admin Date],AdminTable[ID],Q5Q6!N23,AdminTable[Med],$B$2),"")</f>
        <v/>
      </c>
      <c r="Q23" s="30" t="str">
        <f>IF(O23="T",_xlfn.MINIFS(AdminTable[Admin Date],AdminTable[ID],Q5Q6!N23,AdminTable[Med],$B$1),"")</f>
        <v/>
      </c>
      <c r="R23" s="30" t="str">
        <f>IF(O23="T",_xlfn.MAXIFS(AdminTable[Admin Date],AdminTable[ID],Q5Q6!N23,AdminTable[Med],$B$1),"")</f>
        <v/>
      </c>
      <c r="S23" t="str">
        <f t="shared" si="5"/>
        <v/>
      </c>
      <c r="T23" s="32" t="str">
        <f t="shared" si="6"/>
        <v/>
      </c>
      <c r="U23" s="32" t="str">
        <f t="shared" si="7"/>
        <v/>
      </c>
      <c r="V23" s="32" t="str">
        <f>IFERROR(SUMIFS(AdminTable[Units],AdminTable[Med],Q5Q6!$B$2,AdminTable[ID],Q5Q6!N23)/U23,"")</f>
        <v/>
      </c>
      <c r="W23" s="32" t="str">
        <f t="shared" si="8"/>
        <v/>
      </c>
      <c r="X23" s="32" t="str">
        <f>IFERROR(SUMIFS(AdminTable[Units],AdminTable[Med],Q5Q6!$B$1,AdminTable[ID],Q5Q6!N23)/W23,"")</f>
        <v/>
      </c>
      <c r="Y23" s="32"/>
      <c r="Z23" t="str">
        <f t="shared" si="9"/>
        <v>12</v>
      </c>
      <c r="AA23" t="str">
        <f>'Q4'!M25</f>
        <v/>
      </c>
      <c r="AB23" t="str">
        <f>IF(AA23="T",_xlfn.MINIFS(AdminTable[Admin Date],AdminTable[ID],Q5Q6!Z23,AdminTable[Med],$B$2),"")</f>
        <v/>
      </c>
      <c r="AC23" t="str">
        <f>IF(AA23="T",_xlfn.MINIFS(AdminTable[Admin Date],AdminTable[ID],Q5Q6!Z23,AdminTable[Med],$B$1),"")</f>
        <v/>
      </c>
      <c r="AE23" t="str">
        <f t="shared" si="10"/>
        <v/>
      </c>
      <c r="AF23" s="32" t="str">
        <f t="shared" si="11"/>
        <v/>
      </c>
      <c r="AG23" s="32" t="str">
        <f t="shared" si="12"/>
        <v/>
      </c>
      <c r="AH23" s="32" t="str">
        <f>IFERROR(SUMIFS(AdminTable[Units],AdminTable[Med],Q5Q6!$B$2,AdminTable[ID],Q5Q6!Z23)/AG23,"")</f>
        <v/>
      </c>
    </row>
    <row r="24" spans="2:34" x14ac:dyDescent="0.25">
      <c r="B24" t="str">
        <f>'Q4'!J26</f>
        <v>120</v>
      </c>
      <c r="C24" t="str">
        <f>'Q4'!K26</f>
        <v/>
      </c>
      <c r="D24" s="30" t="str">
        <f>IF(C24="T",_xlfn.MINIFS(AdminTable[Admin Date],AdminTable[ID],Q5Q6!B24,AdminTable[Med],$B$2),"")</f>
        <v/>
      </c>
      <c r="E24" s="30" t="str">
        <f>IF(C24="T",_xlfn.MINIFS(AdminTable[Admin Date],AdminTable[ID],Q5Q6!B24,AdminTable[Med],$B$1),"")</f>
        <v/>
      </c>
      <c r="F24" s="30" t="str">
        <f>IF(C24="T",_xlfn.MAXIFS(AdminTable[Admin Date],AdminTable[ID],Q5Q6!B24,AdminTable[Med],$B$1),"")</f>
        <v/>
      </c>
      <c r="G24" t="str">
        <f t="shared" si="0"/>
        <v/>
      </c>
      <c r="H24" s="32" t="str">
        <f t="shared" si="1"/>
        <v/>
      </c>
      <c r="I24" s="32" t="str">
        <f t="shared" si="2"/>
        <v/>
      </c>
      <c r="J24" s="32" t="str">
        <f>IFERROR(SUMIFS(AdminTable[Units],AdminTable[Med],Q5Q6!$B$2,AdminTable[ID],Q5Q6!B24)/I24,"")</f>
        <v/>
      </c>
      <c r="K24" s="32" t="str">
        <f t="shared" si="3"/>
        <v/>
      </c>
      <c r="L24" s="32" t="str">
        <f>IFERROR(SUMIFS(AdminTable[Units],AdminTable[Med],Q5Q6!$B$1,AdminTable[ID],Q5Q6!B24)/K24,"")</f>
        <v/>
      </c>
      <c r="M24" s="32"/>
      <c r="N24" t="str">
        <f t="shared" si="4"/>
        <v>120</v>
      </c>
      <c r="O24" t="str">
        <f>'Q4'!L26</f>
        <v/>
      </c>
      <c r="P24" s="30" t="str">
        <f>IF(O24="T",_xlfn.MINIFS(AdminTable[Admin Date],AdminTable[ID],Q5Q6!N24,AdminTable[Med],$B$2),"")</f>
        <v/>
      </c>
      <c r="Q24" s="30" t="str">
        <f>IF(O24="T",_xlfn.MINIFS(AdminTable[Admin Date],AdminTable[ID],Q5Q6!N24,AdminTable[Med],$B$1),"")</f>
        <v/>
      </c>
      <c r="R24" s="30" t="str">
        <f>IF(O24="T",_xlfn.MAXIFS(AdminTable[Admin Date],AdminTable[ID],Q5Q6!N24,AdminTable[Med],$B$1),"")</f>
        <v/>
      </c>
      <c r="S24" t="str">
        <f t="shared" si="5"/>
        <v/>
      </c>
      <c r="T24" s="32" t="str">
        <f t="shared" si="6"/>
        <v/>
      </c>
      <c r="U24" s="32" t="str">
        <f t="shared" si="7"/>
        <v/>
      </c>
      <c r="V24" s="32" t="str">
        <f>IFERROR(SUMIFS(AdminTable[Units],AdminTable[Med],Q5Q6!$B$2,AdminTable[ID],Q5Q6!N24)/U24,"")</f>
        <v/>
      </c>
      <c r="W24" s="32" t="str">
        <f t="shared" si="8"/>
        <v/>
      </c>
      <c r="X24" s="32" t="str">
        <f>IFERROR(SUMIFS(AdminTable[Units],AdminTable[Med],Q5Q6!$B$1,AdminTable[ID],Q5Q6!N24)/W24,"")</f>
        <v/>
      </c>
      <c r="Y24" s="32"/>
      <c r="Z24" t="str">
        <f t="shared" si="9"/>
        <v>120</v>
      </c>
      <c r="AA24" t="str">
        <f>'Q4'!M26</f>
        <v/>
      </c>
      <c r="AB24" t="str">
        <f>IF(AA24="T",_xlfn.MINIFS(AdminTable[Admin Date],AdminTable[ID],Q5Q6!Z24,AdminTable[Med],$B$2),"")</f>
        <v/>
      </c>
      <c r="AC24" t="str">
        <f>IF(AA24="T",_xlfn.MINIFS(AdminTable[Admin Date],AdminTable[ID],Q5Q6!Z24,AdminTable[Med],$B$1),"")</f>
        <v/>
      </c>
      <c r="AE24" t="str">
        <f t="shared" si="10"/>
        <v/>
      </c>
      <c r="AF24" s="32" t="str">
        <f t="shared" si="11"/>
        <v/>
      </c>
      <c r="AG24" s="32" t="str">
        <f t="shared" si="12"/>
        <v/>
      </c>
      <c r="AH24" s="32" t="str">
        <f>IFERROR(SUMIFS(AdminTable[Units],AdminTable[Med],Q5Q6!$B$2,AdminTable[ID],Q5Q6!Z24)/AG24,"")</f>
        <v/>
      </c>
    </row>
    <row r="25" spans="2:34" x14ac:dyDescent="0.25">
      <c r="B25" t="str">
        <f>'Q4'!J27</f>
        <v>121</v>
      </c>
      <c r="C25" t="str">
        <f>'Q4'!K27</f>
        <v/>
      </c>
      <c r="D25" s="30" t="str">
        <f>IF(C25="T",_xlfn.MINIFS(AdminTable[Admin Date],AdminTable[ID],Q5Q6!B25,AdminTable[Med],$B$2),"")</f>
        <v/>
      </c>
      <c r="E25" s="30" t="str">
        <f>IF(C25="T",_xlfn.MINIFS(AdminTable[Admin Date],AdminTable[ID],Q5Q6!B25,AdminTable[Med],$B$1),"")</f>
        <v/>
      </c>
      <c r="F25" s="30" t="str">
        <f>IF(C25="T",_xlfn.MAXIFS(AdminTable[Admin Date],AdminTable[ID],Q5Q6!B25,AdminTable[Med],$B$1),"")</f>
        <v/>
      </c>
      <c r="G25" t="str">
        <f t="shared" si="0"/>
        <v/>
      </c>
      <c r="H25" s="32" t="str">
        <f t="shared" si="1"/>
        <v/>
      </c>
      <c r="I25" s="32" t="str">
        <f t="shared" si="2"/>
        <v/>
      </c>
      <c r="J25" s="32" t="str">
        <f>IFERROR(SUMIFS(AdminTable[Units],AdminTable[Med],Q5Q6!$B$2,AdminTable[ID],Q5Q6!B25)/I25,"")</f>
        <v/>
      </c>
      <c r="K25" s="32" t="str">
        <f t="shared" si="3"/>
        <v/>
      </c>
      <c r="L25" s="32" t="str">
        <f>IFERROR(SUMIFS(AdminTable[Units],AdminTable[Med],Q5Q6!$B$1,AdminTable[ID],Q5Q6!B25)/K25,"")</f>
        <v/>
      </c>
      <c r="M25" s="32"/>
      <c r="N25" t="str">
        <f t="shared" si="4"/>
        <v>121</v>
      </c>
      <c r="O25" t="str">
        <f>'Q4'!L27</f>
        <v/>
      </c>
      <c r="P25" s="30" t="str">
        <f>IF(O25="T",_xlfn.MINIFS(AdminTable[Admin Date],AdminTable[ID],Q5Q6!N25,AdminTable[Med],$B$2),"")</f>
        <v/>
      </c>
      <c r="Q25" s="30" t="str">
        <f>IF(O25="T",_xlfn.MINIFS(AdminTable[Admin Date],AdminTable[ID],Q5Q6!N25,AdminTable[Med],$B$1),"")</f>
        <v/>
      </c>
      <c r="R25" s="30" t="str">
        <f>IF(O25="T",_xlfn.MAXIFS(AdminTable[Admin Date],AdminTable[ID],Q5Q6!N25,AdminTable[Med],$B$1),"")</f>
        <v/>
      </c>
      <c r="S25" t="str">
        <f t="shared" si="5"/>
        <v/>
      </c>
      <c r="T25" s="32" t="str">
        <f t="shared" si="6"/>
        <v/>
      </c>
      <c r="U25" s="32" t="str">
        <f t="shared" si="7"/>
        <v/>
      </c>
      <c r="V25" s="32" t="str">
        <f>IFERROR(SUMIFS(AdminTable[Units],AdminTable[Med],Q5Q6!$B$2,AdminTable[ID],Q5Q6!N25)/U25,"")</f>
        <v/>
      </c>
      <c r="W25" s="32" t="str">
        <f t="shared" si="8"/>
        <v/>
      </c>
      <c r="X25" s="32" t="str">
        <f>IFERROR(SUMIFS(AdminTable[Units],AdminTable[Med],Q5Q6!$B$1,AdminTable[ID],Q5Q6!N25)/W25,"")</f>
        <v/>
      </c>
      <c r="Y25" s="32"/>
      <c r="Z25" t="str">
        <f t="shared" si="9"/>
        <v>121</v>
      </c>
      <c r="AA25" t="str">
        <f>'Q4'!M27</f>
        <v/>
      </c>
      <c r="AB25" t="str">
        <f>IF(AA25="T",_xlfn.MINIFS(AdminTable[Admin Date],AdminTable[ID],Q5Q6!Z25,AdminTable[Med],$B$2),"")</f>
        <v/>
      </c>
      <c r="AC25" t="str">
        <f>IF(AA25="T",_xlfn.MINIFS(AdminTable[Admin Date],AdminTable[ID],Q5Q6!Z25,AdminTable[Med],$B$1),"")</f>
        <v/>
      </c>
      <c r="AE25" t="str">
        <f t="shared" si="10"/>
        <v/>
      </c>
      <c r="AF25" s="32" t="str">
        <f t="shared" si="11"/>
        <v/>
      </c>
      <c r="AG25" s="32" t="str">
        <f t="shared" si="12"/>
        <v/>
      </c>
      <c r="AH25" s="32" t="str">
        <f>IFERROR(SUMIFS(AdminTable[Units],AdminTable[Med],Q5Q6!$B$2,AdminTable[ID],Q5Q6!Z25)/AG25,"")</f>
        <v/>
      </c>
    </row>
    <row r="26" spans="2:34" x14ac:dyDescent="0.25">
      <c r="B26" t="str">
        <f>'Q4'!J28</f>
        <v>122</v>
      </c>
      <c r="C26" t="str">
        <f>'Q4'!K28</f>
        <v>T</v>
      </c>
      <c r="D26" s="30">
        <f>IF(C26="T",_xlfn.MINIFS(AdminTable[Admin Date],AdminTable[ID],Q5Q6!B26,AdminTable[Med],$B$2),"")</f>
        <v>41101</v>
      </c>
      <c r="E26" s="30">
        <f>IF(C26="T",_xlfn.MINIFS(AdminTable[Admin Date],AdminTable[ID],Q5Q6!B26,AdminTable[Med],$B$1),"")</f>
        <v>41164</v>
      </c>
      <c r="F26" s="30">
        <f>IF(C26="T",_xlfn.MAXIFS(AdminTable[Admin Date],AdminTable[ID],Q5Q6!B26,AdminTable[Med],$B$1),"")</f>
        <v>41227</v>
      </c>
      <c r="G26">
        <f t="shared" si="0"/>
        <v>63</v>
      </c>
      <c r="H26" s="32">
        <f t="shared" si="1"/>
        <v>9</v>
      </c>
      <c r="I26" s="32">
        <f t="shared" si="2"/>
        <v>2.0785219399538106</v>
      </c>
      <c r="J26" s="32">
        <f>IFERROR(SUMIFS(AdminTable[Units],AdminTable[Med],Q5Q6!$B$2,AdminTable[ID],Q5Q6!B26)/I26,"")</f>
        <v>104882.22222222222</v>
      </c>
      <c r="K26" s="32">
        <f t="shared" si="3"/>
        <v>2.0785219399538106</v>
      </c>
      <c r="L26" s="32">
        <f>IFERROR(SUMIFS(AdminTable[Units],AdminTable[Med],Q5Q6!$B$1,AdminTable[ID],Q5Q6!B26)/K26,"")</f>
        <v>8.1788888888888884</v>
      </c>
      <c r="M26" s="32"/>
      <c r="N26" t="str">
        <f t="shared" si="4"/>
        <v>122</v>
      </c>
      <c r="O26" t="str">
        <f>'Q4'!L28</f>
        <v/>
      </c>
      <c r="P26" s="30" t="str">
        <f>IF(O26="T",_xlfn.MINIFS(AdminTable[Admin Date],AdminTable[ID],Q5Q6!N26,AdminTable[Med],$B$2),"")</f>
        <v/>
      </c>
      <c r="Q26" s="30" t="str">
        <f>IF(O26="T",_xlfn.MINIFS(AdminTable[Admin Date],AdminTable[ID],Q5Q6!N26,AdminTable[Med],$B$1),"")</f>
        <v/>
      </c>
      <c r="R26" s="30" t="str">
        <f>IF(O26="T",_xlfn.MAXIFS(AdminTable[Admin Date],AdminTable[ID],Q5Q6!N26,AdminTable[Med],$B$1),"")</f>
        <v/>
      </c>
      <c r="S26" t="str">
        <f t="shared" si="5"/>
        <v/>
      </c>
      <c r="T26" s="32" t="str">
        <f t="shared" si="6"/>
        <v/>
      </c>
      <c r="U26" s="32" t="str">
        <f t="shared" si="7"/>
        <v/>
      </c>
      <c r="V26" s="32" t="str">
        <f>IFERROR(SUMIFS(AdminTable[Units],AdminTable[Med],Q5Q6!$B$2,AdminTable[ID],Q5Q6!N26)/U26,"")</f>
        <v/>
      </c>
      <c r="W26" s="32" t="str">
        <f t="shared" si="8"/>
        <v/>
      </c>
      <c r="X26" s="32" t="str">
        <f>IFERROR(SUMIFS(AdminTable[Units],AdminTable[Med],Q5Q6!$B$1,AdminTable[ID],Q5Q6!N26)/W26,"")</f>
        <v/>
      </c>
      <c r="Y26" s="32"/>
      <c r="Z26" t="str">
        <f t="shared" si="9"/>
        <v>122</v>
      </c>
      <c r="AA26" t="str">
        <f>'Q4'!M28</f>
        <v/>
      </c>
      <c r="AB26" t="str">
        <f>IF(AA26="T",_xlfn.MINIFS(AdminTable[Admin Date],AdminTable[ID],Q5Q6!Z26,AdminTable[Med],$B$2),"")</f>
        <v/>
      </c>
      <c r="AC26" t="str">
        <f>IF(AA26="T",_xlfn.MINIFS(AdminTable[Admin Date],AdminTable[ID],Q5Q6!Z26,AdminTable[Med],$B$1),"")</f>
        <v/>
      </c>
      <c r="AE26" t="str">
        <f t="shared" si="10"/>
        <v/>
      </c>
      <c r="AF26" s="32" t="str">
        <f t="shared" si="11"/>
        <v/>
      </c>
      <c r="AG26" s="32" t="str">
        <f t="shared" si="12"/>
        <v/>
      </c>
      <c r="AH26" s="32" t="str">
        <f>IFERROR(SUMIFS(AdminTable[Units],AdminTable[Med],Q5Q6!$B$2,AdminTable[ID],Q5Q6!Z26)/AG26,"")</f>
        <v/>
      </c>
    </row>
    <row r="27" spans="2:34" x14ac:dyDescent="0.25">
      <c r="B27" t="str">
        <f>'Q4'!J29</f>
        <v>123</v>
      </c>
      <c r="C27" t="str">
        <f>'Q4'!K29</f>
        <v/>
      </c>
      <c r="D27" s="30" t="str">
        <f>IF(C27="T",_xlfn.MINIFS(AdminTable[Admin Date],AdminTable[ID],Q5Q6!B27,AdminTable[Med],$B$2),"")</f>
        <v/>
      </c>
      <c r="E27" s="30" t="str">
        <f>IF(C27="T",_xlfn.MINIFS(AdminTable[Admin Date],AdminTable[ID],Q5Q6!B27,AdminTable[Med],$B$1),"")</f>
        <v/>
      </c>
      <c r="F27" s="30" t="str">
        <f>IF(C27="T",_xlfn.MAXIFS(AdminTable[Admin Date],AdminTable[ID],Q5Q6!B27,AdminTable[Med],$B$1),"")</f>
        <v/>
      </c>
      <c r="G27" t="str">
        <f t="shared" si="0"/>
        <v/>
      </c>
      <c r="H27" s="32" t="str">
        <f t="shared" si="1"/>
        <v/>
      </c>
      <c r="I27" s="32" t="str">
        <f t="shared" si="2"/>
        <v/>
      </c>
      <c r="J27" s="32" t="str">
        <f>IFERROR(SUMIFS(AdminTable[Units],AdminTable[Med],Q5Q6!$B$2,AdminTable[ID],Q5Q6!B27)/I27,"")</f>
        <v/>
      </c>
      <c r="K27" s="32" t="str">
        <f t="shared" si="3"/>
        <v/>
      </c>
      <c r="L27" s="32" t="str">
        <f>IFERROR(SUMIFS(AdminTable[Units],AdminTable[Med],Q5Q6!$B$1,AdminTable[ID],Q5Q6!B27)/K27,"")</f>
        <v/>
      </c>
      <c r="M27" s="32"/>
      <c r="N27" t="str">
        <f t="shared" si="4"/>
        <v>123</v>
      </c>
      <c r="O27" t="str">
        <f>'Q4'!L29</f>
        <v/>
      </c>
      <c r="P27" s="30" t="str">
        <f>IF(O27="T",_xlfn.MINIFS(AdminTable[Admin Date],AdminTable[ID],Q5Q6!N27,AdminTable[Med],$B$2),"")</f>
        <v/>
      </c>
      <c r="Q27" s="30" t="str">
        <f>IF(O27="T",_xlfn.MINIFS(AdminTable[Admin Date],AdminTable[ID],Q5Q6!N27,AdminTable[Med],$B$1),"")</f>
        <v/>
      </c>
      <c r="R27" s="30" t="str">
        <f>IF(O27="T",_xlfn.MAXIFS(AdminTable[Admin Date],AdminTable[ID],Q5Q6!N27,AdminTable[Med],$B$1),"")</f>
        <v/>
      </c>
      <c r="S27" t="str">
        <f t="shared" si="5"/>
        <v/>
      </c>
      <c r="T27" s="32" t="str">
        <f t="shared" si="6"/>
        <v/>
      </c>
      <c r="U27" s="32" t="str">
        <f t="shared" si="7"/>
        <v/>
      </c>
      <c r="V27" s="32" t="str">
        <f>IFERROR(SUMIFS(AdminTable[Units],AdminTable[Med],Q5Q6!$B$2,AdminTable[ID],Q5Q6!N27)/U27,"")</f>
        <v/>
      </c>
      <c r="W27" s="32" t="str">
        <f t="shared" si="8"/>
        <v/>
      </c>
      <c r="X27" s="32" t="str">
        <f>IFERROR(SUMIFS(AdminTable[Units],AdminTable[Med],Q5Q6!$B$1,AdminTable[ID],Q5Q6!N27)/W27,"")</f>
        <v/>
      </c>
      <c r="Y27" s="32"/>
      <c r="Z27" t="str">
        <f t="shared" si="9"/>
        <v>123</v>
      </c>
      <c r="AA27" t="str">
        <f>'Q4'!M29</f>
        <v/>
      </c>
      <c r="AB27" t="str">
        <f>IF(AA27="T",_xlfn.MINIFS(AdminTable[Admin Date],AdminTable[ID],Q5Q6!Z27,AdminTable[Med],$B$2),"")</f>
        <v/>
      </c>
      <c r="AC27" t="str">
        <f>IF(AA27="T",_xlfn.MINIFS(AdminTable[Admin Date],AdminTable[ID],Q5Q6!Z27,AdminTable[Med],$B$1),"")</f>
        <v/>
      </c>
      <c r="AE27" t="str">
        <f t="shared" si="10"/>
        <v/>
      </c>
      <c r="AF27" s="32" t="str">
        <f t="shared" si="11"/>
        <v/>
      </c>
      <c r="AG27" s="32" t="str">
        <f t="shared" si="12"/>
        <v/>
      </c>
      <c r="AH27" s="32" t="str">
        <f>IFERROR(SUMIFS(AdminTable[Units],AdminTable[Med],Q5Q6!$B$2,AdminTable[ID],Q5Q6!Z27)/AG27,"")</f>
        <v/>
      </c>
    </row>
    <row r="28" spans="2:34" x14ac:dyDescent="0.25">
      <c r="B28" t="str">
        <f>'Q4'!J30</f>
        <v>125</v>
      </c>
      <c r="C28" t="str">
        <f>'Q4'!K30</f>
        <v>T</v>
      </c>
      <c r="D28" s="30">
        <f>IF(C28="T",_xlfn.MINIFS(AdminTable[Admin Date],AdminTable[ID],Q5Q6!B28,AdminTable[Med],$B$2),"")</f>
        <v>41093</v>
      </c>
      <c r="E28" s="30">
        <f>IF(C28="T",_xlfn.MINIFS(AdminTable[Admin Date],AdminTable[ID],Q5Q6!B28,AdminTable[Med],$B$1),"")</f>
        <v>41165</v>
      </c>
      <c r="F28" s="30">
        <f>IF(C28="T",_xlfn.MAXIFS(AdminTable[Admin Date],AdminTable[ID],Q5Q6!B28,AdminTable[Med],$B$1),"")</f>
        <v>41228</v>
      </c>
      <c r="G28">
        <f t="shared" si="0"/>
        <v>72</v>
      </c>
      <c r="H28" s="32">
        <f t="shared" si="1"/>
        <v>10.285714285714286</v>
      </c>
      <c r="I28" s="32">
        <f t="shared" si="2"/>
        <v>2.3754536456614979</v>
      </c>
      <c r="J28" s="32">
        <f>IFERROR(SUMIFS(AdminTable[Units],AdminTable[Med],Q5Q6!$B$2,AdminTable[ID],Q5Q6!B28)/I28,"")</f>
        <v>67439.75</v>
      </c>
      <c r="K28" s="32">
        <f t="shared" si="3"/>
        <v>2.0785219399538106</v>
      </c>
      <c r="L28" s="32">
        <f>IFERROR(SUMIFS(AdminTable[Units],AdminTable[Med],Q5Q6!$B$1,AdminTable[ID],Q5Q6!B28)/K28,"")</f>
        <v>17.32</v>
      </c>
      <c r="M28" s="32"/>
      <c r="N28" t="str">
        <f t="shared" si="4"/>
        <v>125</v>
      </c>
      <c r="O28" t="str">
        <f>'Q4'!L30</f>
        <v/>
      </c>
      <c r="P28" s="30" t="str">
        <f>IF(O28="T",_xlfn.MINIFS(AdminTable[Admin Date],AdminTable[ID],Q5Q6!N28,AdminTable[Med],$B$2),"")</f>
        <v/>
      </c>
      <c r="Q28" s="30" t="str">
        <f>IF(O28="T",_xlfn.MINIFS(AdminTable[Admin Date],AdminTable[ID],Q5Q6!N28,AdminTable[Med],$B$1),"")</f>
        <v/>
      </c>
      <c r="R28" s="30" t="str">
        <f>IF(O28="T",_xlfn.MAXIFS(AdminTable[Admin Date],AdminTable[ID],Q5Q6!N28,AdminTable[Med],$B$1),"")</f>
        <v/>
      </c>
      <c r="S28" t="str">
        <f t="shared" si="5"/>
        <v/>
      </c>
      <c r="T28" s="32" t="str">
        <f t="shared" si="6"/>
        <v/>
      </c>
      <c r="U28" s="32" t="str">
        <f t="shared" si="7"/>
        <v/>
      </c>
      <c r="V28" s="32" t="str">
        <f>IFERROR(SUMIFS(AdminTable[Units],AdminTable[Med],Q5Q6!$B$2,AdminTable[ID],Q5Q6!N28)/U28,"")</f>
        <v/>
      </c>
      <c r="W28" s="32" t="str">
        <f t="shared" si="8"/>
        <v/>
      </c>
      <c r="X28" s="32" t="str">
        <f>IFERROR(SUMIFS(AdminTable[Units],AdminTable[Med],Q5Q6!$B$1,AdminTable[ID],Q5Q6!N28)/W28,"")</f>
        <v/>
      </c>
      <c r="Y28" s="32"/>
      <c r="Z28" t="str">
        <f t="shared" si="9"/>
        <v>125</v>
      </c>
      <c r="AA28" t="str">
        <f>'Q4'!M30</f>
        <v/>
      </c>
      <c r="AB28" t="str">
        <f>IF(AA28="T",_xlfn.MINIFS(AdminTable[Admin Date],AdminTable[ID],Q5Q6!Z28,AdminTable[Med],$B$2),"")</f>
        <v/>
      </c>
      <c r="AC28" t="str">
        <f>IF(AA28="T",_xlfn.MINIFS(AdminTable[Admin Date],AdminTable[ID],Q5Q6!Z28,AdminTable[Med],$B$1),"")</f>
        <v/>
      </c>
      <c r="AE28" t="str">
        <f t="shared" si="10"/>
        <v/>
      </c>
      <c r="AF28" s="32" t="str">
        <f t="shared" si="11"/>
        <v/>
      </c>
      <c r="AG28" s="32" t="str">
        <f t="shared" si="12"/>
        <v/>
      </c>
      <c r="AH28" s="32" t="str">
        <f>IFERROR(SUMIFS(AdminTable[Units],AdminTable[Med],Q5Q6!$B$2,AdminTable[ID],Q5Q6!Z28)/AG28,"")</f>
        <v/>
      </c>
    </row>
    <row r="29" spans="2:34" x14ac:dyDescent="0.25">
      <c r="B29" t="str">
        <f>'Q4'!J31</f>
        <v>126</v>
      </c>
      <c r="C29" t="str">
        <f>'Q4'!K31</f>
        <v>T</v>
      </c>
      <c r="D29" s="30">
        <f>IF(C29="T",_xlfn.MINIFS(AdminTable[Admin Date],AdminTable[ID],Q5Q6!B29,AdminTable[Med],$B$2),"")</f>
        <v>41096</v>
      </c>
      <c r="E29" s="30">
        <f>IF(C29="T",_xlfn.MINIFS(AdminTable[Admin Date],AdminTable[ID],Q5Q6!B29,AdminTable[Med],$B$1),"")</f>
        <v>41164</v>
      </c>
      <c r="F29" s="30">
        <f>IF(C29="T",_xlfn.MAXIFS(AdminTable[Admin Date],AdminTable[ID],Q5Q6!B29,AdminTable[Med],$B$1),"")</f>
        <v>41227</v>
      </c>
      <c r="G29">
        <f t="shared" si="0"/>
        <v>68</v>
      </c>
      <c r="H29" s="32">
        <f t="shared" si="1"/>
        <v>9.7142857142857135</v>
      </c>
      <c r="I29" s="32">
        <f t="shared" si="2"/>
        <v>2.2434839986803032</v>
      </c>
      <c r="J29" s="32">
        <f>IFERROR(SUMIFS(AdminTable[Units],AdminTable[Med],Q5Q6!$B$2,AdminTable[ID],Q5Q6!B29)/I29,"")</f>
        <v>66236.264705882364</v>
      </c>
      <c r="K29" s="32">
        <f t="shared" si="3"/>
        <v>2.0785219399538106</v>
      </c>
      <c r="L29" s="32">
        <f>IFERROR(SUMIFS(AdminTable[Units],AdminTable[Med],Q5Q6!$B$1,AdminTable[ID],Q5Q6!B29)/K29,"")</f>
        <v>5.7733333333333334</v>
      </c>
      <c r="M29" s="32"/>
      <c r="N29" t="str">
        <f t="shared" si="4"/>
        <v>126</v>
      </c>
      <c r="O29" t="str">
        <f>'Q4'!L31</f>
        <v/>
      </c>
      <c r="P29" s="30" t="str">
        <f>IF(O29="T",_xlfn.MINIFS(AdminTable[Admin Date],AdminTable[ID],Q5Q6!N29,AdminTable[Med],$B$2),"")</f>
        <v/>
      </c>
      <c r="Q29" s="30" t="str">
        <f>IF(O29="T",_xlfn.MINIFS(AdminTable[Admin Date],AdminTable[ID],Q5Q6!N29,AdminTable[Med],$B$1),"")</f>
        <v/>
      </c>
      <c r="R29" s="30" t="str">
        <f>IF(O29="T",_xlfn.MAXIFS(AdminTable[Admin Date],AdminTable[ID],Q5Q6!N29,AdminTable[Med],$B$1),"")</f>
        <v/>
      </c>
      <c r="S29" t="str">
        <f t="shared" si="5"/>
        <v/>
      </c>
      <c r="T29" s="32" t="str">
        <f t="shared" si="6"/>
        <v/>
      </c>
      <c r="U29" s="32" t="str">
        <f t="shared" si="7"/>
        <v/>
      </c>
      <c r="V29" s="32" t="str">
        <f>IFERROR(SUMIFS(AdminTable[Units],AdminTable[Med],Q5Q6!$B$2,AdminTable[ID],Q5Q6!N29)/U29,"")</f>
        <v/>
      </c>
      <c r="W29" s="32" t="str">
        <f t="shared" si="8"/>
        <v/>
      </c>
      <c r="X29" s="32" t="str">
        <f>IFERROR(SUMIFS(AdminTable[Units],AdminTable[Med],Q5Q6!$B$1,AdminTable[ID],Q5Q6!N29)/W29,"")</f>
        <v/>
      </c>
      <c r="Y29" s="32"/>
      <c r="Z29" t="str">
        <f t="shared" si="9"/>
        <v>126</v>
      </c>
      <c r="AA29" t="str">
        <f>'Q4'!M31</f>
        <v/>
      </c>
      <c r="AB29" t="str">
        <f>IF(AA29="T",_xlfn.MINIFS(AdminTable[Admin Date],AdminTable[ID],Q5Q6!Z29,AdminTable[Med],$B$2),"")</f>
        <v/>
      </c>
      <c r="AC29" t="str">
        <f>IF(AA29="T",_xlfn.MINIFS(AdminTable[Admin Date],AdminTable[ID],Q5Q6!Z29,AdminTable[Med],$B$1),"")</f>
        <v/>
      </c>
      <c r="AE29" t="str">
        <f t="shared" si="10"/>
        <v/>
      </c>
      <c r="AF29" s="32" t="str">
        <f t="shared" si="11"/>
        <v/>
      </c>
      <c r="AG29" s="32" t="str">
        <f t="shared" si="12"/>
        <v/>
      </c>
      <c r="AH29" s="32" t="str">
        <f>IFERROR(SUMIFS(AdminTable[Units],AdminTable[Med],Q5Q6!$B$2,AdminTable[ID],Q5Q6!Z29)/AG29,"")</f>
        <v/>
      </c>
    </row>
    <row r="30" spans="2:34" x14ac:dyDescent="0.25">
      <c r="B30" t="str">
        <f>'Q4'!J32</f>
        <v>127</v>
      </c>
      <c r="C30" t="str">
        <f>'Q4'!K32</f>
        <v/>
      </c>
      <c r="D30" s="30" t="str">
        <f>IF(C30="T",_xlfn.MINIFS(AdminTable[Admin Date],AdminTable[ID],Q5Q6!B30,AdminTable[Med],$B$2),"")</f>
        <v/>
      </c>
      <c r="E30" s="30" t="str">
        <f>IF(C30="T",_xlfn.MINIFS(AdminTable[Admin Date],AdminTable[ID],Q5Q6!B30,AdminTable[Med],$B$1),"")</f>
        <v/>
      </c>
      <c r="F30" s="30" t="str">
        <f>IF(C30="T",_xlfn.MAXIFS(AdminTable[Admin Date],AdminTable[ID],Q5Q6!B30,AdminTable[Med],$B$1),"")</f>
        <v/>
      </c>
      <c r="G30" t="str">
        <f t="shared" si="0"/>
        <v/>
      </c>
      <c r="H30" s="32" t="str">
        <f t="shared" si="1"/>
        <v/>
      </c>
      <c r="I30" s="32" t="str">
        <f t="shared" si="2"/>
        <v/>
      </c>
      <c r="J30" s="32" t="str">
        <f>IFERROR(SUMIFS(AdminTable[Units],AdminTable[Med],Q5Q6!$B$2,AdminTable[ID],Q5Q6!B30)/I30,"")</f>
        <v/>
      </c>
      <c r="K30" s="32" t="str">
        <f t="shared" si="3"/>
        <v/>
      </c>
      <c r="L30" s="32" t="str">
        <f>IFERROR(SUMIFS(AdminTable[Units],AdminTable[Med],Q5Q6!$B$1,AdminTable[ID],Q5Q6!B30)/K30,"")</f>
        <v/>
      </c>
      <c r="M30" s="32"/>
      <c r="N30" t="str">
        <f t="shared" si="4"/>
        <v>127</v>
      </c>
      <c r="O30" t="str">
        <f>'Q4'!L32</f>
        <v/>
      </c>
      <c r="P30" s="30" t="str">
        <f>IF(O30="T",_xlfn.MINIFS(AdminTable[Admin Date],AdminTable[ID],Q5Q6!N30,AdminTable[Med],$B$2),"")</f>
        <v/>
      </c>
      <c r="Q30" s="30" t="str">
        <f>IF(O30="T",_xlfn.MINIFS(AdminTable[Admin Date],AdminTable[ID],Q5Q6!N30,AdminTable[Med],$B$1),"")</f>
        <v/>
      </c>
      <c r="R30" s="30" t="str">
        <f>IF(O30="T",_xlfn.MAXIFS(AdminTable[Admin Date],AdminTable[ID],Q5Q6!N30,AdminTable[Med],$B$1),"")</f>
        <v/>
      </c>
      <c r="S30" t="str">
        <f t="shared" si="5"/>
        <v/>
      </c>
      <c r="T30" s="32" t="str">
        <f t="shared" si="6"/>
        <v/>
      </c>
      <c r="U30" s="32" t="str">
        <f t="shared" si="7"/>
        <v/>
      </c>
      <c r="V30" s="32" t="str">
        <f>IFERROR(SUMIFS(AdminTable[Units],AdminTable[Med],Q5Q6!$B$2,AdminTable[ID],Q5Q6!N30)/U30,"")</f>
        <v/>
      </c>
      <c r="W30" s="32" t="str">
        <f t="shared" si="8"/>
        <v/>
      </c>
      <c r="X30" s="32" t="str">
        <f>IFERROR(SUMIFS(AdminTable[Units],AdminTable[Med],Q5Q6!$B$1,AdminTable[ID],Q5Q6!N30)/W30,"")</f>
        <v/>
      </c>
      <c r="Y30" s="32"/>
      <c r="Z30" t="str">
        <f t="shared" si="9"/>
        <v>127</v>
      </c>
      <c r="AA30" t="str">
        <f>'Q4'!M32</f>
        <v/>
      </c>
      <c r="AB30" t="str">
        <f>IF(AA30="T",_xlfn.MINIFS(AdminTable[Admin Date],AdminTable[ID],Q5Q6!Z30,AdminTable[Med],$B$2),"")</f>
        <v/>
      </c>
      <c r="AC30" t="str">
        <f>IF(AA30="T",_xlfn.MINIFS(AdminTable[Admin Date],AdminTable[ID],Q5Q6!Z30,AdminTable[Med],$B$1),"")</f>
        <v/>
      </c>
      <c r="AE30" t="str">
        <f t="shared" si="10"/>
        <v/>
      </c>
      <c r="AF30" s="32" t="str">
        <f t="shared" si="11"/>
        <v/>
      </c>
      <c r="AG30" s="32" t="str">
        <f t="shared" si="12"/>
        <v/>
      </c>
      <c r="AH30" s="32" t="str">
        <f>IFERROR(SUMIFS(AdminTable[Units],AdminTable[Med],Q5Q6!$B$2,AdminTable[ID],Q5Q6!Z30)/AG30,"")</f>
        <v/>
      </c>
    </row>
    <row r="31" spans="2:34" x14ac:dyDescent="0.25">
      <c r="B31" t="str">
        <f>'Q4'!J33</f>
        <v>128</v>
      </c>
      <c r="C31" t="str">
        <f>'Q4'!K33</f>
        <v>T</v>
      </c>
      <c r="D31" s="30">
        <f>IF(C31="T",_xlfn.MINIFS(AdminTable[Admin Date],AdminTable[ID],Q5Q6!B31,AdminTable[Med],$B$2),"")</f>
        <v>41093</v>
      </c>
      <c r="E31" s="30">
        <f>IF(C31="T",_xlfn.MINIFS(AdminTable[Admin Date],AdminTable[ID],Q5Q6!B31,AdminTable[Med],$B$1),"")</f>
        <v>41177</v>
      </c>
      <c r="F31" s="30">
        <f>IF(C31="T",_xlfn.MAXIFS(AdminTable[Admin Date],AdminTable[ID],Q5Q6!B31,AdminTable[Med],$B$1),"")</f>
        <v>41228</v>
      </c>
      <c r="G31">
        <f t="shared" si="0"/>
        <v>84</v>
      </c>
      <c r="H31" s="32">
        <f t="shared" si="1"/>
        <v>12</v>
      </c>
      <c r="I31" s="32">
        <f t="shared" si="2"/>
        <v>2.7713625866050808</v>
      </c>
      <c r="J31" s="32">
        <f>IFERROR(SUMIFS(AdminTable[Units],AdminTable[Med],Q5Q6!$B$2,AdminTable[ID],Q5Q6!B31)/I31,"")</f>
        <v>20098.416666666668</v>
      </c>
      <c r="K31" s="32">
        <f t="shared" si="3"/>
        <v>1.6826129990102277</v>
      </c>
      <c r="L31" s="32">
        <f>IFERROR(SUMIFS(AdminTable[Units],AdminTable[Med],Q5Q6!$B$1,AdminTable[ID],Q5Q6!B31)/K31,"")</f>
        <v>2.3772549019607845</v>
      </c>
      <c r="M31" s="32"/>
      <c r="N31" t="str">
        <f t="shared" si="4"/>
        <v>128</v>
      </c>
      <c r="O31" t="str">
        <f>'Q4'!L33</f>
        <v/>
      </c>
      <c r="P31" s="30" t="str">
        <f>IF(O31="T",_xlfn.MINIFS(AdminTable[Admin Date],AdminTable[ID],Q5Q6!N31,AdminTable[Med],$B$2),"")</f>
        <v/>
      </c>
      <c r="Q31" s="30" t="str">
        <f>IF(O31="T",_xlfn.MINIFS(AdminTable[Admin Date],AdminTable[ID],Q5Q6!N31,AdminTable[Med],$B$1),"")</f>
        <v/>
      </c>
      <c r="R31" s="30" t="str">
        <f>IF(O31="T",_xlfn.MAXIFS(AdminTable[Admin Date],AdminTable[ID],Q5Q6!N31,AdminTable[Med],$B$1),"")</f>
        <v/>
      </c>
      <c r="S31" t="str">
        <f t="shared" si="5"/>
        <v/>
      </c>
      <c r="T31" s="32" t="str">
        <f t="shared" si="6"/>
        <v/>
      </c>
      <c r="U31" s="32" t="str">
        <f t="shared" si="7"/>
        <v/>
      </c>
      <c r="V31" s="32" t="str">
        <f>IFERROR(SUMIFS(AdminTable[Units],AdminTable[Med],Q5Q6!$B$2,AdminTable[ID],Q5Q6!N31)/U31,"")</f>
        <v/>
      </c>
      <c r="W31" s="32" t="str">
        <f t="shared" si="8"/>
        <v/>
      </c>
      <c r="X31" s="32" t="str">
        <f>IFERROR(SUMIFS(AdminTable[Units],AdminTable[Med],Q5Q6!$B$1,AdminTable[ID],Q5Q6!N31)/W31,"")</f>
        <v/>
      </c>
      <c r="Y31" s="32"/>
      <c r="Z31" t="str">
        <f t="shared" si="9"/>
        <v>128</v>
      </c>
      <c r="AA31" t="str">
        <f>'Q4'!M33</f>
        <v/>
      </c>
      <c r="AB31" t="str">
        <f>IF(AA31="T",_xlfn.MINIFS(AdminTable[Admin Date],AdminTable[ID],Q5Q6!Z31,AdminTable[Med],$B$2),"")</f>
        <v/>
      </c>
      <c r="AC31" t="str">
        <f>IF(AA31="T",_xlfn.MINIFS(AdminTable[Admin Date],AdminTable[ID],Q5Q6!Z31,AdminTable[Med],$B$1),"")</f>
        <v/>
      </c>
      <c r="AE31" t="str">
        <f t="shared" si="10"/>
        <v/>
      </c>
      <c r="AF31" s="32" t="str">
        <f t="shared" si="11"/>
        <v/>
      </c>
      <c r="AG31" s="32" t="str">
        <f t="shared" si="12"/>
        <v/>
      </c>
      <c r="AH31" s="32" t="str">
        <f>IFERROR(SUMIFS(AdminTable[Units],AdminTable[Med],Q5Q6!$B$2,AdminTable[ID],Q5Q6!Z31)/AG31,"")</f>
        <v/>
      </c>
    </row>
    <row r="32" spans="2:34" x14ac:dyDescent="0.25">
      <c r="B32" t="str">
        <f>'Q4'!J34</f>
        <v>129</v>
      </c>
      <c r="C32" t="str">
        <f>'Q4'!K34</f>
        <v>T</v>
      </c>
      <c r="D32" s="30">
        <f>IF(C32="T",_xlfn.MINIFS(AdminTable[Admin Date],AdminTable[ID],Q5Q6!B32,AdminTable[Med],$B$2),"")</f>
        <v>41093</v>
      </c>
      <c r="E32" s="30">
        <f>IF(C32="T",_xlfn.MINIFS(AdminTable[Admin Date],AdminTable[ID],Q5Q6!B32,AdminTable[Med],$B$1),"")</f>
        <v>41165</v>
      </c>
      <c r="F32" s="30">
        <f>IF(C32="T",_xlfn.MAXIFS(AdminTable[Admin Date],AdminTable[ID],Q5Q6!B32,AdminTable[Med],$B$1),"")</f>
        <v>41165</v>
      </c>
      <c r="G32">
        <f t="shared" si="0"/>
        <v>72</v>
      </c>
      <c r="H32" s="32">
        <f t="shared" si="1"/>
        <v>10.285714285714286</v>
      </c>
      <c r="I32" s="32">
        <f t="shared" si="2"/>
        <v>2.3754536456614979</v>
      </c>
      <c r="J32" s="32">
        <f>IFERROR(SUMIFS(AdminTable[Units],AdminTable[Med],Q5Q6!$B$2,AdminTable[ID],Q5Q6!B32)/I32,"")</f>
        <v>21427.486111111109</v>
      </c>
      <c r="K32" s="32">
        <f t="shared" si="3"/>
        <v>0</v>
      </c>
      <c r="L32" s="32" t="str">
        <f>IFERROR(SUMIFS(AdminTable[Units],AdminTable[Med],Q5Q6!$B$1,AdminTable[ID],Q5Q6!B32)/K32,"")</f>
        <v/>
      </c>
      <c r="M32" s="32"/>
      <c r="N32" t="str">
        <f t="shared" si="4"/>
        <v>129</v>
      </c>
      <c r="O32" t="str">
        <f>'Q4'!L34</f>
        <v/>
      </c>
      <c r="P32" s="30" t="str">
        <f>IF(O32="T",_xlfn.MINIFS(AdminTable[Admin Date],AdminTable[ID],Q5Q6!N32,AdminTable[Med],$B$2),"")</f>
        <v/>
      </c>
      <c r="Q32" s="30" t="str">
        <f>IF(O32="T",_xlfn.MINIFS(AdminTable[Admin Date],AdminTable[ID],Q5Q6!N32,AdminTable[Med],$B$1),"")</f>
        <v/>
      </c>
      <c r="R32" s="30" t="str">
        <f>IF(O32="T",_xlfn.MAXIFS(AdminTable[Admin Date],AdminTable[ID],Q5Q6!N32,AdminTable[Med],$B$1),"")</f>
        <v/>
      </c>
      <c r="S32" t="str">
        <f t="shared" si="5"/>
        <v/>
      </c>
      <c r="T32" s="32" t="str">
        <f t="shared" si="6"/>
        <v/>
      </c>
      <c r="U32" s="32" t="str">
        <f t="shared" si="7"/>
        <v/>
      </c>
      <c r="V32" s="32" t="str">
        <f>IFERROR(SUMIFS(AdminTable[Units],AdminTable[Med],Q5Q6!$B$2,AdminTable[ID],Q5Q6!N32)/U32,"")</f>
        <v/>
      </c>
      <c r="W32" s="32" t="str">
        <f t="shared" si="8"/>
        <v/>
      </c>
      <c r="X32" s="32" t="str">
        <f>IFERROR(SUMIFS(AdminTable[Units],AdminTable[Med],Q5Q6!$B$1,AdminTable[ID],Q5Q6!N32)/W32,"")</f>
        <v/>
      </c>
      <c r="Y32" s="32"/>
      <c r="Z32" t="str">
        <f t="shared" si="9"/>
        <v>129</v>
      </c>
      <c r="AA32" t="str">
        <f>'Q4'!M34</f>
        <v/>
      </c>
      <c r="AB32" t="str">
        <f>IF(AA32="T",_xlfn.MINIFS(AdminTable[Admin Date],AdminTable[ID],Q5Q6!Z32,AdminTable[Med],$B$2),"")</f>
        <v/>
      </c>
      <c r="AC32" t="str">
        <f>IF(AA32="T",_xlfn.MINIFS(AdminTable[Admin Date],AdminTable[ID],Q5Q6!Z32,AdminTable[Med],$B$1),"")</f>
        <v/>
      </c>
      <c r="AE32" t="str">
        <f t="shared" si="10"/>
        <v/>
      </c>
      <c r="AF32" s="32" t="str">
        <f t="shared" si="11"/>
        <v/>
      </c>
      <c r="AG32" s="32" t="str">
        <f t="shared" si="12"/>
        <v/>
      </c>
      <c r="AH32" s="32" t="str">
        <f>IFERROR(SUMIFS(AdminTable[Units],AdminTable[Med],Q5Q6!$B$2,AdminTable[ID],Q5Q6!Z32)/AG32,"")</f>
        <v/>
      </c>
    </row>
    <row r="33" spans="2:34" x14ac:dyDescent="0.25">
      <c r="B33" t="str">
        <f>'Q4'!J35</f>
        <v>14</v>
      </c>
      <c r="C33" t="str">
        <f>'Q4'!K35</f>
        <v/>
      </c>
      <c r="D33" s="30" t="str">
        <f>IF(C33="T",_xlfn.MINIFS(AdminTable[Admin Date],AdminTable[ID],Q5Q6!B33,AdminTable[Med],$B$2),"")</f>
        <v/>
      </c>
      <c r="E33" s="30" t="str">
        <f>IF(C33="T",_xlfn.MINIFS(AdminTable[Admin Date],AdminTable[ID],Q5Q6!B33,AdminTable[Med],$B$1),"")</f>
        <v/>
      </c>
      <c r="F33" s="30" t="str">
        <f>IF(C33="T",_xlfn.MAXIFS(AdminTable[Admin Date],AdminTable[ID],Q5Q6!B33,AdminTable[Med],$B$1),"")</f>
        <v/>
      </c>
      <c r="G33" t="str">
        <f t="shared" si="0"/>
        <v/>
      </c>
      <c r="H33" s="32" t="str">
        <f t="shared" si="1"/>
        <v/>
      </c>
      <c r="I33" s="32" t="str">
        <f t="shared" si="2"/>
        <v/>
      </c>
      <c r="J33" s="32" t="str">
        <f>IFERROR(SUMIFS(AdminTable[Units],AdminTable[Med],Q5Q6!$B$2,AdminTable[ID],Q5Q6!B33)/I33,"")</f>
        <v/>
      </c>
      <c r="K33" s="32" t="str">
        <f t="shared" si="3"/>
        <v/>
      </c>
      <c r="L33" s="32" t="str">
        <f>IFERROR(SUMIFS(AdminTable[Units],AdminTable[Med],Q5Q6!$B$1,AdminTable[ID],Q5Q6!B33)/K33,"")</f>
        <v/>
      </c>
      <c r="M33" s="32"/>
      <c r="N33" t="str">
        <f t="shared" si="4"/>
        <v>14</v>
      </c>
      <c r="O33" t="str">
        <f>'Q4'!L35</f>
        <v/>
      </c>
      <c r="P33" s="30" t="str">
        <f>IF(O33="T",_xlfn.MINIFS(AdminTable[Admin Date],AdminTable[ID],Q5Q6!N33,AdminTable[Med],$B$2),"")</f>
        <v/>
      </c>
      <c r="Q33" s="30" t="str">
        <f>IF(O33="T",_xlfn.MINIFS(AdminTable[Admin Date],AdminTable[ID],Q5Q6!N33,AdminTable[Med],$B$1),"")</f>
        <v/>
      </c>
      <c r="R33" s="30" t="str">
        <f>IF(O33="T",_xlfn.MAXIFS(AdminTable[Admin Date],AdminTable[ID],Q5Q6!N33,AdminTable[Med],$B$1),"")</f>
        <v/>
      </c>
      <c r="S33" t="str">
        <f t="shared" si="5"/>
        <v/>
      </c>
      <c r="T33" s="32" t="str">
        <f t="shared" si="6"/>
        <v/>
      </c>
      <c r="U33" s="32" t="str">
        <f t="shared" si="7"/>
        <v/>
      </c>
      <c r="V33" s="32" t="str">
        <f>IFERROR(SUMIFS(AdminTable[Units],AdminTable[Med],Q5Q6!$B$2,AdminTable[ID],Q5Q6!N33)/U33,"")</f>
        <v/>
      </c>
      <c r="W33" s="32" t="str">
        <f t="shared" si="8"/>
        <v/>
      </c>
      <c r="X33" s="32" t="str">
        <f>IFERROR(SUMIFS(AdminTable[Units],AdminTable[Med],Q5Q6!$B$1,AdminTable[ID],Q5Q6!N33)/W33,"")</f>
        <v/>
      </c>
      <c r="Y33" s="32"/>
      <c r="Z33" t="str">
        <f t="shared" si="9"/>
        <v>14</v>
      </c>
      <c r="AA33" t="str">
        <f>'Q4'!M35</f>
        <v/>
      </c>
      <c r="AB33" t="str">
        <f>IF(AA33="T",_xlfn.MINIFS(AdminTable[Admin Date],AdminTable[ID],Q5Q6!Z33,AdminTable[Med],$B$2),"")</f>
        <v/>
      </c>
      <c r="AC33" t="str">
        <f>IF(AA33="T",_xlfn.MINIFS(AdminTable[Admin Date],AdminTable[ID],Q5Q6!Z33,AdminTable[Med],$B$1),"")</f>
        <v/>
      </c>
      <c r="AE33" t="str">
        <f t="shared" si="10"/>
        <v/>
      </c>
      <c r="AF33" s="32" t="str">
        <f t="shared" si="11"/>
        <v/>
      </c>
      <c r="AG33" s="32" t="str">
        <f t="shared" si="12"/>
        <v/>
      </c>
      <c r="AH33" s="32" t="str">
        <f>IFERROR(SUMIFS(AdminTable[Units],AdminTable[Med],Q5Q6!$B$2,AdminTable[ID],Q5Q6!Z33)/AG33,"")</f>
        <v/>
      </c>
    </row>
    <row r="34" spans="2:34" x14ac:dyDescent="0.25">
      <c r="B34" t="str">
        <f>'Q4'!J36</f>
        <v>15</v>
      </c>
      <c r="C34" t="str">
        <f>'Q4'!K36</f>
        <v>T</v>
      </c>
      <c r="D34" s="30">
        <f>IF(C34="T",_xlfn.MINIFS(AdminTable[Admin Date],AdminTable[ID],Q5Q6!B34,AdminTable[Med],$B$2),"")</f>
        <v>41096</v>
      </c>
      <c r="E34" s="30">
        <f>IF(C34="T",_xlfn.MINIFS(AdminTable[Admin Date],AdminTable[ID],Q5Q6!B34,AdminTable[Med],$B$1),"")</f>
        <v>41164</v>
      </c>
      <c r="F34" s="30">
        <f>IF(C34="T",_xlfn.MAXIFS(AdminTable[Admin Date],AdminTable[ID],Q5Q6!B34,AdminTable[Med],$B$1),"")</f>
        <v>41227</v>
      </c>
      <c r="G34">
        <f t="shared" si="0"/>
        <v>68</v>
      </c>
      <c r="H34" s="32">
        <f t="shared" si="1"/>
        <v>9.7142857142857135</v>
      </c>
      <c r="I34" s="32">
        <f t="shared" si="2"/>
        <v>2.2434839986803032</v>
      </c>
      <c r="J34" s="32">
        <f>IFERROR(SUMIFS(AdminTable[Units],AdminTable[Med],Q5Q6!$B$2,AdminTable[ID],Q5Q6!B34)/I34,"")</f>
        <v>8379.8235294117658</v>
      </c>
      <c r="K34" s="32">
        <f t="shared" si="3"/>
        <v>2.0785219399538106</v>
      </c>
      <c r="L34" s="32">
        <f>IFERROR(SUMIFS(AdminTable[Units],AdminTable[Med],Q5Q6!$B$1,AdminTable[ID],Q5Q6!B34)/K34,"")</f>
        <v>1.9244444444444444</v>
      </c>
      <c r="M34" s="32"/>
      <c r="N34" t="str">
        <f t="shared" si="4"/>
        <v>15</v>
      </c>
      <c r="O34" t="str">
        <f>'Q4'!L36</f>
        <v/>
      </c>
      <c r="P34" s="30" t="str">
        <f>IF(O34="T",_xlfn.MINIFS(AdminTable[Admin Date],AdminTable[ID],Q5Q6!N34,AdminTable[Med],$B$2),"")</f>
        <v/>
      </c>
      <c r="Q34" s="30" t="str">
        <f>IF(O34="T",_xlfn.MINIFS(AdminTable[Admin Date],AdminTable[ID],Q5Q6!N34,AdminTable[Med],$B$1),"")</f>
        <v/>
      </c>
      <c r="R34" s="30" t="str">
        <f>IF(O34="T",_xlfn.MAXIFS(AdminTable[Admin Date],AdminTable[ID],Q5Q6!N34,AdminTable[Med],$B$1),"")</f>
        <v/>
      </c>
      <c r="S34" t="str">
        <f t="shared" si="5"/>
        <v/>
      </c>
      <c r="T34" s="32" t="str">
        <f t="shared" si="6"/>
        <v/>
      </c>
      <c r="U34" s="32" t="str">
        <f t="shared" si="7"/>
        <v/>
      </c>
      <c r="V34" s="32" t="str">
        <f>IFERROR(SUMIFS(AdminTable[Units],AdminTable[Med],Q5Q6!$B$2,AdminTable[ID],Q5Q6!N34)/U34,"")</f>
        <v/>
      </c>
      <c r="W34" s="32" t="str">
        <f t="shared" si="8"/>
        <v/>
      </c>
      <c r="X34" s="32" t="str">
        <f>IFERROR(SUMIFS(AdminTable[Units],AdminTable[Med],Q5Q6!$B$1,AdminTable[ID],Q5Q6!N34)/W34,"")</f>
        <v/>
      </c>
      <c r="Y34" s="32"/>
      <c r="Z34" t="str">
        <f t="shared" si="9"/>
        <v>15</v>
      </c>
      <c r="AA34" t="str">
        <f>'Q4'!M36</f>
        <v/>
      </c>
      <c r="AB34" t="str">
        <f>IF(AA34="T",_xlfn.MINIFS(AdminTable[Admin Date],AdminTable[ID],Q5Q6!Z34,AdminTable[Med],$B$2),"")</f>
        <v/>
      </c>
      <c r="AC34" t="str">
        <f>IF(AA34="T",_xlfn.MINIFS(AdminTable[Admin Date],AdminTable[ID],Q5Q6!Z34,AdminTable[Med],$B$1),"")</f>
        <v/>
      </c>
      <c r="AE34" t="str">
        <f t="shared" si="10"/>
        <v/>
      </c>
      <c r="AF34" s="32" t="str">
        <f t="shared" si="11"/>
        <v/>
      </c>
      <c r="AG34" s="32" t="str">
        <f t="shared" si="12"/>
        <v/>
      </c>
      <c r="AH34" s="32" t="str">
        <f>IFERROR(SUMIFS(AdminTable[Units],AdminTable[Med],Q5Q6!$B$2,AdminTable[ID],Q5Q6!Z34)/AG34,"")</f>
        <v/>
      </c>
    </row>
    <row r="35" spans="2:34" x14ac:dyDescent="0.25">
      <c r="B35" t="str">
        <f>'Q4'!J37</f>
        <v>16</v>
      </c>
      <c r="C35" t="str">
        <f>'Q4'!K37</f>
        <v>T</v>
      </c>
      <c r="D35" s="30">
        <f>IF(C35="T",_xlfn.MINIFS(AdminTable[Admin Date],AdminTable[ID],Q5Q6!B35,AdminTable[Med],$B$2),"")</f>
        <v>41093</v>
      </c>
      <c r="E35" s="30">
        <f>IF(C35="T",_xlfn.MINIFS(AdminTable[Admin Date],AdminTable[ID],Q5Q6!B35,AdminTable[Med],$B$1),"")</f>
        <v>41165</v>
      </c>
      <c r="F35" s="30">
        <f>IF(C35="T",_xlfn.MAXIFS(AdminTable[Admin Date],AdminTable[ID],Q5Q6!B35,AdminTable[Med],$B$1),"")</f>
        <v>41223</v>
      </c>
      <c r="G35">
        <f t="shared" si="0"/>
        <v>72</v>
      </c>
      <c r="H35" s="32">
        <f t="shared" si="1"/>
        <v>10.285714285714286</v>
      </c>
      <c r="I35" s="32">
        <f t="shared" si="2"/>
        <v>2.3754536456614979</v>
      </c>
      <c r="J35" s="32">
        <f>IFERROR(SUMIFS(AdminTable[Units],AdminTable[Med],Q5Q6!$B$2,AdminTable[ID],Q5Q6!B35)/I35,"")</f>
        <v>59820.152777777781</v>
      </c>
      <c r="K35" s="32">
        <f t="shared" si="3"/>
        <v>1.9135598812273178</v>
      </c>
      <c r="L35" s="32">
        <f>IFERROR(SUMIFS(AdminTable[Units],AdminTable[Med],Q5Q6!$B$1,AdminTable[ID],Q5Q6!B35)/K35,"")</f>
        <v>5.2258620689655171</v>
      </c>
      <c r="M35" s="32"/>
      <c r="N35" t="str">
        <f t="shared" si="4"/>
        <v>16</v>
      </c>
      <c r="O35" t="str">
        <f>'Q4'!L37</f>
        <v/>
      </c>
      <c r="P35" s="30" t="str">
        <f>IF(O35="T",_xlfn.MINIFS(AdminTable[Admin Date],AdminTable[ID],Q5Q6!N35,AdminTable[Med],$B$2),"")</f>
        <v/>
      </c>
      <c r="Q35" s="30" t="str">
        <f>IF(O35="T",_xlfn.MINIFS(AdminTable[Admin Date],AdminTable[ID],Q5Q6!N35,AdminTable[Med],$B$1),"")</f>
        <v/>
      </c>
      <c r="R35" s="30" t="str">
        <f>IF(O35="T",_xlfn.MAXIFS(AdminTable[Admin Date],AdminTable[ID],Q5Q6!N35,AdminTable[Med],$B$1),"")</f>
        <v/>
      </c>
      <c r="S35" t="str">
        <f t="shared" si="5"/>
        <v/>
      </c>
      <c r="T35" s="32" t="str">
        <f t="shared" si="6"/>
        <v/>
      </c>
      <c r="U35" s="32" t="str">
        <f t="shared" si="7"/>
        <v/>
      </c>
      <c r="V35" s="32" t="str">
        <f>IFERROR(SUMIFS(AdminTable[Units],AdminTable[Med],Q5Q6!$B$2,AdminTable[ID],Q5Q6!N35)/U35,"")</f>
        <v/>
      </c>
      <c r="W35" s="32" t="str">
        <f t="shared" si="8"/>
        <v/>
      </c>
      <c r="X35" s="32" t="str">
        <f>IFERROR(SUMIFS(AdminTable[Units],AdminTable[Med],Q5Q6!$B$1,AdminTable[ID],Q5Q6!N35)/W35,"")</f>
        <v/>
      </c>
      <c r="Y35" s="32"/>
      <c r="Z35" t="str">
        <f t="shared" si="9"/>
        <v>16</v>
      </c>
      <c r="AA35" t="str">
        <f>'Q4'!M37</f>
        <v/>
      </c>
      <c r="AB35" t="str">
        <f>IF(AA35="T",_xlfn.MINIFS(AdminTable[Admin Date],AdminTable[ID],Q5Q6!Z35,AdminTable[Med],$B$2),"")</f>
        <v/>
      </c>
      <c r="AC35" t="str">
        <f>IF(AA35="T",_xlfn.MINIFS(AdminTable[Admin Date],AdminTable[ID],Q5Q6!Z35,AdminTable[Med],$B$1),"")</f>
        <v/>
      </c>
      <c r="AE35" t="str">
        <f t="shared" si="10"/>
        <v/>
      </c>
      <c r="AF35" s="32" t="str">
        <f t="shared" si="11"/>
        <v/>
      </c>
      <c r="AG35" s="32" t="str">
        <f t="shared" si="12"/>
        <v/>
      </c>
      <c r="AH35" s="32" t="str">
        <f>IFERROR(SUMIFS(AdminTable[Units],AdminTable[Med],Q5Q6!$B$2,AdminTable[ID],Q5Q6!Z35)/AG35,"")</f>
        <v/>
      </c>
    </row>
    <row r="36" spans="2:34" x14ac:dyDescent="0.25">
      <c r="B36" t="str">
        <f>'Q4'!J38</f>
        <v>17</v>
      </c>
      <c r="C36" t="str">
        <f>'Q4'!K38</f>
        <v>T</v>
      </c>
      <c r="D36" s="30">
        <f>IF(C36="T",_xlfn.MINIFS(AdminTable[Admin Date],AdminTable[ID],Q5Q6!B36,AdminTable[Med],$B$2),"")</f>
        <v>41093</v>
      </c>
      <c r="E36" s="30">
        <f>IF(C36="T",_xlfn.MINIFS(AdminTable[Admin Date],AdminTable[ID],Q5Q6!B36,AdminTable[Med],$B$1),"")</f>
        <v>41165</v>
      </c>
      <c r="F36" s="30">
        <f>IF(C36="T",_xlfn.MAXIFS(AdminTable[Admin Date],AdminTable[ID],Q5Q6!B36,AdminTable[Med],$B$1),"")</f>
        <v>41228</v>
      </c>
      <c r="G36">
        <f t="shared" si="0"/>
        <v>72</v>
      </c>
      <c r="H36" s="32">
        <f t="shared" si="1"/>
        <v>10.285714285714286</v>
      </c>
      <c r="I36" s="32">
        <f t="shared" si="2"/>
        <v>2.3754536456614979</v>
      </c>
      <c r="J36" s="32">
        <f>IFERROR(SUMIFS(AdminTable[Units],AdminTable[Med],Q5Q6!$B$2,AdminTable[ID],Q5Q6!B36)/I36,"")</f>
        <v>14481.444444444445</v>
      </c>
      <c r="K36" s="32">
        <f t="shared" si="3"/>
        <v>2.0785219399538106</v>
      </c>
      <c r="L36" s="32">
        <f>IFERROR(SUMIFS(AdminTable[Units],AdminTable[Med],Q5Q6!$B$1,AdminTable[ID],Q5Q6!B36)/K36,"")</f>
        <v>12.99</v>
      </c>
      <c r="M36" s="32"/>
      <c r="N36" t="str">
        <f t="shared" si="4"/>
        <v>17</v>
      </c>
      <c r="O36" t="str">
        <f>'Q4'!L38</f>
        <v/>
      </c>
      <c r="P36" s="30" t="str">
        <f>IF(O36="T",_xlfn.MINIFS(AdminTable[Admin Date],AdminTable[ID],Q5Q6!N36,AdminTable[Med],$B$2),"")</f>
        <v/>
      </c>
      <c r="Q36" s="30" t="str">
        <f>IF(O36="T",_xlfn.MINIFS(AdminTable[Admin Date],AdminTable[ID],Q5Q6!N36,AdminTable[Med],$B$1),"")</f>
        <v/>
      </c>
      <c r="R36" s="30" t="str">
        <f>IF(O36="T",_xlfn.MAXIFS(AdminTable[Admin Date],AdminTable[ID],Q5Q6!N36,AdminTable[Med],$B$1),"")</f>
        <v/>
      </c>
      <c r="S36" t="str">
        <f t="shared" si="5"/>
        <v/>
      </c>
      <c r="T36" s="32" t="str">
        <f t="shared" si="6"/>
        <v/>
      </c>
      <c r="U36" s="32" t="str">
        <f t="shared" si="7"/>
        <v/>
      </c>
      <c r="V36" s="32" t="str">
        <f>IFERROR(SUMIFS(AdminTable[Units],AdminTable[Med],Q5Q6!$B$2,AdminTable[ID],Q5Q6!N36)/U36,"")</f>
        <v/>
      </c>
      <c r="W36" s="32" t="str">
        <f t="shared" si="8"/>
        <v/>
      </c>
      <c r="X36" s="32" t="str">
        <f>IFERROR(SUMIFS(AdminTable[Units],AdminTable[Med],Q5Q6!$B$1,AdminTable[ID],Q5Q6!N36)/W36,"")</f>
        <v/>
      </c>
      <c r="Y36" s="32"/>
      <c r="Z36" t="str">
        <f t="shared" si="9"/>
        <v>17</v>
      </c>
      <c r="AA36" t="str">
        <f>'Q4'!M38</f>
        <v/>
      </c>
      <c r="AB36" t="str">
        <f>IF(AA36="T",_xlfn.MINIFS(AdminTable[Admin Date],AdminTable[ID],Q5Q6!Z36,AdminTable[Med],$B$2),"")</f>
        <v/>
      </c>
      <c r="AC36" t="str">
        <f>IF(AA36="T",_xlfn.MINIFS(AdminTable[Admin Date],AdminTable[ID],Q5Q6!Z36,AdminTable[Med],$B$1),"")</f>
        <v/>
      </c>
      <c r="AE36" t="str">
        <f t="shared" si="10"/>
        <v/>
      </c>
      <c r="AF36" s="32" t="str">
        <f t="shared" si="11"/>
        <v/>
      </c>
      <c r="AG36" s="32" t="str">
        <f t="shared" si="12"/>
        <v/>
      </c>
      <c r="AH36" s="32" t="str">
        <f>IFERROR(SUMIFS(AdminTable[Units],AdminTable[Med],Q5Q6!$B$2,AdminTable[ID],Q5Q6!Z36)/AG36,"")</f>
        <v/>
      </c>
    </row>
    <row r="37" spans="2:34" x14ac:dyDescent="0.25">
      <c r="B37" t="str">
        <f>'Q4'!J39</f>
        <v>18</v>
      </c>
      <c r="C37" t="str">
        <f>'Q4'!K39</f>
        <v>T</v>
      </c>
      <c r="D37" s="30">
        <f>IF(C37="T",_xlfn.MINIFS(AdminTable[Admin Date],AdminTable[ID],Q5Q6!B37,AdminTable[Med],$B$2),"")</f>
        <v>41096</v>
      </c>
      <c r="E37" s="30">
        <f>IF(C37="T",_xlfn.MINIFS(AdminTable[Admin Date],AdminTable[ID],Q5Q6!B37,AdminTable[Med],$B$1),"")</f>
        <v>41173</v>
      </c>
      <c r="F37" s="30">
        <f>IF(C37="T",_xlfn.MAXIFS(AdminTable[Admin Date],AdminTable[ID],Q5Q6!B37,AdminTable[Med],$B$1),"")</f>
        <v>41228</v>
      </c>
      <c r="G37">
        <f t="shared" si="0"/>
        <v>77</v>
      </c>
      <c r="H37" s="32">
        <f t="shared" si="1"/>
        <v>11</v>
      </c>
      <c r="I37" s="32">
        <f t="shared" si="2"/>
        <v>2.5404157043879909</v>
      </c>
      <c r="J37" s="32">
        <f>IFERROR(SUMIFS(AdminTable[Units],AdminTable[Med],Q5Q6!$B$2,AdminTable[ID],Q5Q6!B37)/I37,"")</f>
        <v>49243.909090909088</v>
      </c>
      <c r="K37" s="32">
        <f t="shared" si="3"/>
        <v>1.8145826459914218</v>
      </c>
      <c r="L37" s="32">
        <f>IFERROR(SUMIFS(AdminTable[Units],AdminTable[Med],Q5Q6!$B$1,AdminTable[ID],Q5Q6!B37)/K37,"")</f>
        <v>13.22618181818182</v>
      </c>
      <c r="M37" s="32"/>
      <c r="N37" t="str">
        <f t="shared" si="4"/>
        <v>18</v>
      </c>
      <c r="O37" t="str">
        <f>'Q4'!L39</f>
        <v/>
      </c>
      <c r="P37" s="30" t="str">
        <f>IF(O37="T",_xlfn.MINIFS(AdminTable[Admin Date],AdminTable[ID],Q5Q6!N37,AdminTable[Med],$B$2),"")</f>
        <v/>
      </c>
      <c r="Q37" s="30" t="str">
        <f>IF(O37="T",_xlfn.MINIFS(AdminTable[Admin Date],AdminTable[ID],Q5Q6!N37,AdminTable[Med],$B$1),"")</f>
        <v/>
      </c>
      <c r="R37" s="30" t="str">
        <f>IF(O37="T",_xlfn.MAXIFS(AdminTable[Admin Date],AdminTable[ID],Q5Q6!N37,AdminTable[Med],$B$1),"")</f>
        <v/>
      </c>
      <c r="S37" t="str">
        <f t="shared" si="5"/>
        <v/>
      </c>
      <c r="T37" s="32" t="str">
        <f t="shared" si="6"/>
        <v/>
      </c>
      <c r="U37" s="32" t="str">
        <f t="shared" si="7"/>
        <v/>
      </c>
      <c r="V37" s="32" t="str">
        <f>IFERROR(SUMIFS(AdminTable[Units],AdminTable[Med],Q5Q6!$B$2,AdminTable[ID],Q5Q6!N37)/U37,"")</f>
        <v/>
      </c>
      <c r="W37" s="32" t="str">
        <f t="shared" si="8"/>
        <v/>
      </c>
      <c r="X37" s="32" t="str">
        <f>IFERROR(SUMIFS(AdminTable[Units],AdminTable[Med],Q5Q6!$B$1,AdminTable[ID],Q5Q6!N37)/W37,"")</f>
        <v/>
      </c>
      <c r="Y37" s="32"/>
      <c r="Z37" t="str">
        <f t="shared" si="9"/>
        <v>18</v>
      </c>
      <c r="AA37" t="str">
        <f>'Q4'!M39</f>
        <v/>
      </c>
      <c r="AB37" t="str">
        <f>IF(AA37="T",_xlfn.MINIFS(AdminTable[Admin Date],AdminTable[ID],Q5Q6!Z37,AdminTable[Med],$B$2),"")</f>
        <v/>
      </c>
      <c r="AC37" t="str">
        <f>IF(AA37="T",_xlfn.MINIFS(AdminTable[Admin Date],AdminTable[ID],Q5Q6!Z37,AdminTable[Med],$B$1),"")</f>
        <v/>
      </c>
      <c r="AE37" t="str">
        <f t="shared" si="10"/>
        <v/>
      </c>
      <c r="AF37" s="32" t="str">
        <f t="shared" si="11"/>
        <v/>
      </c>
      <c r="AG37" s="32" t="str">
        <f t="shared" si="12"/>
        <v/>
      </c>
      <c r="AH37" s="32" t="str">
        <f>IFERROR(SUMIFS(AdminTable[Units],AdminTable[Med],Q5Q6!$B$2,AdminTable[ID],Q5Q6!Z37)/AG37,"")</f>
        <v/>
      </c>
    </row>
    <row r="38" spans="2:34" x14ac:dyDescent="0.25">
      <c r="B38" t="str">
        <f>'Q4'!J40</f>
        <v>19</v>
      </c>
      <c r="C38" t="str">
        <f>'Q4'!K40</f>
        <v>T</v>
      </c>
      <c r="D38" s="30">
        <f>IF(C38="T",_xlfn.MINIFS(AdminTable[Admin Date],AdminTable[ID],Q5Q6!B38,AdminTable[Med],$B$2),"")</f>
        <v>41092</v>
      </c>
      <c r="E38" s="30">
        <f>IF(C38="T",_xlfn.MINIFS(AdminTable[Admin Date],AdminTable[ID],Q5Q6!B38,AdminTable[Med],$B$1),"")</f>
        <v>41164</v>
      </c>
      <c r="F38" s="30">
        <f>IF(C38="T",_xlfn.MAXIFS(AdminTable[Admin Date],AdminTable[ID],Q5Q6!B38,AdminTable[Med],$B$1),"")</f>
        <v>41227</v>
      </c>
      <c r="G38">
        <f t="shared" si="0"/>
        <v>72</v>
      </c>
      <c r="H38" s="32">
        <f t="shared" si="1"/>
        <v>10.285714285714286</v>
      </c>
      <c r="I38" s="32">
        <f t="shared" si="2"/>
        <v>2.3754536456614979</v>
      </c>
      <c r="J38" s="32">
        <f>IFERROR(SUMIFS(AdminTable[Units],AdminTable[Med],Q5Q6!$B$2,AdminTable[ID],Q5Q6!B38)/I38,"")</f>
        <v>20753.930555555555</v>
      </c>
      <c r="K38" s="32">
        <f t="shared" si="3"/>
        <v>2.0785219399538106</v>
      </c>
      <c r="L38" s="32">
        <f>IFERROR(SUMIFS(AdminTable[Units],AdminTable[Med],Q5Q6!$B$1,AdminTable[ID],Q5Q6!B38)/K38,"")</f>
        <v>5.7733333333333334</v>
      </c>
      <c r="M38" s="32"/>
      <c r="N38" t="str">
        <f t="shared" si="4"/>
        <v>19</v>
      </c>
      <c r="O38" t="str">
        <f>'Q4'!L40</f>
        <v/>
      </c>
      <c r="P38" s="30" t="str">
        <f>IF(O38="T",_xlfn.MINIFS(AdminTable[Admin Date],AdminTable[ID],Q5Q6!N38,AdminTable[Med],$B$2),"")</f>
        <v/>
      </c>
      <c r="Q38" s="30" t="str">
        <f>IF(O38="T",_xlfn.MINIFS(AdminTable[Admin Date],AdminTable[ID],Q5Q6!N38,AdminTable[Med],$B$1),"")</f>
        <v/>
      </c>
      <c r="R38" s="30" t="str">
        <f>IF(O38="T",_xlfn.MAXIFS(AdminTable[Admin Date],AdminTable[ID],Q5Q6!N38,AdminTable[Med],$B$1),"")</f>
        <v/>
      </c>
      <c r="S38" t="str">
        <f t="shared" si="5"/>
        <v/>
      </c>
      <c r="T38" s="32" t="str">
        <f t="shared" si="6"/>
        <v/>
      </c>
      <c r="U38" s="32" t="str">
        <f t="shared" si="7"/>
        <v/>
      </c>
      <c r="V38" s="32" t="str">
        <f>IFERROR(SUMIFS(AdminTable[Units],AdminTable[Med],Q5Q6!$B$2,AdminTable[ID],Q5Q6!N38)/U38,"")</f>
        <v/>
      </c>
      <c r="W38" s="32" t="str">
        <f t="shared" si="8"/>
        <v/>
      </c>
      <c r="X38" s="32" t="str">
        <f>IFERROR(SUMIFS(AdminTable[Units],AdminTable[Med],Q5Q6!$B$1,AdminTable[ID],Q5Q6!N38)/W38,"")</f>
        <v/>
      </c>
      <c r="Y38" s="32"/>
      <c r="Z38" t="str">
        <f t="shared" si="9"/>
        <v>19</v>
      </c>
      <c r="AA38" t="str">
        <f>'Q4'!M40</f>
        <v/>
      </c>
      <c r="AB38" t="str">
        <f>IF(AA38="T",_xlfn.MINIFS(AdminTable[Admin Date],AdminTable[ID],Q5Q6!Z38,AdminTable[Med],$B$2),"")</f>
        <v/>
      </c>
      <c r="AC38" t="str">
        <f>IF(AA38="T",_xlfn.MINIFS(AdminTable[Admin Date],AdminTable[ID],Q5Q6!Z38,AdminTable[Med],$B$1),"")</f>
        <v/>
      </c>
      <c r="AE38" t="str">
        <f t="shared" si="10"/>
        <v/>
      </c>
      <c r="AF38" s="32" t="str">
        <f t="shared" si="11"/>
        <v/>
      </c>
      <c r="AG38" s="32" t="str">
        <f t="shared" si="12"/>
        <v/>
      </c>
      <c r="AH38" s="32" t="str">
        <f>IFERROR(SUMIFS(AdminTable[Units],AdminTable[Med],Q5Q6!$B$2,AdminTable[ID],Q5Q6!Z38)/AG38,"")</f>
        <v/>
      </c>
    </row>
    <row r="39" spans="2:34" x14ac:dyDescent="0.25">
      <c r="B39" t="str">
        <f>'Q4'!J41</f>
        <v>2</v>
      </c>
      <c r="C39" t="str">
        <f>'Q4'!K41</f>
        <v/>
      </c>
      <c r="D39" s="30" t="str">
        <f>IF(C39="T",_xlfn.MINIFS(AdminTable[Admin Date],AdminTable[ID],Q5Q6!B39,AdminTable[Med],$B$2),"")</f>
        <v/>
      </c>
      <c r="E39" s="30" t="str">
        <f>IF(C39="T",_xlfn.MINIFS(AdminTable[Admin Date],AdminTable[ID],Q5Q6!B39,AdminTable[Med],$B$1),"")</f>
        <v/>
      </c>
      <c r="F39" s="30" t="str">
        <f>IF(C39="T",_xlfn.MAXIFS(AdminTable[Admin Date],AdminTable[ID],Q5Q6!B39,AdminTable[Med],$B$1),"")</f>
        <v/>
      </c>
      <c r="G39" t="str">
        <f t="shared" si="0"/>
        <v/>
      </c>
      <c r="H39" s="32" t="str">
        <f t="shared" si="1"/>
        <v/>
      </c>
      <c r="I39" s="32" t="str">
        <f t="shared" si="2"/>
        <v/>
      </c>
      <c r="J39" s="32" t="str">
        <f>IFERROR(SUMIFS(AdminTable[Units],AdminTable[Med],Q5Q6!$B$2,AdminTable[ID],Q5Q6!B39)/I39,"")</f>
        <v/>
      </c>
      <c r="K39" s="32" t="str">
        <f t="shared" si="3"/>
        <v/>
      </c>
      <c r="L39" s="32" t="str">
        <f>IFERROR(SUMIFS(AdminTable[Units],AdminTable[Med],Q5Q6!$B$1,AdminTable[ID],Q5Q6!B39)/K39,"")</f>
        <v/>
      </c>
      <c r="M39" s="32"/>
      <c r="N39" t="str">
        <f t="shared" si="4"/>
        <v>2</v>
      </c>
      <c r="O39" t="str">
        <f>'Q4'!L41</f>
        <v/>
      </c>
      <c r="P39" s="30" t="str">
        <f>IF(O39="T",_xlfn.MINIFS(AdminTable[Admin Date],AdminTable[ID],Q5Q6!N39,AdminTable[Med],$B$2),"")</f>
        <v/>
      </c>
      <c r="Q39" s="30" t="str">
        <f>IF(O39="T",_xlfn.MINIFS(AdminTable[Admin Date],AdminTable[ID],Q5Q6!N39,AdminTable[Med],$B$1),"")</f>
        <v/>
      </c>
      <c r="R39" s="30" t="str">
        <f>IF(O39="T",_xlfn.MAXIFS(AdminTable[Admin Date],AdminTable[ID],Q5Q6!N39,AdminTable[Med],$B$1),"")</f>
        <v/>
      </c>
      <c r="S39" t="str">
        <f t="shared" si="5"/>
        <v/>
      </c>
      <c r="T39" s="32" t="str">
        <f t="shared" si="6"/>
        <v/>
      </c>
      <c r="U39" s="32" t="str">
        <f t="shared" si="7"/>
        <v/>
      </c>
      <c r="V39" s="32" t="str">
        <f>IFERROR(SUMIFS(AdminTable[Units],AdminTable[Med],Q5Q6!$B$2,AdminTable[ID],Q5Q6!N39)/U39,"")</f>
        <v/>
      </c>
      <c r="W39" s="32" t="str">
        <f t="shared" si="8"/>
        <v/>
      </c>
      <c r="X39" s="32" t="str">
        <f>IFERROR(SUMIFS(AdminTable[Units],AdminTable[Med],Q5Q6!$B$1,AdminTable[ID],Q5Q6!N39)/W39,"")</f>
        <v/>
      </c>
      <c r="Y39" s="32"/>
      <c r="Z39" t="str">
        <f t="shared" si="9"/>
        <v>2</v>
      </c>
      <c r="AA39" t="str">
        <f>'Q4'!M41</f>
        <v/>
      </c>
      <c r="AB39" t="str">
        <f>IF(AA39="T",_xlfn.MINIFS(AdminTable[Admin Date],AdminTable[ID],Q5Q6!Z39,AdminTable[Med],$B$2),"")</f>
        <v/>
      </c>
      <c r="AC39" t="str">
        <f>IF(AA39="T",_xlfn.MINIFS(AdminTable[Admin Date],AdminTable[ID],Q5Q6!Z39,AdminTable[Med],$B$1),"")</f>
        <v/>
      </c>
      <c r="AE39" t="str">
        <f t="shared" si="10"/>
        <v/>
      </c>
      <c r="AF39" s="32" t="str">
        <f t="shared" si="11"/>
        <v/>
      </c>
      <c r="AG39" s="32" t="str">
        <f t="shared" si="12"/>
        <v/>
      </c>
      <c r="AH39" s="32" t="str">
        <f>IFERROR(SUMIFS(AdminTable[Units],AdminTable[Med],Q5Q6!$B$2,AdminTable[ID],Q5Q6!Z39)/AG39,"")</f>
        <v/>
      </c>
    </row>
    <row r="40" spans="2:34" x14ac:dyDescent="0.25">
      <c r="B40" t="str">
        <f>'Q4'!J42</f>
        <v>20</v>
      </c>
      <c r="C40" t="str">
        <f>'Q4'!K42</f>
        <v>T</v>
      </c>
      <c r="D40" s="30">
        <f>IF(C40="T",_xlfn.MINIFS(AdminTable[Admin Date],AdminTable[ID],Q5Q6!B40,AdminTable[Med],$B$2),"")</f>
        <v>41092</v>
      </c>
      <c r="E40" s="30">
        <f>IF(C40="T",_xlfn.MINIFS(AdminTable[Admin Date],AdminTable[ID],Q5Q6!B40,AdminTable[Med],$B$1),"")</f>
        <v>41164</v>
      </c>
      <c r="F40" s="30">
        <f>IF(C40="T",_xlfn.MAXIFS(AdminTable[Admin Date],AdminTable[ID],Q5Q6!B40,AdminTable[Med],$B$1),"")</f>
        <v>41227</v>
      </c>
      <c r="G40">
        <f t="shared" si="0"/>
        <v>72</v>
      </c>
      <c r="H40" s="32">
        <f t="shared" si="1"/>
        <v>10.285714285714286</v>
      </c>
      <c r="I40" s="32">
        <f t="shared" si="2"/>
        <v>2.3754536456614979</v>
      </c>
      <c r="J40" s="32">
        <f>IFERROR(SUMIFS(AdminTable[Units],AdminTable[Med],Q5Q6!$B$2,AdminTable[ID],Q5Q6!B40)/I40,"")</f>
        <v>54221.222222222219</v>
      </c>
      <c r="K40" s="32">
        <f t="shared" si="3"/>
        <v>2.0785219399538106</v>
      </c>
      <c r="L40" s="32">
        <f>IFERROR(SUMIFS(AdminTable[Units],AdminTable[Med],Q5Q6!$B$1,AdminTable[ID],Q5Q6!B40)/K40,"")</f>
        <v>4.8111111111111109</v>
      </c>
      <c r="M40" s="32"/>
      <c r="N40" t="str">
        <f t="shared" si="4"/>
        <v>20</v>
      </c>
      <c r="O40" t="str">
        <f>'Q4'!L42</f>
        <v/>
      </c>
      <c r="P40" s="30" t="str">
        <f>IF(O40="T",_xlfn.MINIFS(AdminTable[Admin Date],AdminTable[ID],Q5Q6!N40,AdminTable[Med],$B$2),"")</f>
        <v/>
      </c>
      <c r="Q40" s="30" t="str">
        <f>IF(O40="T",_xlfn.MINIFS(AdminTable[Admin Date],AdminTable[ID],Q5Q6!N40,AdminTable[Med],$B$1),"")</f>
        <v/>
      </c>
      <c r="R40" s="30" t="str">
        <f>IF(O40="T",_xlfn.MAXIFS(AdminTable[Admin Date],AdminTable[ID],Q5Q6!N40,AdminTable[Med],$B$1),"")</f>
        <v/>
      </c>
      <c r="S40" t="str">
        <f t="shared" si="5"/>
        <v/>
      </c>
      <c r="T40" s="32" t="str">
        <f t="shared" si="6"/>
        <v/>
      </c>
      <c r="U40" s="32" t="str">
        <f t="shared" si="7"/>
        <v/>
      </c>
      <c r="V40" s="32" t="str">
        <f>IFERROR(SUMIFS(AdminTable[Units],AdminTable[Med],Q5Q6!$B$2,AdminTable[ID],Q5Q6!N40)/U40,"")</f>
        <v/>
      </c>
      <c r="W40" s="32" t="str">
        <f t="shared" si="8"/>
        <v/>
      </c>
      <c r="X40" s="32" t="str">
        <f>IFERROR(SUMIFS(AdminTable[Units],AdminTable[Med],Q5Q6!$B$1,AdminTable[ID],Q5Q6!N40)/W40,"")</f>
        <v/>
      </c>
      <c r="Y40" s="32"/>
      <c r="Z40" t="str">
        <f t="shared" si="9"/>
        <v>20</v>
      </c>
      <c r="AA40" t="str">
        <f>'Q4'!M42</f>
        <v/>
      </c>
      <c r="AB40" t="str">
        <f>IF(AA40="T",_xlfn.MINIFS(AdminTable[Admin Date],AdminTable[ID],Q5Q6!Z40,AdminTable[Med],$B$2),"")</f>
        <v/>
      </c>
      <c r="AC40" t="str">
        <f>IF(AA40="T",_xlfn.MINIFS(AdminTable[Admin Date],AdminTable[ID],Q5Q6!Z40,AdminTable[Med],$B$1),"")</f>
        <v/>
      </c>
      <c r="AE40" t="str">
        <f t="shared" si="10"/>
        <v/>
      </c>
      <c r="AF40" s="32" t="str">
        <f t="shared" si="11"/>
        <v/>
      </c>
      <c r="AG40" s="32" t="str">
        <f t="shared" si="12"/>
        <v/>
      </c>
      <c r="AH40" s="32" t="str">
        <f>IFERROR(SUMIFS(AdminTable[Units],AdminTable[Med],Q5Q6!$B$2,AdminTable[ID],Q5Q6!Z40)/AG40,"")</f>
        <v/>
      </c>
    </row>
    <row r="41" spans="2:34" x14ac:dyDescent="0.25">
      <c r="B41" t="str">
        <f>'Q4'!J43</f>
        <v>21</v>
      </c>
      <c r="C41" t="str">
        <f>'Q4'!K43</f>
        <v>T</v>
      </c>
      <c r="D41" s="30">
        <f>IF(C41="T",_xlfn.MINIFS(AdminTable[Admin Date],AdminTable[ID],Q5Q6!B41,AdminTable[Med],$B$2),"")</f>
        <v>41092</v>
      </c>
      <c r="E41" s="30">
        <f>IF(C41="T",_xlfn.MINIFS(AdminTable[Admin Date],AdminTable[ID],Q5Q6!B41,AdminTable[Med],$B$1),"")</f>
        <v>41164</v>
      </c>
      <c r="F41" s="30">
        <f>IF(C41="T",_xlfn.MAXIFS(AdminTable[Admin Date],AdminTable[ID],Q5Q6!B41,AdminTable[Med],$B$1),"")</f>
        <v>41192</v>
      </c>
      <c r="G41">
        <f t="shared" si="0"/>
        <v>72</v>
      </c>
      <c r="H41" s="32">
        <f t="shared" si="1"/>
        <v>10.285714285714286</v>
      </c>
      <c r="I41" s="32">
        <f t="shared" si="2"/>
        <v>2.3754536456614979</v>
      </c>
      <c r="J41" s="32">
        <f>IFERROR(SUMIFS(AdminTable[Units],AdminTable[Med],Q5Q6!$B$2,AdminTable[ID],Q5Q6!B41)/I41,"")</f>
        <v>28036.75</v>
      </c>
      <c r="K41" s="32">
        <f t="shared" si="3"/>
        <v>0.92378752886836024</v>
      </c>
      <c r="L41" s="32">
        <f>IFERROR(SUMIFS(AdminTable[Units],AdminTable[Med],Q5Q6!$B$1,AdminTable[ID],Q5Q6!B41)/K41,"")</f>
        <v>12.99</v>
      </c>
      <c r="M41" s="32"/>
      <c r="N41" t="str">
        <f t="shared" si="4"/>
        <v>21</v>
      </c>
      <c r="O41" t="str">
        <f>'Q4'!L43</f>
        <v/>
      </c>
      <c r="P41" s="30" t="str">
        <f>IF(O41="T",_xlfn.MINIFS(AdminTable[Admin Date],AdminTable[ID],Q5Q6!N41,AdminTable[Med],$B$2),"")</f>
        <v/>
      </c>
      <c r="Q41" s="30" t="str">
        <f>IF(O41="T",_xlfn.MINIFS(AdminTable[Admin Date],AdminTable[ID],Q5Q6!N41,AdminTable[Med],$B$1),"")</f>
        <v/>
      </c>
      <c r="R41" s="30" t="str">
        <f>IF(O41="T",_xlfn.MAXIFS(AdminTable[Admin Date],AdminTable[ID],Q5Q6!N41,AdminTable[Med],$B$1),"")</f>
        <v/>
      </c>
      <c r="S41" t="str">
        <f t="shared" si="5"/>
        <v/>
      </c>
      <c r="T41" s="32" t="str">
        <f t="shared" si="6"/>
        <v/>
      </c>
      <c r="U41" s="32" t="str">
        <f t="shared" si="7"/>
        <v/>
      </c>
      <c r="V41" s="32" t="str">
        <f>IFERROR(SUMIFS(AdminTable[Units],AdminTable[Med],Q5Q6!$B$2,AdminTable[ID],Q5Q6!N41)/U41,"")</f>
        <v/>
      </c>
      <c r="W41" s="32" t="str">
        <f t="shared" si="8"/>
        <v/>
      </c>
      <c r="X41" s="32" t="str">
        <f>IFERROR(SUMIFS(AdminTable[Units],AdminTable[Med],Q5Q6!$B$1,AdminTable[ID],Q5Q6!N41)/W41,"")</f>
        <v/>
      </c>
      <c r="Y41" s="32"/>
      <c r="Z41" t="str">
        <f t="shared" si="9"/>
        <v>21</v>
      </c>
      <c r="AA41" t="str">
        <f>'Q4'!M43</f>
        <v/>
      </c>
      <c r="AB41" t="str">
        <f>IF(AA41="T",_xlfn.MINIFS(AdminTable[Admin Date],AdminTable[ID],Q5Q6!Z41,AdminTable[Med],$B$2),"")</f>
        <v/>
      </c>
      <c r="AC41" t="str">
        <f>IF(AA41="T",_xlfn.MINIFS(AdminTable[Admin Date],AdminTable[ID],Q5Q6!Z41,AdminTable[Med],$B$1),"")</f>
        <v/>
      </c>
      <c r="AE41" t="str">
        <f t="shared" si="10"/>
        <v/>
      </c>
      <c r="AF41" s="32" t="str">
        <f t="shared" si="11"/>
        <v/>
      </c>
      <c r="AG41" s="32" t="str">
        <f t="shared" si="12"/>
        <v/>
      </c>
      <c r="AH41" s="32" t="str">
        <f>IFERROR(SUMIFS(AdminTable[Units],AdminTable[Med],Q5Q6!$B$2,AdminTable[ID],Q5Q6!Z41)/AG41,"")</f>
        <v/>
      </c>
    </row>
    <row r="42" spans="2:34" x14ac:dyDescent="0.25">
      <c r="B42" t="str">
        <f>'Q4'!J44</f>
        <v>22</v>
      </c>
      <c r="C42" t="str">
        <f>'Q4'!K44</f>
        <v/>
      </c>
      <c r="D42" s="30" t="str">
        <f>IF(C42="T",_xlfn.MINIFS(AdminTable[Admin Date],AdminTable[ID],Q5Q6!B42,AdminTable[Med],$B$2),"")</f>
        <v/>
      </c>
      <c r="E42" s="30" t="str">
        <f>IF(C42="T",_xlfn.MINIFS(AdminTable[Admin Date],AdminTable[ID],Q5Q6!B42,AdminTable[Med],$B$1),"")</f>
        <v/>
      </c>
      <c r="F42" s="30" t="str">
        <f>IF(C42="T",_xlfn.MAXIFS(AdminTable[Admin Date],AdminTable[ID],Q5Q6!B42,AdminTable[Med],$B$1),"")</f>
        <v/>
      </c>
      <c r="G42" t="str">
        <f t="shared" si="0"/>
        <v/>
      </c>
      <c r="H42" s="32" t="str">
        <f t="shared" si="1"/>
        <v/>
      </c>
      <c r="I42" s="32" t="str">
        <f t="shared" si="2"/>
        <v/>
      </c>
      <c r="J42" s="32" t="str">
        <f>IFERROR(SUMIFS(AdminTable[Units],AdminTable[Med],Q5Q6!$B$2,AdminTable[ID],Q5Q6!B42)/I42,"")</f>
        <v/>
      </c>
      <c r="K42" s="32" t="str">
        <f t="shared" si="3"/>
        <v/>
      </c>
      <c r="L42" s="32" t="str">
        <f>IFERROR(SUMIFS(AdminTable[Units],AdminTable[Med],Q5Q6!$B$1,AdminTable[ID],Q5Q6!B42)/K42,"")</f>
        <v/>
      </c>
      <c r="M42" s="32"/>
      <c r="N42" t="str">
        <f t="shared" si="4"/>
        <v>22</v>
      </c>
      <c r="O42" t="str">
        <f>'Q4'!L44</f>
        <v>T</v>
      </c>
      <c r="P42" s="30">
        <f>IF(O42="T",_xlfn.MINIFS(AdminTable[Admin Date],AdminTable[ID],Q5Q6!N42,AdminTable[Med],$B$2),"")</f>
        <v>41092</v>
      </c>
      <c r="Q42" s="30">
        <f>IF(O42="T",_xlfn.MINIFS(AdminTable[Admin Date],AdminTable[ID],Q5Q6!N42,AdminTable[Med],$B$1),"")</f>
        <v>41192</v>
      </c>
      <c r="R42" s="30">
        <f>IF(O42="T",_xlfn.MAXIFS(AdminTable[Admin Date],AdminTable[ID],Q5Q6!N42,AdminTable[Med],$B$1),"")</f>
        <v>41227</v>
      </c>
      <c r="S42">
        <f t="shared" si="5"/>
        <v>100</v>
      </c>
      <c r="T42" s="32">
        <f t="shared" si="6"/>
        <v>14.285714285714286</v>
      </c>
      <c r="U42" s="32">
        <f t="shared" si="7"/>
        <v>3.2992411745298584</v>
      </c>
      <c r="V42" s="32">
        <f>IFERROR(SUMIFS(AdminTable[Units],AdminTable[Med],Q5Q6!$B$2,AdminTable[ID],Q5Q6!N42)/U42,"")</f>
        <v>44313.219999999994</v>
      </c>
      <c r="W42" s="32">
        <f t="shared" si="8"/>
        <v>1.1547344110854503</v>
      </c>
      <c r="X42" s="32">
        <f>IFERROR(SUMIFS(AdminTable[Units],AdminTable[Med],Q5Q6!$B$1,AdminTable[ID],Q5Q6!N42)/W42,"")</f>
        <v>5.1960000000000006</v>
      </c>
      <c r="Y42" s="32"/>
      <c r="Z42" t="str">
        <f t="shared" si="9"/>
        <v>22</v>
      </c>
      <c r="AA42" t="str">
        <f>'Q4'!M44</f>
        <v/>
      </c>
      <c r="AB42" t="str">
        <f>IF(AA42="T",_xlfn.MINIFS(AdminTable[Admin Date],AdminTable[ID],Q5Q6!Z42,AdminTable[Med],$B$2),"")</f>
        <v/>
      </c>
      <c r="AC42" t="str">
        <f>IF(AA42="T",_xlfn.MINIFS(AdminTable[Admin Date],AdminTable[ID],Q5Q6!Z42,AdminTable[Med],$B$1),"")</f>
        <v/>
      </c>
      <c r="AE42" t="str">
        <f t="shared" si="10"/>
        <v/>
      </c>
      <c r="AF42" s="32" t="str">
        <f t="shared" si="11"/>
        <v/>
      </c>
      <c r="AG42" s="32" t="str">
        <f t="shared" si="12"/>
        <v/>
      </c>
      <c r="AH42" s="32" t="str">
        <f>IFERROR(SUMIFS(AdminTable[Units],AdminTable[Med],Q5Q6!$B$2,AdminTable[ID],Q5Q6!Z42)/AG42,"")</f>
        <v/>
      </c>
    </row>
    <row r="43" spans="2:34" x14ac:dyDescent="0.25">
      <c r="B43" t="str">
        <f>'Q4'!J45</f>
        <v>24</v>
      </c>
      <c r="C43" t="str">
        <f>'Q4'!K45</f>
        <v/>
      </c>
      <c r="D43" s="30" t="str">
        <f>IF(C43="T",_xlfn.MINIFS(AdminTable[Admin Date],AdminTable[ID],Q5Q6!B43,AdminTable[Med],$B$2),"")</f>
        <v/>
      </c>
      <c r="E43" s="30" t="str">
        <f>IF(C43="T",_xlfn.MINIFS(AdminTable[Admin Date],AdminTable[ID],Q5Q6!B43,AdminTable[Med],$B$1),"")</f>
        <v/>
      </c>
      <c r="F43" s="30" t="str">
        <f>IF(C43="T",_xlfn.MAXIFS(AdminTable[Admin Date],AdminTable[ID],Q5Q6!B43,AdminTable[Med],$B$1),"")</f>
        <v/>
      </c>
      <c r="G43" t="str">
        <f t="shared" si="0"/>
        <v/>
      </c>
      <c r="H43" s="32" t="str">
        <f t="shared" si="1"/>
        <v/>
      </c>
      <c r="I43" s="32" t="str">
        <f t="shared" si="2"/>
        <v/>
      </c>
      <c r="J43" s="32" t="str">
        <f>IFERROR(SUMIFS(AdminTable[Units],AdminTable[Med],Q5Q6!$B$2,AdminTable[ID],Q5Q6!B43)/I43,"")</f>
        <v/>
      </c>
      <c r="K43" s="32" t="str">
        <f t="shared" si="3"/>
        <v/>
      </c>
      <c r="L43" s="32" t="str">
        <f>IFERROR(SUMIFS(AdminTable[Units],AdminTable[Med],Q5Q6!$B$1,AdminTable[ID],Q5Q6!B43)/K43,"")</f>
        <v/>
      </c>
      <c r="M43" s="32"/>
      <c r="N43" t="str">
        <f t="shared" si="4"/>
        <v>24</v>
      </c>
      <c r="O43" t="str">
        <f>'Q4'!L45</f>
        <v/>
      </c>
      <c r="P43" s="30" t="str">
        <f>IF(O43="T",_xlfn.MINIFS(AdminTable[Admin Date],AdminTable[ID],Q5Q6!N43,AdminTable[Med],$B$2),"")</f>
        <v/>
      </c>
      <c r="Q43" s="30" t="str">
        <f>IF(O43="T",_xlfn.MINIFS(AdminTable[Admin Date],AdminTable[ID],Q5Q6!N43,AdminTable[Med],$B$1),"")</f>
        <v/>
      </c>
      <c r="R43" s="30" t="str">
        <f>IF(O43="T",_xlfn.MAXIFS(AdminTable[Admin Date],AdminTable[ID],Q5Q6!N43,AdminTable[Med],$B$1),"")</f>
        <v/>
      </c>
      <c r="S43" t="str">
        <f t="shared" si="5"/>
        <v/>
      </c>
      <c r="T43" s="32" t="str">
        <f t="shared" si="6"/>
        <v/>
      </c>
      <c r="U43" s="32" t="str">
        <f t="shared" si="7"/>
        <v/>
      </c>
      <c r="V43" s="32" t="str">
        <f>IFERROR(SUMIFS(AdminTable[Units],AdminTable[Med],Q5Q6!$B$2,AdminTable[ID],Q5Q6!N43)/U43,"")</f>
        <v/>
      </c>
      <c r="W43" s="32" t="str">
        <f t="shared" si="8"/>
        <v/>
      </c>
      <c r="X43" s="32" t="str">
        <f>IFERROR(SUMIFS(AdminTable[Units],AdminTable[Med],Q5Q6!$B$1,AdminTable[ID],Q5Q6!N43)/W43,"")</f>
        <v/>
      </c>
      <c r="Y43" s="32"/>
      <c r="Z43" t="str">
        <f t="shared" si="9"/>
        <v>24</v>
      </c>
      <c r="AA43" t="str">
        <f>'Q4'!M45</f>
        <v/>
      </c>
      <c r="AB43" t="str">
        <f>IF(AA43="T",_xlfn.MINIFS(AdminTable[Admin Date],AdminTable[ID],Q5Q6!Z43,AdminTable[Med],$B$2),"")</f>
        <v/>
      </c>
      <c r="AC43" t="str">
        <f>IF(AA43="T",_xlfn.MINIFS(AdminTable[Admin Date],AdminTable[ID],Q5Q6!Z43,AdminTable[Med],$B$1),"")</f>
        <v/>
      </c>
      <c r="AE43" t="str">
        <f t="shared" si="10"/>
        <v/>
      </c>
      <c r="AF43" s="32" t="str">
        <f t="shared" si="11"/>
        <v/>
      </c>
      <c r="AG43" s="32" t="str">
        <f t="shared" si="12"/>
        <v/>
      </c>
      <c r="AH43" s="32" t="str">
        <f>IFERROR(SUMIFS(AdminTable[Units],AdminTable[Med],Q5Q6!$B$2,AdminTable[ID],Q5Q6!Z43)/AG43,"")</f>
        <v/>
      </c>
    </row>
    <row r="44" spans="2:34" x14ac:dyDescent="0.25">
      <c r="B44" t="str">
        <f>'Q4'!J46</f>
        <v>25</v>
      </c>
      <c r="C44" t="str">
        <f>'Q4'!K46</f>
        <v>T</v>
      </c>
      <c r="D44" s="30">
        <f>IF(C44="T",_xlfn.MINIFS(AdminTable[Admin Date],AdminTable[ID],Q5Q6!B44,AdminTable[Med],$B$2),"")</f>
        <v>41148</v>
      </c>
      <c r="E44" s="30">
        <f>IF(C44="T",_xlfn.MINIFS(AdminTable[Admin Date],AdminTable[ID],Q5Q6!B44,AdminTable[Med],$B$1),"")</f>
        <v>41164</v>
      </c>
      <c r="F44" s="30">
        <f>IF(C44="T",_xlfn.MAXIFS(AdminTable[Admin Date],AdminTable[ID],Q5Q6!B44,AdminTable[Med],$B$1),"")</f>
        <v>41227</v>
      </c>
      <c r="G44">
        <f t="shared" si="0"/>
        <v>16</v>
      </c>
      <c r="H44" s="32">
        <f t="shared" si="1"/>
        <v>2.2857142857142856</v>
      </c>
      <c r="I44" s="32">
        <f t="shared" si="2"/>
        <v>0.52787858792477726</v>
      </c>
      <c r="J44" s="32">
        <f>IFERROR(SUMIFS(AdminTable[Units],AdminTable[Med],Q5Q6!$B$2,AdminTable[ID],Q5Q6!B44)/I44,"")</f>
        <v>28415.625000000004</v>
      </c>
      <c r="K44" s="32">
        <f t="shared" si="3"/>
        <v>2.0785219399538106</v>
      </c>
      <c r="L44" s="32">
        <f>IFERROR(SUMIFS(AdminTable[Units],AdminTable[Med],Q5Q6!$B$1,AdminTable[ID],Q5Q6!B44)/K44,"")</f>
        <v>8.66</v>
      </c>
      <c r="M44" s="32"/>
      <c r="N44" t="str">
        <f t="shared" si="4"/>
        <v>25</v>
      </c>
      <c r="O44" t="str">
        <f>'Q4'!L46</f>
        <v/>
      </c>
      <c r="P44" s="30" t="str">
        <f>IF(O44="T",_xlfn.MINIFS(AdminTable[Admin Date],AdminTable[ID],Q5Q6!N44,AdminTable[Med],$B$2),"")</f>
        <v/>
      </c>
      <c r="Q44" s="30" t="str">
        <f>IF(O44="T",_xlfn.MINIFS(AdminTable[Admin Date],AdminTable[ID],Q5Q6!N44,AdminTable[Med],$B$1),"")</f>
        <v/>
      </c>
      <c r="R44" s="30" t="str">
        <f>IF(O44="T",_xlfn.MAXIFS(AdminTable[Admin Date],AdminTable[ID],Q5Q6!N44,AdminTable[Med],$B$1),"")</f>
        <v/>
      </c>
      <c r="S44" t="str">
        <f t="shared" si="5"/>
        <v/>
      </c>
      <c r="T44" s="32" t="str">
        <f t="shared" si="6"/>
        <v/>
      </c>
      <c r="U44" s="32" t="str">
        <f t="shared" si="7"/>
        <v/>
      </c>
      <c r="V44" s="32" t="str">
        <f>IFERROR(SUMIFS(AdminTable[Units],AdminTable[Med],Q5Q6!$B$2,AdminTable[ID],Q5Q6!N44)/U44,"")</f>
        <v/>
      </c>
      <c r="W44" s="32" t="str">
        <f t="shared" si="8"/>
        <v/>
      </c>
      <c r="X44" s="32" t="str">
        <f>IFERROR(SUMIFS(AdminTable[Units],AdminTable[Med],Q5Q6!$B$1,AdminTable[ID],Q5Q6!N44)/W44,"")</f>
        <v/>
      </c>
      <c r="Y44" s="32"/>
      <c r="Z44" t="str">
        <f t="shared" si="9"/>
        <v>25</v>
      </c>
      <c r="AA44" t="str">
        <f>'Q4'!M46</f>
        <v/>
      </c>
      <c r="AB44" t="str">
        <f>IF(AA44="T",_xlfn.MINIFS(AdminTable[Admin Date],AdminTable[ID],Q5Q6!Z44,AdminTable[Med],$B$2),"")</f>
        <v/>
      </c>
      <c r="AC44" t="str">
        <f>IF(AA44="T",_xlfn.MINIFS(AdminTable[Admin Date],AdminTable[ID],Q5Q6!Z44,AdminTable[Med],$B$1),"")</f>
        <v/>
      </c>
      <c r="AE44" t="str">
        <f t="shared" si="10"/>
        <v/>
      </c>
      <c r="AF44" s="32" t="str">
        <f t="shared" si="11"/>
        <v/>
      </c>
      <c r="AG44" s="32" t="str">
        <f t="shared" si="12"/>
        <v/>
      </c>
      <c r="AH44" s="32" t="str">
        <f>IFERROR(SUMIFS(AdminTable[Units],AdminTable[Med],Q5Q6!$B$2,AdminTable[ID],Q5Q6!Z44)/AG44,"")</f>
        <v/>
      </c>
    </row>
    <row r="45" spans="2:34" x14ac:dyDescent="0.25">
      <c r="B45" t="str">
        <f>'Q4'!J47</f>
        <v>28</v>
      </c>
      <c r="C45" t="str">
        <f>'Q4'!K47</f>
        <v/>
      </c>
      <c r="D45" s="30" t="str">
        <f>IF(C45="T",_xlfn.MINIFS(AdminTable[Admin Date],AdminTable[ID],Q5Q6!B45,AdminTable[Med],$B$2),"")</f>
        <v/>
      </c>
      <c r="E45" s="30" t="str">
        <f>IF(C45="T",_xlfn.MINIFS(AdminTable[Admin Date],AdminTable[ID],Q5Q6!B45,AdminTable[Med],$B$1),"")</f>
        <v/>
      </c>
      <c r="F45" s="30" t="str">
        <f>IF(C45="T",_xlfn.MAXIFS(AdminTable[Admin Date],AdminTable[ID],Q5Q6!B45,AdminTable[Med],$B$1),"")</f>
        <v/>
      </c>
      <c r="G45" t="str">
        <f t="shared" si="0"/>
        <v/>
      </c>
      <c r="H45" s="32" t="str">
        <f t="shared" si="1"/>
        <v/>
      </c>
      <c r="I45" s="32" t="str">
        <f t="shared" si="2"/>
        <v/>
      </c>
      <c r="J45" s="32" t="str">
        <f>IFERROR(SUMIFS(AdminTable[Units],AdminTable[Med],Q5Q6!$B$2,AdminTable[ID],Q5Q6!B45)/I45,"")</f>
        <v/>
      </c>
      <c r="K45" s="32" t="str">
        <f t="shared" si="3"/>
        <v/>
      </c>
      <c r="L45" s="32" t="str">
        <f>IFERROR(SUMIFS(AdminTable[Units],AdminTable[Med],Q5Q6!$B$1,AdminTable[ID],Q5Q6!B45)/K45,"")</f>
        <v/>
      </c>
      <c r="M45" s="32"/>
      <c r="N45" t="str">
        <f t="shared" si="4"/>
        <v>28</v>
      </c>
      <c r="O45" t="str">
        <f>'Q4'!L47</f>
        <v/>
      </c>
      <c r="P45" s="30" t="str">
        <f>IF(O45="T",_xlfn.MINIFS(AdminTable[Admin Date],AdminTable[ID],Q5Q6!N45,AdminTable[Med],$B$2),"")</f>
        <v/>
      </c>
      <c r="Q45" s="30" t="str">
        <f>IF(O45="T",_xlfn.MINIFS(AdminTable[Admin Date],AdminTable[ID],Q5Q6!N45,AdminTable[Med],$B$1),"")</f>
        <v/>
      </c>
      <c r="R45" s="30" t="str">
        <f>IF(O45="T",_xlfn.MAXIFS(AdminTable[Admin Date],AdminTable[ID],Q5Q6!N45,AdminTable[Med],$B$1),"")</f>
        <v/>
      </c>
      <c r="S45" t="str">
        <f t="shared" si="5"/>
        <v/>
      </c>
      <c r="T45" s="32" t="str">
        <f t="shared" si="6"/>
        <v/>
      </c>
      <c r="U45" s="32" t="str">
        <f t="shared" si="7"/>
        <v/>
      </c>
      <c r="V45" s="32" t="str">
        <f>IFERROR(SUMIFS(AdminTable[Units],AdminTable[Med],Q5Q6!$B$2,AdminTable[ID],Q5Q6!N45)/U45,"")</f>
        <v/>
      </c>
      <c r="W45" s="32" t="str">
        <f t="shared" si="8"/>
        <v/>
      </c>
      <c r="X45" s="32" t="str">
        <f>IFERROR(SUMIFS(AdminTable[Units],AdminTable[Med],Q5Q6!$B$1,AdminTable[ID],Q5Q6!N45)/W45,"")</f>
        <v/>
      </c>
      <c r="Y45" s="32"/>
      <c r="Z45" t="str">
        <f t="shared" si="9"/>
        <v>28</v>
      </c>
      <c r="AA45" t="str">
        <f>'Q4'!M47</f>
        <v/>
      </c>
      <c r="AB45" t="str">
        <f>IF(AA45="T",_xlfn.MINIFS(AdminTable[Admin Date],AdminTable[ID],Q5Q6!Z45,AdminTable[Med],$B$2),"")</f>
        <v/>
      </c>
      <c r="AC45" t="str">
        <f>IF(AA45="T",_xlfn.MINIFS(AdminTable[Admin Date],AdminTable[ID],Q5Q6!Z45,AdminTable[Med],$B$1),"")</f>
        <v/>
      </c>
      <c r="AE45" t="str">
        <f t="shared" si="10"/>
        <v/>
      </c>
      <c r="AF45" s="32" t="str">
        <f t="shared" si="11"/>
        <v/>
      </c>
      <c r="AG45" s="32" t="str">
        <f t="shared" si="12"/>
        <v/>
      </c>
      <c r="AH45" s="32" t="str">
        <f>IFERROR(SUMIFS(AdminTable[Units],AdminTable[Med],Q5Q6!$B$2,AdminTable[ID],Q5Q6!Z45)/AG45,"")</f>
        <v/>
      </c>
    </row>
    <row r="46" spans="2:34" x14ac:dyDescent="0.25">
      <c r="B46" t="str">
        <f>'Q4'!J48</f>
        <v>29</v>
      </c>
      <c r="C46" t="str">
        <f>'Q4'!K48</f>
        <v>T</v>
      </c>
      <c r="D46" s="30">
        <f>IF(C46="T",_xlfn.MINIFS(AdminTable[Admin Date],AdminTable[ID],Q5Q6!B46,AdminTable[Med],$B$2),"")</f>
        <v>41093</v>
      </c>
      <c r="E46" s="30">
        <f>IF(C46="T",_xlfn.MINIFS(AdminTable[Admin Date],AdminTable[ID],Q5Q6!B46,AdminTable[Med],$B$1),"")</f>
        <v>41165</v>
      </c>
      <c r="F46" s="30">
        <f>IF(C46="T",_xlfn.MAXIFS(AdminTable[Admin Date],AdminTable[ID],Q5Q6!B46,AdminTable[Med],$B$1),"")</f>
        <v>41230</v>
      </c>
      <c r="G46">
        <f t="shared" si="0"/>
        <v>72</v>
      </c>
      <c r="H46" s="32">
        <f t="shared" si="1"/>
        <v>10.285714285714286</v>
      </c>
      <c r="I46" s="32">
        <f t="shared" si="2"/>
        <v>2.3754536456614979</v>
      </c>
      <c r="J46" s="32">
        <f>IFERROR(SUMIFS(AdminTable[Units],AdminTable[Med],Q5Q6!$B$2,AdminTable[ID],Q5Q6!B46)/I46,"")</f>
        <v>24416.388888888891</v>
      </c>
      <c r="K46" s="32">
        <f t="shared" si="3"/>
        <v>2.1445067634444079</v>
      </c>
      <c r="L46" s="32">
        <f>IFERROR(SUMIFS(AdminTable[Units],AdminTable[Med],Q5Q6!$B$1,AdminTable[ID],Q5Q6!B46)/K46,"")</f>
        <v>8.3935384615384603</v>
      </c>
      <c r="M46" s="32"/>
      <c r="N46" t="str">
        <f t="shared" si="4"/>
        <v>29</v>
      </c>
      <c r="O46" t="str">
        <f>'Q4'!L48</f>
        <v/>
      </c>
      <c r="P46" s="30" t="str">
        <f>IF(O46="T",_xlfn.MINIFS(AdminTable[Admin Date],AdminTable[ID],Q5Q6!N46,AdminTable[Med],$B$2),"")</f>
        <v/>
      </c>
      <c r="Q46" s="30" t="str">
        <f>IF(O46="T",_xlfn.MINIFS(AdminTable[Admin Date],AdminTable[ID],Q5Q6!N46,AdminTable[Med],$B$1),"")</f>
        <v/>
      </c>
      <c r="R46" s="30" t="str">
        <f>IF(O46="T",_xlfn.MAXIFS(AdminTable[Admin Date],AdminTable[ID],Q5Q6!N46,AdminTable[Med],$B$1),"")</f>
        <v/>
      </c>
      <c r="S46" t="str">
        <f t="shared" si="5"/>
        <v/>
      </c>
      <c r="T46" s="32" t="str">
        <f t="shared" si="6"/>
        <v/>
      </c>
      <c r="U46" s="32" t="str">
        <f t="shared" si="7"/>
        <v/>
      </c>
      <c r="V46" s="32" t="str">
        <f>IFERROR(SUMIFS(AdminTable[Units],AdminTable[Med],Q5Q6!$B$2,AdminTable[ID],Q5Q6!N46)/U46,"")</f>
        <v/>
      </c>
      <c r="W46" s="32" t="str">
        <f t="shared" si="8"/>
        <v/>
      </c>
      <c r="X46" s="32" t="str">
        <f>IFERROR(SUMIFS(AdminTable[Units],AdminTable[Med],Q5Q6!$B$1,AdminTable[ID],Q5Q6!N46)/W46,"")</f>
        <v/>
      </c>
      <c r="Y46" s="32"/>
      <c r="Z46" t="str">
        <f t="shared" si="9"/>
        <v>29</v>
      </c>
      <c r="AA46" t="str">
        <f>'Q4'!M48</f>
        <v/>
      </c>
      <c r="AB46" t="str">
        <f>IF(AA46="T",_xlfn.MINIFS(AdminTable[Admin Date],AdminTable[ID],Q5Q6!Z46,AdminTable[Med],$B$2),"")</f>
        <v/>
      </c>
      <c r="AC46" t="str">
        <f>IF(AA46="T",_xlfn.MINIFS(AdminTable[Admin Date],AdminTable[ID],Q5Q6!Z46,AdminTable[Med],$B$1),"")</f>
        <v/>
      </c>
      <c r="AE46" t="str">
        <f t="shared" si="10"/>
        <v/>
      </c>
      <c r="AF46" s="32" t="str">
        <f t="shared" si="11"/>
        <v/>
      </c>
      <c r="AG46" s="32" t="str">
        <f t="shared" si="12"/>
        <v/>
      </c>
      <c r="AH46" s="32" t="str">
        <f>IFERROR(SUMIFS(AdminTable[Units],AdminTable[Med],Q5Q6!$B$2,AdminTable[ID],Q5Q6!Z46)/AG46,"")</f>
        <v/>
      </c>
    </row>
    <row r="47" spans="2:34" x14ac:dyDescent="0.25">
      <c r="B47" t="str">
        <f>'Q4'!J49</f>
        <v>30</v>
      </c>
      <c r="C47" t="str">
        <f>'Q4'!K49</f>
        <v>T</v>
      </c>
      <c r="D47" s="30">
        <f>IF(C47="T",_xlfn.MINIFS(AdminTable[Admin Date],AdminTable[ID],Q5Q6!B47,AdminTable[Med],$B$2),"")</f>
        <v>41092</v>
      </c>
      <c r="E47" s="30">
        <f>IF(C47="T",_xlfn.MINIFS(AdminTable[Admin Date],AdminTable[ID],Q5Q6!B47,AdminTable[Med],$B$1),"")</f>
        <v>41165</v>
      </c>
      <c r="F47" s="30">
        <f>IF(C47="T",_xlfn.MAXIFS(AdminTable[Admin Date],AdminTable[ID],Q5Q6!B47,AdminTable[Med],$B$1),"")</f>
        <v>41200</v>
      </c>
      <c r="G47">
        <f t="shared" si="0"/>
        <v>73</v>
      </c>
      <c r="H47" s="32">
        <f t="shared" si="1"/>
        <v>10.428571428571429</v>
      </c>
      <c r="I47" s="32">
        <f t="shared" si="2"/>
        <v>2.4084460574067963</v>
      </c>
      <c r="J47" s="32">
        <f>IFERROR(SUMIFS(AdminTable[Units],AdminTable[Med],Q5Q6!$B$2,AdminTable[ID],Q5Q6!B47)/I47,"")</f>
        <v>7888.9041095890416</v>
      </c>
      <c r="K47" s="32">
        <f t="shared" si="3"/>
        <v>1.1547344110854503</v>
      </c>
      <c r="L47" s="32">
        <f>IFERROR(SUMIFS(AdminTable[Units],AdminTable[Med],Q5Q6!$B$1,AdminTable[ID],Q5Q6!B47)/K47,"")</f>
        <v>4.33</v>
      </c>
      <c r="M47" s="32"/>
      <c r="N47" t="str">
        <f t="shared" si="4"/>
        <v>30</v>
      </c>
      <c r="O47" t="str">
        <f>'Q4'!L49</f>
        <v/>
      </c>
      <c r="P47" s="30" t="str">
        <f>IF(O47="T",_xlfn.MINIFS(AdminTable[Admin Date],AdminTable[ID],Q5Q6!N47,AdminTable[Med],$B$2),"")</f>
        <v/>
      </c>
      <c r="Q47" s="30" t="str">
        <f>IF(O47="T",_xlfn.MINIFS(AdminTable[Admin Date],AdminTable[ID],Q5Q6!N47,AdminTable[Med],$B$1),"")</f>
        <v/>
      </c>
      <c r="R47" s="30" t="str">
        <f>IF(O47="T",_xlfn.MAXIFS(AdminTable[Admin Date],AdminTable[ID],Q5Q6!N47,AdminTable[Med],$B$1),"")</f>
        <v/>
      </c>
      <c r="S47" t="str">
        <f t="shared" si="5"/>
        <v/>
      </c>
      <c r="T47" s="32" t="str">
        <f t="shared" si="6"/>
        <v/>
      </c>
      <c r="U47" s="32" t="str">
        <f t="shared" si="7"/>
        <v/>
      </c>
      <c r="V47" s="32" t="str">
        <f>IFERROR(SUMIFS(AdminTable[Units],AdminTable[Med],Q5Q6!$B$2,AdminTable[ID],Q5Q6!N47)/U47,"")</f>
        <v/>
      </c>
      <c r="W47" s="32" t="str">
        <f t="shared" si="8"/>
        <v/>
      </c>
      <c r="X47" s="32" t="str">
        <f>IFERROR(SUMIFS(AdminTable[Units],AdminTable[Med],Q5Q6!$B$1,AdminTable[ID],Q5Q6!N47)/W47,"")</f>
        <v/>
      </c>
      <c r="Y47" s="32"/>
      <c r="Z47" t="str">
        <f t="shared" si="9"/>
        <v>30</v>
      </c>
      <c r="AA47" t="str">
        <f>'Q4'!M49</f>
        <v/>
      </c>
      <c r="AB47" t="str">
        <f>IF(AA47="T",_xlfn.MINIFS(AdminTable[Admin Date],AdminTable[ID],Q5Q6!Z47,AdminTable[Med],$B$2),"")</f>
        <v/>
      </c>
      <c r="AC47" t="str">
        <f>IF(AA47="T",_xlfn.MINIFS(AdminTable[Admin Date],AdminTable[ID],Q5Q6!Z47,AdminTable[Med],$B$1),"")</f>
        <v/>
      </c>
      <c r="AE47" t="str">
        <f t="shared" si="10"/>
        <v/>
      </c>
      <c r="AF47" s="32" t="str">
        <f t="shared" si="11"/>
        <v/>
      </c>
      <c r="AG47" s="32" t="str">
        <f t="shared" si="12"/>
        <v/>
      </c>
      <c r="AH47" s="32" t="str">
        <f>IFERROR(SUMIFS(AdminTable[Units],AdminTable[Med],Q5Q6!$B$2,AdminTable[ID],Q5Q6!Z47)/AG47,"")</f>
        <v/>
      </c>
    </row>
    <row r="48" spans="2:34" x14ac:dyDescent="0.25">
      <c r="B48" t="str">
        <f>'Q4'!J50</f>
        <v>31</v>
      </c>
      <c r="C48" t="str">
        <f>'Q4'!K50</f>
        <v/>
      </c>
      <c r="D48" s="30" t="str">
        <f>IF(C48="T",_xlfn.MINIFS(AdminTable[Admin Date],AdminTable[ID],Q5Q6!B48,AdminTable[Med],$B$2),"")</f>
        <v/>
      </c>
      <c r="E48" s="30" t="str">
        <f>IF(C48="T",_xlfn.MINIFS(AdminTable[Admin Date],AdminTable[ID],Q5Q6!B48,AdminTable[Med],$B$1),"")</f>
        <v/>
      </c>
      <c r="F48" s="30" t="str">
        <f>IF(C48="T",_xlfn.MAXIFS(AdminTable[Admin Date],AdminTable[ID],Q5Q6!B48,AdminTable[Med],$B$1),"")</f>
        <v/>
      </c>
      <c r="G48" t="str">
        <f t="shared" si="0"/>
        <v/>
      </c>
      <c r="H48" s="32" t="str">
        <f t="shared" si="1"/>
        <v/>
      </c>
      <c r="I48" s="32" t="str">
        <f t="shared" si="2"/>
        <v/>
      </c>
      <c r="J48" s="32" t="str">
        <f>IFERROR(SUMIFS(AdminTable[Units],AdminTable[Med],Q5Q6!$B$2,AdminTable[ID],Q5Q6!B48)/I48,"")</f>
        <v/>
      </c>
      <c r="K48" s="32" t="str">
        <f t="shared" si="3"/>
        <v/>
      </c>
      <c r="L48" s="32" t="str">
        <f>IFERROR(SUMIFS(AdminTable[Units],AdminTable[Med],Q5Q6!$B$1,AdminTable[ID],Q5Q6!B48)/K48,"")</f>
        <v/>
      </c>
      <c r="M48" s="32"/>
      <c r="N48" t="str">
        <f t="shared" si="4"/>
        <v>31</v>
      </c>
      <c r="O48" t="str">
        <f>'Q4'!L50</f>
        <v/>
      </c>
      <c r="P48" s="30" t="str">
        <f>IF(O48="T",_xlfn.MINIFS(AdminTable[Admin Date],AdminTable[ID],Q5Q6!N48,AdminTable[Med],$B$2),"")</f>
        <v/>
      </c>
      <c r="Q48" s="30" t="str">
        <f>IF(O48="T",_xlfn.MINIFS(AdminTable[Admin Date],AdminTable[ID],Q5Q6!N48,AdminTable[Med],$B$1),"")</f>
        <v/>
      </c>
      <c r="R48" s="30" t="str">
        <f>IF(O48="T",_xlfn.MAXIFS(AdminTable[Admin Date],AdminTable[ID],Q5Q6!N48,AdminTable[Med],$B$1),"")</f>
        <v/>
      </c>
      <c r="S48" t="str">
        <f t="shared" si="5"/>
        <v/>
      </c>
      <c r="T48" s="32" t="str">
        <f t="shared" si="6"/>
        <v/>
      </c>
      <c r="U48" s="32" t="str">
        <f t="shared" si="7"/>
        <v/>
      </c>
      <c r="V48" s="32" t="str">
        <f>IFERROR(SUMIFS(AdminTable[Units],AdminTable[Med],Q5Q6!$B$2,AdminTable[ID],Q5Q6!N48)/U48,"")</f>
        <v/>
      </c>
      <c r="W48" s="32" t="str">
        <f t="shared" si="8"/>
        <v/>
      </c>
      <c r="X48" s="32" t="str">
        <f>IFERROR(SUMIFS(AdminTable[Units],AdminTable[Med],Q5Q6!$B$1,AdminTable[ID],Q5Q6!N48)/W48,"")</f>
        <v/>
      </c>
      <c r="Y48" s="32"/>
      <c r="Z48" t="str">
        <f t="shared" si="9"/>
        <v>31</v>
      </c>
      <c r="AA48" t="str">
        <f>'Q4'!M50</f>
        <v/>
      </c>
      <c r="AB48" t="str">
        <f>IF(AA48="T",_xlfn.MINIFS(AdminTable[Admin Date],AdminTable[ID],Q5Q6!Z48,AdminTable[Med],$B$2),"")</f>
        <v/>
      </c>
      <c r="AC48" t="str">
        <f>IF(AA48="T",_xlfn.MINIFS(AdminTable[Admin Date],AdminTable[ID],Q5Q6!Z48,AdminTable[Med],$B$1),"")</f>
        <v/>
      </c>
      <c r="AE48" t="str">
        <f t="shared" si="10"/>
        <v/>
      </c>
      <c r="AF48" s="32" t="str">
        <f t="shared" si="11"/>
        <v/>
      </c>
      <c r="AG48" s="32" t="str">
        <f t="shared" si="12"/>
        <v/>
      </c>
      <c r="AH48" s="32" t="str">
        <f>IFERROR(SUMIFS(AdminTable[Units],AdminTable[Med],Q5Q6!$B$2,AdminTable[ID],Q5Q6!Z48)/AG48,"")</f>
        <v/>
      </c>
    </row>
    <row r="49" spans="2:34" x14ac:dyDescent="0.25">
      <c r="B49" t="str">
        <f>'Q4'!J51</f>
        <v>33</v>
      </c>
      <c r="C49" t="str">
        <f>'Q4'!K51</f>
        <v/>
      </c>
      <c r="D49" s="30" t="str">
        <f>IF(C49="T",_xlfn.MINIFS(AdminTable[Admin Date],AdminTable[ID],Q5Q6!B49,AdminTable[Med],$B$2),"")</f>
        <v/>
      </c>
      <c r="E49" s="30" t="str">
        <f>IF(C49="T",_xlfn.MINIFS(AdminTable[Admin Date],AdminTable[ID],Q5Q6!B49,AdminTable[Med],$B$1),"")</f>
        <v/>
      </c>
      <c r="F49" s="30" t="str">
        <f>IF(C49="T",_xlfn.MAXIFS(AdminTable[Admin Date],AdminTable[ID],Q5Q6!B49,AdminTable[Med],$B$1),"")</f>
        <v/>
      </c>
      <c r="G49" t="str">
        <f t="shared" si="0"/>
        <v/>
      </c>
      <c r="H49" s="32" t="str">
        <f t="shared" si="1"/>
        <v/>
      </c>
      <c r="I49" s="32" t="str">
        <f t="shared" si="2"/>
        <v/>
      </c>
      <c r="J49" s="32" t="str">
        <f>IFERROR(SUMIFS(AdminTable[Units],AdminTable[Med],Q5Q6!$B$2,AdminTable[ID],Q5Q6!B49)/I49,"")</f>
        <v/>
      </c>
      <c r="K49" s="32" t="str">
        <f t="shared" si="3"/>
        <v/>
      </c>
      <c r="L49" s="32" t="str">
        <f>IFERROR(SUMIFS(AdminTable[Units],AdminTable[Med],Q5Q6!$B$1,AdminTable[ID],Q5Q6!B49)/K49,"")</f>
        <v/>
      </c>
      <c r="M49" s="32"/>
      <c r="N49" t="str">
        <f t="shared" si="4"/>
        <v>33</v>
      </c>
      <c r="O49" t="str">
        <f>'Q4'!L51</f>
        <v>T</v>
      </c>
      <c r="P49" s="30">
        <f>IF(O49="T",_xlfn.MINIFS(AdminTable[Admin Date],AdminTable[ID],Q5Q6!N49,AdminTable[Med],$B$2),"")</f>
        <v>41093</v>
      </c>
      <c r="Q49" s="30">
        <f>IF(O49="T",_xlfn.MINIFS(AdminTable[Admin Date],AdminTable[ID],Q5Q6!N49,AdminTable[Med],$B$1),"")</f>
        <v>41205</v>
      </c>
      <c r="R49" s="30">
        <f>IF(O49="T",_xlfn.MAXIFS(AdminTable[Admin Date],AdminTable[ID],Q5Q6!N49,AdminTable[Med],$B$1),"")</f>
        <v>41229</v>
      </c>
      <c r="S49">
        <f t="shared" si="5"/>
        <v>112</v>
      </c>
      <c r="T49" s="32">
        <f t="shared" si="6"/>
        <v>16</v>
      </c>
      <c r="U49" s="32">
        <f t="shared" si="7"/>
        <v>3.695150115473441</v>
      </c>
      <c r="V49" s="32">
        <f>IFERROR(SUMIFS(AdminTable[Units],AdminTable[Med],Q5Q6!$B$2,AdminTable[ID],Q5Q6!N49)/U49,"")</f>
        <v>24356.25</v>
      </c>
      <c r="W49" s="32">
        <f t="shared" si="8"/>
        <v>0.79181788188716584</v>
      </c>
      <c r="X49" s="32">
        <f>IFERROR(SUMIFS(AdminTable[Units],AdminTable[Med],Q5Q6!$B$1,AdminTable[ID],Q5Q6!N49)/W49,"")</f>
        <v>12.629166666666668</v>
      </c>
      <c r="Y49" s="32"/>
      <c r="Z49" t="str">
        <f t="shared" si="9"/>
        <v>33</v>
      </c>
      <c r="AA49" t="str">
        <f>'Q4'!M51</f>
        <v/>
      </c>
      <c r="AB49" t="str">
        <f>IF(AA49="T",_xlfn.MINIFS(AdminTable[Admin Date],AdminTable[ID],Q5Q6!Z49,AdminTable[Med],$B$2),"")</f>
        <v/>
      </c>
      <c r="AC49" t="str">
        <f>IF(AA49="T",_xlfn.MINIFS(AdminTable[Admin Date],AdminTable[ID],Q5Q6!Z49,AdminTable[Med],$B$1),"")</f>
        <v/>
      </c>
      <c r="AE49" t="str">
        <f t="shared" si="10"/>
        <v/>
      </c>
      <c r="AF49" s="32" t="str">
        <f t="shared" si="11"/>
        <v/>
      </c>
      <c r="AG49" s="32" t="str">
        <f t="shared" si="12"/>
        <v/>
      </c>
      <c r="AH49" s="32" t="str">
        <f>IFERROR(SUMIFS(AdminTable[Units],AdminTable[Med],Q5Q6!$B$2,AdminTable[ID],Q5Q6!Z49)/AG49,"")</f>
        <v/>
      </c>
    </row>
    <row r="50" spans="2:34" x14ac:dyDescent="0.25">
      <c r="B50" t="str">
        <f>'Q4'!J52</f>
        <v>34</v>
      </c>
      <c r="C50" t="str">
        <f>'Q4'!K52</f>
        <v/>
      </c>
      <c r="D50" s="30" t="str">
        <f>IF(C50="T",_xlfn.MINIFS(AdminTable[Admin Date],AdminTable[ID],Q5Q6!B50,AdminTable[Med],$B$2),"")</f>
        <v/>
      </c>
      <c r="E50" s="30" t="str">
        <f>IF(C50="T",_xlfn.MINIFS(AdminTable[Admin Date],AdminTable[ID],Q5Q6!B50,AdminTable[Med],$B$1),"")</f>
        <v/>
      </c>
      <c r="F50" s="30" t="str">
        <f>IF(C50="T",_xlfn.MAXIFS(AdminTable[Admin Date],AdminTable[ID],Q5Q6!B50,AdminTable[Med],$B$1),"")</f>
        <v/>
      </c>
      <c r="G50" t="str">
        <f t="shared" si="0"/>
        <v/>
      </c>
      <c r="H50" s="32" t="str">
        <f t="shared" si="1"/>
        <v/>
      </c>
      <c r="I50" s="32" t="str">
        <f t="shared" si="2"/>
        <v/>
      </c>
      <c r="J50" s="32" t="str">
        <f>IFERROR(SUMIFS(AdminTable[Units],AdminTable[Med],Q5Q6!$B$2,AdminTable[ID],Q5Q6!B50)/I50,"")</f>
        <v/>
      </c>
      <c r="K50" s="32" t="str">
        <f t="shared" si="3"/>
        <v/>
      </c>
      <c r="L50" s="32" t="str">
        <f>IFERROR(SUMIFS(AdminTable[Units],AdminTable[Med],Q5Q6!$B$1,AdminTable[ID],Q5Q6!B50)/K50,"")</f>
        <v/>
      </c>
      <c r="M50" s="32"/>
      <c r="N50" t="str">
        <f t="shared" si="4"/>
        <v>34</v>
      </c>
      <c r="O50" t="str">
        <f>'Q4'!L52</f>
        <v/>
      </c>
      <c r="P50" s="30" t="str">
        <f>IF(O50="T",_xlfn.MINIFS(AdminTable[Admin Date],AdminTable[ID],Q5Q6!N50,AdminTable[Med],$B$2),"")</f>
        <v/>
      </c>
      <c r="Q50" s="30" t="str">
        <f>IF(O50="T",_xlfn.MINIFS(AdminTable[Admin Date],AdminTable[ID],Q5Q6!N50,AdminTable[Med],$B$1),"")</f>
        <v/>
      </c>
      <c r="R50" s="30" t="str">
        <f>IF(O50="T",_xlfn.MAXIFS(AdminTable[Admin Date],AdminTable[ID],Q5Q6!N50,AdminTable[Med],$B$1),"")</f>
        <v/>
      </c>
      <c r="S50" t="str">
        <f t="shared" si="5"/>
        <v/>
      </c>
      <c r="T50" s="32" t="str">
        <f t="shared" si="6"/>
        <v/>
      </c>
      <c r="U50" s="32" t="str">
        <f t="shared" si="7"/>
        <v/>
      </c>
      <c r="V50" s="32" t="str">
        <f>IFERROR(SUMIFS(AdminTable[Units],AdminTable[Med],Q5Q6!$B$2,AdminTable[ID],Q5Q6!N50)/U50,"")</f>
        <v/>
      </c>
      <c r="W50" s="32" t="str">
        <f t="shared" si="8"/>
        <v/>
      </c>
      <c r="X50" s="32" t="str">
        <f>IFERROR(SUMIFS(AdminTable[Units],AdminTable[Med],Q5Q6!$B$1,AdminTable[ID],Q5Q6!N50)/W50,"")</f>
        <v/>
      </c>
      <c r="Y50" s="32"/>
      <c r="Z50" t="str">
        <f t="shared" si="9"/>
        <v>34</v>
      </c>
      <c r="AA50" t="str">
        <f>'Q4'!M52</f>
        <v/>
      </c>
      <c r="AB50" t="str">
        <f>IF(AA50="T",_xlfn.MINIFS(AdminTable[Admin Date],AdminTable[ID],Q5Q6!Z50,AdminTable[Med],$B$2),"")</f>
        <v/>
      </c>
      <c r="AC50" t="str">
        <f>IF(AA50="T",_xlfn.MINIFS(AdminTable[Admin Date],AdminTable[ID],Q5Q6!Z50,AdminTable[Med],$B$1),"")</f>
        <v/>
      </c>
      <c r="AE50" t="str">
        <f t="shared" si="10"/>
        <v/>
      </c>
      <c r="AF50" s="32" t="str">
        <f t="shared" si="11"/>
        <v/>
      </c>
      <c r="AG50" s="32" t="str">
        <f t="shared" si="12"/>
        <v/>
      </c>
      <c r="AH50" s="32" t="str">
        <f>IFERROR(SUMIFS(AdminTable[Units],AdminTable[Med],Q5Q6!$B$2,AdminTable[ID],Q5Q6!Z50)/AG50,"")</f>
        <v/>
      </c>
    </row>
    <row r="51" spans="2:34" x14ac:dyDescent="0.25">
      <c r="B51" t="str">
        <f>'Q4'!J53</f>
        <v>35</v>
      </c>
      <c r="C51" t="str">
        <f>'Q4'!K53</f>
        <v/>
      </c>
      <c r="D51" s="30" t="str">
        <f>IF(C51="T",_xlfn.MINIFS(AdminTable[Admin Date],AdminTable[ID],Q5Q6!B51,AdminTable[Med],$B$2),"")</f>
        <v/>
      </c>
      <c r="E51" s="30" t="str">
        <f>IF(C51="T",_xlfn.MINIFS(AdminTable[Admin Date],AdminTable[ID],Q5Q6!B51,AdminTable[Med],$B$1),"")</f>
        <v/>
      </c>
      <c r="F51" s="30" t="str">
        <f>IF(C51="T",_xlfn.MAXIFS(AdminTable[Admin Date],AdminTable[ID],Q5Q6!B51,AdminTable[Med],$B$1),"")</f>
        <v/>
      </c>
      <c r="G51" t="str">
        <f t="shared" si="0"/>
        <v/>
      </c>
      <c r="H51" s="32" t="str">
        <f t="shared" si="1"/>
        <v/>
      </c>
      <c r="I51" s="32" t="str">
        <f t="shared" si="2"/>
        <v/>
      </c>
      <c r="J51" s="32" t="str">
        <f>IFERROR(SUMIFS(AdminTable[Units],AdminTable[Med],Q5Q6!$B$2,AdminTable[ID],Q5Q6!B51)/I51,"")</f>
        <v/>
      </c>
      <c r="K51" s="32" t="str">
        <f t="shared" si="3"/>
        <v/>
      </c>
      <c r="L51" s="32" t="str">
        <f>IFERROR(SUMIFS(AdminTable[Units],AdminTable[Med],Q5Q6!$B$1,AdminTable[ID],Q5Q6!B51)/K51,"")</f>
        <v/>
      </c>
      <c r="M51" s="32"/>
      <c r="N51" t="str">
        <f t="shared" si="4"/>
        <v>35</v>
      </c>
      <c r="O51" t="str">
        <f>'Q4'!L53</f>
        <v/>
      </c>
      <c r="P51" s="30" t="str">
        <f>IF(O51="T",_xlfn.MINIFS(AdminTable[Admin Date],AdminTable[ID],Q5Q6!N51,AdminTable[Med],$B$2),"")</f>
        <v/>
      </c>
      <c r="Q51" s="30" t="str">
        <f>IF(O51="T",_xlfn.MINIFS(AdminTable[Admin Date],AdminTable[ID],Q5Q6!N51,AdminTable[Med],$B$1),"")</f>
        <v/>
      </c>
      <c r="R51" s="30" t="str">
        <f>IF(O51="T",_xlfn.MAXIFS(AdminTable[Admin Date],AdminTable[ID],Q5Q6!N51,AdminTable[Med],$B$1),"")</f>
        <v/>
      </c>
      <c r="S51" t="str">
        <f t="shared" si="5"/>
        <v/>
      </c>
      <c r="T51" s="32" t="str">
        <f t="shared" si="6"/>
        <v/>
      </c>
      <c r="U51" s="32" t="str">
        <f t="shared" si="7"/>
        <v/>
      </c>
      <c r="V51" s="32" t="str">
        <f>IFERROR(SUMIFS(AdminTable[Units],AdminTable[Med],Q5Q6!$B$2,AdminTable[ID],Q5Q6!N51)/U51,"")</f>
        <v/>
      </c>
      <c r="W51" s="32" t="str">
        <f t="shared" si="8"/>
        <v/>
      </c>
      <c r="X51" s="32" t="str">
        <f>IFERROR(SUMIFS(AdminTable[Units],AdminTable[Med],Q5Q6!$B$1,AdminTable[ID],Q5Q6!N51)/W51,"")</f>
        <v/>
      </c>
      <c r="Y51" s="32"/>
      <c r="Z51" t="str">
        <f t="shared" si="9"/>
        <v>35</v>
      </c>
      <c r="AA51" t="str">
        <f>'Q4'!M53</f>
        <v/>
      </c>
      <c r="AB51" t="str">
        <f>IF(AA51="T",_xlfn.MINIFS(AdminTable[Admin Date],AdminTable[ID],Q5Q6!Z51,AdminTable[Med],$B$2),"")</f>
        <v/>
      </c>
      <c r="AC51" t="str">
        <f>IF(AA51="T",_xlfn.MINIFS(AdminTable[Admin Date],AdminTable[ID],Q5Q6!Z51,AdminTable[Med],$B$1),"")</f>
        <v/>
      </c>
      <c r="AE51" t="str">
        <f t="shared" si="10"/>
        <v/>
      </c>
      <c r="AF51" s="32" t="str">
        <f t="shared" si="11"/>
        <v/>
      </c>
      <c r="AG51" s="32" t="str">
        <f t="shared" si="12"/>
        <v/>
      </c>
      <c r="AH51" s="32" t="str">
        <f>IFERROR(SUMIFS(AdminTable[Units],AdminTable[Med],Q5Q6!$B$2,AdminTable[ID],Q5Q6!Z51)/AG51,"")</f>
        <v/>
      </c>
    </row>
    <row r="52" spans="2:34" x14ac:dyDescent="0.25">
      <c r="B52" t="str">
        <f>'Q4'!J54</f>
        <v>36</v>
      </c>
      <c r="C52" t="str">
        <f>'Q4'!K54</f>
        <v/>
      </c>
      <c r="D52" s="30" t="str">
        <f>IF(C52="T",_xlfn.MINIFS(AdminTable[Admin Date],AdminTable[ID],Q5Q6!B52,AdminTable[Med],$B$2),"")</f>
        <v/>
      </c>
      <c r="E52" s="30" t="str">
        <f>IF(C52="T",_xlfn.MINIFS(AdminTable[Admin Date],AdminTable[ID],Q5Q6!B52,AdminTable[Med],$B$1),"")</f>
        <v/>
      </c>
      <c r="F52" s="30" t="str">
        <f>IF(C52="T",_xlfn.MAXIFS(AdminTable[Admin Date],AdminTable[ID],Q5Q6!B52,AdminTable[Med],$B$1),"")</f>
        <v/>
      </c>
      <c r="G52" t="str">
        <f t="shared" si="0"/>
        <v/>
      </c>
      <c r="H52" s="32" t="str">
        <f t="shared" si="1"/>
        <v/>
      </c>
      <c r="I52" s="32" t="str">
        <f t="shared" si="2"/>
        <v/>
      </c>
      <c r="J52" s="32" t="str">
        <f>IFERROR(SUMIFS(AdminTable[Units],AdminTable[Med],Q5Q6!$B$2,AdminTable[ID],Q5Q6!B52)/I52,"")</f>
        <v/>
      </c>
      <c r="K52" s="32" t="str">
        <f t="shared" si="3"/>
        <v/>
      </c>
      <c r="L52" s="32" t="str">
        <f>IFERROR(SUMIFS(AdminTable[Units],AdminTable[Med],Q5Q6!$B$1,AdminTable[ID],Q5Q6!B52)/K52,"")</f>
        <v/>
      </c>
      <c r="M52" s="32"/>
      <c r="N52" t="str">
        <f t="shared" si="4"/>
        <v>36</v>
      </c>
      <c r="O52" t="str">
        <f>'Q4'!L54</f>
        <v/>
      </c>
      <c r="P52" s="30" t="str">
        <f>IF(O52="T",_xlfn.MINIFS(AdminTable[Admin Date],AdminTable[ID],Q5Q6!N52,AdminTable[Med],$B$2),"")</f>
        <v/>
      </c>
      <c r="Q52" s="30" t="str">
        <f>IF(O52="T",_xlfn.MINIFS(AdminTable[Admin Date],AdminTable[ID],Q5Q6!N52,AdminTable[Med],$B$1),"")</f>
        <v/>
      </c>
      <c r="R52" s="30" t="str">
        <f>IF(O52="T",_xlfn.MAXIFS(AdminTable[Admin Date],AdminTable[ID],Q5Q6!N52,AdminTable[Med],$B$1),"")</f>
        <v/>
      </c>
      <c r="S52" t="str">
        <f t="shared" si="5"/>
        <v/>
      </c>
      <c r="T52" s="32" t="str">
        <f t="shared" si="6"/>
        <v/>
      </c>
      <c r="U52" s="32" t="str">
        <f t="shared" si="7"/>
        <v/>
      </c>
      <c r="V52" s="32" t="str">
        <f>IFERROR(SUMIFS(AdminTable[Units],AdminTable[Med],Q5Q6!$B$2,AdminTable[ID],Q5Q6!N52)/U52,"")</f>
        <v/>
      </c>
      <c r="W52" s="32" t="str">
        <f t="shared" si="8"/>
        <v/>
      </c>
      <c r="X52" s="32" t="str">
        <f>IFERROR(SUMIFS(AdminTable[Units],AdminTable[Med],Q5Q6!$B$1,AdminTable[ID],Q5Q6!N52)/W52,"")</f>
        <v/>
      </c>
      <c r="Y52" s="32"/>
      <c r="Z52" t="str">
        <f t="shared" si="9"/>
        <v>36</v>
      </c>
      <c r="AA52" t="str">
        <f>'Q4'!M54</f>
        <v/>
      </c>
      <c r="AB52" t="str">
        <f>IF(AA52="T",_xlfn.MINIFS(AdminTable[Admin Date],AdminTable[ID],Q5Q6!Z52,AdminTable[Med],$B$2),"")</f>
        <v/>
      </c>
      <c r="AC52" t="str">
        <f>IF(AA52="T",_xlfn.MINIFS(AdminTable[Admin Date],AdminTable[ID],Q5Q6!Z52,AdminTable[Med],$B$1),"")</f>
        <v/>
      </c>
      <c r="AE52" t="str">
        <f t="shared" si="10"/>
        <v/>
      </c>
      <c r="AF52" s="32" t="str">
        <f t="shared" si="11"/>
        <v/>
      </c>
      <c r="AG52" s="32" t="str">
        <f t="shared" si="12"/>
        <v/>
      </c>
      <c r="AH52" s="32" t="str">
        <f>IFERROR(SUMIFS(AdminTable[Units],AdminTable[Med],Q5Q6!$B$2,AdminTable[ID],Q5Q6!Z52)/AG52,"")</f>
        <v/>
      </c>
    </row>
    <row r="53" spans="2:34" x14ac:dyDescent="0.25">
      <c r="B53" t="str">
        <f>'Q4'!J55</f>
        <v>37</v>
      </c>
      <c r="C53" t="str">
        <f>'Q4'!K55</f>
        <v/>
      </c>
      <c r="D53" s="30" t="str">
        <f>IF(C53="T",_xlfn.MINIFS(AdminTable[Admin Date],AdminTable[ID],Q5Q6!B53,AdminTable[Med],$B$2),"")</f>
        <v/>
      </c>
      <c r="E53" s="30" t="str">
        <f>IF(C53="T",_xlfn.MINIFS(AdminTable[Admin Date],AdminTable[ID],Q5Q6!B53,AdminTable[Med],$B$1),"")</f>
        <v/>
      </c>
      <c r="F53" s="30" t="str">
        <f>IF(C53="T",_xlfn.MAXIFS(AdminTable[Admin Date],AdminTable[ID],Q5Q6!B53,AdminTable[Med],$B$1),"")</f>
        <v/>
      </c>
      <c r="G53" t="str">
        <f t="shared" si="0"/>
        <v/>
      </c>
      <c r="H53" s="32" t="str">
        <f t="shared" si="1"/>
        <v/>
      </c>
      <c r="I53" s="32" t="str">
        <f t="shared" si="2"/>
        <v/>
      </c>
      <c r="J53" s="32" t="str">
        <f>IFERROR(SUMIFS(AdminTable[Units],AdminTable[Med],Q5Q6!$B$2,AdminTable[ID],Q5Q6!B53)/I53,"")</f>
        <v/>
      </c>
      <c r="K53" s="32" t="str">
        <f t="shared" si="3"/>
        <v/>
      </c>
      <c r="L53" s="32" t="str">
        <f>IFERROR(SUMIFS(AdminTable[Units],AdminTable[Med],Q5Q6!$B$1,AdminTable[ID],Q5Q6!B53)/K53,"")</f>
        <v/>
      </c>
      <c r="M53" s="32"/>
      <c r="N53" t="str">
        <f t="shared" si="4"/>
        <v>37</v>
      </c>
      <c r="O53" t="str">
        <f>'Q4'!L55</f>
        <v/>
      </c>
      <c r="P53" s="30" t="str">
        <f>IF(O53="T",_xlfn.MINIFS(AdminTable[Admin Date],AdminTable[ID],Q5Q6!N53,AdminTable[Med],$B$2),"")</f>
        <v/>
      </c>
      <c r="Q53" s="30" t="str">
        <f>IF(O53="T",_xlfn.MINIFS(AdminTable[Admin Date],AdminTable[ID],Q5Q6!N53,AdminTable[Med],$B$1),"")</f>
        <v/>
      </c>
      <c r="R53" s="30" t="str">
        <f>IF(O53="T",_xlfn.MAXIFS(AdminTable[Admin Date],AdminTable[ID],Q5Q6!N53,AdminTable[Med],$B$1),"")</f>
        <v/>
      </c>
      <c r="S53" t="str">
        <f t="shared" si="5"/>
        <v/>
      </c>
      <c r="T53" s="32" t="str">
        <f t="shared" si="6"/>
        <v/>
      </c>
      <c r="U53" s="32" t="str">
        <f t="shared" si="7"/>
        <v/>
      </c>
      <c r="V53" s="32" t="str">
        <f>IFERROR(SUMIFS(AdminTable[Units],AdminTable[Med],Q5Q6!$B$2,AdminTable[ID],Q5Q6!N53)/U53,"")</f>
        <v/>
      </c>
      <c r="W53" s="32" t="str">
        <f t="shared" si="8"/>
        <v/>
      </c>
      <c r="X53" s="32" t="str">
        <f>IFERROR(SUMIFS(AdminTable[Units],AdminTable[Med],Q5Q6!$B$1,AdminTable[ID],Q5Q6!N53)/W53,"")</f>
        <v/>
      </c>
      <c r="Y53" s="32"/>
      <c r="Z53" t="str">
        <f t="shared" si="9"/>
        <v>37</v>
      </c>
      <c r="AA53" t="str">
        <f>'Q4'!M55</f>
        <v/>
      </c>
      <c r="AB53" t="str">
        <f>IF(AA53="T",_xlfn.MINIFS(AdminTable[Admin Date],AdminTable[ID],Q5Q6!Z53,AdminTable[Med],$B$2),"")</f>
        <v/>
      </c>
      <c r="AC53" t="str">
        <f>IF(AA53="T",_xlfn.MINIFS(AdminTable[Admin Date],AdminTable[ID],Q5Q6!Z53,AdminTable[Med],$B$1),"")</f>
        <v/>
      </c>
      <c r="AE53" t="str">
        <f t="shared" si="10"/>
        <v/>
      </c>
      <c r="AF53" s="32" t="str">
        <f t="shared" si="11"/>
        <v/>
      </c>
      <c r="AG53" s="32" t="str">
        <f t="shared" si="12"/>
        <v/>
      </c>
      <c r="AH53" s="32" t="str">
        <f>IFERROR(SUMIFS(AdminTable[Units],AdminTable[Med],Q5Q6!$B$2,AdminTable[ID],Q5Q6!Z53)/AG53,"")</f>
        <v/>
      </c>
    </row>
    <row r="54" spans="2:34" x14ac:dyDescent="0.25">
      <c r="B54" t="str">
        <f>'Q4'!J56</f>
        <v>38</v>
      </c>
      <c r="C54" t="str">
        <f>'Q4'!K56</f>
        <v>T</v>
      </c>
      <c r="D54" s="30">
        <f>IF(C54="T",_xlfn.MINIFS(AdminTable[Admin Date],AdminTable[ID],Q5Q6!B54,AdminTable[Med],$B$2),"")</f>
        <v>41158</v>
      </c>
      <c r="E54" s="30">
        <f>IF(C54="T",_xlfn.MINIFS(AdminTable[Admin Date],AdminTable[ID],Q5Q6!B54,AdminTable[Med],$B$1),"")</f>
        <v>41167</v>
      </c>
      <c r="F54" s="30">
        <f>IF(C54="T",_xlfn.MAXIFS(AdminTable[Admin Date],AdminTable[ID],Q5Q6!B54,AdminTable[Med],$B$1),"")</f>
        <v>41167</v>
      </c>
      <c r="G54">
        <f t="shared" si="0"/>
        <v>9</v>
      </c>
      <c r="H54" s="32">
        <f t="shared" si="1"/>
        <v>1.2857142857142858</v>
      </c>
      <c r="I54" s="32">
        <f t="shared" si="2"/>
        <v>0.29693170570768723</v>
      </c>
      <c r="J54" s="32">
        <f>IFERROR(SUMIFS(AdminTable[Units],AdminTable[Med],Q5Q6!$B$2,AdminTable[ID],Q5Q6!B54)/I54,"")</f>
        <v>8756.2222222222226</v>
      </c>
      <c r="K54" s="32">
        <f t="shared" si="3"/>
        <v>0</v>
      </c>
      <c r="L54" s="32" t="str">
        <f>IFERROR(SUMIFS(AdminTable[Units],AdminTable[Med],Q5Q6!$B$1,AdminTable[ID],Q5Q6!B54)/K54,"")</f>
        <v/>
      </c>
      <c r="M54" s="32"/>
      <c r="N54" t="str">
        <f t="shared" si="4"/>
        <v>38</v>
      </c>
      <c r="O54" t="str">
        <f>'Q4'!L56</f>
        <v/>
      </c>
      <c r="P54" s="30" t="str">
        <f>IF(O54="T",_xlfn.MINIFS(AdminTable[Admin Date],AdminTable[ID],Q5Q6!N54,AdminTable[Med],$B$2),"")</f>
        <v/>
      </c>
      <c r="Q54" s="30" t="str">
        <f>IF(O54="T",_xlfn.MINIFS(AdminTable[Admin Date],AdminTable[ID],Q5Q6!N54,AdminTable[Med],$B$1),"")</f>
        <v/>
      </c>
      <c r="R54" s="30" t="str">
        <f>IF(O54="T",_xlfn.MAXIFS(AdminTable[Admin Date],AdminTable[ID],Q5Q6!N54,AdminTable[Med],$B$1),"")</f>
        <v/>
      </c>
      <c r="S54" t="str">
        <f t="shared" si="5"/>
        <v/>
      </c>
      <c r="T54" s="32" t="str">
        <f t="shared" si="6"/>
        <v/>
      </c>
      <c r="U54" s="32" t="str">
        <f t="shared" si="7"/>
        <v/>
      </c>
      <c r="V54" s="32" t="str">
        <f>IFERROR(SUMIFS(AdminTable[Units],AdminTable[Med],Q5Q6!$B$2,AdminTable[ID],Q5Q6!N54)/U54,"")</f>
        <v/>
      </c>
      <c r="W54" s="32" t="str">
        <f t="shared" si="8"/>
        <v/>
      </c>
      <c r="X54" s="32" t="str">
        <f>IFERROR(SUMIFS(AdminTable[Units],AdminTable[Med],Q5Q6!$B$1,AdminTable[ID],Q5Q6!N54)/W54,"")</f>
        <v/>
      </c>
      <c r="Y54" s="32"/>
      <c r="Z54" t="str">
        <f t="shared" si="9"/>
        <v>38</v>
      </c>
      <c r="AA54" t="str">
        <f>'Q4'!M56</f>
        <v/>
      </c>
      <c r="AB54" t="str">
        <f>IF(AA54="T",_xlfn.MINIFS(AdminTable[Admin Date],AdminTable[ID],Q5Q6!Z54,AdminTable[Med],$B$2),"")</f>
        <v/>
      </c>
      <c r="AC54" t="str">
        <f>IF(AA54="T",_xlfn.MINIFS(AdminTable[Admin Date],AdminTable[ID],Q5Q6!Z54,AdminTable[Med],$B$1),"")</f>
        <v/>
      </c>
      <c r="AE54" t="str">
        <f t="shared" si="10"/>
        <v/>
      </c>
      <c r="AF54" s="32" t="str">
        <f t="shared" si="11"/>
        <v/>
      </c>
      <c r="AG54" s="32" t="str">
        <f t="shared" si="12"/>
        <v/>
      </c>
      <c r="AH54" s="32" t="str">
        <f>IFERROR(SUMIFS(AdminTable[Units],AdminTable[Med],Q5Q6!$B$2,AdminTable[ID],Q5Q6!Z54)/AG54,"")</f>
        <v/>
      </c>
    </row>
    <row r="55" spans="2:34" x14ac:dyDescent="0.25">
      <c r="B55" t="str">
        <f>'Q4'!J57</f>
        <v>39</v>
      </c>
      <c r="C55" t="str">
        <f>'Q4'!K57</f>
        <v>T</v>
      </c>
      <c r="D55" s="30">
        <f>IF(C55="T",_xlfn.MINIFS(AdminTable[Admin Date],AdminTable[ID],Q5Q6!B55,AdminTable[Med],$B$2),"")</f>
        <v>41093</v>
      </c>
      <c r="E55" s="30">
        <f>IF(C55="T",_xlfn.MINIFS(AdminTable[Admin Date],AdminTable[ID],Q5Q6!B55,AdminTable[Med],$B$1),"")</f>
        <v>41165</v>
      </c>
      <c r="F55" s="30">
        <f>IF(C55="T",_xlfn.MAXIFS(AdminTable[Admin Date],AdminTable[ID],Q5Q6!B55,AdminTable[Med],$B$1),"")</f>
        <v>41165</v>
      </c>
      <c r="G55">
        <f t="shared" si="0"/>
        <v>72</v>
      </c>
      <c r="H55" s="32">
        <f t="shared" si="1"/>
        <v>10.285714285714286</v>
      </c>
      <c r="I55" s="32">
        <f t="shared" si="2"/>
        <v>2.3754536456614979</v>
      </c>
      <c r="J55" s="32">
        <f>IFERROR(SUMIFS(AdminTable[Units],AdminTable[Med],Q5Q6!$B$2,AdminTable[ID],Q5Q6!B55)/I55,"")</f>
        <v>30310</v>
      </c>
      <c r="K55" s="32">
        <f t="shared" si="3"/>
        <v>0</v>
      </c>
      <c r="L55" s="32" t="str">
        <f>IFERROR(SUMIFS(AdminTable[Units],AdminTable[Med],Q5Q6!$B$1,AdminTable[ID],Q5Q6!B55)/K55,"")</f>
        <v/>
      </c>
      <c r="M55" s="32"/>
      <c r="N55" t="str">
        <f t="shared" si="4"/>
        <v>39</v>
      </c>
      <c r="O55" t="str">
        <f>'Q4'!L57</f>
        <v/>
      </c>
      <c r="P55" s="30" t="str">
        <f>IF(O55="T",_xlfn.MINIFS(AdminTable[Admin Date],AdminTable[ID],Q5Q6!N55,AdminTable[Med],$B$2),"")</f>
        <v/>
      </c>
      <c r="Q55" s="30" t="str">
        <f>IF(O55="T",_xlfn.MINIFS(AdminTable[Admin Date],AdminTable[ID],Q5Q6!N55,AdminTable[Med],$B$1),"")</f>
        <v/>
      </c>
      <c r="R55" s="30" t="str">
        <f>IF(O55="T",_xlfn.MAXIFS(AdminTable[Admin Date],AdminTable[ID],Q5Q6!N55,AdminTable[Med],$B$1),"")</f>
        <v/>
      </c>
      <c r="S55" t="str">
        <f t="shared" si="5"/>
        <v/>
      </c>
      <c r="T55" s="32" t="str">
        <f t="shared" si="6"/>
        <v/>
      </c>
      <c r="U55" s="32" t="str">
        <f t="shared" si="7"/>
        <v/>
      </c>
      <c r="V55" s="32" t="str">
        <f>IFERROR(SUMIFS(AdminTable[Units],AdminTable[Med],Q5Q6!$B$2,AdminTable[ID],Q5Q6!N55)/U55,"")</f>
        <v/>
      </c>
      <c r="W55" s="32" t="str">
        <f t="shared" si="8"/>
        <v/>
      </c>
      <c r="X55" s="32" t="str">
        <f>IFERROR(SUMIFS(AdminTable[Units],AdminTable[Med],Q5Q6!$B$1,AdminTable[ID],Q5Q6!N55)/W55,"")</f>
        <v/>
      </c>
      <c r="Y55" s="32"/>
      <c r="Z55" t="str">
        <f t="shared" si="9"/>
        <v>39</v>
      </c>
      <c r="AA55" t="str">
        <f>'Q4'!M57</f>
        <v/>
      </c>
      <c r="AB55" t="str">
        <f>IF(AA55="T",_xlfn.MINIFS(AdminTable[Admin Date],AdminTable[ID],Q5Q6!Z55,AdminTable[Med],$B$2),"")</f>
        <v/>
      </c>
      <c r="AC55" t="str">
        <f>IF(AA55="T",_xlfn.MINIFS(AdminTable[Admin Date],AdminTable[ID],Q5Q6!Z55,AdminTable[Med],$B$1),"")</f>
        <v/>
      </c>
      <c r="AE55" t="str">
        <f t="shared" si="10"/>
        <v/>
      </c>
      <c r="AF55" s="32" t="str">
        <f t="shared" si="11"/>
        <v/>
      </c>
      <c r="AG55" s="32" t="str">
        <f t="shared" si="12"/>
        <v/>
      </c>
      <c r="AH55" s="32" t="str">
        <f>IFERROR(SUMIFS(AdminTable[Units],AdminTable[Med],Q5Q6!$B$2,AdminTable[ID],Q5Q6!Z55)/AG55,"")</f>
        <v/>
      </c>
    </row>
    <row r="56" spans="2:34" x14ac:dyDescent="0.25">
      <c r="B56" t="str">
        <f>'Q4'!J58</f>
        <v>4</v>
      </c>
      <c r="C56" t="str">
        <f>'Q4'!K58</f>
        <v>T</v>
      </c>
      <c r="D56" s="30">
        <f>IF(C56="T",_xlfn.MINIFS(AdminTable[Admin Date],AdminTable[ID],Q5Q6!B56,AdminTable[Med],$B$2),"")</f>
        <v>41092</v>
      </c>
      <c r="E56" s="30">
        <f>IF(C56="T",_xlfn.MINIFS(AdminTable[Admin Date],AdminTable[ID],Q5Q6!B56,AdminTable[Med],$B$1),"")</f>
        <v>41164</v>
      </c>
      <c r="F56" s="30">
        <f>IF(C56="T",_xlfn.MAXIFS(AdminTable[Admin Date],AdminTable[ID],Q5Q6!B56,AdminTable[Med],$B$1),"")</f>
        <v>41227</v>
      </c>
      <c r="G56">
        <f t="shared" si="0"/>
        <v>72</v>
      </c>
      <c r="H56" s="32">
        <f t="shared" si="1"/>
        <v>10.285714285714286</v>
      </c>
      <c r="I56" s="32">
        <f t="shared" si="2"/>
        <v>2.3754536456614979</v>
      </c>
      <c r="J56" s="32">
        <f>IFERROR(SUMIFS(AdminTable[Units],AdminTable[Med],Q5Q6!$B$2,AdminTable[ID],Q5Q6!B56)/I56,"")</f>
        <v>15239.194444444445</v>
      </c>
      <c r="K56" s="32">
        <f t="shared" si="3"/>
        <v>2.0785219399538106</v>
      </c>
      <c r="L56" s="32">
        <f>IFERROR(SUMIFS(AdminTable[Units],AdminTable[Med],Q5Q6!$B$1,AdminTable[ID],Q5Q6!B56)/K56,"")</f>
        <v>1.9244444444444444</v>
      </c>
      <c r="M56" s="32"/>
      <c r="N56" t="str">
        <f t="shared" si="4"/>
        <v>4</v>
      </c>
      <c r="O56" t="str">
        <f>'Q4'!L58</f>
        <v/>
      </c>
      <c r="P56" s="30" t="str">
        <f>IF(O56="T",_xlfn.MINIFS(AdminTable[Admin Date],AdminTable[ID],Q5Q6!N56,AdminTable[Med],$B$2),"")</f>
        <v/>
      </c>
      <c r="Q56" s="30" t="str">
        <f>IF(O56="T",_xlfn.MINIFS(AdminTable[Admin Date],AdminTable[ID],Q5Q6!N56,AdminTable[Med],$B$1),"")</f>
        <v/>
      </c>
      <c r="R56" s="30" t="str">
        <f>IF(O56="T",_xlfn.MAXIFS(AdminTable[Admin Date],AdminTable[ID],Q5Q6!N56,AdminTable[Med],$B$1),"")</f>
        <v/>
      </c>
      <c r="S56" t="str">
        <f t="shared" si="5"/>
        <v/>
      </c>
      <c r="T56" s="32" t="str">
        <f t="shared" si="6"/>
        <v/>
      </c>
      <c r="U56" s="32" t="str">
        <f t="shared" si="7"/>
        <v/>
      </c>
      <c r="V56" s="32" t="str">
        <f>IFERROR(SUMIFS(AdminTable[Units],AdminTable[Med],Q5Q6!$B$2,AdminTable[ID],Q5Q6!N56)/U56,"")</f>
        <v/>
      </c>
      <c r="W56" s="32" t="str">
        <f t="shared" si="8"/>
        <v/>
      </c>
      <c r="X56" s="32" t="str">
        <f>IFERROR(SUMIFS(AdminTable[Units],AdminTable[Med],Q5Q6!$B$1,AdminTable[ID],Q5Q6!N56)/W56,"")</f>
        <v/>
      </c>
      <c r="Y56" s="32"/>
      <c r="Z56" t="str">
        <f t="shared" si="9"/>
        <v>4</v>
      </c>
      <c r="AA56" t="str">
        <f>'Q4'!M58</f>
        <v/>
      </c>
      <c r="AB56" t="str">
        <f>IF(AA56="T",_xlfn.MINIFS(AdminTable[Admin Date],AdminTable[ID],Q5Q6!Z56,AdminTable[Med],$B$2),"")</f>
        <v/>
      </c>
      <c r="AC56" t="str">
        <f>IF(AA56="T",_xlfn.MINIFS(AdminTable[Admin Date],AdminTable[ID],Q5Q6!Z56,AdminTable[Med],$B$1),"")</f>
        <v/>
      </c>
      <c r="AE56" t="str">
        <f t="shared" si="10"/>
        <v/>
      </c>
      <c r="AF56" s="32" t="str">
        <f t="shared" si="11"/>
        <v/>
      </c>
      <c r="AG56" s="32" t="str">
        <f t="shared" si="12"/>
        <v/>
      </c>
      <c r="AH56" s="32" t="str">
        <f>IFERROR(SUMIFS(AdminTable[Units],AdminTable[Med],Q5Q6!$B$2,AdminTable[ID],Q5Q6!Z56)/AG56,"")</f>
        <v/>
      </c>
    </row>
    <row r="57" spans="2:34" x14ac:dyDescent="0.25">
      <c r="B57" t="str">
        <f>'Q4'!J59</f>
        <v>41</v>
      </c>
      <c r="C57" t="str">
        <f>'Q4'!K59</f>
        <v/>
      </c>
      <c r="D57" s="30" t="str">
        <f>IF(C57="T",_xlfn.MINIFS(AdminTable[Admin Date],AdminTable[ID],Q5Q6!B57,AdminTable[Med],$B$2),"")</f>
        <v/>
      </c>
      <c r="E57" s="30" t="str">
        <f>IF(C57="T",_xlfn.MINIFS(AdminTable[Admin Date],AdminTable[ID],Q5Q6!B57,AdminTable[Med],$B$1),"")</f>
        <v/>
      </c>
      <c r="F57" s="30" t="str">
        <f>IF(C57="T",_xlfn.MAXIFS(AdminTable[Admin Date],AdminTable[ID],Q5Q6!B57,AdminTable[Med],$B$1),"")</f>
        <v/>
      </c>
      <c r="G57" t="str">
        <f t="shared" si="0"/>
        <v/>
      </c>
      <c r="H57" s="32" t="str">
        <f t="shared" si="1"/>
        <v/>
      </c>
      <c r="I57" s="32" t="str">
        <f t="shared" si="2"/>
        <v/>
      </c>
      <c r="J57" s="32" t="str">
        <f>IFERROR(SUMIFS(AdminTable[Units],AdminTable[Med],Q5Q6!$B$2,AdminTable[ID],Q5Q6!B57)/I57,"")</f>
        <v/>
      </c>
      <c r="K57" s="32" t="str">
        <f t="shared" si="3"/>
        <v/>
      </c>
      <c r="L57" s="32" t="str">
        <f>IFERROR(SUMIFS(AdminTable[Units],AdminTable[Med],Q5Q6!$B$1,AdminTable[ID],Q5Q6!B57)/K57,"")</f>
        <v/>
      </c>
      <c r="M57" s="32"/>
      <c r="N57" t="str">
        <f t="shared" si="4"/>
        <v>41</v>
      </c>
      <c r="O57" t="str">
        <f>'Q4'!L59</f>
        <v/>
      </c>
      <c r="P57" s="30" t="str">
        <f>IF(O57="T",_xlfn.MINIFS(AdminTable[Admin Date],AdminTable[ID],Q5Q6!N57,AdminTable[Med],$B$2),"")</f>
        <v/>
      </c>
      <c r="Q57" s="30" t="str">
        <f>IF(O57="T",_xlfn.MINIFS(AdminTable[Admin Date],AdminTable[ID],Q5Q6!N57,AdminTable[Med],$B$1),"")</f>
        <v/>
      </c>
      <c r="R57" s="30" t="str">
        <f>IF(O57="T",_xlfn.MAXIFS(AdminTable[Admin Date],AdminTable[ID],Q5Q6!N57,AdminTable[Med],$B$1),"")</f>
        <v/>
      </c>
      <c r="S57" t="str">
        <f t="shared" si="5"/>
        <v/>
      </c>
      <c r="T57" s="32" t="str">
        <f t="shared" si="6"/>
        <v/>
      </c>
      <c r="U57" s="32" t="str">
        <f t="shared" si="7"/>
        <v/>
      </c>
      <c r="V57" s="32" t="str">
        <f>IFERROR(SUMIFS(AdminTable[Units],AdminTable[Med],Q5Q6!$B$2,AdminTable[ID],Q5Q6!N57)/U57,"")</f>
        <v/>
      </c>
      <c r="W57" s="32" t="str">
        <f t="shared" si="8"/>
        <v/>
      </c>
      <c r="X57" s="32" t="str">
        <f>IFERROR(SUMIFS(AdminTable[Units],AdminTable[Med],Q5Q6!$B$1,AdminTable[ID],Q5Q6!N57)/W57,"")</f>
        <v/>
      </c>
      <c r="Y57" s="32"/>
      <c r="Z57" t="str">
        <f t="shared" si="9"/>
        <v>41</v>
      </c>
      <c r="AA57" t="str">
        <f>'Q4'!M59</f>
        <v/>
      </c>
      <c r="AB57" t="str">
        <f>IF(AA57="T",_xlfn.MINIFS(AdminTable[Admin Date],AdminTable[ID],Q5Q6!Z57,AdminTable[Med],$B$2),"")</f>
        <v/>
      </c>
      <c r="AC57" t="str">
        <f>IF(AA57="T",_xlfn.MINIFS(AdminTable[Admin Date],AdminTable[ID],Q5Q6!Z57,AdminTable[Med],$B$1),"")</f>
        <v/>
      </c>
      <c r="AE57" t="str">
        <f t="shared" si="10"/>
        <v/>
      </c>
      <c r="AF57" s="32" t="str">
        <f t="shared" si="11"/>
        <v/>
      </c>
      <c r="AG57" s="32" t="str">
        <f t="shared" si="12"/>
        <v/>
      </c>
      <c r="AH57" s="32" t="str">
        <f>IFERROR(SUMIFS(AdminTable[Units],AdminTable[Med],Q5Q6!$B$2,AdminTable[ID],Q5Q6!Z57)/AG57,"")</f>
        <v/>
      </c>
    </row>
    <row r="58" spans="2:34" x14ac:dyDescent="0.25">
      <c r="B58" t="str">
        <f>'Q4'!J60</f>
        <v>42</v>
      </c>
      <c r="C58" t="str">
        <f>'Q4'!K60</f>
        <v/>
      </c>
      <c r="D58" s="30" t="str">
        <f>IF(C58="T",_xlfn.MINIFS(AdminTable[Admin Date],AdminTable[ID],Q5Q6!B58,AdminTable[Med],$B$2),"")</f>
        <v/>
      </c>
      <c r="E58" s="30" t="str">
        <f>IF(C58="T",_xlfn.MINIFS(AdminTable[Admin Date],AdminTable[ID],Q5Q6!B58,AdminTable[Med],$B$1),"")</f>
        <v/>
      </c>
      <c r="F58" s="30" t="str">
        <f>IF(C58="T",_xlfn.MAXIFS(AdminTable[Admin Date],AdminTable[ID],Q5Q6!B58,AdminTable[Med],$B$1),"")</f>
        <v/>
      </c>
      <c r="G58" t="str">
        <f t="shared" si="0"/>
        <v/>
      </c>
      <c r="H58" s="32" t="str">
        <f t="shared" si="1"/>
        <v/>
      </c>
      <c r="I58" s="32" t="str">
        <f t="shared" si="2"/>
        <v/>
      </c>
      <c r="J58" s="32" t="str">
        <f>IFERROR(SUMIFS(AdminTable[Units],AdminTable[Med],Q5Q6!$B$2,AdminTable[ID],Q5Q6!B58)/I58,"")</f>
        <v/>
      </c>
      <c r="K58" s="32" t="str">
        <f t="shared" si="3"/>
        <v/>
      </c>
      <c r="L58" s="32" t="str">
        <f>IFERROR(SUMIFS(AdminTable[Units],AdminTable[Med],Q5Q6!$B$1,AdminTable[ID],Q5Q6!B58)/K58,"")</f>
        <v/>
      </c>
      <c r="M58" s="32"/>
      <c r="N58" t="str">
        <f t="shared" si="4"/>
        <v>42</v>
      </c>
      <c r="O58" t="str">
        <f>'Q4'!L60</f>
        <v/>
      </c>
      <c r="P58" s="30" t="str">
        <f>IF(O58="T",_xlfn.MINIFS(AdminTable[Admin Date],AdminTable[ID],Q5Q6!N58,AdminTable[Med],$B$2),"")</f>
        <v/>
      </c>
      <c r="Q58" s="30" t="str">
        <f>IF(O58="T",_xlfn.MINIFS(AdminTable[Admin Date],AdminTable[ID],Q5Q6!N58,AdminTable[Med],$B$1),"")</f>
        <v/>
      </c>
      <c r="R58" s="30" t="str">
        <f>IF(O58="T",_xlfn.MAXIFS(AdminTable[Admin Date],AdminTable[ID],Q5Q6!N58,AdminTable[Med],$B$1),"")</f>
        <v/>
      </c>
      <c r="S58" t="str">
        <f t="shared" si="5"/>
        <v/>
      </c>
      <c r="T58" s="32" t="str">
        <f t="shared" si="6"/>
        <v/>
      </c>
      <c r="U58" s="32" t="str">
        <f t="shared" si="7"/>
        <v/>
      </c>
      <c r="V58" s="32" t="str">
        <f>IFERROR(SUMIFS(AdminTable[Units],AdminTable[Med],Q5Q6!$B$2,AdminTable[ID],Q5Q6!N58)/U58,"")</f>
        <v/>
      </c>
      <c r="W58" s="32" t="str">
        <f t="shared" si="8"/>
        <v/>
      </c>
      <c r="X58" s="32" t="str">
        <f>IFERROR(SUMIFS(AdminTable[Units],AdminTable[Med],Q5Q6!$B$1,AdminTable[ID],Q5Q6!N58)/W58,"")</f>
        <v/>
      </c>
      <c r="Y58" s="32"/>
      <c r="Z58" t="str">
        <f t="shared" si="9"/>
        <v>42</v>
      </c>
      <c r="AA58" t="str">
        <f>'Q4'!M60</f>
        <v/>
      </c>
      <c r="AB58" t="str">
        <f>IF(AA58="T",_xlfn.MINIFS(AdminTable[Admin Date],AdminTable[ID],Q5Q6!Z58,AdminTable[Med],$B$2),"")</f>
        <v/>
      </c>
      <c r="AC58" t="str">
        <f>IF(AA58="T",_xlfn.MINIFS(AdminTable[Admin Date],AdminTable[ID],Q5Q6!Z58,AdminTable[Med],$B$1),"")</f>
        <v/>
      </c>
      <c r="AE58" t="str">
        <f t="shared" si="10"/>
        <v/>
      </c>
      <c r="AF58" s="32" t="str">
        <f t="shared" si="11"/>
        <v/>
      </c>
      <c r="AG58" s="32" t="str">
        <f t="shared" si="12"/>
        <v/>
      </c>
      <c r="AH58" s="32" t="str">
        <f>IFERROR(SUMIFS(AdminTable[Units],AdminTable[Med],Q5Q6!$B$2,AdminTable[ID],Q5Q6!Z58)/AG58,"")</f>
        <v/>
      </c>
    </row>
    <row r="59" spans="2:34" x14ac:dyDescent="0.25">
      <c r="B59" t="str">
        <f>'Q4'!J61</f>
        <v>44</v>
      </c>
      <c r="C59" t="str">
        <f>'Q4'!K61</f>
        <v/>
      </c>
      <c r="D59" s="30" t="str">
        <f>IF(C59="T",_xlfn.MINIFS(AdminTable[Admin Date],AdminTable[ID],Q5Q6!B59,AdminTable[Med],$B$2),"")</f>
        <v/>
      </c>
      <c r="E59" s="30" t="str">
        <f>IF(C59="T",_xlfn.MINIFS(AdminTable[Admin Date],AdminTable[ID],Q5Q6!B59,AdminTable[Med],$B$1),"")</f>
        <v/>
      </c>
      <c r="F59" s="30" t="str">
        <f>IF(C59="T",_xlfn.MAXIFS(AdminTable[Admin Date],AdminTable[ID],Q5Q6!B59,AdminTable[Med],$B$1),"")</f>
        <v/>
      </c>
      <c r="G59" t="str">
        <f t="shared" si="0"/>
        <v/>
      </c>
      <c r="H59" s="32" t="str">
        <f t="shared" si="1"/>
        <v/>
      </c>
      <c r="I59" s="32" t="str">
        <f t="shared" si="2"/>
        <v/>
      </c>
      <c r="J59" s="32" t="str">
        <f>IFERROR(SUMIFS(AdminTable[Units],AdminTable[Med],Q5Q6!$B$2,AdminTable[ID],Q5Q6!B59)/I59,"")</f>
        <v/>
      </c>
      <c r="K59" s="32" t="str">
        <f t="shared" si="3"/>
        <v/>
      </c>
      <c r="L59" s="32" t="str">
        <f>IFERROR(SUMIFS(AdminTable[Units],AdminTable[Med],Q5Q6!$B$1,AdminTable[ID],Q5Q6!B59)/K59,"")</f>
        <v/>
      </c>
      <c r="M59" s="32"/>
      <c r="N59" t="str">
        <f t="shared" si="4"/>
        <v>44</v>
      </c>
      <c r="O59" t="str">
        <f>'Q4'!L61</f>
        <v/>
      </c>
      <c r="P59" s="30" t="str">
        <f>IF(O59="T",_xlfn.MINIFS(AdminTable[Admin Date],AdminTable[ID],Q5Q6!N59,AdminTable[Med],$B$2),"")</f>
        <v/>
      </c>
      <c r="Q59" s="30" t="str">
        <f>IF(O59="T",_xlfn.MINIFS(AdminTable[Admin Date],AdminTable[ID],Q5Q6!N59,AdminTable[Med],$B$1),"")</f>
        <v/>
      </c>
      <c r="R59" s="30" t="str">
        <f>IF(O59="T",_xlfn.MAXIFS(AdminTable[Admin Date],AdminTable[ID],Q5Q6!N59,AdminTable[Med],$B$1),"")</f>
        <v/>
      </c>
      <c r="S59" t="str">
        <f t="shared" si="5"/>
        <v/>
      </c>
      <c r="T59" s="32" t="str">
        <f t="shared" si="6"/>
        <v/>
      </c>
      <c r="U59" s="32" t="str">
        <f t="shared" si="7"/>
        <v/>
      </c>
      <c r="V59" s="32" t="str">
        <f>IFERROR(SUMIFS(AdminTable[Units],AdminTable[Med],Q5Q6!$B$2,AdminTable[ID],Q5Q6!N59)/U59,"")</f>
        <v/>
      </c>
      <c r="W59" s="32" t="str">
        <f t="shared" si="8"/>
        <v/>
      </c>
      <c r="X59" s="32" t="str">
        <f>IFERROR(SUMIFS(AdminTable[Units],AdminTable[Med],Q5Q6!$B$1,AdminTable[ID],Q5Q6!N59)/W59,"")</f>
        <v/>
      </c>
      <c r="Y59" s="32"/>
      <c r="Z59" t="str">
        <f t="shared" si="9"/>
        <v>44</v>
      </c>
      <c r="AA59" t="str">
        <f>'Q4'!M61</f>
        <v/>
      </c>
      <c r="AB59" t="str">
        <f>IF(AA59="T",_xlfn.MINIFS(AdminTable[Admin Date],AdminTable[ID],Q5Q6!Z59,AdminTable[Med],$B$2),"")</f>
        <v/>
      </c>
      <c r="AC59" t="str">
        <f>IF(AA59="T",_xlfn.MINIFS(AdminTable[Admin Date],AdminTable[ID],Q5Q6!Z59,AdminTable[Med],$B$1),"")</f>
        <v/>
      </c>
      <c r="AE59" t="str">
        <f t="shared" si="10"/>
        <v/>
      </c>
      <c r="AF59" s="32" t="str">
        <f t="shared" si="11"/>
        <v/>
      </c>
      <c r="AG59" s="32" t="str">
        <f t="shared" si="12"/>
        <v/>
      </c>
      <c r="AH59" s="32" t="str">
        <f>IFERROR(SUMIFS(AdminTable[Units],AdminTable[Med],Q5Q6!$B$2,AdminTable[ID],Q5Q6!Z59)/AG59,"")</f>
        <v/>
      </c>
    </row>
    <row r="60" spans="2:34" x14ac:dyDescent="0.25">
      <c r="B60" t="str">
        <f>'Q4'!J62</f>
        <v>46</v>
      </c>
      <c r="C60" t="str">
        <f>'Q4'!K62</f>
        <v>T</v>
      </c>
      <c r="D60" s="30">
        <f>IF(C60="T",_xlfn.MINIFS(AdminTable[Admin Date],AdminTable[ID],Q5Q6!B60,AdminTable[Med],$B$2),"")</f>
        <v>41096</v>
      </c>
      <c r="E60" s="30">
        <f>IF(C60="T",_xlfn.MINIFS(AdminTable[Admin Date],AdminTable[ID],Q5Q6!B60,AdminTable[Med],$B$1),"")</f>
        <v>41164</v>
      </c>
      <c r="F60" s="30">
        <f>IF(C60="T",_xlfn.MAXIFS(AdminTable[Admin Date],AdminTable[ID],Q5Q6!B60,AdminTable[Med],$B$1),"")</f>
        <v>41227</v>
      </c>
      <c r="G60">
        <f t="shared" si="0"/>
        <v>68</v>
      </c>
      <c r="H60" s="32">
        <f t="shared" si="1"/>
        <v>9.7142857142857135</v>
      </c>
      <c r="I60" s="32">
        <f t="shared" si="2"/>
        <v>2.2434839986803032</v>
      </c>
      <c r="J60" s="32">
        <f>IFERROR(SUMIFS(AdminTable[Units],AdminTable[Med],Q5Q6!$B$2,AdminTable[ID],Q5Q6!B60)/I60,"")</f>
        <v>134433.76470588238</v>
      </c>
      <c r="K60" s="32">
        <f t="shared" si="3"/>
        <v>2.0785219399538106</v>
      </c>
      <c r="L60" s="32">
        <f>IFERROR(SUMIFS(AdminTable[Units],AdminTable[Med],Q5Q6!$B$1,AdminTable[ID],Q5Q6!B60)/K60,"")</f>
        <v>14.914444444444445</v>
      </c>
      <c r="M60" s="32"/>
      <c r="N60" t="str">
        <f t="shared" si="4"/>
        <v>46</v>
      </c>
      <c r="O60" t="str">
        <f>'Q4'!L62</f>
        <v/>
      </c>
      <c r="P60" s="30" t="str">
        <f>IF(O60="T",_xlfn.MINIFS(AdminTable[Admin Date],AdminTable[ID],Q5Q6!N60,AdminTable[Med],$B$2),"")</f>
        <v/>
      </c>
      <c r="Q60" s="30" t="str">
        <f>IF(O60="T",_xlfn.MINIFS(AdminTable[Admin Date],AdminTable[ID],Q5Q6!N60,AdminTable[Med],$B$1),"")</f>
        <v/>
      </c>
      <c r="R60" s="30" t="str">
        <f>IF(O60="T",_xlfn.MAXIFS(AdminTable[Admin Date],AdminTable[ID],Q5Q6!N60,AdminTable[Med],$B$1),"")</f>
        <v/>
      </c>
      <c r="S60" t="str">
        <f t="shared" si="5"/>
        <v/>
      </c>
      <c r="T60" s="32" t="str">
        <f t="shared" si="6"/>
        <v/>
      </c>
      <c r="U60" s="32" t="str">
        <f t="shared" si="7"/>
        <v/>
      </c>
      <c r="V60" s="32" t="str">
        <f>IFERROR(SUMIFS(AdminTable[Units],AdminTable[Med],Q5Q6!$B$2,AdminTable[ID],Q5Q6!N60)/U60,"")</f>
        <v/>
      </c>
      <c r="W60" s="32" t="str">
        <f t="shared" si="8"/>
        <v/>
      </c>
      <c r="X60" s="32" t="str">
        <f>IFERROR(SUMIFS(AdminTable[Units],AdminTable[Med],Q5Q6!$B$1,AdminTable[ID],Q5Q6!N60)/W60,"")</f>
        <v/>
      </c>
      <c r="Y60" s="32"/>
      <c r="Z60" t="str">
        <f t="shared" si="9"/>
        <v>46</v>
      </c>
      <c r="AA60" t="str">
        <f>'Q4'!M62</f>
        <v/>
      </c>
      <c r="AB60" t="str">
        <f>IF(AA60="T",_xlfn.MINIFS(AdminTable[Admin Date],AdminTable[ID],Q5Q6!Z60,AdminTable[Med],$B$2),"")</f>
        <v/>
      </c>
      <c r="AC60" t="str">
        <f>IF(AA60="T",_xlfn.MINIFS(AdminTable[Admin Date],AdminTable[ID],Q5Q6!Z60,AdminTable[Med],$B$1),"")</f>
        <v/>
      </c>
      <c r="AE60" t="str">
        <f t="shared" si="10"/>
        <v/>
      </c>
      <c r="AF60" s="32" t="str">
        <f t="shared" si="11"/>
        <v/>
      </c>
      <c r="AG60" s="32" t="str">
        <f t="shared" si="12"/>
        <v/>
      </c>
      <c r="AH60" s="32" t="str">
        <f>IFERROR(SUMIFS(AdminTable[Units],AdminTable[Med],Q5Q6!$B$2,AdminTable[ID],Q5Q6!Z60)/AG60,"")</f>
        <v/>
      </c>
    </row>
    <row r="61" spans="2:34" x14ac:dyDescent="0.25">
      <c r="B61" t="str">
        <f>'Q4'!J63</f>
        <v>47</v>
      </c>
      <c r="C61" t="str">
        <f>'Q4'!K63</f>
        <v>T</v>
      </c>
      <c r="D61" s="30">
        <f>IF(C61="T",_xlfn.MINIFS(AdminTable[Admin Date],AdminTable[ID],Q5Q6!B61,AdminTable[Med],$B$2),"")</f>
        <v>41092</v>
      </c>
      <c r="E61" s="30">
        <f>IF(C61="T",_xlfn.MINIFS(AdminTable[Admin Date],AdminTable[ID],Q5Q6!B61,AdminTable[Med],$B$1),"")</f>
        <v>41164</v>
      </c>
      <c r="F61" s="30">
        <f>IF(C61="T",_xlfn.MAXIFS(AdminTable[Admin Date],AdminTable[ID],Q5Q6!B61,AdminTable[Med],$B$1),"")</f>
        <v>41227</v>
      </c>
      <c r="G61">
        <f t="shared" si="0"/>
        <v>72</v>
      </c>
      <c r="H61" s="32">
        <f t="shared" si="1"/>
        <v>10.285714285714286</v>
      </c>
      <c r="I61" s="32">
        <f t="shared" si="2"/>
        <v>2.3754536456614979</v>
      </c>
      <c r="J61" s="32">
        <f>IFERROR(SUMIFS(AdminTable[Units],AdminTable[Med],Q5Q6!$B$2,AdminTable[ID],Q5Q6!B61)/I61,"")</f>
        <v>226483.05555555556</v>
      </c>
      <c r="K61" s="32">
        <f t="shared" si="3"/>
        <v>2.0785219399538106</v>
      </c>
      <c r="L61" s="32">
        <f>IFERROR(SUMIFS(AdminTable[Units],AdminTable[Med],Q5Q6!$B$1,AdminTable[ID],Q5Q6!B61)/K61,"")</f>
        <v>26.942222222222224</v>
      </c>
      <c r="M61" s="32"/>
      <c r="N61" t="str">
        <f t="shared" si="4"/>
        <v>47</v>
      </c>
      <c r="O61" t="str">
        <f>'Q4'!L63</f>
        <v/>
      </c>
      <c r="P61" s="30" t="str">
        <f>IF(O61="T",_xlfn.MINIFS(AdminTable[Admin Date],AdminTable[ID],Q5Q6!N61,AdminTable[Med],$B$2),"")</f>
        <v/>
      </c>
      <c r="Q61" s="30" t="str">
        <f>IF(O61="T",_xlfn.MINIFS(AdminTable[Admin Date],AdminTable[ID],Q5Q6!N61,AdminTable[Med],$B$1),"")</f>
        <v/>
      </c>
      <c r="R61" s="30" t="str">
        <f>IF(O61="T",_xlfn.MAXIFS(AdminTable[Admin Date],AdminTable[ID],Q5Q6!N61,AdminTable[Med],$B$1),"")</f>
        <v/>
      </c>
      <c r="S61" t="str">
        <f t="shared" si="5"/>
        <v/>
      </c>
      <c r="T61" s="32" t="str">
        <f t="shared" si="6"/>
        <v/>
      </c>
      <c r="U61" s="32" t="str">
        <f t="shared" si="7"/>
        <v/>
      </c>
      <c r="V61" s="32" t="str">
        <f>IFERROR(SUMIFS(AdminTable[Units],AdminTable[Med],Q5Q6!$B$2,AdminTable[ID],Q5Q6!N61)/U61,"")</f>
        <v/>
      </c>
      <c r="W61" s="32" t="str">
        <f t="shared" si="8"/>
        <v/>
      </c>
      <c r="X61" s="32" t="str">
        <f>IFERROR(SUMIFS(AdminTable[Units],AdminTable[Med],Q5Q6!$B$1,AdminTable[ID],Q5Q6!N61)/W61,"")</f>
        <v/>
      </c>
      <c r="Y61" s="32"/>
      <c r="Z61" t="str">
        <f t="shared" si="9"/>
        <v>47</v>
      </c>
      <c r="AA61" t="str">
        <f>'Q4'!M63</f>
        <v/>
      </c>
      <c r="AB61" t="str">
        <f>IF(AA61="T",_xlfn.MINIFS(AdminTable[Admin Date],AdminTable[ID],Q5Q6!Z61,AdminTable[Med],$B$2),"")</f>
        <v/>
      </c>
      <c r="AC61" t="str">
        <f>IF(AA61="T",_xlfn.MINIFS(AdminTable[Admin Date],AdminTable[ID],Q5Q6!Z61,AdminTable[Med],$B$1),"")</f>
        <v/>
      </c>
      <c r="AE61" t="str">
        <f t="shared" si="10"/>
        <v/>
      </c>
      <c r="AF61" s="32" t="str">
        <f t="shared" si="11"/>
        <v/>
      </c>
      <c r="AG61" s="32" t="str">
        <f t="shared" si="12"/>
        <v/>
      </c>
      <c r="AH61" s="32" t="str">
        <f>IFERROR(SUMIFS(AdminTable[Units],AdminTable[Med],Q5Q6!$B$2,AdminTable[ID],Q5Q6!Z61)/AG61,"")</f>
        <v/>
      </c>
    </row>
    <row r="62" spans="2:34" x14ac:dyDescent="0.25">
      <c r="B62" t="str">
        <f>'Q4'!J64</f>
        <v>48</v>
      </c>
      <c r="C62" t="str">
        <f>'Q4'!K64</f>
        <v>T</v>
      </c>
      <c r="D62" s="30">
        <f>IF(C62="T",_xlfn.MINIFS(AdminTable[Admin Date],AdminTable[ID],Q5Q6!B62,AdminTable[Med],$B$2),"")</f>
        <v>41092</v>
      </c>
      <c r="E62" s="30">
        <f>IF(C62="T",_xlfn.MINIFS(AdminTable[Admin Date],AdminTable[ID],Q5Q6!B62,AdminTable[Med],$B$1),"")</f>
        <v>41164</v>
      </c>
      <c r="F62" s="30">
        <f>IF(C62="T",_xlfn.MAXIFS(AdminTable[Admin Date],AdminTable[ID],Q5Q6!B62,AdminTable[Med],$B$1),"")</f>
        <v>41227</v>
      </c>
      <c r="G62">
        <f t="shared" si="0"/>
        <v>72</v>
      </c>
      <c r="H62" s="32">
        <f t="shared" si="1"/>
        <v>10.285714285714286</v>
      </c>
      <c r="I62" s="32">
        <f t="shared" si="2"/>
        <v>2.3754536456614979</v>
      </c>
      <c r="J62" s="32">
        <f>IFERROR(SUMIFS(AdminTable[Units],AdminTable[Med],Q5Q6!$B$2,AdminTable[ID],Q5Q6!B62)/I62,"")</f>
        <v>27110.611111111109</v>
      </c>
      <c r="K62" s="32">
        <f t="shared" si="3"/>
        <v>2.0785219399538106</v>
      </c>
      <c r="L62" s="32">
        <f>IFERROR(SUMIFS(AdminTable[Units],AdminTable[Med],Q5Q6!$B$1,AdminTable[ID],Q5Q6!B62)/K62,"")</f>
        <v>5.7733333333333334</v>
      </c>
      <c r="M62" s="32"/>
      <c r="N62" t="str">
        <f t="shared" si="4"/>
        <v>48</v>
      </c>
      <c r="O62" t="str">
        <f>'Q4'!L64</f>
        <v/>
      </c>
      <c r="P62" s="30" t="str">
        <f>IF(O62="T",_xlfn.MINIFS(AdminTable[Admin Date],AdminTable[ID],Q5Q6!N62,AdminTable[Med],$B$2),"")</f>
        <v/>
      </c>
      <c r="Q62" s="30" t="str">
        <f>IF(O62="T",_xlfn.MINIFS(AdminTable[Admin Date],AdminTable[ID],Q5Q6!N62,AdminTable[Med],$B$1),"")</f>
        <v/>
      </c>
      <c r="R62" s="30" t="str">
        <f>IF(O62="T",_xlfn.MAXIFS(AdminTable[Admin Date],AdminTable[ID],Q5Q6!N62,AdminTable[Med],$B$1),"")</f>
        <v/>
      </c>
      <c r="S62" t="str">
        <f t="shared" si="5"/>
        <v/>
      </c>
      <c r="T62" s="32" t="str">
        <f t="shared" si="6"/>
        <v/>
      </c>
      <c r="U62" s="32" t="str">
        <f t="shared" si="7"/>
        <v/>
      </c>
      <c r="V62" s="32" t="str">
        <f>IFERROR(SUMIFS(AdminTable[Units],AdminTable[Med],Q5Q6!$B$2,AdminTable[ID],Q5Q6!N62)/U62,"")</f>
        <v/>
      </c>
      <c r="W62" s="32" t="str">
        <f t="shared" si="8"/>
        <v/>
      </c>
      <c r="X62" s="32" t="str">
        <f>IFERROR(SUMIFS(AdminTable[Units],AdminTable[Med],Q5Q6!$B$1,AdminTable[ID],Q5Q6!N62)/W62,"")</f>
        <v/>
      </c>
      <c r="Y62" s="32"/>
      <c r="Z62" t="str">
        <f t="shared" si="9"/>
        <v>48</v>
      </c>
      <c r="AA62" t="str">
        <f>'Q4'!M64</f>
        <v/>
      </c>
      <c r="AB62" t="str">
        <f>IF(AA62="T",_xlfn.MINIFS(AdminTable[Admin Date],AdminTable[ID],Q5Q6!Z62,AdminTable[Med],$B$2),"")</f>
        <v/>
      </c>
      <c r="AC62" t="str">
        <f>IF(AA62="T",_xlfn.MINIFS(AdminTable[Admin Date],AdminTable[ID],Q5Q6!Z62,AdminTable[Med],$B$1),"")</f>
        <v/>
      </c>
      <c r="AE62" t="str">
        <f t="shared" si="10"/>
        <v/>
      </c>
      <c r="AF62" s="32" t="str">
        <f t="shared" si="11"/>
        <v/>
      </c>
      <c r="AG62" s="32" t="str">
        <f t="shared" si="12"/>
        <v/>
      </c>
      <c r="AH62" s="32" t="str">
        <f>IFERROR(SUMIFS(AdminTable[Units],AdminTable[Med],Q5Q6!$B$2,AdminTable[ID],Q5Q6!Z62)/AG62,"")</f>
        <v/>
      </c>
    </row>
    <row r="63" spans="2:34" x14ac:dyDescent="0.25">
      <c r="B63" t="str">
        <f>'Q4'!J65</f>
        <v>49</v>
      </c>
      <c r="C63" t="str">
        <f>'Q4'!K65</f>
        <v>T</v>
      </c>
      <c r="D63" s="30">
        <f>IF(C63="T",_xlfn.MINIFS(AdminTable[Admin Date],AdminTable[ID],Q5Q6!B63,AdminTable[Med],$B$2),"")</f>
        <v>41093</v>
      </c>
      <c r="E63" s="30">
        <f>IF(C63="T",_xlfn.MINIFS(AdminTable[Admin Date],AdminTable[ID],Q5Q6!B63,AdminTable[Med],$B$1),"")</f>
        <v>41165</v>
      </c>
      <c r="F63" s="30">
        <f>IF(C63="T",_xlfn.MAXIFS(AdminTable[Admin Date],AdminTable[ID],Q5Q6!B63,AdminTable[Med],$B$1),"")</f>
        <v>41165</v>
      </c>
      <c r="G63">
        <f t="shared" si="0"/>
        <v>72</v>
      </c>
      <c r="H63" s="32">
        <f t="shared" si="1"/>
        <v>10.285714285714286</v>
      </c>
      <c r="I63" s="32">
        <f t="shared" si="2"/>
        <v>2.3754536456614979</v>
      </c>
      <c r="J63" s="32">
        <f>IFERROR(SUMIFS(AdminTable[Units],AdminTable[Med],Q5Q6!$B$2,AdminTable[ID],Q5Q6!B63)/I63,"")</f>
        <v>15744.361111111111</v>
      </c>
      <c r="K63" s="32">
        <f t="shared" si="3"/>
        <v>0</v>
      </c>
      <c r="L63" s="32" t="str">
        <f>IFERROR(SUMIFS(AdminTable[Units],AdminTable[Med],Q5Q6!$B$1,AdminTable[ID],Q5Q6!B63)/K63,"")</f>
        <v/>
      </c>
      <c r="M63" s="32"/>
      <c r="N63" t="str">
        <f t="shared" si="4"/>
        <v>49</v>
      </c>
      <c r="O63" t="str">
        <f>'Q4'!L65</f>
        <v/>
      </c>
      <c r="P63" s="30" t="str">
        <f>IF(O63="T",_xlfn.MINIFS(AdminTable[Admin Date],AdminTable[ID],Q5Q6!N63,AdminTable[Med],$B$2),"")</f>
        <v/>
      </c>
      <c r="Q63" s="30" t="str">
        <f>IF(O63="T",_xlfn.MINIFS(AdminTable[Admin Date],AdminTable[ID],Q5Q6!N63,AdminTable[Med],$B$1),"")</f>
        <v/>
      </c>
      <c r="R63" s="30" t="str">
        <f>IF(O63="T",_xlfn.MAXIFS(AdminTable[Admin Date],AdminTable[ID],Q5Q6!N63,AdminTable[Med],$B$1),"")</f>
        <v/>
      </c>
      <c r="S63" t="str">
        <f t="shared" si="5"/>
        <v/>
      </c>
      <c r="T63" s="32" t="str">
        <f t="shared" si="6"/>
        <v/>
      </c>
      <c r="U63" s="32" t="str">
        <f t="shared" si="7"/>
        <v/>
      </c>
      <c r="V63" s="32" t="str">
        <f>IFERROR(SUMIFS(AdminTable[Units],AdminTable[Med],Q5Q6!$B$2,AdminTable[ID],Q5Q6!N63)/U63,"")</f>
        <v/>
      </c>
      <c r="W63" s="32" t="str">
        <f t="shared" si="8"/>
        <v/>
      </c>
      <c r="X63" s="32" t="str">
        <f>IFERROR(SUMIFS(AdminTable[Units],AdminTable[Med],Q5Q6!$B$1,AdminTable[ID],Q5Q6!N63)/W63,"")</f>
        <v/>
      </c>
      <c r="Y63" s="32"/>
      <c r="Z63" t="str">
        <f t="shared" si="9"/>
        <v>49</v>
      </c>
      <c r="AA63" t="str">
        <f>'Q4'!M65</f>
        <v/>
      </c>
      <c r="AB63" t="str">
        <f>IF(AA63="T",_xlfn.MINIFS(AdminTable[Admin Date],AdminTable[ID],Q5Q6!Z63,AdminTable[Med],$B$2),"")</f>
        <v/>
      </c>
      <c r="AC63" t="str">
        <f>IF(AA63="T",_xlfn.MINIFS(AdminTable[Admin Date],AdminTable[ID],Q5Q6!Z63,AdminTable[Med],$B$1),"")</f>
        <v/>
      </c>
      <c r="AE63" t="str">
        <f t="shared" si="10"/>
        <v/>
      </c>
      <c r="AF63" s="32" t="str">
        <f t="shared" si="11"/>
        <v/>
      </c>
      <c r="AG63" s="32" t="str">
        <f t="shared" si="12"/>
        <v/>
      </c>
      <c r="AH63" s="32" t="str">
        <f>IFERROR(SUMIFS(AdminTable[Units],AdminTable[Med],Q5Q6!$B$2,AdminTable[ID],Q5Q6!Z63)/AG63,"")</f>
        <v/>
      </c>
    </row>
    <row r="64" spans="2:34" x14ac:dyDescent="0.25">
      <c r="B64" t="str">
        <f>'Q4'!J66</f>
        <v>5</v>
      </c>
      <c r="C64" t="str">
        <f>'Q4'!K66</f>
        <v/>
      </c>
      <c r="D64" s="30" t="str">
        <f>IF(C64="T",_xlfn.MINIFS(AdminTable[Admin Date],AdminTable[ID],Q5Q6!B64,AdminTable[Med],$B$2),"")</f>
        <v/>
      </c>
      <c r="E64" s="30" t="str">
        <f>IF(C64="T",_xlfn.MINIFS(AdminTable[Admin Date],AdminTable[ID],Q5Q6!B64,AdminTable[Med],$B$1),"")</f>
        <v/>
      </c>
      <c r="F64" s="30" t="str">
        <f>IF(C64="T",_xlfn.MAXIFS(AdminTable[Admin Date],AdminTable[ID],Q5Q6!B64,AdminTable[Med],$B$1),"")</f>
        <v/>
      </c>
      <c r="G64" t="str">
        <f t="shared" si="0"/>
        <v/>
      </c>
      <c r="H64" s="32" t="str">
        <f t="shared" si="1"/>
        <v/>
      </c>
      <c r="I64" s="32" t="str">
        <f t="shared" si="2"/>
        <v/>
      </c>
      <c r="J64" s="32" t="str">
        <f>IFERROR(SUMIFS(AdminTable[Units],AdminTable[Med],Q5Q6!$B$2,AdminTable[ID],Q5Q6!B64)/I64,"")</f>
        <v/>
      </c>
      <c r="K64" s="32" t="str">
        <f t="shared" si="3"/>
        <v/>
      </c>
      <c r="L64" s="32" t="str">
        <f>IFERROR(SUMIFS(AdminTable[Units],AdminTable[Med],Q5Q6!$B$1,AdminTable[ID],Q5Q6!B64)/K64,"")</f>
        <v/>
      </c>
      <c r="M64" s="32"/>
      <c r="N64" t="str">
        <f t="shared" si="4"/>
        <v>5</v>
      </c>
      <c r="O64" t="str">
        <f>'Q4'!L66</f>
        <v/>
      </c>
      <c r="P64" s="30" t="str">
        <f>IF(O64="T",_xlfn.MINIFS(AdminTable[Admin Date],AdminTable[ID],Q5Q6!N64,AdminTable[Med],$B$2),"")</f>
        <v/>
      </c>
      <c r="Q64" s="30" t="str">
        <f>IF(O64="T",_xlfn.MINIFS(AdminTable[Admin Date],AdminTable[ID],Q5Q6!N64,AdminTable[Med],$B$1),"")</f>
        <v/>
      </c>
      <c r="R64" s="30" t="str">
        <f>IF(O64="T",_xlfn.MAXIFS(AdminTable[Admin Date],AdminTable[ID],Q5Q6!N64,AdminTable[Med],$B$1),"")</f>
        <v/>
      </c>
      <c r="S64" t="str">
        <f t="shared" si="5"/>
        <v/>
      </c>
      <c r="T64" s="32" t="str">
        <f t="shared" si="6"/>
        <v/>
      </c>
      <c r="U64" s="32" t="str">
        <f t="shared" si="7"/>
        <v/>
      </c>
      <c r="V64" s="32" t="str">
        <f>IFERROR(SUMIFS(AdminTable[Units],AdminTable[Med],Q5Q6!$B$2,AdminTable[ID],Q5Q6!N64)/U64,"")</f>
        <v/>
      </c>
      <c r="W64" s="32" t="str">
        <f t="shared" si="8"/>
        <v/>
      </c>
      <c r="X64" s="32" t="str">
        <f>IFERROR(SUMIFS(AdminTable[Units],AdminTable[Med],Q5Q6!$B$1,AdminTable[ID],Q5Q6!N64)/W64,"")</f>
        <v/>
      </c>
      <c r="Y64" s="32"/>
      <c r="Z64" t="str">
        <f t="shared" si="9"/>
        <v>5</v>
      </c>
      <c r="AA64" t="str">
        <f>'Q4'!M66</f>
        <v/>
      </c>
      <c r="AB64" t="str">
        <f>IF(AA64="T",_xlfn.MINIFS(AdminTable[Admin Date],AdminTable[ID],Q5Q6!Z64,AdminTable[Med],$B$2),"")</f>
        <v/>
      </c>
      <c r="AC64" t="str">
        <f>IF(AA64="T",_xlfn.MINIFS(AdminTable[Admin Date],AdminTable[ID],Q5Q6!Z64,AdminTable[Med],$B$1),"")</f>
        <v/>
      </c>
      <c r="AE64" t="str">
        <f t="shared" si="10"/>
        <v/>
      </c>
      <c r="AF64" s="32" t="str">
        <f t="shared" si="11"/>
        <v/>
      </c>
      <c r="AG64" s="32" t="str">
        <f t="shared" si="12"/>
        <v/>
      </c>
      <c r="AH64" s="32" t="str">
        <f>IFERROR(SUMIFS(AdminTable[Units],AdminTable[Med],Q5Q6!$B$2,AdminTable[ID],Q5Q6!Z64)/AG64,"")</f>
        <v/>
      </c>
    </row>
    <row r="65" spans="2:34" x14ac:dyDescent="0.25">
      <c r="B65" t="str">
        <f>'Q4'!J67</f>
        <v>50</v>
      </c>
      <c r="C65" t="str">
        <f>'Q4'!K67</f>
        <v/>
      </c>
      <c r="D65" s="30" t="str">
        <f>IF(C65="T",_xlfn.MINIFS(AdminTable[Admin Date],AdminTable[ID],Q5Q6!B65,AdminTable[Med],$B$2),"")</f>
        <v/>
      </c>
      <c r="E65" s="30" t="str">
        <f>IF(C65="T",_xlfn.MINIFS(AdminTable[Admin Date],AdminTable[ID],Q5Q6!B65,AdminTable[Med],$B$1),"")</f>
        <v/>
      </c>
      <c r="F65" s="30" t="str">
        <f>IF(C65="T",_xlfn.MAXIFS(AdminTable[Admin Date],AdminTable[ID],Q5Q6!B65,AdminTable[Med],$B$1),"")</f>
        <v/>
      </c>
      <c r="G65" t="str">
        <f t="shared" si="0"/>
        <v/>
      </c>
      <c r="H65" s="32" t="str">
        <f t="shared" si="1"/>
        <v/>
      </c>
      <c r="I65" s="32" t="str">
        <f t="shared" si="2"/>
        <v/>
      </c>
      <c r="J65" s="32" t="str">
        <f>IFERROR(SUMIFS(AdminTable[Units],AdminTable[Med],Q5Q6!$B$2,AdminTable[ID],Q5Q6!B65)/I65,"")</f>
        <v/>
      </c>
      <c r="K65" s="32" t="str">
        <f t="shared" si="3"/>
        <v/>
      </c>
      <c r="L65" s="32" t="str">
        <f>IFERROR(SUMIFS(AdminTable[Units],AdminTable[Med],Q5Q6!$B$1,AdminTable[ID],Q5Q6!B65)/K65,"")</f>
        <v/>
      </c>
      <c r="M65" s="32"/>
      <c r="N65" t="str">
        <f t="shared" si="4"/>
        <v>50</v>
      </c>
      <c r="O65" t="str">
        <f>'Q4'!L67</f>
        <v/>
      </c>
      <c r="P65" s="30" t="str">
        <f>IF(O65="T",_xlfn.MINIFS(AdminTable[Admin Date],AdminTable[ID],Q5Q6!N65,AdminTable[Med],$B$2),"")</f>
        <v/>
      </c>
      <c r="Q65" s="30" t="str">
        <f>IF(O65="T",_xlfn.MINIFS(AdminTable[Admin Date],AdminTable[ID],Q5Q6!N65,AdminTable[Med],$B$1),"")</f>
        <v/>
      </c>
      <c r="R65" s="30" t="str">
        <f>IF(O65="T",_xlfn.MAXIFS(AdminTable[Admin Date],AdminTable[ID],Q5Q6!N65,AdminTable[Med],$B$1),"")</f>
        <v/>
      </c>
      <c r="S65" t="str">
        <f t="shared" si="5"/>
        <v/>
      </c>
      <c r="T65" s="32" t="str">
        <f t="shared" si="6"/>
        <v/>
      </c>
      <c r="U65" s="32" t="str">
        <f t="shared" si="7"/>
        <v/>
      </c>
      <c r="V65" s="32" t="str">
        <f>IFERROR(SUMIFS(AdminTable[Units],AdminTable[Med],Q5Q6!$B$2,AdminTable[ID],Q5Q6!N65)/U65,"")</f>
        <v/>
      </c>
      <c r="W65" s="32" t="str">
        <f t="shared" si="8"/>
        <v/>
      </c>
      <c r="X65" s="32" t="str">
        <f>IFERROR(SUMIFS(AdminTable[Units],AdminTable[Med],Q5Q6!$B$1,AdminTable[ID],Q5Q6!N65)/W65,"")</f>
        <v/>
      </c>
      <c r="Y65" s="32"/>
      <c r="Z65" t="str">
        <f t="shared" si="9"/>
        <v>50</v>
      </c>
      <c r="AA65" t="str">
        <f>'Q4'!M67</f>
        <v/>
      </c>
      <c r="AB65" t="str">
        <f>IF(AA65="T",_xlfn.MINIFS(AdminTable[Admin Date],AdminTable[ID],Q5Q6!Z65,AdminTable[Med],$B$2),"")</f>
        <v/>
      </c>
      <c r="AC65" t="str">
        <f>IF(AA65="T",_xlfn.MINIFS(AdminTable[Admin Date],AdminTable[ID],Q5Q6!Z65,AdminTable[Med],$B$1),"")</f>
        <v/>
      </c>
      <c r="AE65" t="str">
        <f t="shared" si="10"/>
        <v/>
      </c>
      <c r="AF65" s="32" t="str">
        <f t="shared" si="11"/>
        <v/>
      </c>
      <c r="AG65" s="32" t="str">
        <f t="shared" si="12"/>
        <v/>
      </c>
      <c r="AH65" s="32" t="str">
        <f>IFERROR(SUMIFS(AdminTable[Units],AdminTable[Med],Q5Q6!$B$2,AdminTable[ID],Q5Q6!Z65)/AG65,"")</f>
        <v/>
      </c>
    </row>
    <row r="66" spans="2:34" x14ac:dyDescent="0.25">
      <c r="B66" t="str">
        <f>'Q4'!J68</f>
        <v>52</v>
      </c>
      <c r="C66" t="str">
        <f>'Q4'!K68</f>
        <v>T</v>
      </c>
      <c r="D66" s="30">
        <f>IF(C66="T",_xlfn.MINIFS(AdminTable[Admin Date],AdminTable[ID],Q5Q6!B66,AdminTable[Med],$B$2),"")</f>
        <v>41125</v>
      </c>
      <c r="E66" s="30">
        <f>IF(C66="T",_xlfn.MINIFS(AdminTable[Admin Date],AdminTable[ID],Q5Q6!B66,AdminTable[Med],$B$1),"")</f>
        <v>41165</v>
      </c>
      <c r="F66" s="30">
        <f>IF(C66="T",_xlfn.MAXIFS(AdminTable[Admin Date],AdminTable[ID],Q5Q6!B66,AdminTable[Med],$B$1),"")</f>
        <v>41230</v>
      </c>
      <c r="G66">
        <f t="shared" si="0"/>
        <v>40</v>
      </c>
      <c r="H66" s="32">
        <f t="shared" si="1"/>
        <v>5.7142857142857144</v>
      </c>
      <c r="I66" s="32">
        <f t="shared" si="2"/>
        <v>1.3196964698119433</v>
      </c>
      <c r="J66" s="32">
        <f>IFERROR(SUMIFS(AdminTable[Units],AdminTable[Med],Q5Q6!$B$2,AdminTable[ID],Q5Q6!B66)/I66,"")</f>
        <v>46980.5</v>
      </c>
      <c r="K66" s="32">
        <f t="shared" si="3"/>
        <v>2.1445067634444079</v>
      </c>
      <c r="L66" s="32">
        <f>IFERROR(SUMIFS(AdminTable[Units],AdminTable[Med],Q5Q6!$B$1,AdminTable[ID],Q5Q6!B66)/K66,"")</f>
        <v>11.191384615384614</v>
      </c>
      <c r="M66" s="32"/>
      <c r="N66" t="str">
        <f t="shared" si="4"/>
        <v>52</v>
      </c>
      <c r="O66" t="str">
        <f>'Q4'!L68</f>
        <v/>
      </c>
      <c r="P66" s="30" t="str">
        <f>IF(O66="T",_xlfn.MINIFS(AdminTable[Admin Date],AdminTable[ID],Q5Q6!N66,AdminTable[Med],$B$2),"")</f>
        <v/>
      </c>
      <c r="Q66" s="30" t="str">
        <f>IF(O66="T",_xlfn.MINIFS(AdminTable[Admin Date],AdminTable[ID],Q5Q6!N66,AdminTable[Med],$B$1),"")</f>
        <v/>
      </c>
      <c r="R66" s="30" t="str">
        <f>IF(O66="T",_xlfn.MAXIFS(AdminTable[Admin Date],AdminTable[ID],Q5Q6!N66,AdminTable[Med],$B$1),"")</f>
        <v/>
      </c>
      <c r="S66" t="str">
        <f t="shared" si="5"/>
        <v/>
      </c>
      <c r="T66" s="32" t="str">
        <f t="shared" si="6"/>
        <v/>
      </c>
      <c r="U66" s="32" t="str">
        <f t="shared" si="7"/>
        <v/>
      </c>
      <c r="V66" s="32" t="str">
        <f>IFERROR(SUMIFS(AdminTable[Units],AdminTable[Med],Q5Q6!$B$2,AdminTable[ID],Q5Q6!N66)/U66,"")</f>
        <v/>
      </c>
      <c r="W66" s="32" t="str">
        <f t="shared" si="8"/>
        <v/>
      </c>
      <c r="X66" s="32" t="str">
        <f>IFERROR(SUMIFS(AdminTable[Units],AdminTable[Med],Q5Q6!$B$1,AdminTable[ID],Q5Q6!N66)/W66,"")</f>
        <v/>
      </c>
      <c r="Y66" s="32"/>
      <c r="Z66" t="str">
        <f t="shared" si="9"/>
        <v>52</v>
      </c>
      <c r="AA66" t="str">
        <f>'Q4'!M68</f>
        <v/>
      </c>
      <c r="AB66" t="str">
        <f>IF(AA66="T",_xlfn.MINIFS(AdminTable[Admin Date],AdminTable[ID],Q5Q6!Z66,AdminTable[Med],$B$2),"")</f>
        <v/>
      </c>
      <c r="AC66" t="str">
        <f>IF(AA66="T",_xlfn.MINIFS(AdminTable[Admin Date],AdminTable[ID],Q5Q6!Z66,AdminTable[Med],$B$1),"")</f>
        <v/>
      </c>
      <c r="AE66" t="str">
        <f t="shared" si="10"/>
        <v/>
      </c>
      <c r="AF66" s="32" t="str">
        <f t="shared" si="11"/>
        <v/>
      </c>
      <c r="AG66" s="32" t="str">
        <f t="shared" si="12"/>
        <v/>
      </c>
      <c r="AH66" s="32" t="str">
        <f>IFERROR(SUMIFS(AdminTable[Units],AdminTable[Med],Q5Q6!$B$2,AdminTable[ID],Q5Q6!Z66)/AG66,"")</f>
        <v/>
      </c>
    </row>
    <row r="67" spans="2:34" x14ac:dyDescent="0.25">
      <c r="B67" t="str">
        <f>'Q4'!J69</f>
        <v>53</v>
      </c>
      <c r="C67" t="str">
        <f>'Q4'!K69</f>
        <v>T</v>
      </c>
      <c r="D67" s="30">
        <f>IF(C67="T",_xlfn.MINIFS(AdminTable[Admin Date],AdminTable[ID],Q5Q6!B67,AdminTable[Med],$B$2),"")</f>
        <v>41093</v>
      </c>
      <c r="E67" s="30">
        <f>IF(C67="T",_xlfn.MINIFS(AdminTable[Admin Date],AdminTable[ID],Q5Q6!B67,AdminTable[Med],$B$1),"")</f>
        <v>41165</v>
      </c>
      <c r="F67" s="30">
        <f>IF(C67="T",_xlfn.MAXIFS(AdminTable[Admin Date],AdminTable[ID],Q5Q6!B67,AdminTable[Med],$B$1),"")</f>
        <v>41228</v>
      </c>
      <c r="G67">
        <f t="shared" si="0"/>
        <v>72</v>
      </c>
      <c r="H67" s="32">
        <f t="shared" si="1"/>
        <v>10.285714285714286</v>
      </c>
      <c r="I67" s="32">
        <f t="shared" si="2"/>
        <v>2.3754536456614979</v>
      </c>
      <c r="J67" s="32">
        <f>IFERROR(SUMIFS(AdminTable[Units],AdminTable[Med],Q5Q6!$B$2,AdminTable[ID],Q5Q6!B67)/I67,"")</f>
        <v>6567.166666666667</v>
      </c>
      <c r="K67" s="32">
        <f t="shared" si="3"/>
        <v>2.0785219399538106</v>
      </c>
      <c r="L67" s="32">
        <f>IFERROR(SUMIFS(AdminTable[Units],AdminTable[Med],Q5Q6!$B$1,AdminTable[ID],Q5Q6!B67)/K67,"")</f>
        <v>5.2922222222222226</v>
      </c>
      <c r="M67" s="32"/>
      <c r="N67" t="str">
        <f t="shared" si="4"/>
        <v>53</v>
      </c>
      <c r="O67" t="str">
        <f>'Q4'!L69</f>
        <v/>
      </c>
      <c r="P67" s="30" t="str">
        <f>IF(O67="T",_xlfn.MINIFS(AdminTable[Admin Date],AdminTable[ID],Q5Q6!N67,AdminTable[Med],$B$2),"")</f>
        <v/>
      </c>
      <c r="Q67" s="30" t="str">
        <f>IF(O67="T",_xlfn.MINIFS(AdminTable[Admin Date],AdminTable[ID],Q5Q6!N67,AdminTable[Med],$B$1),"")</f>
        <v/>
      </c>
      <c r="R67" s="30" t="str">
        <f>IF(O67="T",_xlfn.MAXIFS(AdminTable[Admin Date],AdminTable[ID],Q5Q6!N67,AdminTable[Med],$B$1),"")</f>
        <v/>
      </c>
      <c r="S67" t="str">
        <f t="shared" si="5"/>
        <v/>
      </c>
      <c r="T67" s="32" t="str">
        <f t="shared" si="6"/>
        <v/>
      </c>
      <c r="U67" s="32" t="str">
        <f t="shared" si="7"/>
        <v/>
      </c>
      <c r="V67" s="32" t="str">
        <f>IFERROR(SUMIFS(AdminTable[Units],AdminTable[Med],Q5Q6!$B$2,AdminTable[ID],Q5Q6!N67)/U67,"")</f>
        <v/>
      </c>
      <c r="W67" s="32" t="str">
        <f t="shared" si="8"/>
        <v/>
      </c>
      <c r="X67" s="32" t="str">
        <f>IFERROR(SUMIFS(AdminTable[Units],AdminTable[Med],Q5Q6!$B$1,AdminTable[ID],Q5Q6!N67)/W67,"")</f>
        <v/>
      </c>
      <c r="Y67" s="32"/>
      <c r="Z67" t="str">
        <f t="shared" si="9"/>
        <v>53</v>
      </c>
      <c r="AA67" t="str">
        <f>'Q4'!M69</f>
        <v/>
      </c>
      <c r="AB67" t="str">
        <f>IF(AA67="T",_xlfn.MINIFS(AdminTable[Admin Date],AdminTable[ID],Q5Q6!Z67,AdminTable[Med],$B$2),"")</f>
        <v/>
      </c>
      <c r="AC67" t="str">
        <f>IF(AA67="T",_xlfn.MINIFS(AdminTable[Admin Date],AdminTable[ID],Q5Q6!Z67,AdminTable[Med],$B$1),"")</f>
        <v/>
      </c>
      <c r="AE67" t="str">
        <f t="shared" si="10"/>
        <v/>
      </c>
      <c r="AF67" s="32" t="str">
        <f t="shared" si="11"/>
        <v/>
      </c>
      <c r="AG67" s="32" t="str">
        <f t="shared" si="12"/>
        <v/>
      </c>
      <c r="AH67" s="32" t="str">
        <f>IFERROR(SUMIFS(AdminTable[Units],AdminTable[Med],Q5Q6!$B$2,AdminTable[ID],Q5Q6!Z67)/AG67,"")</f>
        <v/>
      </c>
    </row>
    <row r="68" spans="2:34" x14ac:dyDescent="0.25">
      <c r="B68" t="str">
        <f>'Q4'!J70</f>
        <v>54</v>
      </c>
      <c r="C68" t="str">
        <f>'Q4'!K70</f>
        <v>T</v>
      </c>
      <c r="D68" s="30">
        <f>IF(C68="T",_xlfn.MINIFS(AdminTable[Admin Date],AdminTable[ID],Q5Q6!B68,AdminTable[Med],$B$2),"")</f>
        <v>41092</v>
      </c>
      <c r="E68" s="30">
        <f>IF(C68="T",_xlfn.MINIFS(AdminTable[Admin Date],AdminTable[ID],Q5Q6!B68,AdminTable[Med],$B$1),"")</f>
        <v>41164</v>
      </c>
      <c r="F68" s="30">
        <f>IF(C68="T",_xlfn.MAXIFS(AdminTable[Admin Date],AdminTable[ID],Q5Q6!B68,AdminTable[Med],$B$1),"")</f>
        <v>41227</v>
      </c>
      <c r="G68">
        <f t="shared" si="0"/>
        <v>72</v>
      </c>
      <c r="H68" s="32">
        <f t="shared" si="1"/>
        <v>10.285714285714286</v>
      </c>
      <c r="I68" s="32">
        <f t="shared" si="2"/>
        <v>2.3754536456614979</v>
      </c>
      <c r="J68" s="32">
        <f>IFERROR(SUMIFS(AdminTable[Units],AdminTable[Med],Q5Q6!$B$2,AdminTable[ID],Q5Q6!B68)/I68,"")</f>
        <v>65629.569444444438</v>
      </c>
      <c r="K68" s="32">
        <f t="shared" si="3"/>
        <v>2.0785219399538106</v>
      </c>
      <c r="L68" s="32">
        <f>IFERROR(SUMIFS(AdminTable[Units],AdminTable[Med],Q5Q6!$B$1,AdminTable[ID],Q5Q6!B68)/K68,"")</f>
        <v>14.433333333333334</v>
      </c>
      <c r="M68" s="32"/>
      <c r="N68" t="str">
        <f t="shared" si="4"/>
        <v>54</v>
      </c>
      <c r="O68" t="str">
        <f>'Q4'!L70</f>
        <v/>
      </c>
      <c r="P68" s="30" t="str">
        <f>IF(O68="T",_xlfn.MINIFS(AdminTable[Admin Date],AdminTable[ID],Q5Q6!N68,AdminTable[Med],$B$2),"")</f>
        <v/>
      </c>
      <c r="Q68" s="30" t="str">
        <f>IF(O68="T",_xlfn.MINIFS(AdminTable[Admin Date],AdminTable[ID],Q5Q6!N68,AdminTable[Med],$B$1),"")</f>
        <v/>
      </c>
      <c r="R68" s="30" t="str">
        <f>IF(O68="T",_xlfn.MAXIFS(AdminTable[Admin Date],AdminTable[ID],Q5Q6!N68,AdminTable[Med],$B$1),"")</f>
        <v/>
      </c>
      <c r="S68" t="str">
        <f t="shared" si="5"/>
        <v/>
      </c>
      <c r="T68" s="32" t="str">
        <f t="shared" si="6"/>
        <v/>
      </c>
      <c r="U68" s="32" t="str">
        <f t="shared" si="7"/>
        <v/>
      </c>
      <c r="V68" s="32" t="str">
        <f>IFERROR(SUMIFS(AdminTable[Units],AdminTable[Med],Q5Q6!$B$2,AdminTable[ID],Q5Q6!N68)/U68,"")</f>
        <v/>
      </c>
      <c r="W68" s="32" t="str">
        <f t="shared" si="8"/>
        <v/>
      </c>
      <c r="X68" s="32" t="str">
        <f>IFERROR(SUMIFS(AdminTable[Units],AdminTable[Med],Q5Q6!$B$1,AdminTable[ID],Q5Q6!N68)/W68,"")</f>
        <v/>
      </c>
      <c r="Y68" s="32"/>
      <c r="Z68" t="str">
        <f t="shared" si="9"/>
        <v>54</v>
      </c>
      <c r="AA68" t="str">
        <f>'Q4'!M70</f>
        <v/>
      </c>
      <c r="AB68" t="str">
        <f>IF(AA68="T",_xlfn.MINIFS(AdminTable[Admin Date],AdminTable[ID],Q5Q6!Z68,AdminTable[Med],$B$2),"")</f>
        <v/>
      </c>
      <c r="AC68" t="str">
        <f>IF(AA68="T",_xlfn.MINIFS(AdminTable[Admin Date],AdminTable[ID],Q5Q6!Z68,AdminTable[Med],$B$1),"")</f>
        <v/>
      </c>
      <c r="AE68" t="str">
        <f t="shared" si="10"/>
        <v/>
      </c>
      <c r="AF68" s="32" t="str">
        <f t="shared" si="11"/>
        <v/>
      </c>
      <c r="AG68" s="32" t="str">
        <f t="shared" si="12"/>
        <v/>
      </c>
      <c r="AH68" s="32" t="str">
        <f>IFERROR(SUMIFS(AdminTable[Units],AdminTable[Med],Q5Q6!$B$2,AdminTable[ID],Q5Q6!Z68)/AG68,"")</f>
        <v/>
      </c>
    </row>
    <row r="69" spans="2:34" x14ac:dyDescent="0.25">
      <c r="B69" t="str">
        <f>'Q4'!J71</f>
        <v>56</v>
      </c>
      <c r="C69" t="str">
        <f>'Q4'!K71</f>
        <v/>
      </c>
      <c r="D69" s="30" t="str">
        <f>IF(C69="T",_xlfn.MINIFS(AdminTable[Admin Date],AdminTable[ID],Q5Q6!B69,AdminTable[Med],$B$2),"")</f>
        <v/>
      </c>
      <c r="E69" s="30" t="str">
        <f>IF(C69="T",_xlfn.MINIFS(AdminTable[Admin Date],AdminTable[ID],Q5Q6!B69,AdminTable[Med],$B$1),"")</f>
        <v/>
      </c>
      <c r="F69" s="30" t="str">
        <f>IF(C69="T",_xlfn.MAXIFS(AdminTable[Admin Date],AdminTable[ID],Q5Q6!B69,AdminTable[Med],$B$1),"")</f>
        <v/>
      </c>
      <c r="G69" t="str">
        <f t="shared" ref="G69:G104" si="13">IFERROR(E69-D69,"")</f>
        <v/>
      </c>
      <c r="H69" s="32" t="str">
        <f t="shared" ref="H69:H104" si="14">IFERROR(G69/7,"")</f>
        <v/>
      </c>
      <c r="I69" s="32" t="str">
        <f t="shared" ref="I69:I104" si="15">IFERROR(H69/4.33,"")</f>
        <v/>
      </c>
      <c r="J69" s="32" t="str">
        <f>IFERROR(SUMIFS(AdminTable[Units],AdminTable[Med],Q5Q6!$B$2,AdminTable[ID],Q5Q6!B69)/I69,"")</f>
        <v/>
      </c>
      <c r="K69" s="32" t="str">
        <f t="shared" ref="K69:K104" si="16">IFERROR(((F69-E69)/7)/4.33,"")</f>
        <v/>
      </c>
      <c r="L69" s="32" t="str">
        <f>IFERROR(SUMIFS(AdminTable[Units],AdminTable[Med],Q5Q6!$B$1,AdminTable[ID],Q5Q6!B69)/K69,"")</f>
        <v/>
      </c>
      <c r="M69" s="32"/>
      <c r="N69" t="str">
        <f t="shared" ref="N69:N104" si="17">B69</f>
        <v>56</v>
      </c>
      <c r="O69" t="str">
        <f>'Q4'!L71</f>
        <v/>
      </c>
      <c r="P69" s="30" t="str">
        <f>IF(O69="T",_xlfn.MINIFS(AdminTable[Admin Date],AdminTable[ID],Q5Q6!N69,AdminTable[Med],$B$2),"")</f>
        <v/>
      </c>
      <c r="Q69" s="30" t="str">
        <f>IF(O69="T",_xlfn.MINIFS(AdminTable[Admin Date],AdminTable[ID],Q5Q6!N69,AdminTable[Med],$B$1),"")</f>
        <v/>
      </c>
      <c r="R69" s="30" t="str">
        <f>IF(O69="T",_xlfn.MAXIFS(AdminTable[Admin Date],AdminTable[ID],Q5Q6!N69,AdminTable[Med],$B$1),"")</f>
        <v/>
      </c>
      <c r="S69" t="str">
        <f t="shared" ref="S69:S104" si="18">IFERROR(Q69-P69,"")</f>
        <v/>
      </c>
      <c r="T69" s="32" t="str">
        <f t="shared" ref="T69:T104" si="19">IFERROR(S69/7,"")</f>
        <v/>
      </c>
      <c r="U69" s="32" t="str">
        <f t="shared" ref="U69:U104" si="20">IFERROR(T69/4.33,"")</f>
        <v/>
      </c>
      <c r="V69" s="32" t="str">
        <f>IFERROR(SUMIFS(AdminTable[Units],AdminTable[Med],Q5Q6!$B$2,AdminTable[ID],Q5Q6!N69)/U69,"")</f>
        <v/>
      </c>
      <c r="W69" s="32" t="str">
        <f t="shared" ref="W69:W104" si="21">IFERROR(((R69-Q69)/7)/4.33,"")</f>
        <v/>
      </c>
      <c r="X69" s="32" t="str">
        <f>IFERROR(SUMIFS(AdminTable[Units],AdminTable[Med],Q5Q6!$B$1,AdminTable[ID],Q5Q6!N69)/W69,"")</f>
        <v/>
      </c>
      <c r="Y69" s="32"/>
      <c r="Z69" t="str">
        <f t="shared" ref="Z69:Z104" si="22">B69</f>
        <v>56</v>
      </c>
      <c r="AA69" t="str">
        <f>'Q4'!M71</f>
        <v/>
      </c>
      <c r="AB69" t="str">
        <f>IF(AA69="T",_xlfn.MINIFS(AdminTable[Admin Date],AdminTable[ID],Q5Q6!Z69,AdminTable[Med],$B$2),"")</f>
        <v/>
      </c>
      <c r="AC69" t="str">
        <f>IF(AA69="T",_xlfn.MINIFS(AdminTable[Admin Date],AdminTable[ID],Q5Q6!Z69,AdminTable[Med],$B$1),"")</f>
        <v/>
      </c>
      <c r="AE69" t="str">
        <f t="shared" ref="AE69:AE104" si="23">IFERROR(AC69-AB69,"")</f>
        <v/>
      </c>
      <c r="AF69" s="32" t="str">
        <f t="shared" ref="AF69:AF104" si="24">IFERROR(AE69/7,"")</f>
        <v/>
      </c>
      <c r="AG69" s="32" t="str">
        <f t="shared" ref="AG69:AG104" si="25">IFERROR(AF69/4.33,"")</f>
        <v/>
      </c>
      <c r="AH69" s="32" t="str">
        <f>IFERROR(SUMIFS(AdminTable[Units],AdminTable[Med],Q5Q6!$B$2,AdminTable[ID],Q5Q6!Z69)/AG69,"")</f>
        <v/>
      </c>
    </row>
    <row r="70" spans="2:34" x14ac:dyDescent="0.25">
      <c r="B70" t="str">
        <f>'Q4'!J72</f>
        <v>57</v>
      </c>
      <c r="C70" t="str">
        <f>'Q4'!K72</f>
        <v/>
      </c>
      <c r="D70" s="30" t="str">
        <f>IF(C70="T",_xlfn.MINIFS(AdminTable[Admin Date],AdminTable[ID],Q5Q6!B70,AdminTable[Med],$B$2),"")</f>
        <v/>
      </c>
      <c r="E70" s="30" t="str">
        <f>IF(C70="T",_xlfn.MINIFS(AdminTable[Admin Date],AdminTable[ID],Q5Q6!B70,AdminTable[Med],$B$1),"")</f>
        <v/>
      </c>
      <c r="F70" s="30" t="str">
        <f>IF(C70="T",_xlfn.MAXIFS(AdminTable[Admin Date],AdminTable[ID],Q5Q6!B70,AdminTable[Med],$B$1),"")</f>
        <v/>
      </c>
      <c r="G70" t="str">
        <f t="shared" si="13"/>
        <v/>
      </c>
      <c r="H70" s="32" t="str">
        <f t="shared" si="14"/>
        <v/>
      </c>
      <c r="I70" s="32" t="str">
        <f t="shared" si="15"/>
        <v/>
      </c>
      <c r="J70" s="32" t="str">
        <f>IFERROR(SUMIFS(AdminTable[Units],AdminTable[Med],Q5Q6!$B$2,AdminTable[ID],Q5Q6!B70)/I70,"")</f>
        <v/>
      </c>
      <c r="K70" s="32" t="str">
        <f t="shared" si="16"/>
        <v/>
      </c>
      <c r="L70" s="32" t="str">
        <f>IFERROR(SUMIFS(AdminTable[Units],AdminTable[Med],Q5Q6!$B$1,AdminTable[ID],Q5Q6!B70)/K70,"")</f>
        <v/>
      </c>
      <c r="M70" s="32"/>
      <c r="N70" t="str">
        <f t="shared" si="17"/>
        <v>57</v>
      </c>
      <c r="O70" t="str">
        <f>'Q4'!L72</f>
        <v/>
      </c>
      <c r="P70" s="30" t="str">
        <f>IF(O70="T",_xlfn.MINIFS(AdminTable[Admin Date],AdminTable[ID],Q5Q6!N70,AdminTable[Med],$B$2),"")</f>
        <v/>
      </c>
      <c r="Q70" s="30" t="str">
        <f>IF(O70="T",_xlfn.MINIFS(AdminTable[Admin Date],AdminTable[ID],Q5Q6!N70,AdminTable[Med],$B$1),"")</f>
        <v/>
      </c>
      <c r="R70" s="30" t="str">
        <f>IF(O70="T",_xlfn.MAXIFS(AdminTable[Admin Date],AdminTable[ID],Q5Q6!N70,AdminTable[Med],$B$1),"")</f>
        <v/>
      </c>
      <c r="S70" t="str">
        <f t="shared" si="18"/>
        <v/>
      </c>
      <c r="T70" s="32" t="str">
        <f t="shared" si="19"/>
        <v/>
      </c>
      <c r="U70" s="32" t="str">
        <f t="shared" si="20"/>
        <v/>
      </c>
      <c r="V70" s="32" t="str">
        <f>IFERROR(SUMIFS(AdminTable[Units],AdminTable[Med],Q5Q6!$B$2,AdminTable[ID],Q5Q6!N70)/U70,"")</f>
        <v/>
      </c>
      <c r="W70" s="32" t="str">
        <f t="shared" si="21"/>
        <v/>
      </c>
      <c r="X70" s="32" t="str">
        <f>IFERROR(SUMIFS(AdminTable[Units],AdminTable[Med],Q5Q6!$B$1,AdminTable[ID],Q5Q6!N70)/W70,"")</f>
        <v/>
      </c>
      <c r="Y70" s="32"/>
      <c r="Z70" t="str">
        <f t="shared" si="22"/>
        <v>57</v>
      </c>
      <c r="AA70" t="str">
        <f>'Q4'!M72</f>
        <v/>
      </c>
      <c r="AB70" t="str">
        <f>IF(AA70="T",_xlfn.MINIFS(AdminTable[Admin Date],AdminTable[ID],Q5Q6!Z70,AdminTable[Med],$B$2),"")</f>
        <v/>
      </c>
      <c r="AC70" t="str">
        <f>IF(AA70="T",_xlfn.MINIFS(AdminTable[Admin Date],AdminTable[ID],Q5Q6!Z70,AdminTable[Med],$B$1),"")</f>
        <v/>
      </c>
      <c r="AE70" t="str">
        <f t="shared" si="23"/>
        <v/>
      </c>
      <c r="AF70" s="32" t="str">
        <f t="shared" si="24"/>
        <v/>
      </c>
      <c r="AG70" s="32" t="str">
        <f t="shared" si="25"/>
        <v/>
      </c>
      <c r="AH70" s="32" t="str">
        <f>IFERROR(SUMIFS(AdminTable[Units],AdminTable[Med],Q5Q6!$B$2,AdminTable[ID],Q5Q6!Z70)/AG70,"")</f>
        <v/>
      </c>
    </row>
    <row r="71" spans="2:34" x14ac:dyDescent="0.25">
      <c r="B71" t="str">
        <f>'Q4'!J73</f>
        <v>60</v>
      </c>
      <c r="C71" t="str">
        <f>'Q4'!K73</f>
        <v>T</v>
      </c>
      <c r="D71" s="30">
        <f>IF(C71="T",_xlfn.MINIFS(AdminTable[Admin Date],AdminTable[ID],Q5Q6!B71,AdminTable[Med],$B$2),"")</f>
        <v>41092</v>
      </c>
      <c r="E71" s="30">
        <f>IF(C71="T",_xlfn.MINIFS(AdminTable[Admin Date],AdminTable[ID],Q5Q6!B71,AdminTable[Med],$B$1),"")</f>
        <v>41165</v>
      </c>
      <c r="F71" s="30">
        <f>IF(C71="T",_xlfn.MAXIFS(AdminTable[Admin Date],AdminTable[ID],Q5Q6!B71,AdminTable[Med],$B$1),"")</f>
        <v>41227</v>
      </c>
      <c r="G71">
        <f t="shared" si="13"/>
        <v>73</v>
      </c>
      <c r="H71" s="32">
        <f t="shared" si="14"/>
        <v>10.428571428571429</v>
      </c>
      <c r="I71" s="32">
        <f t="shared" si="15"/>
        <v>2.4084460574067963</v>
      </c>
      <c r="J71" s="32">
        <f>IFERROR(SUMIFS(AdminTable[Units],AdminTable[Med],Q5Q6!$B$2,AdminTable[ID],Q5Q6!B71)/I71,"")</f>
        <v>30102.397260273974</v>
      </c>
      <c r="K71" s="32">
        <f t="shared" si="16"/>
        <v>2.0455295282085122</v>
      </c>
      <c r="L71" s="32">
        <f>IFERROR(SUMIFS(AdminTable[Units],AdminTable[Med],Q5Q6!$B$1,AdminTable[ID],Q5Q6!B71)/K71,"")</f>
        <v>7.8219354838709672</v>
      </c>
      <c r="M71" s="32"/>
      <c r="N71" t="str">
        <f t="shared" si="17"/>
        <v>60</v>
      </c>
      <c r="O71" t="str">
        <f>'Q4'!L73</f>
        <v/>
      </c>
      <c r="P71" s="30" t="str">
        <f>IF(O71="T",_xlfn.MINIFS(AdminTable[Admin Date],AdminTable[ID],Q5Q6!N71,AdminTable[Med],$B$2),"")</f>
        <v/>
      </c>
      <c r="Q71" s="30" t="str">
        <f>IF(O71="T",_xlfn.MINIFS(AdminTable[Admin Date],AdminTable[ID],Q5Q6!N71,AdminTable[Med],$B$1),"")</f>
        <v/>
      </c>
      <c r="R71" s="30" t="str">
        <f>IF(O71="T",_xlfn.MAXIFS(AdminTable[Admin Date],AdminTable[ID],Q5Q6!N71,AdminTable[Med],$B$1),"")</f>
        <v/>
      </c>
      <c r="S71" t="str">
        <f t="shared" si="18"/>
        <v/>
      </c>
      <c r="T71" s="32" t="str">
        <f t="shared" si="19"/>
        <v/>
      </c>
      <c r="U71" s="32" t="str">
        <f t="shared" si="20"/>
        <v/>
      </c>
      <c r="V71" s="32" t="str">
        <f>IFERROR(SUMIFS(AdminTable[Units],AdminTable[Med],Q5Q6!$B$2,AdminTable[ID],Q5Q6!N71)/U71,"")</f>
        <v/>
      </c>
      <c r="W71" s="32" t="str">
        <f t="shared" si="21"/>
        <v/>
      </c>
      <c r="X71" s="32" t="str">
        <f>IFERROR(SUMIFS(AdminTable[Units],AdminTable[Med],Q5Q6!$B$1,AdminTable[ID],Q5Q6!N71)/W71,"")</f>
        <v/>
      </c>
      <c r="Y71" s="32"/>
      <c r="Z71" t="str">
        <f t="shared" si="22"/>
        <v>60</v>
      </c>
      <c r="AA71" t="str">
        <f>'Q4'!M73</f>
        <v/>
      </c>
      <c r="AB71" t="str">
        <f>IF(AA71="T",_xlfn.MINIFS(AdminTable[Admin Date],AdminTable[ID],Q5Q6!Z71,AdminTable[Med],$B$2),"")</f>
        <v/>
      </c>
      <c r="AC71" t="str">
        <f>IF(AA71="T",_xlfn.MINIFS(AdminTable[Admin Date],AdminTable[ID],Q5Q6!Z71,AdminTable[Med],$B$1),"")</f>
        <v/>
      </c>
      <c r="AE71" t="str">
        <f t="shared" si="23"/>
        <v/>
      </c>
      <c r="AF71" s="32" t="str">
        <f t="shared" si="24"/>
        <v/>
      </c>
      <c r="AG71" s="32" t="str">
        <f t="shared" si="25"/>
        <v/>
      </c>
      <c r="AH71" s="32" t="str">
        <f>IFERROR(SUMIFS(AdminTable[Units],AdminTable[Med],Q5Q6!$B$2,AdminTable[ID],Q5Q6!Z71)/AG71,"")</f>
        <v/>
      </c>
    </row>
    <row r="72" spans="2:34" x14ac:dyDescent="0.25">
      <c r="B72" t="str">
        <f>'Q4'!J74</f>
        <v>63</v>
      </c>
      <c r="C72" t="str">
        <f>'Q4'!K74</f>
        <v/>
      </c>
      <c r="D72" s="30" t="str">
        <f>IF(C72="T",_xlfn.MINIFS(AdminTable[Admin Date],AdminTable[ID],Q5Q6!B72,AdminTable[Med],$B$2),"")</f>
        <v/>
      </c>
      <c r="E72" s="30" t="str">
        <f>IF(C72="T",_xlfn.MINIFS(AdminTable[Admin Date],AdminTable[ID],Q5Q6!B72,AdminTable[Med],$B$1),"")</f>
        <v/>
      </c>
      <c r="F72" s="30" t="str">
        <f>IF(C72="T",_xlfn.MAXIFS(AdminTable[Admin Date],AdminTable[ID],Q5Q6!B72,AdminTable[Med],$B$1),"")</f>
        <v/>
      </c>
      <c r="G72" t="str">
        <f t="shared" si="13"/>
        <v/>
      </c>
      <c r="H72" s="32" t="str">
        <f t="shared" si="14"/>
        <v/>
      </c>
      <c r="I72" s="32" t="str">
        <f t="shared" si="15"/>
        <v/>
      </c>
      <c r="J72" s="32" t="str">
        <f>IFERROR(SUMIFS(AdminTable[Units],AdminTable[Med],Q5Q6!$B$2,AdminTable[ID],Q5Q6!B72)/I72,"")</f>
        <v/>
      </c>
      <c r="K72" s="32" t="str">
        <f t="shared" si="16"/>
        <v/>
      </c>
      <c r="L72" s="32" t="str">
        <f>IFERROR(SUMIFS(AdminTable[Units],AdminTable[Med],Q5Q6!$B$1,AdminTable[ID],Q5Q6!B72)/K72,"")</f>
        <v/>
      </c>
      <c r="M72" s="32"/>
      <c r="N72" t="str">
        <f t="shared" si="17"/>
        <v>63</v>
      </c>
      <c r="O72" t="str">
        <f>'Q4'!L74</f>
        <v/>
      </c>
      <c r="P72" s="30" t="str">
        <f>IF(O72="T",_xlfn.MINIFS(AdminTable[Admin Date],AdminTable[ID],Q5Q6!N72,AdminTable[Med],$B$2),"")</f>
        <v/>
      </c>
      <c r="Q72" s="30" t="str">
        <f>IF(O72="T",_xlfn.MINIFS(AdminTable[Admin Date],AdminTable[ID],Q5Q6!N72,AdminTable[Med],$B$1),"")</f>
        <v/>
      </c>
      <c r="R72" s="30" t="str">
        <f>IF(O72="T",_xlfn.MAXIFS(AdminTable[Admin Date],AdminTable[ID],Q5Q6!N72,AdminTable[Med],$B$1),"")</f>
        <v/>
      </c>
      <c r="S72" t="str">
        <f t="shared" si="18"/>
        <v/>
      </c>
      <c r="T72" s="32" t="str">
        <f t="shared" si="19"/>
        <v/>
      </c>
      <c r="U72" s="32" t="str">
        <f t="shared" si="20"/>
        <v/>
      </c>
      <c r="V72" s="32" t="str">
        <f>IFERROR(SUMIFS(AdminTable[Units],AdminTable[Med],Q5Q6!$B$2,AdminTable[ID],Q5Q6!N72)/U72,"")</f>
        <v/>
      </c>
      <c r="W72" s="32" t="str">
        <f t="shared" si="21"/>
        <v/>
      </c>
      <c r="X72" s="32" t="str">
        <f>IFERROR(SUMIFS(AdminTable[Units],AdminTable[Med],Q5Q6!$B$1,AdminTable[ID],Q5Q6!N72)/W72,"")</f>
        <v/>
      </c>
      <c r="Y72" s="32"/>
      <c r="Z72" t="str">
        <f t="shared" si="22"/>
        <v>63</v>
      </c>
      <c r="AA72" t="str">
        <f>'Q4'!M74</f>
        <v/>
      </c>
      <c r="AB72" t="str">
        <f>IF(AA72="T",_xlfn.MINIFS(AdminTable[Admin Date],AdminTable[ID],Q5Q6!Z72,AdminTable[Med],$B$2),"")</f>
        <v/>
      </c>
      <c r="AC72" t="str">
        <f>IF(AA72="T",_xlfn.MINIFS(AdminTable[Admin Date],AdminTable[ID],Q5Q6!Z72,AdminTable[Med],$B$1),"")</f>
        <v/>
      </c>
      <c r="AE72" t="str">
        <f t="shared" si="23"/>
        <v/>
      </c>
      <c r="AF72" s="32" t="str">
        <f t="shared" si="24"/>
        <v/>
      </c>
      <c r="AG72" s="32" t="str">
        <f t="shared" si="25"/>
        <v/>
      </c>
      <c r="AH72" s="32" t="str">
        <f>IFERROR(SUMIFS(AdminTable[Units],AdminTable[Med],Q5Q6!$B$2,AdminTable[ID],Q5Q6!Z72)/AG72,"")</f>
        <v/>
      </c>
    </row>
    <row r="73" spans="2:34" x14ac:dyDescent="0.25">
      <c r="B73" t="str">
        <f>'Q4'!J75</f>
        <v>64</v>
      </c>
      <c r="C73" t="str">
        <f>'Q4'!K75</f>
        <v/>
      </c>
      <c r="D73" s="30" t="str">
        <f>IF(C73="T",_xlfn.MINIFS(AdminTable[Admin Date],AdminTable[ID],Q5Q6!B73,AdminTable[Med],$B$2),"")</f>
        <v/>
      </c>
      <c r="E73" s="30" t="str">
        <f>IF(C73="T",_xlfn.MINIFS(AdminTable[Admin Date],AdminTable[ID],Q5Q6!B73,AdminTable[Med],$B$1),"")</f>
        <v/>
      </c>
      <c r="F73" s="30" t="str">
        <f>IF(C73="T",_xlfn.MAXIFS(AdminTable[Admin Date],AdminTable[ID],Q5Q6!B73,AdminTable[Med],$B$1),"")</f>
        <v/>
      </c>
      <c r="G73" t="str">
        <f t="shared" si="13"/>
        <v/>
      </c>
      <c r="H73" s="32" t="str">
        <f t="shared" si="14"/>
        <v/>
      </c>
      <c r="I73" s="32" t="str">
        <f t="shared" si="15"/>
        <v/>
      </c>
      <c r="J73" s="32" t="str">
        <f>IFERROR(SUMIFS(AdminTable[Units],AdminTable[Med],Q5Q6!$B$2,AdminTable[ID],Q5Q6!B73)/I73,"")</f>
        <v/>
      </c>
      <c r="K73" s="32" t="str">
        <f t="shared" si="16"/>
        <v/>
      </c>
      <c r="L73" s="32" t="str">
        <f>IFERROR(SUMIFS(AdminTable[Units],AdminTable[Med],Q5Q6!$B$1,AdminTable[ID],Q5Q6!B73)/K73,"")</f>
        <v/>
      </c>
      <c r="M73" s="32"/>
      <c r="N73" t="str">
        <f t="shared" si="17"/>
        <v>64</v>
      </c>
      <c r="O73" t="str">
        <f>'Q4'!L75</f>
        <v/>
      </c>
      <c r="P73" s="30" t="str">
        <f>IF(O73="T",_xlfn.MINIFS(AdminTable[Admin Date],AdminTable[ID],Q5Q6!N73,AdminTable[Med],$B$2),"")</f>
        <v/>
      </c>
      <c r="Q73" s="30" t="str">
        <f>IF(O73="T",_xlfn.MINIFS(AdminTable[Admin Date],AdminTable[ID],Q5Q6!N73,AdminTable[Med],$B$1),"")</f>
        <v/>
      </c>
      <c r="R73" s="30" t="str">
        <f>IF(O73="T",_xlfn.MAXIFS(AdminTable[Admin Date],AdminTable[ID],Q5Q6!N73,AdminTable[Med],$B$1),"")</f>
        <v/>
      </c>
      <c r="S73" t="str">
        <f t="shared" si="18"/>
        <v/>
      </c>
      <c r="T73" s="32" t="str">
        <f t="shared" si="19"/>
        <v/>
      </c>
      <c r="U73" s="32" t="str">
        <f t="shared" si="20"/>
        <v/>
      </c>
      <c r="V73" s="32" t="str">
        <f>IFERROR(SUMIFS(AdminTable[Units],AdminTable[Med],Q5Q6!$B$2,AdminTable[ID],Q5Q6!N73)/U73,"")</f>
        <v/>
      </c>
      <c r="W73" s="32" t="str">
        <f t="shared" si="21"/>
        <v/>
      </c>
      <c r="X73" s="32" t="str">
        <f>IFERROR(SUMIFS(AdminTable[Units],AdminTable[Med],Q5Q6!$B$1,AdminTable[ID],Q5Q6!N73)/W73,"")</f>
        <v/>
      </c>
      <c r="Y73" s="32"/>
      <c r="Z73" t="str">
        <f t="shared" si="22"/>
        <v>64</v>
      </c>
      <c r="AA73" t="str">
        <f>'Q4'!M75</f>
        <v/>
      </c>
      <c r="AB73" t="str">
        <f>IF(AA73="T",_xlfn.MINIFS(AdminTable[Admin Date],AdminTable[ID],Q5Q6!Z73,AdminTable[Med],$B$2),"")</f>
        <v/>
      </c>
      <c r="AC73" t="str">
        <f>IF(AA73="T",_xlfn.MINIFS(AdminTable[Admin Date],AdminTable[ID],Q5Q6!Z73,AdminTable[Med],$B$1),"")</f>
        <v/>
      </c>
      <c r="AE73" t="str">
        <f t="shared" si="23"/>
        <v/>
      </c>
      <c r="AF73" s="32" t="str">
        <f t="shared" si="24"/>
        <v/>
      </c>
      <c r="AG73" s="32" t="str">
        <f t="shared" si="25"/>
        <v/>
      </c>
      <c r="AH73" s="32" t="str">
        <f>IFERROR(SUMIFS(AdminTable[Units],AdminTable[Med],Q5Q6!$B$2,AdminTable[ID],Q5Q6!Z73)/AG73,"")</f>
        <v/>
      </c>
    </row>
    <row r="74" spans="2:34" x14ac:dyDescent="0.25">
      <c r="B74" t="str">
        <f>'Q4'!J76</f>
        <v>65</v>
      </c>
      <c r="C74" t="str">
        <f>'Q4'!K76</f>
        <v>T</v>
      </c>
      <c r="D74" s="30">
        <f>IF(C74="T",_xlfn.MINIFS(AdminTable[Admin Date],AdminTable[ID],Q5Q6!B74,AdminTable[Med],$B$2),"")</f>
        <v>41093</v>
      </c>
      <c r="E74" s="30">
        <f>IF(C74="T",_xlfn.MINIFS(AdminTable[Admin Date],AdminTable[ID],Q5Q6!B74,AdminTable[Med],$B$1),"")</f>
        <v>41165</v>
      </c>
      <c r="F74" s="30">
        <f>IF(C74="T",_xlfn.MAXIFS(AdminTable[Admin Date],AdminTable[ID],Q5Q6!B74,AdminTable[Med],$B$1),"")</f>
        <v>41193</v>
      </c>
      <c r="G74">
        <f t="shared" si="13"/>
        <v>72</v>
      </c>
      <c r="H74" s="32">
        <f t="shared" si="14"/>
        <v>10.285714285714286</v>
      </c>
      <c r="I74" s="32">
        <f t="shared" si="15"/>
        <v>2.3754536456614979</v>
      </c>
      <c r="J74" s="32">
        <f>IFERROR(SUMIFS(AdminTable[Units],AdminTable[Med],Q5Q6!$B$2,AdminTable[ID],Q5Q6!B74)/I74,"")</f>
        <v>227409.19444444444</v>
      </c>
      <c r="K74" s="32">
        <f t="shared" si="16"/>
        <v>0.92378752886836024</v>
      </c>
      <c r="L74" s="32">
        <f>IFERROR(SUMIFS(AdminTable[Units],AdminTable[Med],Q5Q6!$B$1,AdminTable[ID],Q5Q6!B74)/K74,"")</f>
        <v>34.64</v>
      </c>
      <c r="M74" s="32"/>
      <c r="N74" t="str">
        <f t="shared" si="17"/>
        <v>65</v>
      </c>
      <c r="O74" t="str">
        <f>'Q4'!L76</f>
        <v/>
      </c>
      <c r="P74" s="30" t="str">
        <f>IF(O74="T",_xlfn.MINIFS(AdminTable[Admin Date],AdminTable[ID],Q5Q6!N74,AdminTable[Med],$B$2),"")</f>
        <v/>
      </c>
      <c r="Q74" s="30" t="str">
        <f>IF(O74="T",_xlfn.MINIFS(AdminTable[Admin Date],AdminTable[ID],Q5Q6!N74,AdminTable[Med],$B$1),"")</f>
        <v/>
      </c>
      <c r="R74" s="30" t="str">
        <f>IF(O74="T",_xlfn.MAXIFS(AdminTable[Admin Date],AdminTable[ID],Q5Q6!N74,AdminTable[Med],$B$1),"")</f>
        <v/>
      </c>
      <c r="S74" t="str">
        <f t="shared" si="18"/>
        <v/>
      </c>
      <c r="T74" s="32" t="str">
        <f t="shared" si="19"/>
        <v/>
      </c>
      <c r="U74" s="32" t="str">
        <f t="shared" si="20"/>
        <v/>
      </c>
      <c r="V74" s="32" t="str">
        <f>IFERROR(SUMIFS(AdminTable[Units],AdminTable[Med],Q5Q6!$B$2,AdminTable[ID],Q5Q6!N74)/U74,"")</f>
        <v/>
      </c>
      <c r="W74" s="32" t="str">
        <f t="shared" si="21"/>
        <v/>
      </c>
      <c r="X74" s="32" t="str">
        <f>IFERROR(SUMIFS(AdminTable[Units],AdminTable[Med],Q5Q6!$B$1,AdminTable[ID],Q5Q6!N74)/W74,"")</f>
        <v/>
      </c>
      <c r="Y74" s="32"/>
      <c r="Z74" t="str">
        <f t="shared" si="22"/>
        <v>65</v>
      </c>
      <c r="AA74" t="str">
        <f>'Q4'!M76</f>
        <v/>
      </c>
      <c r="AB74" t="str">
        <f>IF(AA74="T",_xlfn.MINIFS(AdminTable[Admin Date],AdminTable[ID],Q5Q6!Z74,AdminTable[Med],$B$2),"")</f>
        <v/>
      </c>
      <c r="AC74" t="str">
        <f>IF(AA74="T",_xlfn.MINIFS(AdminTable[Admin Date],AdminTable[ID],Q5Q6!Z74,AdminTable[Med],$B$1),"")</f>
        <v/>
      </c>
      <c r="AE74" t="str">
        <f t="shared" si="23"/>
        <v/>
      </c>
      <c r="AF74" s="32" t="str">
        <f t="shared" si="24"/>
        <v/>
      </c>
      <c r="AG74" s="32" t="str">
        <f t="shared" si="25"/>
        <v/>
      </c>
      <c r="AH74" s="32" t="str">
        <f>IFERROR(SUMIFS(AdminTable[Units],AdminTable[Med],Q5Q6!$B$2,AdminTable[ID],Q5Q6!Z74)/AG74,"")</f>
        <v/>
      </c>
    </row>
    <row r="75" spans="2:34" x14ac:dyDescent="0.25">
      <c r="B75" t="str">
        <f>'Q4'!J77</f>
        <v>66</v>
      </c>
      <c r="C75" t="str">
        <f>'Q4'!K77</f>
        <v/>
      </c>
      <c r="D75" s="30" t="str">
        <f>IF(C75="T",_xlfn.MINIFS(AdminTable[Admin Date],AdminTable[ID],Q5Q6!B75,AdminTable[Med],$B$2),"")</f>
        <v/>
      </c>
      <c r="E75" s="30" t="str">
        <f>IF(C75="T",_xlfn.MINIFS(AdminTable[Admin Date],AdminTable[ID],Q5Q6!B75,AdminTable[Med],$B$1),"")</f>
        <v/>
      </c>
      <c r="F75" s="30" t="str">
        <f>IF(C75="T",_xlfn.MAXIFS(AdminTable[Admin Date],AdminTable[ID],Q5Q6!B75,AdminTable[Med],$B$1),"")</f>
        <v/>
      </c>
      <c r="G75" t="str">
        <f t="shared" si="13"/>
        <v/>
      </c>
      <c r="H75" s="32" t="str">
        <f t="shared" si="14"/>
        <v/>
      </c>
      <c r="I75" s="32" t="str">
        <f t="shared" si="15"/>
        <v/>
      </c>
      <c r="J75" s="32" t="str">
        <f>IFERROR(SUMIFS(AdminTable[Units],AdminTable[Med],Q5Q6!$B$2,AdminTable[ID],Q5Q6!B75)/I75,"")</f>
        <v/>
      </c>
      <c r="K75" s="32" t="str">
        <f t="shared" si="16"/>
        <v/>
      </c>
      <c r="L75" s="32" t="str">
        <f>IFERROR(SUMIFS(AdminTable[Units],AdminTable[Med],Q5Q6!$B$1,AdminTable[ID],Q5Q6!B75)/K75,"")</f>
        <v/>
      </c>
      <c r="M75" s="32"/>
      <c r="N75" t="str">
        <f t="shared" si="17"/>
        <v>66</v>
      </c>
      <c r="O75" t="str">
        <f>'Q4'!L77</f>
        <v>T</v>
      </c>
      <c r="P75" s="30">
        <f>IF(O75="T",_xlfn.MINIFS(AdminTable[Admin Date],AdminTable[ID],Q5Q6!N75,AdminTable[Med],$B$2),"")</f>
        <v>41092</v>
      </c>
      <c r="Q75" s="30">
        <f>IF(O75="T",_xlfn.MINIFS(AdminTable[Admin Date],AdminTable[ID],Q5Q6!N75,AdminTable[Med],$B$1),"")</f>
        <v>41208</v>
      </c>
      <c r="R75" s="30">
        <f>IF(O75="T",_xlfn.MAXIFS(AdminTable[Admin Date],AdminTable[ID],Q5Q6!N75,AdminTable[Med],$B$1),"")</f>
        <v>41227</v>
      </c>
      <c r="S75">
        <f t="shared" si="18"/>
        <v>116</v>
      </c>
      <c r="T75" s="32">
        <f t="shared" si="19"/>
        <v>16.571428571428573</v>
      </c>
      <c r="U75" s="32">
        <f t="shared" si="20"/>
        <v>3.8271197624546356</v>
      </c>
      <c r="V75" s="32">
        <f>IFERROR(SUMIFS(AdminTable[Units],AdminTable[Med],Q5Q6!$B$2,AdminTable[ID],Q5Q6!N75)/U75,"")</f>
        <v>21086.353448275862</v>
      </c>
      <c r="W75" s="32">
        <f t="shared" si="21"/>
        <v>0.62685582316067301</v>
      </c>
      <c r="X75" s="32">
        <f>IFERROR(SUMIFS(AdminTable[Units],AdminTable[Med],Q5Q6!$B$1,AdminTable[ID],Q5Q6!N75)/W75,"")</f>
        <v>14.357368421052632</v>
      </c>
      <c r="Y75" s="32"/>
      <c r="Z75" t="str">
        <f t="shared" si="22"/>
        <v>66</v>
      </c>
      <c r="AA75" t="str">
        <f>'Q4'!M77</f>
        <v/>
      </c>
      <c r="AB75" t="str">
        <f>IF(AA75="T",_xlfn.MINIFS(AdminTable[Admin Date],AdminTable[ID],Q5Q6!Z75,AdminTable[Med],$B$2),"")</f>
        <v/>
      </c>
      <c r="AC75" t="str">
        <f>IF(AA75="T",_xlfn.MINIFS(AdminTable[Admin Date],AdminTable[ID],Q5Q6!Z75,AdminTable[Med],$B$1),"")</f>
        <v/>
      </c>
      <c r="AE75" t="str">
        <f t="shared" si="23"/>
        <v/>
      </c>
      <c r="AF75" s="32" t="str">
        <f t="shared" si="24"/>
        <v/>
      </c>
      <c r="AG75" s="32" t="str">
        <f t="shared" si="25"/>
        <v/>
      </c>
      <c r="AH75" s="32" t="str">
        <f>IFERROR(SUMIFS(AdminTable[Units],AdminTable[Med],Q5Q6!$B$2,AdminTable[ID],Q5Q6!Z75)/AG75,"")</f>
        <v/>
      </c>
    </row>
    <row r="76" spans="2:34" x14ac:dyDescent="0.25">
      <c r="B76" t="str">
        <f>'Q4'!J78</f>
        <v>67</v>
      </c>
      <c r="C76" t="str">
        <f>'Q4'!K78</f>
        <v/>
      </c>
      <c r="D76" s="30" t="str">
        <f>IF(C76="T",_xlfn.MINIFS(AdminTable[Admin Date],AdminTable[ID],Q5Q6!B76,AdminTable[Med],$B$2),"")</f>
        <v/>
      </c>
      <c r="E76" s="30" t="str">
        <f>IF(C76="T",_xlfn.MINIFS(AdminTable[Admin Date],AdminTable[ID],Q5Q6!B76,AdminTable[Med],$B$1),"")</f>
        <v/>
      </c>
      <c r="F76" s="30" t="str">
        <f>IF(C76="T",_xlfn.MAXIFS(AdminTable[Admin Date],AdminTable[ID],Q5Q6!B76,AdminTable[Med],$B$1),"")</f>
        <v/>
      </c>
      <c r="G76" t="str">
        <f t="shared" si="13"/>
        <v/>
      </c>
      <c r="H76" s="32" t="str">
        <f t="shared" si="14"/>
        <v/>
      </c>
      <c r="I76" s="32" t="str">
        <f t="shared" si="15"/>
        <v/>
      </c>
      <c r="J76" s="32" t="str">
        <f>IFERROR(SUMIFS(AdminTable[Units],AdminTable[Med],Q5Q6!$B$2,AdminTable[ID],Q5Q6!B76)/I76,"")</f>
        <v/>
      </c>
      <c r="K76" s="32" t="str">
        <f t="shared" si="16"/>
        <v/>
      </c>
      <c r="L76" s="32" t="str">
        <f>IFERROR(SUMIFS(AdminTable[Units],AdminTable[Med],Q5Q6!$B$1,AdminTable[ID],Q5Q6!B76)/K76,"")</f>
        <v/>
      </c>
      <c r="M76" s="32"/>
      <c r="N76" t="str">
        <f t="shared" si="17"/>
        <v>67</v>
      </c>
      <c r="O76" t="str">
        <f>'Q4'!L78</f>
        <v/>
      </c>
      <c r="P76" s="30" t="str">
        <f>IF(O76="T",_xlfn.MINIFS(AdminTable[Admin Date],AdminTable[ID],Q5Q6!N76,AdminTable[Med],$B$2),"")</f>
        <v/>
      </c>
      <c r="Q76" s="30" t="str">
        <f>IF(O76="T",_xlfn.MINIFS(AdminTable[Admin Date],AdminTable[ID],Q5Q6!N76,AdminTable[Med],$B$1),"")</f>
        <v/>
      </c>
      <c r="R76" s="30" t="str">
        <f>IF(O76="T",_xlfn.MAXIFS(AdminTable[Admin Date],AdminTable[ID],Q5Q6!N76,AdminTable[Med],$B$1),"")</f>
        <v/>
      </c>
      <c r="S76" t="str">
        <f t="shared" si="18"/>
        <v/>
      </c>
      <c r="T76" s="32" t="str">
        <f t="shared" si="19"/>
        <v/>
      </c>
      <c r="U76" s="32" t="str">
        <f t="shared" si="20"/>
        <v/>
      </c>
      <c r="V76" s="32" t="str">
        <f>IFERROR(SUMIFS(AdminTable[Units],AdminTable[Med],Q5Q6!$B$2,AdminTable[ID],Q5Q6!N76)/U76,"")</f>
        <v/>
      </c>
      <c r="W76" s="32" t="str">
        <f t="shared" si="21"/>
        <v/>
      </c>
      <c r="X76" s="32" t="str">
        <f>IFERROR(SUMIFS(AdminTable[Units],AdminTable[Med],Q5Q6!$B$1,AdminTable[ID],Q5Q6!N76)/W76,"")</f>
        <v/>
      </c>
      <c r="Y76" s="32"/>
      <c r="Z76" t="str">
        <f t="shared" si="22"/>
        <v>67</v>
      </c>
      <c r="AA76" t="str">
        <f>'Q4'!M78</f>
        <v/>
      </c>
      <c r="AB76" t="str">
        <f>IF(AA76="T",_xlfn.MINIFS(AdminTable[Admin Date],AdminTable[ID],Q5Q6!Z76,AdminTable[Med],$B$2),"")</f>
        <v/>
      </c>
      <c r="AC76" t="str">
        <f>IF(AA76="T",_xlfn.MINIFS(AdminTable[Admin Date],AdminTable[ID],Q5Q6!Z76,AdminTable[Med],$B$1),"")</f>
        <v/>
      </c>
      <c r="AE76" t="str">
        <f t="shared" si="23"/>
        <v/>
      </c>
      <c r="AF76" s="32" t="str">
        <f t="shared" si="24"/>
        <v/>
      </c>
      <c r="AG76" s="32" t="str">
        <f t="shared" si="25"/>
        <v/>
      </c>
      <c r="AH76" s="32" t="str">
        <f>IFERROR(SUMIFS(AdminTable[Units],AdminTable[Med],Q5Q6!$B$2,AdminTable[ID],Q5Q6!Z76)/AG76,"")</f>
        <v/>
      </c>
    </row>
    <row r="77" spans="2:34" x14ac:dyDescent="0.25">
      <c r="B77" t="str">
        <f>'Q4'!J79</f>
        <v>68</v>
      </c>
      <c r="C77" t="str">
        <f>'Q4'!K79</f>
        <v/>
      </c>
      <c r="D77" s="30" t="str">
        <f>IF(C77="T",_xlfn.MINIFS(AdminTable[Admin Date],AdminTable[ID],Q5Q6!B77,AdminTable[Med],$B$2),"")</f>
        <v/>
      </c>
      <c r="E77" s="30" t="str">
        <f>IF(C77="T",_xlfn.MINIFS(AdminTable[Admin Date],AdminTable[ID],Q5Q6!B77,AdminTable[Med],$B$1),"")</f>
        <v/>
      </c>
      <c r="F77" s="30" t="str">
        <f>IF(C77="T",_xlfn.MAXIFS(AdminTable[Admin Date],AdminTable[ID],Q5Q6!B77,AdminTable[Med],$B$1),"")</f>
        <v/>
      </c>
      <c r="G77" t="str">
        <f t="shared" si="13"/>
        <v/>
      </c>
      <c r="H77" s="32" t="str">
        <f t="shared" si="14"/>
        <v/>
      </c>
      <c r="I77" s="32" t="str">
        <f t="shared" si="15"/>
        <v/>
      </c>
      <c r="J77" s="32" t="str">
        <f>IFERROR(SUMIFS(AdminTable[Units],AdminTable[Med],Q5Q6!$B$2,AdminTable[ID],Q5Q6!B77)/I77,"")</f>
        <v/>
      </c>
      <c r="K77" s="32" t="str">
        <f t="shared" si="16"/>
        <v/>
      </c>
      <c r="L77" s="32" t="str">
        <f>IFERROR(SUMIFS(AdminTable[Units],AdminTable[Med],Q5Q6!$B$1,AdminTable[ID],Q5Q6!B77)/K77,"")</f>
        <v/>
      </c>
      <c r="M77" s="32"/>
      <c r="N77" t="str">
        <f t="shared" si="17"/>
        <v>68</v>
      </c>
      <c r="O77" t="str">
        <f>'Q4'!L79</f>
        <v/>
      </c>
      <c r="P77" s="30" t="str">
        <f>IF(O77="T",_xlfn.MINIFS(AdminTable[Admin Date],AdminTable[ID],Q5Q6!N77,AdminTable[Med],$B$2),"")</f>
        <v/>
      </c>
      <c r="Q77" s="30" t="str">
        <f>IF(O77="T",_xlfn.MINIFS(AdminTable[Admin Date],AdminTable[ID],Q5Q6!N77,AdminTable[Med],$B$1),"")</f>
        <v/>
      </c>
      <c r="R77" s="30" t="str">
        <f>IF(O77="T",_xlfn.MAXIFS(AdminTable[Admin Date],AdminTable[ID],Q5Q6!N77,AdminTable[Med],$B$1),"")</f>
        <v/>
      </c>
      <c r="S77" t="str">
        <f t="shared" si="18"/>
        <v/>
      </c>
      <c r="T77" s="32" t="str">
        <f t="shared" si="19"/>
        <v/>
      </c>
      <c r="U77" s="32" t="str">
        <f t="shared" si="20"/>
        <v/>
      </c>
      <c r="V77" s="32" t="str">
        <f>IFERROR(SUMIFS(AdminTable[Units],AdminTable[Med],Q5Q6!$B$2,AdminTable[ID],Q5Q6!N77)/U77,"")</f>
        <v/>
      </c>
      <c r="W77" s="32" t="str">
        <f t="shared" si="21"/>
        <v/>
      </c>
      <c r="X77" s="32" t="str">
        <f>IFERROR(SUMIFS(AdminTable[Units],AdminTable[Med],Q5Q6!$B$1,AdminTable[ID],Q5Q6!N77)/W77,"")</f>
        <v/>
      </c>
      <c r="Y77" s="32"/>
      <c r="Z77" t="str">
        <f t="shared" si="22"/>
        <v>68</v>
      </c>
      <c r="AA77" t="str">
        <f>'Q4'!M79</f>
        <v/>
      </c>
      <c r="AB77" t="str">
        <f>IF(AA77="T",_xlfn.MINIFS(AdminTable[Admin Date],AdminTable[ID],Q5Q6!Z77,AdminTable[Med],$B$2),"")</f>
        <v/>
      </c>
      <c r="AC77" t="str">
        <f>IF(AA77="T",_xlfn.MINIFS(AdminTable[Admin Date],AdminTable[ID],Q5Q6!Z77,AdminTable[Med],$B$1),"")</f>
        <v/>
      </c>
      <c r="AE77" t="str">
        <f t="shared" si="23"/>
        <v/>
      </c>
      <c r="AF77" s="32" t="str">
        <f t="shared" si="24"/>
        <v/>
      </c>
      <c r="AG77" s="32" t="str">
        <f t="shared" si="25"/>
        <v/>
      </c>
      <c r="AH77" s="32" t="str">
        <f>IFERROR(SUMIFS(AdminTable[Units],AdminTable[Med],Q5Q6!$B$2,AdminTable[ID],Q5Q6!Z77)/AG77,"")</f>
        <v/>
      </c>
    </row>
    <row r="78" spans="2:34" x14ac:dyDescent="0.25">
      <c r="B78" t="str">
        <f>'Q4'!J80</f>
        <v>69</v>
      </c>
      <c r="C78" t="str">
        <f>'Q4'!K80</f>
        <v>T</v>
      </c>
      <c r="D78" s="30">
        <f>IF(C78="T",_xlfn.MINIFS(AdminTable[Admin Date],AdminTable[ID],Q5Q6!B78,AdminTable[Med],$B$2),"")</f>
        <v>41093</v>
      </c>
      <c r="E78" s="30">
        <f>IF(C78="T",_xlfn.MINIFS(AdminTable[Admin Date],AdminTable[ID],Q5Q6!B78,AdminTable[Med],$B$1),"")</f>
        <v>41165</v>
      </c>
      <c r="F78" s="30">
        <f>IF(C78="T",_xlfn.MAXIFS(AdminTable[Admin Date],AdminTable[ID],Q5Q6!B78,AdminTable[Med],$B$1),"")</f>
        <v>41228</v>
      </c>
      <c r="G78">
        <f t="shared" si="13"/>
        <v>72</v>
      </c>
      <c r="H78" s="32">
        <f t="shared" si="14"/>
        <v>10.285714285714286</v>
      </c>
      <c r="I78" s="32">
        <f t="shared" si="15"/>
        <v>2.3754536456614979</v>
      </c>
      <c r="J78" s="32">
        <f>IFERROR(SUMIFS(AdminTable[Units],AdminTable[Med],Q5Q6!$B$2,AdminTable[ID],Q5Q6!B78)/I78,"")</f>
        <v>22900.888888888891</v>
      </c>
      <c r="K78" s="32">
        <f t="shared" si="16"/>
        <v>2.0785219399538106</v>
      </c>
      <c r="L78" s="32">
        <f>IFERROR(SUMIFS(AdminTable[Units],AdminTable[Med],Q5Q6!$B$1,AdminTable[ID],Q5Q6!B78)/K78,"")</f>
        <v>7.2166666666666668</v>
      </c>
      <c r="M78" s="32"/>
      <c r="N78" t="str">
        <f t="shared" si="17"/>
        <v>69</v>
      </c>
      <c r="O78" t="str">
        <f>'Q4'!L80</f>
        <v/>
      </c>
      <c r="P78" s="30" t="str">
        <f>IF(O78="T",_xlfn.MINIFS(AdminTable[Admin Date],AdminTable[ID],Q5Q6!N78,AdminTable[Med],$B$2),"")</f>
        <v/>
      </c>
      <c r="Q78" s="30" t="str">
        <f>IF(O78="T",_xlfn.MINIFS(AdminTable[Admin Date],AdminTable[ID],Q5Q6!N78,AdminTable[Med],$B$1),"")</f>
        <v/>
      </c>
      <c r="R78" s="30" t="str">
        <f>IF(O78="T",_xlfn.MAXIFS(AdminTable[Admin Date],AdminTable[ID],Q5Q6!N78,AdminTable[Med],$B$1),"")</f>
        <v/>
      </c>
      <c r="S78" t="str">
        <f t="shared" si="18"/>
        <v/>
      </c>
      <c r="T78" s="32" t="str">
        <f t="shared" si="19"/>
        <v/>
      </c>
      <c r="U78" s="32" t="str">
        <f t="shared" si="20"/>
        <v/>
      </c>
      <c r="V78" s="32" t="str">
        <f>IFERROR(SUMIFS(AdminTable[Units],AdminTable[Med],Q5Q6!$B$2,AdminTable[ID],Q5Q6!N78)/U78,"")</f>
        <v/>
      </c>
      <c r="W78" s="32" t="str">
        <f t="shared" si="21"/>
        <v/>
      </c>
      <c r="X78" s="32" t="str">
        <f>IFERROR(SUMIFS(AdminTable[Units],AdminTable[Med],Q5Q6!$B$1,AdminTable[ID],Q5Q6!N78)/W78,"")</f>
        <v/>
      </c>
      <c r="Y78" s="32"/>
      <c r="Z78" t="str">
        <f t="shared" si="22"/>
        <v>69</v>
      </c>
      <c r="AA78" t="str">
        <f>'Q4'!M80</f>
        <v/>
      </c>
      <c r="AB78" t="str">
        <f>IF(AA78="T",_xlfn.MINIFS(AdminTable[Admin Date],AdminTable[ID],Q5Q6!Z78,AdminTable[Med],$B$2),"")</f>
        <v/>
      </c>
      <c r="AC78" t="str">
        <f>IF(AA78="T",_xlfn.MINIFS(AdminTable[Admin Date],AdminTable[ID],Q5Q6!Z78,AdminTable[Med],$B$1),"")</f>
        <v/>
      </c>
      <c r="AE78" t="str">
        <f t="shared" si="23"/>
        <v/>
      </c>
      <c r="AF78" s="32" t="str">
        <f t="shared" si="24"/>
        <v/>
      </c>
      <c r="AG78" s="32" t="str">
        <f t="shared" si="25"/>
        <v/>
      </c>
      <c r="AH78" s="32" t="str">
        <f>IFERROR(SUMIFS(AdminTable[Units],AdminTable[Med],Q5Q6!$B$2,AdminTable[ID],Q5Q6!Z78)/AG78,"")</f>
        <v/>
      </c>
    </row>
    <row r="79" spans="2:34" x14ac:dyDescent="0.25">
      <c r="B79" t="str">
        <f>'Q4'!J81</f>
        <v>72</v>
      </c>
      <c r="C79" t="str">
        <f>'Q4'!K81</f>
        <v/>
      </c>
      <c r="D79" s="30" t="str">
        <f>IF(C79="T",_xlfn.MINIFS(AdminTable[Admin Date],AdminTable[ID],Q5Q6!B79,AdminTable[Med],$B$2),"")</f>
        <v/>
      </c>
      <c r="E79" s="30" t="str">
        <f>IF(C79="T",_xlfn.MINIFS(AdminTable[Admin Date],AdminTable[ID],Q5Q6!B79,AdminTable[Med],$B$1),"")</f>
        <v/>
      </c>
      <c r="F79" s="30" t="str">
        <f>IF(C79="T",_xlfn.MAXIFS(AdminTable[Admin Date],AdminTable[ID],Q5Q6!B79,AdminTable[Med],$B$1),"")</f>
        <v/>
      </c>
      <c r="G79" t="str">
        <f t="shared" si="13"/>
        <v/>
      </c>
      <c r="H79" s="32" t="str">
        <f t="shared" si="14"/>
        <v/>
      </c>
      <c r="I79" s="32" t="str">
        <f t="shared" si="15"/>
        <v/>
      </c>
      <c r="J79" s="32" t="str">
        <f>IFERROR(SUMIFS(AdminTable[Units],AdminTable[Med],Q5Q6!$B$2,AdminTable[ID],Q5Q6!B79)/I79,"")</f>
        <v/>
      </c>
      <c r="K79" s="32" t="str">
        <f t="shared" si="16"/>
        <v/>
      </c>
      <c r="L79" s="32" t="str">
        <f>IFERROR(SUMIFS(AdminTable[Units],AdminTable[Med],Q5Q6!$B$1,AdminTable[ID],Q5Q6!B79)/K79,"")</f>
        <v/>
      </c>
      <c r="M79" s="32"/>
      <c r="N79" t="str">
        <f t="shared" si="17"/>
        <v>72</v>
      </c>
      <c r="O79" t="str">
        <f>'Q4'!L81</f>
        <v/>
      </c>
      <c r="P79" s="30" t="str">
        <f>IF(O79="T",_xlfn.MINIFS(AdminTable[Admin Date],AdminTable[ID],Q5Q6!N79,AdminTable[Med],$B$2),"")</f>
        <v/>
      </c>
      <c r="Q79" s="30" t="str">
        <f>IF(O79="T",_xlfn.MINIFS(AdminTable[Admin Date],AdminTable[ID],Q5Q6!N79,AdminTable[Med],$B$1),"")</f>
        <v/>
      </c>
      <c r="R79" s="30" t="str">
        <f>IF(O79="T",_xlfn.MAXIFS(AdminTable[Admin Date],AdminTable[ID],Q5Q6!N79,AdminTable[Med],$B$1),"")</f>
        <v/>
      </c>
      <c r="S79" t="str">
        <f t="shared" si="18"/>
        <v/>
      </c>
      <c r="T79" s="32" t="str">
        <f t="shared" si="19"/>
        <v/>
      </c>
      <c r="U79" s="32" t="str">
        <f t="shared" si="20"/>
        <v/>
      </c>
      <c r="V79" s="32" t="str">
        <f>IFERROR(SUMIFS(AdminTable[Units],AdminTable[Med],Q5Q6!$B$2,AdminTable[ID],Q5Q6!N79)/U79,"")</f>
        <v/>
      </c>
      <c r="W79" s="32" t="str">
        <f t="shared" si="21"/>
        <v/>
      </c>
      <c r="X79" s="32" t="str">
        <f>IFERROR(SUMIFS(AdminTable[Units],AdminTable[Med],Q5Q6!$B$1,AdminTable[ID],Q5Q6!N79)/W79,"")</f>
        <v/>
      </c>
      <c r="Y79" s="32"/>
      <c r="Z79" t="str">
        <f t="shared" si="22"/>
        <v>72</v>
      </c>
      <c r="AA79" t="str">
        <f>'Q4'!M81</f>
        <v/>
      </c>
      <c r="AB79" t="str">
        <f>IF(AA79="T",_xlfn.MINIFS(AdminTable[Admin Date],AdminTable[ID],Q5Q6!Z79,AdminTable[Med],$B$2),"")</f>
        <v/>
      </c>
      <c r="AC79" t="str">
        <f>IF(AA79="T",_xlfn.MINIFS(AdminTable[Admin Date],AdminTable[ID],Q5Q6!Z79,AdminTable[Med],$B$1),"")</f>
        <v/>
      </c>
      <c r="AE79" t="str">
        <f t="shared" si="23"/>
        <v/>
      </c>
      <c r="AF79" s="32" t="str">
        <f t="shared" si="24"/>
        <v/>
      </c>
      <c r="AG79" s="32" t="str">
        <f t="shared" si="25"/>
        <v/>
      </c>
      <c r="AH79" s="32" t="str">
        <f>IFERROR(SUMIFS(AdminTable[Units],AdminTable[Med],Q5Q6!$B$2,AdminTable[ID],Q5Q6!Z79)/AG79,"")</f>
        <v/>
      </c>
    </row>
    <row r="80" spans="2:34" x14ac:dyDescent="0.25">
      <c r="B80" t="str">
        <f>'Q4'!J82</f>
        <v>73</v>
      </c>
      <c r="C80" t="str">
        <f>'Q4'!K82</f>
        <v>T</v>
      </c>
      <c r="D80" s="30">
        <f>IF(C80="T",_xlfn.MINIFS(AdminTable[Admin Date],AdminTable[ID],Q5Q6!B80,AdminTable[Med],$B$2),"")</f>
        <v>41152</v>
      </c>
      <c r="E80" s="30">
        <f>IF(C80="T",_xlfn.MINIFS(AdminTable[Admin Date],AdminTable[ID],Q5Q6!B80,AdminTable[Med],$B$1),"")</f>
        <v>41166</v>
      </c>
      <c r="F80" s="30">
        <f>IF(C80="T",_xlfn.MAXIFS(AdminTable[Admin Date],AdminTable[ID],Q5Q6!B80,AdminTable[Med],$B$1),"")</f>
        <v>41227</v>
      </c>
      <c r="G80">
        <f t="shared" si="13"/>
        <v>14</v>
      </c>
      <c r="H80" s="32">
        <f t="shared" si="14"/>
        <v>2</v>
      </c>
      <c r="I80" s="32">
        <f t="shared" si="15"/>
        <v>0.46189376443418012</v>
      </c>
      <c r="J80" s="32">
        <f>IFERROR(SUMIFS(AdminTable[Units],AdminTable[Med],Q5Q6!$B$2,AdminTable[ID],Q5Q6!B80)/I80,"")</f>
        <v>64950</v>
      </c>
      <c r="K80" s="32">
        <f t="shared" si="16"/>
        <v>2.0125371164632133</v>
      </c>
      <c r="L80" s="32">
        <f>IFERROR(SUMIFS(AdminTable[Units],AdminTable[Med],Q5Q6!$B$1,AdminTable[ID],Q5Q6!B80)/K80,"")</f>
        <v>17.887868852459018</v>
      </c>
      <c r="M80" s="32"/>
      <c r="N80" t="str">
        <f t="shared" si="17"/>
        <v>73</v>
      </c>
      <c r="O80" t="str">
        <f>'Q4'!L82</f>
        <v/>
      </c>
      <c r="P80" s="30" t="str">
        <f>IF(O80="T",_xlfn.MINIFS(AdminTable[Admin Date],AdminTable[ID],Q5Q6!N80,AdminTable[Med],$B$2),"")</f>
        <v/>
      </c>
      <c r="Q80" s="30" t="str">
        <f>IF(O80="T",_xlfn.MINIFS(AdminTable[Admin Date],AdminTable[ID],Q5Q6!N80,AdminTable[Med],$B$1),"")</f>
        <v/>
      </c>
      <c r="R80" s="30" t="str">
        <f>IF(O80="T",_xlfn.MAXIFS(AdminTable[Admin Date],AdminTable[ID],Q5Q6!N80,AdminTable[Med],$B$1),"")</f>
        <v/>
      </c>
      <c r="S80" t="str">
        <f t="shared" si="18"/>
        <v/>
      </c>
      <c r="T80" s="32" t="str">
        <f t="shared" si="19"/>
        <v/>
      </c>
      <c r="U80" s="32" t="str">
        <f t="shared" si="20"/>
        <v/>
      </c>
      <c r="V80" s="32" t="str">
        <f>IFERROR(SUMIFS(AdminTable[Units],AdminTable[Med],Q5Q6!$B$2,AdminTable[ID],Q5Q6!N80)/U80,"")</f>
        <v/>
      </c>
      <c r="W80" s="32" t="str">
        <f t="shared" si="21"/>
        <v/>
      </c>
      <c r="X80" s="32" t="str">
        <f>IFERROR(SUMIFS(AdminTable[Units],AdminTable[Med],Q5Q6!$B$1,AdminTable[ID],Q5Q6!N80)/W80,"")</f>
        <v/>
      </c>
      <c r="Y80" s="32"/>
      <c r="Z80" t="str">
        <f t="shared" si="22"/>
        <v>73</v>
      </c>
      <c r="AA80" t="str">
        <f>'Q4'!M82</f>
        <v/>
      </c>
      <c r="AB80" t="str">
        <f>IF(AA80="T",_xlfn.MINIFS(AdminTable[Admin Date],AdminTable[ID],Q5Q6!Z80,AdminTable[Med],$B$2),"")</f>
        <v/>
      </c>
      <c r="AC80" t="str">
        <f>IF(AA80="T",_xlfn.MINIFS(AdminTable[Admin Date],AdminTable[ID],Q5Q6!Z80,AdminTable[Med],$B$1),"")</f>
        <v/>
      </c>
      <c r="AE80" t="str">
        <f t="shared" si="23"/>
        <v/>
      </c>
      <c r="AF80" s="32" t="str">
        <f t="shared" si="24"/>
        <v/>
      </c>
      <c r="AG80" s="32" t="str">
        <f t="shared" si="25"/>
        <v/>
      </c>
      <c r="AH80" s="32" t="str">
        <f>IFERROR(SUMIFS(AdminTable[Units],AdminTable[Med],Q5Q6!$B$2,AdminTable[ID],Q5Q6!Z80)/AG80,"")</f>
        <v/>
      </c>
    </row>
    <row r="81" spans="2:34" x14ac:dyDescent="0.25">
      <c r="B81" t="str">
        <f>'Q4'!J83</f>
        <v>74</v>
      </c>
      <c r="C81" t="str">
        <f>'Q4'!K83</f>
        <v/>
      </c>
      <c r="D81" s="30" t="str">
        <f>IF(C81="T",_xlfn.MINIFS(AdminTable[Admin Date],AdminTable[ID],Q5Q6!B81,AdminTable[Med],$B$2),"")</f>
        <v/>
      </c>
      <c r="E81" s="30" t="str">
        <f>IF(C81="T",_xlfn.MINIFS(AdminTable[Admin Date],AdminTable[ID],Q5Q6!B81,AdminTable[Med],$B$1),"")</f>
        <v/>
      </c>
      <c r="F81" s="30" t="str">
        <f>IF(C81="T",_xlfn.MAXIFS(AdminTable[Admin Date],AdminTable[ID],Q5Q6!B81,AdminTable[Med],$B$1),"")</f>
        <v/>
      </c>
      <c r="G81" t="str">
        <f t="shared" si="13"/>
        <v/>
      </c>
      <c r="H81" s="32" t="str">
        <f t="shared" si="14"/>
        <v/>
      </c>
      <c r="I81" s="32" t="str">
        <f t="shared" si="15"/>
        <v/>
      </c>
      <c r="J81" s="32" t="str">
        <f>IFERROR(SUMIFS(AdminTable[Units],AdminTable[Med],Q5Q6!$B$2,AdminTable[ID],Q5Q6!B81)/I81,"")</f>
        <v/>
      </c>
      <c r="K81" s="32" t="str">
        <f t="shared" si="16"/>
        <v/>
      </c>
      <c r="L81" s="32" t="str">
        <f>IFERROR(SUMIFS(AdminTable[Units],AdminTable[Med],Q5Q6!$B$1,AdminTable[ID],Q5Q6!B81)/K81,"")</f>
        <v/>
      </c>
      <c r="M81" s="32"/>
      <c r="N81" t="str">
        <f t="shared" si="17"/>
        <v>74</v>
      </c>
      <c r="O81" t="str">
        <f>'Q4'!L83</f>
        <v>T</v>
      </c>
      <c r="P81" s="30">
        <f>IF(O81="T",_xlfn.MINIFS(AdminTable[Admin Date],AdminTable[ID],Q5Q6!N81,AdminTable[Med],$B$2),"")</f>
        <v>41092</v>
      </c>
      <c r="Q81" s="30">
        <f>IF(O81="T",_xlfn.MINIFS(AdminTable[Admin Date],AdminTable[ID],Q5Q6!N81,AdminTable[Med],$B$1),"")</f>
        <v>41192</v>
      </c>
      <c r="R81" s="30">
        <f>IF(O81="T",_xlfn.MAXIFS(AdminTable[Admin Date],AdminTable[ID],Q5Q6!N81,AdminTable[Med],$B$1),"")</f>
        <v>41227</v>
      </c>
      <c r="S81">
        <f t="shared" si="18"/>
        <v>100</v>
      </c>
      <c r="T81" s="32">
        <f t="shared" si="19"/>
        <v>14.285714285714286</v>
      </c>
      <c r="U81" s="32">
        <f t="shared" si="20"/>
        <v>3.2992411745298584</v>
      </c>
      <c r="V81" s="32">
        <f>IFERROR(SUMIFS(AdminTable[Units],AdminTable[Med],Q5Q6!$B$2,AdminTable[ID],Q5Q6!N81)/U81,"")</f>
        <v>18125.379999999997</v>
      </c>
      <c r="W81" s="32">
        <f t="shared" si="21"/>
        <v>1.1547344110854503</v>
      </c>
      <c r="X81" s="32">
        <f>IFERROR(SUMIFS(AdminTable[Units],AdminTable[Med],Q5Q6!$B$1,AdminTable[ID],Q5Q6!N81)/W81,"")</f>
        <v>6.9280000000000008</v>
      </c>
      <c r="Y81" s="32"/>
      <c r="Z81" t="str">
        <f t="shared" si="22"/>
        <v>74</v>
      </c>
      <c r="AA81" t="str">
        <f>'Q4'!M83</f>
        <v/>
      </c>
      <c r="AB81" t="str">
        <f>IF(AA81="T",_xlfn.MINIFS(AdminTable[Admin Date],AdminTable[ID],Q5Q6!Z81,AdminTable[Med],$B$2),"")</f>
        <v/>
      </c>
      <c r="AC81" t="str">
        <f>IF(AA81="T",_xlfn.MINIFS(AdminTable[Admin Date],AdminTable[ID],Q5Q6!Z81,AdminTable[Med],$B$1),"")</f>
        <v/>
      </c>
      <c r="AE81" t="str">
        <f t="shared" si="23"/>
        <v/>
      </c>
      <c r="AF81" s="32" t="str">
        <f t="shared" si="24"/>
        <v/>
      </c>
      <c r="AG81" s="32" t="str">
        <f t="shared" si="25"/>
        <v/>
      </c>
      <c r="AH81" s="32" t="str">
        <f>IFERROR(SUMIFS(AdminTable[Units],AdminTable[Med],Q5Q6!$B$2,AdminTable[ID],Q5Q6!Z81)/AG81,"")</f>
        <v/>
      </c>
    </row>
    <row r="82" spans="2:34" x14ac:dyDescent="0.25">
      <c r="B82" t="str">
        <f>'Q4'!J84</f>
        <v>75</v>
      </c>
      <c r="C82" t="str">
        <f>'Q4'!K84</f>
        <v>T</v>
      </c>
      <c r="D82" s="30">
        <f>IF(C82="T",_xlfn.MINIFS(AdminTable[Admin Date],AdminTable[ID],Q5Q6!B82,AdminTable[Med],$B$2),"")</f>
        <v>41102</v>
      </c>
      <c r="E82" s="30">
        <f>IF(C82="T",_xlfn.MINIFS(AdminTable[Admin Date],AdminTable[ID],Q5Q6!B82,AdminTable[Med],$B$1),"")</f>
        <v>41172</v>
      </c>
      <c r="F82" s="30">
        <f>IF(C82="T",_xlfn.MAXIFS(AdminTable[Admin Date],AdminTable[ID],Q5Q6!B82,AdminTable[Med],$B$1),"")</f>
        <v>41198</v>
      </c>
      <c r="G82">
        <f t="shared" si="13"/>
        <v>70</v>
      </c>
      <c r="H82" s="32">
        <f t="shared" si="14"/>
        <v>10</v>
      </c>
      <c r="I82" s="32">
        <f t="shared" si="15"/>
        <v>2.3094688221709005</v>
      </c>
      <c r="J82" s="32">
        <f>IFERROR(SUMIFS(AdminTable[Units],AdminTable[Med],Q5Q6!$B$2,AdminTable[ID],Q5Q6!B82)/I82,"")</f>
        <v>134230</v>
      </c>
      <c r="K82" s="32">
        <f t="shared" si="16"/>
        <v>0.85780270537776315</v>
      </c>
      <c r="L82" s="32">
        <f>IFERROR(SUMIFS(AdminTable[Units],AdminTable[Med],Q5Q6!$B$1,AdminTable[ID],Q5Q6!B82)/K82,"")</f>
        <v>37.304615384615381</v>
      </c>
      <c r="M82" s="32"/>
      <c r="N82" t="str">
        <f t="shared" si="17"/>
        <v>75</v>
      </c>
      <c r="O82" t="str">
        <f>'Q4'!L84</f>
        <v/>
      </c>
      <c r="P82" s="30" t="str">
        <f>IF(O82="T",_xlfn.MINIFS(AdminTable[Admin Date],AdminTable[ID],Q5Q6!N82,AdminTable[Med],$B$2),"")</f>
        <v/>
      </c>
      <c r="Q82" s="30" t="str">
        <f>IF(O82="T",_xlfn.MINIFS(AdminTable[Admin Date],AdminTable[ID],Q5Q6!N82,AdminTable[Med],$B$1),"")</f>
        <v/>
      </c>
      <c r="R82" s="30" t="str">
        <f>IF(O82="T",_xlfn.MAXIFS(AdminTable[Admin Date],AdminTable[ID],Q5Q6!N82,AdminTable[Med],$B$1),"")</f>
        <v/>
      </c>
      <c r="S82" t="str">
        <f t="shared" si="18"/>
        <v/>
      </c>
      <c r="T82" s="32" t="str">
        <f t="shared" si="19"/>
        <v/>
      </c>
      <c r="U82" s="32" t="str">
        <f t="shared" si="20"/>
        <v/>
      </c>
      <c r="V82" s="32" t="str">
        <f>IFERROR(SUMIFS(AdminTable[Units],AdminTable[Med],Q5Q6!$B$2,AdminTable[ID],Q5Q6!N82)/U82,"")</f>
        <v/>
      </c>
      <c r="W82" s="32" t="str">
        <f t="shared" si="21"/>
        <v/>
      </c>
      <c r="X82" s="32" t="str">
        <f>IFERROR(SUMIFS(AdminTable[Units],AdminTable[Med],Q5Q6!$B$1,AdminTable[ID],Q5Q6!N82)/W82,"")</f>
        <v/>
      </c>
      <c r="Y82" s="32"/>
      <c r="Z82" t="str">
        <f t="shared" si="22"/>
        <v>75</v>
      </c>
      <c r="AA82" t="str">
        <f>'Q4'!M84</f>
        <v/>
      </c>
      <c r="AB82" t="str">
        <f>IF(AA82="T",_xlfn.MINIFS(AdminTable[Admin Date],AdminTable[ID],Q5Q6!Z82,AdminTable[Med],$B$2),"")</f>
        <v/>
      </c>
      <c r="AC82" t="str">
        <f>IF(AA82="T",_xlfn.MINIFS(AdminTable[Admin Date],AdminTable[ID],Q5Q6!Z82,AdminTable[Med],$B$1),"")</f>
        <v/>
      </c>
      <c r="AE82" t="str">
        <f t="shared" si="23"/>
        <v/>
      </c>
      <c r="AF82" s="32" t="str">
        <f t="shared" si="24"/>
        <v/>
      </c>
      <c r="AG82" s="32" t="str">
        <f t="shared" si="25"/>
        <v/>
      </c>
      <c r="AH82" s="32" t="str">
        <f>IFERROR(SUMIFS(AdminTable[Units],AdminTable[Med],Q5Q6!$B$2,AdminTable[ID],Q5Q6!Z82)/AG82,"")</f>
        <v/>
      </c>
    </row>
    <row r="83" spans="2:34" x14ac:dyDescent="0.25">
      <c r="B83" t="str">
        <f>'Q4'!J85</f>
        <v>76</v>
      </c>
      <c r="C83" t="str">
        <f>'Q4'!K85</f>
        <v/>
      </c>
      <c r="D83" s="30" t="str">
        <f>IF(C83="T",_xlfn.MINIFS(AdminTable[Admin Date],AdminTable[ID],Q5Q6!B83,AdminTable[Med],$B$2),"")</f>
        <v/>
      </c>
      <c r="E83" s="30" t="str">
        <f>IF(C83="T",_xlfn.MINIFS(AdminTable[Admin Date],AdminTable[ID],Q5Q6!B83,AdminTable[Med],$B$1),"")</f>
        <v/>
      </c>
      <c r="F83" s="30" t="str">
        <f>IF(C83="T",_xlfn.MAXIFS(AdminTable[Admin Date],AdminTable[ID],Q5Q6!B83,AdminTable[Med],$B$1),"")</f>
        <v/>
      </c>
      <c r="G83" t="str">
        <f t="shared" si="13"/>
        <v/>
      </c>
      <c r="H83" s="32" t="str">
        <f t="shared" si="14"/>
        <v/>
      </c>
      <c r="I83" s="32" t="str">
        <f t="shared" si="15"/>
        <v/>
      </c>
      <c r="J83" s="32" t="str">
        <f>IFERROR(SUMIFS(AdminTable[Units],AdminTable[Med],Q5Q6!$B$2,AdminTable[ID],Q5Q6!B83)/I83,"")</f>
        <v/>
      </c>
      <c r="K83" s="32" t="str">
        <f t="shared" si="16"/>
        <v/>
      </c>
      <c r="L83" s="32" t="str">
        <f>IFERROR(SUMIFS(AdminTable[Units],AdminTable[Med],Q5Q6!$B$1,AdminTable[ID],Q5Q6!B83)/K83,"")</f>
        <v/>
      </c>
      <c r="M83" s="32"/>
      <c r="N83" t="str">
        <f t="shared" si="17"/>
        <v>76</v>
      </c>
      <c r="O83" t="str">
        <f>'Q4'!L85</f>
        <v/>
      </c>
      <c r="P83" s="30" t="str">
        <f>IF(O83="T",_xlfn.MINIFS(AdminTable[Admin Date],AdminTable[ID],Q5Q6!N83,AdminTable[Med],$B$2),"")</f>
        <v/>
      </c>
      <c r="Q83" s="30" t="str">
        <f>IF(O83="T",_xlfn.MINIFS(AdminTable[Admin Date],AdminTable[ID],Q5Q6!N83,AdminTable[Med],$B$1),"")</f>
        <v/>
      </c>
      <c r="R83" s="30" t="str">
        <f>IF(O83="T",_xlfn.MAXIFS(AdminTable[Admin Date],AdminTable[ID],Q5Q6!N83,AdminTable[Med],$B$1),"")</f>
        <v/>
      </c>
      <c r="S83" t="str">
        <f t="shared" si="18"/>
        <v/>
      </c>
      <c r="T83" s="32" t="str">
        <f t="shared" si="19"/>
        <v/>
      </c>
      <c r="U83" s="32" t="str">
        <f t="shared" si="20"/>
        <v/>
      </c>
      <c r="V83" s="32" t="str">
        <f>IFERROR(SUMIFS(AdminTable[Units],AdminTable[Med],Q5Q6!$B$2,AdminTable[ID],Q5Q6!N83)/U83,"")</f>
        <v/>
      </c>
      <c r="W83" s="32" t="str">
        <f t="shared" si="21"/>
        <v/>
      </c>
      <c r="X83" s="32" t="str">
        <f>IFERROR(SUMIFS(AdminTable[Units],AdminTable[Med],Q5Q6!$B$1,AdminTable[ID],Q5Q6!N83)/W83,"")</f>
        <v/>
      </c>
      <c r="Y83" s="32"/>
      <c r="Z83" t="str">
        <f t="shared" si="22"/>
        <v>76</v>
      </c>
      <c r="AA83" t="str">
        <f>'Q4'!M85</f>
        <v/>
      </c>
      <c r="AB83" t="str">
        <f>IF(AA83="T",_xlfn.MINIFS(AdminTable[Admin Date],AdminTable[ID],Q5Q6!Z83,AdminTable[Med],$B$2),"")</f>
        <v/>
      </c>
      <c r="AC83" t="str">
        <f>IF(AA83="T",_xlfn.MINIFS(AdminTable[Admin Date],AdminTable[ID],Q5Q6!Z83,AdminTable[Med],$B$1),"")</f>
        <v/>
      </c>
      <c r="AE83" t="str">
        <f t="shared" si="23"/>
        <v/>
      </c>
      <c r="AF83" s="32" t="str">
        <f t="shared" si="24"/>
        <v/>
      </c>
      <c r="AG83" s="32" t="str">
        <f t="shared" si="25"/>
        <v/>
      </c>
      <c r="AH83" s="32" t="str">
        <f>IFERROR(SUMIFS(AdminTable[Units],AdminTable[Med],Q5Q6!$B$2,AdminTable[ID],Q5Q6!Z83)/AG83,"")</f>
        <v/>
      </c>
    </row>
    <row r="84" spans="2:34" x14ac:dyDescent="0.25">
      <c r="B84" t="str">
        <f>'Q4'!J86</f>
        <v>77</v>
      </c>
      <c r="C84" t="str">
        <f>'Q4'!K86</f>
        <v/>
      </c>
      <c r="D84" s="30" t="str">
        <f>IF(C84="T",_xlfn.MINIFS(AdminTable[Admin Date],AdminTable[ID],Q5Q6!B84,AdminTable[Med],$B$2),"")</f>
        <v/>
      </c>
      <c r="E84" s="30" t="str">
        <f>IF(C84="T",_xlfn.MINIFS(AdminTable[Admin Date],AdminTable[ID],Q5Q6!B84,AdminTable[Med],$B$1),"")</f>
        <v/>
      </c>
      <c r="F84" s="30" t="str">
        <f>IF(C84="T",_xlfn.MAXIFS(AdminTable[Admin Date],AdminTable[ID],Q5Q6!B84,AdminTable[Med],$B$1),"")</f>
        <v/>
      </c>
      <c r="G84" t="str">
        <f t="shared" si="13"/>
        <v/>
      </c>
      <c r="H84" s="32" t="str">
        <f t="shared" si="14"/>
        <v/>
      </c>
      <c r="I84" s="32" t="str">
        <f t="shared" si="15"/>
        <v/>
      </c>
      <c r="J84" s="32" t="str">
        <f>IFERROR(SUMIFS(AdminTable[Units],AdminTable[Med],Q5Q6!$B$2,AdminTable[ID],Q5Q6!B84)/I84,"")</f>
        <v/>
      </c>
      <c r="K84" s="32" t="str">
        <f t="shared" si="16"/>
        <v/>
      </c>
      <c r="L84" s="32" t="str">
        <f>IFERROR(SUMIFS(AdminTable[Units],AdminTable[Med],Q5Q6!$B$1,AdminTable[ID],Q5Q6!B84)/K84,"")</f>
        <v/>
      </c>
      <c r="M84" s="32"/>
      <c r="N84" t="str">
        <f t="shared" si="17"/>
        <v>77</v>
      </c>
      <c r="O84" t="str">
        <f>'Q4'!L86</f>
        <v/>
      </c>
      <c r="P84" s="30" t="str">
        <f>IF(O84="T",_xlfn.MINIFS(AdminTable[Admin Date],AdminTable[ID],Q5Q6!N84,AdminTable[Med],$B$2),"")</f>
        <v/>
      </c>
      <c r="Q84" s="30" t="str">
        <f>IF(O84="T",_xlfn.MINIFS(AdminTable[Admin Date],AdminTable[ID],Q5Q6!N84,AdminTable[Med],$B$1),"")</f>
        <v/>
      </c>
      <c r="R84" s="30" t="str">
        <f>IF(O84="T",_xlfn.MAXIFS(AdminTable[Admin Date],AdminTable[ID],Q5Q6!N84,AdminTable[Med],$B$1),"")</f>
        <v/>
      </c>
      <c r="S84" t="str">
        <f t="shared" si="18"/>
        <v/>
      </c>
      <c r="T84" s="32" t="str">
        <f t="shared" si="19"/>
        <v/>
      </c>
      <c r="U84" s="32" t="str">
        <f t="shared" si="20"/>
        <v/>
      </c>
      <c r="V84" s="32" t="str">
        <f>IFERROR(SUMIFS(AdminTable[Units],AdminTable[Med],Q5Q6!$B$2,AdminTable[ID],Q5Q6!N84)/U84,"")</f>
        <v/>
      </c>
      <c r="W84" s="32" t="str">
        <f t="shared" si="21"/>
        <v/>
      </c>
      <c r="X84" s="32" t="str">
        <f>IFERROR(SUMIFS(AdminTable[Units],AdminTable[Med],Q5Q6!$B$1,AdminTable[ID],Q5Q6!N84)/W84,"")</f>
        <v/>
      </c>
      <c r="Y84" s="32"/>
      <c r="Z84" t="str">
        <f t="shared" si="22"/>
        <v>77</v>
      </c>
      <c r="AA84" t="str">
        <f>'Q4'!M86</f>
        <v/>
      </c>
      <c r="AB84" t="str">
        <f>IF(AA84="T",_xlfn.MINIFS(AdminTable[Admin Date],AdminTable[ID],Q5Q6!Z84,AdminTable[Med],$B$2),"")</f>
        <v/>
      </c>
      <c r="AC84" t="str">
        <f>IF(AA84="T",_xlfn.MINIFS(AdminTable[Admin Date],AdminTable[ID],Q5Q6!Z84,AdminTable[Med],$B$1),"")</f>
        <v/>
      </c>
      <c r="AE84" t="str">
        <f t="shared" si="23"/>
        <v/>
      </c>
      <c r="AF84" s="32" t="str">
        <f t="shared" si="24"/>
        <v/>
      </c>
      <c r="AG84" s="32" t="str">
        <f t="shared" si="25"/>
        <v/>
      </c>
      <c r="AH84" s="32" t="str">
        <f>IFERROR(SUMIFS(AdminTable[Units],AdminTable[Med],Q5Q6!$B$2,AdminTable[ID],Q5Q6!Z84)/AG84,"")</f>
        <v/>
      </c>
    </row>
    <row r="85" spans="2:34" x14ac:dyDescent="0.25">
      <c r="B85" t="str">
        <f>'Q4'!J87</f>
        <v>8</v>
      </c>
      <c r="C85" t="str">
        <f>'Q4'!K87</f>
        <v>T</v>
      </c>
      <c r="D85" s="30">
        <f>IF(C85="T",_xlfn.MINIFS(AdminTable[Admin Date],AdminTable[ID],Q5Q6!B85,AdminTable[Med],$B$2),"")</f>
        <v>41093</v>
      </c>
      <c r="E85" s="30">
        <f>IF(C85="T",_xlfn.MINIFS(AdminTable[Admin Date],AdminTable[ID],Q5Q6!B85,AdminTable[Med],$B$1),"")</f>
        <v>41165</v>
      </c>
      <c r="F85" s="30">
        <f>IF(C85="T",_xlfn.MAXIFS(AdminTable[Admin Date],AdminTable[ID],Q5Q6!B85,AdminTable[Med],$B$1),"")</f>
        <v>41228</v>
      </c>
      <c r="G85">
        <f t="shared" si="13"/>
        <v>72</v>
      </c>
      <c r="H85" s="32">
        <f t="shared" si="14"/>
        <v>10.285714285714286</v>
      </c>
      <c r="I85" s="32">
        <f t="shared" si="15"/>
        <v>2.3754536456614979</v>
      </c>
      <c r="J85" s="32">
        <f>IFERROR(SUMIFS(AdminTable[Units],AdminTable[Med],Q5Q6!$B$2,AdminTable[ID],Q5Q6!B85)/I85,"")</f>
        <v>26142.375</v>
      </c>
      <c r="K85" s="32">
        <f t="shared" si="16"/>
        <v>2.0785219399538106</v>
      </c>
      <c r="L85" s="32">
        <f>IFERROR(SUMIFS(AdminTable[Units],AdminTable[Med],Q5Q6!$B$1,AdminTable[ID],Q5Q6!B85)/K85,"")</f>
        <v>6.2544444444444443</v>
      </c>
      <c r="M85" s="32"/>
      <c r="N85" t="str">
        <f t="shared" si="17"/>
        <v>8</v>
      </c>
      <c r="O85" t="str">
        <f>'Q4'!L87</f>
        <v/>
      </c>
      <c r="P85" s="30" t="str">
        <f>IF(O85="T",_xlfn.MINIFS(AdminTable[Admin Date],AdminTable[ID],Q5Q6!N85,AdminTable[Med],$B$2),"")</f>
        <v/>
      </c>
      <c r="Q85" s="30" t="str">
        <f>IF(O85="T",_xlfn.MINIFS(AdminTable[Admin Date],AdminTable[ID],Q5Q6!N85,AdminTable[Med],$B$1),"")</f>
        <v/>
      </c>
      <c r="R85" s="30" t="str">
        <f>IF(O85="T",_xlfn.MAXIFS(AdminTable[Admin Date],AdminTable[ID],Q5Q6!N85,AdminTable[Med],$B$1),"")</f>
        <v/>
      </c>
      <c r="S85" t="str">
        <f t="shared" si="18"/>
        <v/>
      </c>
      <c r="T85" s="32" t="str">
        <f t="shared" si="19"/>
        <v/>
      </c>
      <c r="U85" s="32" t="str">
        <f t="shared" si="20"/>
        <v/>
      </c>
      <c r="V85" s="32" t="str">
        <f>IFERROR(SUMIFS(AdminTable[Units],AdminTable[Med],Q5Q6!$B$2,AdminTable[ID],Q5Q6!N85)/U85,"")</f>
        <v/>
      </c>
      <c r="W85" s="32" t="str">
        <f t="shared" si="21"/>
        <v/>
      </c>
      <c r="X85" s="32" t="str">
        <f>IFERROR(SUMIFS(AdminTable[Units],AdminTable[Med],Q5Q6!$B$1,AdminTable[ID],Q5Q6!N85)/W85,"")</f>
        <v/>
      </c>
      <c r="Y85" s="32"/>
      <c r="Z85" t="str">
        <f t="shared" si="22"/>
        <v>8</v>
      </c>
      <c r="AA85" t="str">
        <f>'Q4'!M87</f>
        <v/>
      </c>
      <c r="AB85" t="str">
        <f>IF(AA85="T",_xlfn.MINIFS(AdminTable[Admin Date],AdminTable[ID],Q5Q6!Z85,AdminTable[Med],$B$2),"")</f>
        <v/>
      </c>
      <c r="AC85" t="str">
        <f>IF(AA85="T",_xlfn.MINIFS(AdminTable[Admin Date],AdminTable[ID],Q5Q6!Z85,AdminTable[Med],$B$1),"")</f>
        <v/>
      </c>
      <c r="AE85" t="str">
        <f t="shared" si="23"/>
        <v/>
      </c>
      <c r="AF85" s="32" t="str">
        <f t="shared" si="24"/>
        <v/>
      </c>
      <c r="AG85" s="32" t="str">
        <f t="shared" si="25"/>
        <v/>
      </c>
      <c r="AH85" s="32" t="str">
        <f>IFERROR(SUMIFS(AdminTable[Units],AdminTable[Med],Q5Q6!$B$2,AdminTable[ID],Q5Q6!Z85)/AG85,"")</f>
        <v/>
      </c>
    </row>
    <row r="86" spans="2:34" x14ac:dyDescent="0.25">
      <c r="B86" t="str">
        <f>'Q4'!J88</f>
        <v>80</v>
      </c>
      <c r="C86" t="str">
        <f>'Q4'!K88</f>
        <v/>
      </c>
      <c r="D86" s="30" t="str">
        <f>IF(C86="T",_xlfn.MINIFS(AdminTable[Admin Date],AdminTable[ID],Q5Q6!B86,AdminTable[Med],$B$2),"")</f>
        <v/>
      </c>
      <c r="E86" s="30" t="str">
        <f>IF(C86="T",_xlfn.MINIFS(AdminTable[Admin Date],AdminTable[ID],Q5Q6!B86,AdminTable[Med],$B$1),"")</f>
        <v/>
      </c>
      <c r="F86" s="30" t="str">
        <f>IF(C86="T",_xlfn.MAXIFS(AdminTable[Admin Date],AdminTable[ID],Q5Q6!B86,AdminTable[Med],$B$1),"")</f>
        <v/>
      </c>
      <c r="G86" t="str">
        <f t="shared" si="13"/>
        <v/>
      </c>
      <c r="H86" s="32" t="str">
        <f t="shared" si="14"/>
        <v/>
      </c>
      <c r="I86" s="32" t="str">
        <f t="shared" si="15"/>
        <v/>
      </c>
      <c r="J86" s="32" t="str">
        <f>IFERROR(SUMIFS(AdminTable[Units],AdminTable[Med],Q5Q6!$B$2,AdminTable[ID],Q5Q6!B86)/I86,"")</f>
        <v/>
      </c>
      <c r="K86" s="32" t="str">
        <f t="shared" si="16"/>
        <v/>
      </c>
      <c r="L86" s="32" t="str">
        <f>IFERROR(SUMIFS(AdminTable[Units],AdminTable[Med],Q5Q6!$B$1,AdminTable[ID],Q5Q6!B86)/K86,"")</f>
        <v/>
      </c>
      <c r="M86" s="32"/>
      <c r="N86" t="str">
        <f t="shared" si="17"/>
        <v>80</v>
      </c>
      <c r="O86" t="str">
        <f>'Q4'!L88</f>
        <v/>
      </c>
      <c r="P86" s="30" t="str">
        <f>IF(O86="T",_xlfn.MINIFS(AdminTable[Admin Date],AdminTable[ID],Q5Q6!N86,AdminTable[Med],$B$2),"")</f>
        <v/>
      </c>
      <c r="Q86" s="30" t="str">
        <f>IF(O86="T",_xlfn.MINIFS(AdminTable[Admin Date],AdminTable[ID],Q5Q6!N86,AdminTable[Med],$B$1),"")</f>
        <v/>
      </c>
      <c r="R86" s="30" t="str">
        <f>IF(O86="T",_xlfn.MAXIFS(AdminTable[Admin Date],AdminTable[ID],Q5Q6!N86,AdminTable[Med],$B$1),"")</f>
        <v/>
      </c>
      <c r="S86" t="str">
        <f t="shared" si="18"/>
        <v/>
      </c>
      <c r="T86" s="32" t="str">
        <f t="shared" si="19"/>
        <v/>
      </c>
      <c r="U86" s="32" t="str">
        <f t="shared" si="20"/>
        <v/>
      </c>
      <c r="V86" s="32" t="str">
        <f>IFERROR(SUMIFS(AdminTable[Units],AdminTable[Med],Q5Q6!$B$2,AdminTable[ID],Q5Q6!N86)/U86,"")</f>
        <v/>
      </c>
      <c r="W86" s="32" t="str">
        <f t="shared" si="21"/>
        <v/>
      </c>
      <c r="X86" s="32" t="str">
        <f>IFERROR(SUMIFS(AdminTable[Units],AdminTable[Med],Q5Q6!$B$1,AdminTable[ID],Q5Q6!N86)/W86,"")</f>
        <v/>
      </c>
      <c r="Y86" s="32"/>
      <c r="Z86" t="str">
        <f t="shared" si="22"/>
        <v>80</v>
      </c>
      <c r="AA86" t="str">
        <f>'Q4'!M88</f>
        <v/>
      </c>
      <c r="AB86" t="str">
        <f>IF(AA86="T",_xlfn.MINIFS(AdminTable[Admin Date],AdminTable[ID],Q5Q6!Z86,AdminTable[Med],$B$2),"")</f>
        <v/>
      </c>
      <c r="AC86" t="str">
        <f>IF(AA86="T",_xlfn.MINIFS(AdminTable[Admin Date],AdminTable[ID],Q5Q6!Z86,AdminTable[Med],$B$1),"")</f>
        <v/>
      </c>
      <c r="AE86" t="str">
        <f t="shared" si="23"/>
        <v/>
      </c>
      <c r="AF86" s="32" t="str">
        <f t="shared" si="24"/>
        <v/>
      </c>
      <c r="AG86" s="32" t="str">
        <f t="shared" si="25"/>
        <v/>
      </c>
      <c r="AH86" s="32" t="str">
        <f>IFERROR(SUMIFS(AdminTable[Units],AdminTable[Med],Q5Q6!$B$2,AdminTable[ID],Q5Q6!Z86)/AG86,"")</f>
        <v/>
      </c>
    </row>
    <row r="87" spans="2:34" x14ac:dyDescent="0.25">
      <c r="B87" t="str">
        <f>'Q4'!J89</f>
        <v>81</v>
      </c>
      <c r="C87" t="str">
        <f>'Q4'!K89</f>
        <v>T</v>
      </c>
      <c r="D87" s="30">
        <f>IF(C87="T",_xlfn.MINIFS(AdminTable[Admin Date],AdminTable[ID],Q5Q6!B87,AdminTable[Med],$B$2),"")</f>
        <v>41093</v>
      </c>
      <c r="E87" s="30">
        <f>IF(C87="T",_xlfn.MINIFS(AdminTable[Admin Date],AdminTable[ID],Q5Q6!B87,AdminTable[Med],$B$1),"")</f>
        <v>41165</v>
      </c>
      <c r="F87" s="30">
        <f>IF(C87="T",_xlfn.MAXIFS(AdminTable[Admin Date],AdminTable[ID],Q5Q6!B87,AdminTable[Med],$B$1),"")</f>
        <v>41228</v>
      </c>
      <c r="G87">
        <f t="shared" si="13"/>
        <v>72</v>
      </c>
      <c r="H87" s="32">
        <f t="shared" si="14"/>
        <v>10.285714285714286</v>
      </c>
      <c r="I87" s="32">
        <f t="shared" si="15"/>
        <v>2.3754536456614979</v>
      </c>
      <c r="J87" s="32">
        <f>IFERROR(SUMIFS(AdminTable[Units],AdminTable[Med],Q5Q6!$B$2,AdminTable[ID],Q5Q6!B87)/I87,"")</f>
        <v>74049.013888888891</v>
      </c>
      <c r="K87" s="32">
        <f t="shared" si="16"/>
        <v>2.0785219399538106</v>
      </c>
      <c r="L87" s="32">
        <f>IFERROR(SUMIFS(AdminTable[Units],AdminTable[Med],Q5Q6!$B$1,AdminTable[ID],Q5Q6!B87)/K87,"")</f>
        <v>15.876666666666667</v>
      </c>
      <c r="M87" s="32"/>
      <c r="N87" t="str">
        <f t="shared" si="17"/>
        <v>81</v>
      </c>
      <c r="O87" t="str">
        <f>'Q4'!L89</f>
        <v/>
      </c>
      <c r="P87" s="30" t="str">
        <f>IF(O87="T",_xlfn.MINIFS(AdminTable[Admin Date],AdminTable[ID],Q5Q6!N87,AdminTable[Med],$B$2),"")</f>
        <v/>
      </c>
      <c r="Q87" s="30" t="str">
        <f>IF(O87="T",_xlfn.MINIFS(AdminTable[Admin Date],AdminTable[ID],Q5Q6!N87,AdminTable[Med],$B$1),"")</f>
        <v/>
      </c>
      <c r="R87" s="30" t="str">
        <f>IF(O87="T",_xlfn.MAXIFS(AdminTable[Admin Date],AdminTable[ID],Q5Q6!N87,AdminTable[Med],$B$1),"")</f>
        <v/>
      </c>
      <c r="S87" t="str">
        <f t="shared" si="18"/>
        <v/>
      </c>
      <c r="T87" s="32" t="str">
        <f t="shared" si="19"/>
        <v/>
      </c>
      <c r="U87" s="32" t="str">
        <f t="shared" si="20"/>
        <v/>
      </c>
      <c r="V87" s="32" t="str">
        <f>IFERROR(SUMIFS(AdminTable[Units],AdminTable[Med],Q5Q6!$B$2,AdminTable[ID],Q5Q6!N87)/U87,"")</f>
        <v/>
      </c>
      <c r="W87" s="32" t="str">
        <f t="shared" si="21"/>
        <v/>
      </c>
      <c r="X87" s="32" t="str">
        <f>IFERROR(SUMIFS(AdminTable[Units],AdminTable[Med],Q5Q6!$B$1,AdminTable[ID],Q5Q6!N87)/W87,"")</f>
        <v/>
      </c>
      <c r="Y87" s="32"/>
      <c r="Z87" t="str">
        <f t="shared" si="22"/>
        <v>81</v>
      </c>
      <c r="AA87" t="str">
        <f>'Q4'!M89</f>
        <v/>
      </c>
      <c r="AB87" t="str">
        <f>IF(AA87="T",_xlfn.MINIFS(AdminTable[Admin Date],AdminTable[ID],Q5Q6!Z87,AdminTable[Med],$B$2),"")</f>
        <v/>
      </c>
      <c r="AC87" t="str">
        <f>IF(AA87="T",_xlfn.MINIFS(AdminTable[Admin Date],AdminTable[ID],Q5Q6!Z87,AdminTable[Med],$B$1),"")</f>
        <v/>
      </c>
      <c r="AE87" t="str">
        <f t="shared" si="23"/>
        <v/>
      </c>
      <c r="AF87" s="32" t="str">
        <f t="shared" si="24"/>
        <v/>
      </c>
      <c r="AG87" s="32" t="str">
        <f t="shared" si="25"/>
        <v/>
      </c>
      <c r="AH87" s="32" t="str">
        <f>IFERROR(SUMIFS(AdminTable[Units],AdminTable[Med],Q5Q6!$B$2,AdminTable[ID],Q5Q6!Z87)/AG87,"")</f>
        <v/>
      </c>
    </row>
    <row r="88" spans="2:34" x14ac:dyDescent="0.25">
      <c r="B88" t="str">
        <f>'Q4'!J90</f>
        <v>82</v>
      </c>
      <c r="C88" t="str">
        <f>'Q4'!K90</f>
        <v>T</v>
      </c>
      <c r="D88" s="30">
        <f>IF(C88="T",_xlfn.MINIFS(AdminTable[Admin Date],AdminTable[ID],Q5Q6!B88,AdminTable[Med],$B$2),"")</f>
        <v>41096</v>
      </c>
      <c r="E88" s="30">
        <f>IF(C88="T",_xlfn.MINIFS(AdminTable[Admin Date],AdminTable[ID],Q5Q6!B88,AdminTable[Med],$B$1),"")</f>
        <v>41164</v>
      </c>
      <c r="F88" s="30">
        <f>IF(C88="T",_xlfn.MAXIFS(AdminTable[Admin Date],AdminTable[ID],Q5Q6!B88,AdminTable[Med],$B$1),"")</f>
        <v>41227</v>
      </c>
      <c r="G88">
        <f t="shared" si="13"/>
        <v>68</v>
      </c>
      <c r="H88" s="32">
        <f t="shared" si="14"/>
        <v>9.7142857142857135</v>
      </c>
      <c r="I88" s="32">
        <f t="shared" si="15"/>
        <v>2.2434839986803032</v>
      </c>
      <c r="J88" s="32">
        <f>IFERROR(SUMIFS(AdminTable[Units],AdminTable[Med],Q5Q6!$B$2,AdminTable[ID],Q5Q6!B88)/I88,"")</f>
        <v>9271.2941176470595</v>
      </c>
      <c r="K88" s="32">
        <f t="shared" si="16"/>
        <v>2.0785219399538106</v>
      </c>
      <c r="L88" s="32">
        <f>IFERROR(SUMIFS(AdminTable[Units],AdminTable[Med],Q5Q6!$B$1,AdminTable[ID],Q5Q6!B88)/K88,"")</f>
        <v>3.8488888888888888</v>
      </c>
      <c r="M88" s="32"/>
      <c r="N88" t="str">
        <f t="shared" si="17"/>
        <v>82</v>
      </c>
      <c r="O88" t="str">
        <f>'Q4'!L90</f>
        <v/>
      </c>
      <c r="P88" s="30" t="str">
        <f>IF(O88="T",_xlfn.MINIFS(AdminTable[Admin Date],AdminTable[ID],Q5Q6!N88,AdminTable[Med],$B$2),"")</f>
        <v/>
      </c>
      <c r="Q88" s="30" t="str">
        <f>IF(O88="T",_xlfn.MINIFS(AdminTable[Admin Date],AdminTable[ID],Q5Q6!N88,AdminTable[Med],$B$1),"")</f>
        <v/>
      </c>
      <c r="R88" s="30" t="str">
        <f>IF(O88="T",_xlfn.MAXIFS(AdminTable[Admin Date],AdminTable[ID],Q5Q6!N88,AdminTable[Med],$B$1),"")</f>
        <v/>
      </c>
      <c r="S88" t="str">
        <f t="shared" si="18"/>
        <v/>
      </c>
      <c r="T88" s="32" t="str">
        <f t="shared" si="19"/>
        <v/>
      </c>
      <c r="U88" s="32" t="str">
        <f t="shared" si="20"/>
        <v/>
      </c>
      <c r="V88" s="32" t="str">
        <f>IFERROR(SUMIFS(AdminTable[Units],AdminTable[Med],Q5Q6!$B$2,AdminTable[ID],Q5Q6!N88)/U88,"")</f>
        <v/>
      </c>
      <c r="W88" s="32" t="str">
        <f t="shared" si="21"/>
        <v/>
      </c>
      <c r="X88" s="32" t="str">
        <f>IFERROR(SUMIFS(AdminTable[Units],AdminTable[Med],Q5Q6!$B$1,AdminTable[ID],Q5Q6!N88)/W88,"")</f>
        <v/>
      </c>
      <c r="Y88" s="32"/>
      <c r="Z88" t="str">
        <f t="shared" si="22"/>
        <v>82</v>
      </c>
      <c r="AA88" t="str">
        <f>'Q4'!M90</f>
        <v/>
      </c>
      <c r="AB88" t="str">
        <f>IF(AA88="T",_xlfn.MINIFS(AdminTable[Admin Date],AdminTable[ID],Q5Q6!Z88,AdminTable[Med],$B$2),"")</f>
        <v/>
      </c>
      <c r="AC88" t="str">
        <f>IF(AA88="T",_xlfn.MINIFS(AdminTable[Admin Date],AdminTable[ID],Q5Q6!Z88,AdminTable[Med],$B$1),"")</f>
        <v/>
      </c>
      <c r="AE88" t="str">
        <f t="shared" si="23"/>
        <v/>
      </c>
      <c r="AF88" s="32" t="str">
        <f t="shared" si="24"/>
        <v/>
      </c>
      <c r="AG88" s="32" t="str">
        <f t="shared" si="25"/>
        <v/>
      </c>
      <c r="AH88" s="32" t="str">
        <f>IFERROR(SUMIFS(AdminTable[Units],AdminTable[Med],Q5Q6!$B$2,AdminTable[ID],Q5Q6!Z88)/AG88,"")</f>
        <v/>
      </c>
    </row>
    <row r="89" spans="2:34" x14ac:dyDescent="0.25">
      <c r="B89" t="str">
        <f>'Q4'!J91</f>
        <v>83</v>
      </c>
      <c r="C89" t="str">
        <f>'Q4'!K91</f>
        <v>T</v>
      </c>
      <c r="D89" s="30">
        <f>IF(C89="T",_xlfn.MINIFS(AdminTable[Admin Date],AdminTable[ID],Q5Q6!B89,AdminTable[Med],$B$2),"")</f>
        <v>41127</v>
      </c>
      <c r="E89" s="30">
        <f>IF(C89="T",_xlfn.MINIFS(AdminTable[Admin Date],AdminTable[ID],Q5Q6!B89,AdminTable[Med],$B$1),"")</f>
        <v>41164</v>
      </c>
      <c r="F89" s="30">
        <f>IF(C89="T",_xlfn.MAXIFS(AdminTable[Admin Date],AdminTable[ID],Q5Q6!B89,AdminTable[Med],$B$1),"")</f>
        <v>41227</v>
      </c>
      <c r="G89">
        <f t="shared" si="13"/>
        <v>37</v>
      </c>
      <c r="H89" s="32">
        <f t="shared" si="14"/>
        <v>5.2857142857142856</v>
      </c>
      <c r="I89" s="32">
        <f t="shared" si="15"/>
        <v>1.2207192345760474</v>
      </c>
      <c r="J89" s="32">
        <f>IFERROR(SUMIFS(AdminTable[Units],AdminTable[Med],Q5Q6!$B$2,AdminTable[ID],Q5Q6!B89)/I89,"")</f>
        <v>56360.21621621622</v>
      </c>
      <c r="K89" s="32">
        <f t="shared" si="16"/>
        <v>2.0785219399538106</v>
      </c>
      <c r="L89" s="32">
        <f>IFERROR(SUMIFS(AdminTable[Units],AdminTable[Med],Q5Q6!$B$1,AdminTable[ID],Q5Q6!B89)/K89,"")</f>
        <v>4.8111111111111109</v>
      </c>
      <c r="M89" s="32"/>
      <c r="N89" t="str">
        <f t="shared" si="17"/>
        <v>83</v>
      </c>
      <c r="O89" t="str">
        <f>'Q4'!L91</f>
        <v/>
      </c>
      <c r="P89" s="30" t="str">
        <f>IF(O89="T",_xlfn.MINIFS(AdminTable[Admin Date],AdminTable[ID],Q5Q6!N89,AdminTable[Med],$B$2),"")</f>
        <v/>
      </c>
      <c r="Q89" s="30" t="str">
        <f>IF(O89="T",_xlfn.MINIFS(AdminTable[Admin Date],AdminTable[ID],Q5Q6!N89,AdminTable[Med],$B$1),"")</f>
        <v/>
      </c>
      <c r="R89" s="30" t="str">
        <f>IF(O89="T",_xlfn.MAXIFS(AdminTable[Admin Date],AdminTable[ID],Q5Q6!N89,AdminTable[Med],$B$1),"")</f>
        <v/>
      </c>
      <c r="S89" t="str">
        <f t="shared" si="18"/>
        <v/>
      </c>
      <c r="T89" s="32" t="str">
        <f t="shared" si="19"/>
        <v/>
      </c>
      <c r="U89" s="32" t="str">
        <f t="shared" si="20"/>
        <v/>
      </c>
      <c r="V89" s="32" t="str">
        <f>IFERROR(SUMIFS(AdminTable[Units],AdminTable[Med],Q5Q6!$B$2,AdminTable[ID],Q5Q6!N89)/U89,"")</f>
        <v/>
      </c>
      <c r="W89" s="32" t="str">
        <f t="shared" si="21"/>
        <v/>
      </c>
      <c r="X89" s="32" t="str">
        <f>IFERROR(SUMIFS(AdminTable[Units],AdminTable[Med],Q5Q6!$B$1,AdminTable[ID],Q5Q6!N89)/W89,"")</f>
        <v/>
      </c>
      <c r="Y89" s="32"/>
      <c r="Z89" t="str">
        <f t="shared" si="22"/>
        <v>83</v>
      </c>
      <c r="AA89" t="str">
        <f>'Q4'!M91</f>
        <v/>
      </c>
      <c r="AB89" t="str">
        <f>IF(AA89="T",_xlfn.MINIFS(AdminTable[Admin Date],AdminTable[ID],Q5Q6!Z89,AdminTable[Med],$B$2),"")</f>
        <v/>
      </c>
      <c r="AC89" t="str">
        <f>IF(AA89="T",_xlfn.MINIFS(AdminTable[Admin Date],AdminTable[ID],Q5Q6!Z89,AdminTable[Med],$B$1),"")</f>
        <v/>
      </c>
      <c r="AE89" t="str">
        <f t="shared" si="23"/>
        <v/>
      </c>
      <c r="AF89" s="32" t="str">
        <f t="shared" si="24"/>
        <v/>
      </c>
      <c r="AG89" s="32" t="str">
        <f t="shared" si="25"/>
        <v/>
      </c>
      <c r="AH89" s="32" t="str">
        <f>IFERROR(SUMIFS(AdminTable[Units],AdminTable[Med],Q5Q6!$B$2,AdminTable[ID],Q5Q6!Z89)/AG89,"")</f>
        <v/>
      </c>
    </row>
    <row r="90" spans="2:34" x14ac:dyDescent="0.25">
      <c r="B90" t="str">
        <f>'Q4'!J92</f>
        <v>84</v>
      </c>
      <c r="C90" t="str">
        <f>'Q4'!K92</f>
        <v/>
      </c>
      <c r="D90" s="30" t="str">
        <f>IF(C90="T",_xlfn.MINIFS(AdminTable[Admin Date],AdminTable[ID],Q5Q6!B90,AdminTable[Med],$B$2),"")</f>
        <v/>
      </c>
      <c r="E90" s="30" t="str">
        <f>IF(C90="T",_xlfn.MINIFS(AdminTable[Admin Date],AdminTable[ID],Q5Q6!B90,AdminTable[Med],$B$1),"")</f>
        <v/>
      </c>
      <c r="F90" s="30" t="str">
        <f>IF(C90="T",_xlfn.MAXIFS(AdminTable[Admin Date],AdminTable[ID],Q5Q6!B90,AdminTable[Med],$B$1),"")</f>
        <v/>
      </c>
      <c r="G90" t="str">
        <f t="shared" si="13"/>
        <v/>
      </c>
      <c r="H90" s="32" t="str">
        <f t="shared" si="14"/>
        <v/>
      </c>
      <c r="I90" s="32" t="str">
        <f t="shared" si="15"/>
        <v/>
      </c>
      <c r="J90" s="32" t="str">
        <f>IFERROR(SUMIFS(AdminTable[Units],AdminTable[Med],Q5Q6!$B$2,AdminTable[ID],Q5Q6!B90)/I90,"")</f>
        <v/>
      </c>
      <c r="K90" s="32" t="str">
        <f t="shared" si="16"/>
        <v/>
      </c>
      <c r="L90" s="32" t="str">
        <f>IFERROR(SUMIFS(AdminTable[Units],AdminTable[Med],Q5Q6!$B$1,AdminTable[ID],Q5Q6!B90)/K90,"")</f>
        <v/>
      </c>
      <c r="M90" s="32"/>
      <c r="N90" t="str">
        <f t="shared" si="17"/>
        <v>84</v>
      </c>
      <c r="O90" t="str">
        <f>'Q4'!L92</f>
        <v/>
      </c>
      <c r="P90" s="30" t="str">
        <f>IF(O90="T",_xlfn.MINIFS(AdminTable[Admin Date],AdminTable[ID],Q5Q6!N90,AdminTable[Med],$B$2),"")</f>
        <v/>
      </c>
      <c r="Q90" s="30" t="str">
        <f>IF(O90="T",_xlfn.MINIFS(AdminTable[Admin Date],AdminTable[ID],Q5Q6!N90,AdminTable[Med],$B$1),"")</f>
        <v/>
      </c>
      <c r="R90" s="30" t="str">
        <f>IF(O90="T",_xlfn.MAXIFS(AdminTable[Admin Date],AdminTable[ID],Q5Q6!N90,AdminTable[Med],$B$1),"")</f>
        <v/>
      </c>
      <c r="S90" t="str">
        <f t="shared" si="18"/>
        <v/>
      </c>
      <c r="T90" s="32" t="str">
        <f t="shared" si="19"/>
        <v/>
      </c>
      <c r="U90" s="32" t="str">
        <f t="shared" si="20"/>
        <v/>
      </c>
      <c r="V90" s="32" t="str">
        <f>IFERROR(SUMIFS(AdminTable[Units],AdminTable[Med],Q5Q6!$B$2,AdminTable[ID],Q5Q6!N90)/U90,"")</f>
        <v/>
      </c>
      <c r="W90" s="32" t="str">
        <f t="shared" si="21"/>
        <v/>
      </c>
      <c r="X90" s="32" t="str">
        <f>IFERROR(SUMIFS(AdminTable[Units],AdminTable[Med],Q5Q6!$B$1,AdminTable[ID],Q5Q6!N90)/W90,"")</f>
        <v/>
      </c>
      <c r="Y90" s="32"/>
      <c r="Z90" t="str">
        <f t="shared" si="22"/>
        <v>84</v>
      </c>
      <c r="AA90" t="str">
        <f>'Q4'!M92</f>
        <v/>
      </c>
      <c r="AB90" t="str">
        <f>IF(AA90="T",_xlfn.MINIFS(AdminTable[Admin Date],AdminTable[ID],Q5Q6!Z90,AdminTable[Med],$B$2),"")</f>
        <v/>
      </c>
      <c r="AC90" t="str">
        <f>IF(AA90="T",_xlfn.MINIFS(AdminTable[Admin Date],AdminTable[ID],Q5Q6!Z90,AdminTable[Med],$B$1),"")</f>
        <v/>
      </c>
      <c r="AE90" t="str">
        <f t="shared" si="23"/>
        <v/>
      </c>
      <c r="AF90" s="32" t="str">
        <f t="shared" si="24"/>
        <v/>
      </c>
      <c r="AG90" s="32" t="str">
        <f t="shared" si="25"/>
        <v/>
      </c>
      <c r="AH90" s="32" t="str">
        <f>IFERROR(SUMIFS(AdminTable[Units],AdminTable[Med],Q5Q6!$B$2,AdminTable[ID],Q5Q6!Z90)/AG90,"")</f>
        <v/>
      </c>
    </row>
    <row r="91" spans="2:34" x14ac:dyDescent="0.25">
      <c r="B91" t="str">
        <f>'Q4'!J93</f>
        <v>85</v>
      </c>
      <c r="C91" t="str">
        <f>'Q4'!K93</f>
        <v>T</v>
      </c>
      <c r="D91" s="30">
        <f>IF(C91="T",_xlfn.MINIFS(AdminTable[Admin Date],AdminTable[ID],Q5Q6!B91,AdminTable[Med],$B$2),"")</f>
        <v>41097</v>
      </c>
      <c r="E91" s="30">
        <f>IF(C91="T",_xlfn.MINIFS(AdminTable[Admin Date],AdminTable[ID],Q5Q6!B91,AdminTable[Med],$B$1),"")</f>
        <v>41165</v>
      </c>
      <c r="F91" s="30">
        <f>IF(C91="T",_xlfn.MAXIFS(AdminTable[Admin Date],AdminTable[ID],Q5Q6!B91,AdminTable[Med],$B$1),"")</f>
        <v>41165</v>
      </c>
      <c r="G91">
        <f t="shared" si="13"/>
        <v>68</v>
      </c>
      <c r="H91" s="32">
        <f t="shared" si="14"/>
        <v>9.7142857142857135</v>
      </c>
      <c r="I91" s="32">
        <f t="shared" si="15"/>
        <v>2.2434839986803032</v>
      </c>
      <c r="J91" s="32">
        <f>IFERROR(SUMIFS(AdminTable[Units],AdminTable[Med],Q5Q6!$B$2,AdminTable[ID],Q5Q6!B91)/I91,"")</f>
        <v>129174.08823529414</v>
      </c>
      <c r="K91" s="32">
        <f t="shared" si="16"/>
        <v>0</v>
      </c>
      <c r="L91" s="32" t="str">
        <f>IFERROR(SUMIFS(AdminTable[Units],AdminTable[Med],Q5Q6!$B$1,AdminTable[ID],Q5Q6!B91)/K91,"")</f>
        <v/>
      </c>
      <c r="M91" s="32"/>
      <c r="N91" t="str">
        <f t="shared" si="17"/>
        <v>85</v>
      </c>
      <c r="O91" t="str">
        <f>'Q4'!L93</f>
        <v/>
      </c>
      <c r="P91" s="30" t="str">
        <f>IF(O91="T",_xlfn.MINIFS(AdminTable[Admin Date],AdminTable[ID],Q5Q6!N91,AdminTable[Med],$B$2),"")</f>
        <v/>
      </c>
      <c r="Q91" s="30" t="str">
        <f>IF(O91="T",_xlfn.MINIFS(AdminTable[Admin Date],AdminTable[ID],Q5Q6!N91,AdminTable[Med],$B$1),"")</f>
        <v/>
      </c>
      <c r="R91" s="30" t="str">
        <f>IF(O91="T",_xlfn.MAXIFS(AdminTable[Admin Date],AdminTable[ID],Q5Q6!N91,AdminTable[Med],$B$1),"")</f>
        <v/>
      </c>
      <c r="S91" t="str">
        <f t="shared" si="18"/>
        <v/>
      </c>
      <c r="T91" s="32" t="str">
        <f t="shared" si="19"/>
        <v/>
      </c>
      <c r="U91" s="32" t="str">
        <f t="shared" si="20"/>
        <v/>
      </c>
      <c r="V91" s="32" t="str">
        <f>IFERROR(SUMIFS(AdminTable[Units],AdminTable[Med],Q5Q6!$B$2,AdminTable[ID],Q5Q6!N91)/U91,"")</f>
        <v/>
      </c>
      <c r="W91" s="32" t="str">
        <f t="shared" si="21"/>
        <v/>
      </c>
      <c r="X91" s="32" t="str">
        <f>IFERROR(SUMIFS(AdminTable[Units],AdminTable[Med],Q5Q6!$B$1,AdminTable[ID],Q5Q6!N91)/W91,"")</f>
        <v/>
      </c>
      <c r="Y91" s="32"/>
      <c r="Z91" t="str">
        <f t="shared" si="22"/>
        <v>85</v>
      </c>
      <c r="AA91" t="str">
        <f>'Q4'!M93</f>
        <v/>
      </c>
      <c r="AB91" t="str">
        <f>IF(AA91="T",_xlfn.MINIFS(AdminTable[Admin Date],AdminTable[ID],Q5Q6!Z91,AdminTable[Med],$B$2),"")</f>
        <v/>
      </c>
      <c r="AC91" t="str">
        <f>IF(AA91="T",_xlfn.MINIFS(AdminTable[Admin Date],AdminTable[ID],Q5Q6!Z91,AdminTable[Med],$B$1),"")</f>
        <v/>
      </c>
      <c r="AE91" t="str">
        <f t="shared" si="23"/>
        <v/>
      </c>
      <c r="AF91" s="32" t="str">
        <f t="shared" si="24"/>
        <v/>
      </c>
      <c r="AG91" s="32" t="str">
        <f t="shared" si="25"/>
        <v/>
      </c>
      <c r="AH91" s="32" t="str">
        <f>IFERROR(SUMIFS(AdminTable[Units],AdminTable[Med],Q5Q6!$B$2,AdminTable[ID],Q5Q6!Z91)/AG91,"")</f>
        <v/>
      </c>
    </row>
    <row r="92" spans="2:34" x14ac:dyDescent="0.25">
      <c r="B92" t="str">
        <f>'Q4'!J94</f>
        <v>86</v>
      </c>
      <c r="C92" t="str">
        <f>'Q4'!K94</f>
        <v>T</v>
      </c>
      <c r="D92" s="30">
        <f>IF(C92="T",_xlfn.MINIFS(AdminTable[Admin Date],AdminTable[ID],Q5Q6!B92,AdminTable[Med],$B$2),"")</f>
        <v>41139</v>
      </c>
      <c r="E92" s="30">
        <f>IF(C92="T",_xlfn.MINIFS(AdminTable[Admin Date],AdminTable[ID],Q5Q6!B92,AdminTable[Med],$B$1),"")</f>
        <v>41177</v>
      </c>
      <c r="F92" s="30">
        <f>IF(C92="T",_xlfn.MAXIFS(AdminTable[Admin Date],AdminTable[ID],Q5Q6!B92,AdminTable[Med],$B$1),"")</f>
        <v>41193</v>
      </c>
      <c r="G92">
        <f t="shared" si="13"/>
        <v>38</v>
      </c>
      <c r="H92" s="32">
        <f t="shared" si="14"/>
        <v>5.4285714285714288</v>
      </c>
      <c r="I92" s="32">
        <f t="shared" si="15"/>
        <v>1.253711646321346</v>
      </c>
      <c r="J92" s="32">
        <f>IFERROR(SUMIFS(AdminTable[Units],AdminTable[Med],Q5Q6!$B$2,AdminTable[ID],Q5Q6!B92)/I92,"")</f>
        <v>3190.5263157894738</v>
      </c>
      <c r="K92" s="32">
        <f t="shared" si="16"/>
        <v>0.52787858792477726</v>
      </c>
      <c r="L92" s="32">
        <f>IFERROR(SUMIFS(AdminTable[Units],AdminTable[Med],Q5Q6!$B$1,AdminTable[ID],Q5Q6!B92)/K92,"")</f>
        <v>3.7887500000000003</v>
      </c>
      <c r="M92" s="32"/>
      <c r="N92" t="str">
        <f t="shared" si="17"/>
        <v>86</v>
      </c>
      <c r="O92" t="str">
        <f>'Q4'!L94</f>
        <v/>
      </c>
      <c r="P92" s="30" t="str">
        <f>IF(O92="T",_xlfn.MINIFS(AdminTable[Admin Date],AdminTable[ID],Q5Q6!N92,AdminTable[Med],$B$2),"")</f>
        <v/>
      </c>
      <c r="Q92" s="30" t="str">
        <f>IF(O92="T",_xlfn.MINIFS(AdminTable[Admin Date],AdminTable[ID],Q5Q6!N92,AdminTable[Med],$B$1),"")</f>
        <v/>
      </c>
      <c r="R92" s="30" t="str">
        <f>IF(O92="T",_xlfn.MAXIFS(AdminTable[Admin Date],AdminTable[ID],Q5Q6!N92,AdminTable[Med],$B$1),"")</f>
        <v/>
      </c>
      <c r="S92" t="str">
        <f t="shared" si="18"/>
        <v/>
      </c>
      <c r="T92" s="32" t="str">
        <f t="shared" si="19"/>
        <v/>
      </c>
      <c r="U92" s="32" t="str">
        <f t="shared" si="20"/>
        <v/>
      </c>
      <c r="V92" s="32" t="str">
        <f>IFERROR(SUMIFS(AdminTable[Units],AdminTable[Med],Q5Q6!$B$2,AdminTable[ID],Q5Q6!N92)/U92,"")</f>
        <v/>
      </c>
      <c r="W92" s="32" t="str">
        <f t="shared" si="21"/>
        <v/>
      </c>
      <c r="X92" s="32" t="str">
        <f>IFERROR(SUMIFS(AdminTable[Units],AdminTable[Med],Q5Q6!$B$1,AdminTable[ID],Q5Q6!N92)/W92,"")</f>
        <v/>
      </c>
      <c r="Y92" s="32"/>
      <c r="Z92" t="str">
        <f t="shared" si="22"/>
        <v>86</v>
      </c>
      <c r="AA92" t="str">
        <f>'Q4'!M94</f>
        <v/>
      </c>
      <c r="AB92" t="str">
        <f>IF(AA92="T",_xlfn.MINIFS(AdminTable[Admin Date],AdminTable[ID],Q5Q6!Z92,AdminTable[Med],$B$2),"")</f>
        <v/>
      </c>
      <c r="AC92" t="str">
        <f>IF(AA92="T",_xlfn.MINIFS(AdminTable[Admin Date],AdminTable[ID],Q5Q6!Z92,AdminTable[Med],$B$1),"")</f>
        <v/>
      </c>
      <c r="AE92" t="str">
        <f t="shared" si="23"/>
        <v/>
      </c>
      <c r="AF92" s="32" t="str">
        <f t="shared" si="24"/>
        <v/>
      </c>
      <c r="AG92" s="32" t="str">
        <f t="shared" si="25"/>
        <v/>
      </c>
      <c r="AH92" s="32" t="str">
        <f>IFERROR(SUMIFS(AdminTable[Units],AdminTable[Med],Q5Q6!$B$2,AdminTable[ID],Q5Q6!Z92)/AG92,"")</f>
        <v/>
      </c>
    </row>
    <row r="93" spans="2:34" x14ac:dyDescent="0.25">
      <c r="B93" t="str">
        <f>'Q4'!J95</f>
        <v>87</v>
      </c>
      <c r="C93" t="str">
        <f>'Q4'!K95</f>
        <v>T</v>
      </c>
      <c r="D93" s="30">
        <f>IF(C93="T",_xlfn.MINIFS(AdminTable[Admin Date],AdminTable[ID],Q5Q6!B93,AdminTable[Med],$B$2),"")</f>
        <v>41092</v>
      </c>
      <c r="E93" s="30">
        <f>IF(C93="T",_xlfn.MINIFS(AdminTable[Admin Date],AdminTable[ID],Q5Q6!B93,AdminTable[Med],$B$1),"")</f>
        <v>41164</v>
      </c>
      <c r="F93" s="30">
        <f>IF(C93="T",_xlfn.MAXIFS(AdminTable[Admin Date],AdminTable[ID],Q5Q6!B93,AdminTable[Med],$B$1),"")</f>
        <v>41227</v>
      </c>
      <c r="G93">
        <f t="shared" si="13"/>
        <v>72</v>
      </c>
      <c r="H93" s="32">
        <f t="shared" si="14"/>
        <v>10.285714285714286</v>
      </c>
      <c r="I93" s="32">
        <f t="shared" si="15"/>
        <v>2.3754536456614979</v>
      </c>
      <c r="J93" s="32">
        <f>IFERROR(SUMIFS(AdminTable[Units],AdminTable[Med],Q5Q6!$B$2,AdminTable[ID],Q5Q6!B93)/I93,"")</f>
        <v>32667.444444444445</v>
      </c>
      <c r="K93" s="32">
        <f t="shared" si="16"/>
        <v>2.0785219399538106</v>
      </c>
      <c r="L93" s="32">
        <f>IFERROR(SUMIFS(AdminTable[Units],AdminTable[Med],Q5Q6!$B$1,AdminTable[ID],Q5Q6!B93)/K93,"")</f>
        <v>9.6222222222222218</v>
      </c>
      <c r="M93" s="32"/>
      <c r="N93" t="str">
        <f t="shared" si="17"/>
        <v>87</v>
      </c>
      <c r="O93" t="str">
        <f>'Q4'!L95</f>
        <v/>
      </c>
      <c r="P93" s="30" t="str">
        <f>IF(O93="T",_xlfn.MINIFS(AdminTable[Admin Date],AdminTable[ID],Q5Q6!N93,AdminTable[Med],$B$2),"")</f>
        <v/>
      </c>
      <c r="Q93" s="30" t="str">
        <f>IF(O93="T",_xlfn.MINIFS(AdminTable[Admin Date],AdminTable[ID],Q5Q6!N93,AdminTable[Med],$B$1),"")</f>
        <v/>
      </c>
      <c r="R93" s="30" t="str">
        <f>IF(O93="T",_xlfn.MAXIFS(AdminTable[Admin Date],AdminTable[ID],Q5Q6!N93,AdminTable[Med],$B$1),"")</f>
        <v/>
      </c>
      <c r="S93" t="str">
        <f t="shared" si="18"/>
        <v/>
      </c>
      <c r="T93" s="32" t="str">
        <f t="shared" si="19"/>
        <v/>
      </c>
      <c r="U93" s="32" t="str">
        <f t="shared" si="20"/>
        <v/>
      </c>
      <c r="V93" s="32" t="str">
        <f>IFERROR(SUMIFS(AdminTable[Units],AdminTable[Med],Q5Q6!$B$2,AdminTable[ID],Q5Q6!N93)/U93,"")</f>
        <v/>
      </c>
      <c r="W93" s="32" t="str">
        <f t="shared" si="21"/>
        <v/>
      </c>
      <c r="X93" s="32" t="str">
        <f>IFERROR(SUMIFS(AdminTable[Units],AdminTable[Med],Q5Q6!$B$1,AdminTable[ID],Q5Q6!N93)/W93,"")</f>
        <v/>
      </c>
      <c r="Y93" s="32"/>
      <c r="Z93" t="str">
        <f t="shared" si="22"/>
        <v>87</v>
      </c>
      <c r="AA93" t="str">
        <f>'Q4'!M95</f>
        <v/>
      </c>
      <c r="AB93" t="str">
        <f>IF(AA93="T",_xlfn.MINIFS(AdminTable[Admin Date],AdminTable[ID],Q5Q6!Z93,AdminTable[Med],$B$2),"")</f>
        <v/>
      </c>
      <c r="AC93" t="str">
        <f>IF(AA93="T",_xlfn.MINIFS(AdminTable[Admin Date],AdminTable[ID],Q5Q6!Z93,AdminTable[Med],$B$1),"")</f>
        <v/>
      </c>
      <c r="AE93" t="str">
        <f t="shared" si="23"/>
        <v/>
      </c>
      <c r="AF93" s="32" t="str">
        <f t="shared" si="24"/>
        <v/>
      </c>
      <c r="AG93" s="32" t="str">
        <f t="shared" si="25"/>
        <v/>
      </c>
      <c r="AH93" s="32" t="str">
        <f>IFERROR(SUMIFS(AdminTable[Units],AdminTable[Med],Q5Q6!$B$2,AdminTable[ID],Q5Q6!Z93)/AG93,"")</f>
        <v/>
      </c>
    </row>
    <row r="94" spans="2:34" x14ac:dyDescent="0.25">
      <c r="B94" t="str">
        <f>'Q4'!J96</f>
        <v>88</v>
      </c>
      <c r="C94" t="str">
        <f>'Q4'!K96</f>
        <v/>
      </c>
      <c r="D94" s="30" t="str">
        <f>IF(C94="T",_xlfn.MINIFS(AdminTable[Admin Date],AdminTable[ID],Q5Q6!B94,AdminTable[Med],$B$2),"")</f>
        <v/>
      </c>
      <c r="E94" s="30" t="str">
        <f>IF(C94="T",_xlfn.MINIFS(AdminTable[Admin Date],AdminTable[ID],Q5Q6!B94,AdminTable[Med],$B$1),"")</f>
        <v/>
      </c>
      <c r="F94" s="30" t="str">
        <f>IF(C94="T",_xlfn.MAXIFS(AdminTable[Admin Date],AdminTable[ID],Q5Q6!B94,AdminTable[Med],$B$1),"")</f>
        <v/>
      </c>
      <c r="G94" t="str">
        <f t="shared" si="13"/>
        <v/>
      </c>
      <c r="H94" s="32" t="str">
        <f t="shared" si="14"/>
        <v/>
      </c>
      <c r="I94" s="32" t="str">
        <f t="shared" si="15"/>
        <v/>
      </c>
      <c r="J94" s="32" t="str">
        <f>IFERROR(SUMIFS(AdminTable[Units],AdminTable[Med],Q5Q6!$B$2,AdminTable[ID],Q5Q6!B94)/I94,"")</f>
        <v/>
      </c>
      <c r="K94" s="32" t="str">
        <f t="shared" si="16"/>
        <v/>
      </c>
      <c r="L94" s="32" t="str">
        <f>IFERROR(SUMIFS(AdminTable[Units],AdminTable[Med],Q5Q6!$B$1,AdminTable[ID],Q5Q6!B94)/K94,"")</f>
        <v/>
      </c>
      <c r="M94" s="32"/>
      <c r="N94" t="str">
        <f t="shared" si="17"/>
        <v>88</v>
      </c>
      <c r="O94" t="str">
        <f>'Q4'!L96</f>
        <v/>
      </c>
      <c r="P94" s="30" t="str">
        <f>IF(O94="T",_xlfn.MINIFS(AdminTable[Admin Date],AdminTable[ID],Q5Q6!N94,AdminTable[Med],$B$2),"")</f>
        <v/>
      </c>
      <c r="Q94" s="30" t="str">
        <f>IF(O94="T",_xlfn.MINIFS(AdminTable[Admin Date],AdminTable[ID],Q5Q6!N94,AdminTable[Med],$B$1),"")</f>
        <v/>
      </c>
      <c r="R94" s="30" t="str">
        <f>IF(O94="T",_xlfn.MAXIFS(AdminTable[Admin Date],AdminTable[ID],Q5Q6!N94,AdminTable[Med],$B$1),"")</f>
        <v/>
      </c>
      <c r="S94" t="str">
        <f t="shared" si="18"/>
        <v/>
      </c>
      <c r="T94" s="32" t="str">
        <f t="shared" si="19"/>
        <v/>
      </c>
      <c r="U94" s="32" t="str">
        <f t="shared" si="20"/>
        <v/>
      </c>
      <c r="V94" s="32" t="str">
        <f>IFERROR(SUMIFS(AdminTable[Units],AdminTable[Med],Q5Q6!$B$2,AdminTable[ID],Q5Q6!N94)/U94,"")</f>
        <v/>
      </c>
      <c r="W94" s="32" t="str">
        <f t="shared" si="21"/>
        <v/>
      </c>
      <c r="X94" s="32" t="str">
        <f>IFERROR(SUMIFS(AdminTable[Units],AdminTable[Med],Q5Q6!$B$1,AdminTable[ID],Q5Q6!N94)/W94,"")</f>
        <v/>
      </c>
      <c r="Y94" s="32"/>
      <c r="Z94" t="str">
        <f t="shared" si="22"/>
        <v>88</v>
      </c>
      <c r="AA94" t="str">
        <f>'Q4'!M96</f>
        <v/>
      </c>
      <c r="AB94" t="str">
        <f>IF(AA94="T",_xlfn.MINIFS(AdminTable[Admin Date],AdminTable[ID],Q5Q6!Z94,AdminTable[Med],$B$2),"")</f>
        <v/>
      </c>
      <c r="AC94" t="str">
        <f>IF(AA94="T",_xlfn.MINIFS(AdminTable[Admin Date],AdminTable[ID],Q5Q6!Z94,AdminTable[Med],$B$1),"")</f>
        <v/>
      </c>
      <c r="AE94" t="str">
        <f t="shared" si="23"/>
        <v/>
      </c>
      <c r="AF94" s="32" t="str">
        <f t="shared" si="24"/>
        <v/>
      </c>
      <c r="AG94" s="32" t="str">
        <f t="shared" si="25"/>
        <v/>
      </c>
      <c r="AH94" s="32" t="str">
        <f>IFERROR(SUMIFS(AdminTable[Units],AdminTable[Med],Q5Q6!$B$2,AdminTable[ID],Q5Q6!Z94)/AG94,"")</f>
        <v/>
      </c>
    </row>
    <row r="95" spans="2:34" x14ac:dyDescent="0.25">
      <c r="B95" t="str">
        <f>'Q4'!J97</f>
        <v>89</v>
      </c>
      <c r="C95" t="str">
        <f>'Q4'!K97</f>
        <v/>
      </c>
      <c r="D95" s="30" t="str">
        <f>IF(C95="T",_xlfn.MINIFS(AdminTable[Admin Date],AdminTable[ID],Q5Q6!B95,AdminTable[Med],$B$2),"")</f>
        <v/>
      </c>
      <c r="E95" s="30" t="str">
        <f>IF(C95="T",_xlfn.MINIFS(AdminTable[Admin Date],AdminTable[ID],Q5Q6!B95,AdminTable[Med],$B$1),"")</f>
        <v/>
      </c>
      <c r="F95" s="30" t="str">
        <f>IF(C95="T",_xlfn.MAXIFS(AdminTable[Admin Date],AdminTable[ID],Q5Q6!B95,AdminTable[Med],$B$1),"")</f>
        <v/>
      </c>
      <c r="G95" t="str">
        <f t="shared" si="13"/>
        <v/>
      </c>
      <c r="H95" s="32" t="str">
        <f t="shared" si="14"/>
        <v/>
      </c>
      <c r="I95" s="32" t="str">
        <f t="shared" si="15"/>
        <v/>
      </c>
      <c r="J95" s="32" t="str">
        <f>IFERROR(SUMIFS(AdminTable[Units],AdminTable[Med],Q5Q6!$B$2,AdminTable[ID],Q5Q6!B95)/I95,"")</f>
        <v/>
      </c>
      <c r="K95" s="32" t="str">
        <f t="shared" si="16"/>
        <v/>
      </c>
      <c r="L95" s="32" t="str">
        <f>IFERROR(SUMIFS(AdminTable[Units],AdminTable[Med],Q5Q6!$B$1,AdminTable[ID],Q5Q6!B95)/K95,"")</f>
        <v/>
      </c>
      <c r="M95" s="32"/>
      <c r="N95" t="str">
        <f t="shared" si="17"/>
        <v>89</v>
      </c>
      <c r="O95" t="str">
        <f>'Q4'!L97</f>
        <v/>
      </c>
      <c r="P95" s="30" t="str">
        <f>IF(O95="T",_xlfn.MINIFS(AdminTable[Admin Date],AdminTable[ID],Q5Q6!N95,AdminTable[Med],$B$2),"")</f>
        <v/>
      </c>
      <c r="Q95" s="30" t="str">
        <f>IF(O95="T",_xlfn.MINIFS(AdminTable[Admin Date],AdminTable[ID],Q5Q6!N95,AdminTable[Med],$B$1),"")</f>
        <v/>
      </c>
      <c r="R95" s="30" t="str">
        <f>IF(O95="T",_xlfn.MAXIFS(AdminTable[Admin Date],AdminTable[ID],Q5Q6!N95,AdminTable[Med],$B$1),"")</f>
        <v/>
      </c>
      <c r="S95" t="str">
        <f t="shared" si="18"/>
        <v/>
      </c>
      <c r="T95" s="32" t="str">
        <f t="shared" si="19"/>
        <v/>
      </c>
      <c r="U95" s="32" t="str">
        <f t="shared" si="20"/>
        <v/>
      </c>
      <c r="V95" s="32" t="str">
        <f>IFERROR(SUMIFS(AdminTable[Units],AdminTable[Med],Q5Q6!$B$2,AdminTable[ID],Q5Q6!N95)/U95,"")</f>
        <v/>
      </c>
      <c r="W95" s="32" t="str">
        <f t="shared" si="21"/>
        <v/>
      </c>
      <c r="X95" s="32" t="str">
        <f>IFERROR(SUMIFS(AdminTable[Units],AdminTable[Med],Q5Q6!$B$1,AdminTable[ID],Q5Q6!N95)/W95,"")</f>
        <v/>
      </c>
      <c r="Y95" s="32"/>
      <c r="Z95" t="str">
        <f t="shared" si="22"/>
        <v>89</v>
      </c>
      <c r="AA95" t="str">
        <f>'Q4'!M97</f>
        <v/>
      </c>
      <c r="AB95" t="str">
        <f>IF(AA95="T",_xlfn.MINIFS(AdminTable[Admin Date],AdminTable[ID],Q5Q6!Z95,AdminTable[Med],$B$2),"")</f>
        <v/>
      </c>
      <c r="AC95" t="str">
        <f>IF(AA95="T",_xlfn.MINIFS(AdminTable[Admin Date],AdminTable[ID],Q5Q6!Z95,AdminTable[Med],$B$1),"")</f>
        <v/>
      </c>
      <c r="AE95" t="str">
        <f t="shared" si="23"/>
        <v/>
      </c>
      <c r="AF95" s="32" t="str">
        <f t="shared" si="24"/>
        <v/>
      </c>
      <c r="AG95" s="32" t="str">
        <f t="shared" si="25"/>
        <v/>
      </c>
      <c r="AH95" s="32" t="str">
        <f>IFERROR(SUMIFS(AdminTable[Units],AdminTable[Med],Q5Q6!$B$2,AdminTable[ID],Q5Q6!Z95)/AG95,"")</f>
        <v/>
      </c>
    </row>
    <row r="96" spans="2:34" x14ac:dyDescent="0.25">
      <c r="B96" t="str">
        <f>'Q4'!J98</f>
        <v>9</v>
      </c>
      <c r="C96" t="str">
        <f>'Q4'!K98</f>
        <v>T</v>
      </c>
      <c r="D96" s="30">
        <f>IF(C96="T",_xlfn.MINIFS(AdminTable[Admin Date],AdminTable[ID],Q5Q6!B96,AdminTable[Med],$B$2),"")</f>
        <v>41093</v>
      </c>
      <c r="E96" s="30">
        <f>IF(C96="T",_xlfn.MINIFS(AdminTable[Admin Date],AdminTable[ID],Q5Q6!B96,AdminTable[Med],$B$1),"")</f>
        <v>41165</v>
      </c>
      <c r="F96" s="30">
        <f>IF(C96="T",_xlfn.MAXIFS(AdminTable[Admin Date],AdminTable[ID],Q5Q6!B96,AdminTable[Med],$B$1),"")</f>
        <v>41228</v>
      </c>
      <c r="G96">
        <f t="shared" si="13"/>
        <v>72</v>
      </c>
      <c r="H96" s="32">
        <f t="shared" si="14"/>
        <v>10.285714285714286</v>
      </c>
      <c r="I96" s="32">
        <f t="shared" si="15"/>
        <v>2.3754536456614979</v>
      </c>
      <c r="J96" s="32">
        <f>IFERROR(SUMIFS(AdminTable[Units],AdminTable[Med],Q5Q6!$B$2,AdminTable[ID],Q5Q6!B96)/I96,"")</f>
        <v>28499.819444444445</v>
      </c>
      <c r="K96" s="32">
        <f t="shared" si="16"/>
        <v>2.0785219399538106</v>
      </c>
      <c r="L96" s="32">
        <f>IFERROR(SUMIFS(AdminTable[Units],AdminTable[Med],Q5Q6!$B$1,AdminTable[ID],Q5Q6!B96)/K96,"")</f>
        <v>9.6222222222222218</v>
      </c>
      <c r="M96" s="32"/>
      <c r="N96" t="str">
        <f t="shared" si="17"/>
        <v>9</v>
      </c>
      <c r="O96" t="str">
        <f>'Q4'!L98</f>
        <v/>
      </c>
      <c r="P96" s="30" t="str">
        <f>IF(O96="T",_xlfn.MINIFS(AdminTable[Admin Date],AdminTable[ID],Q5Q6!N96,AdminTable[Med],$B$2),"")</f>
        <v/>
      </c>
      <c r="Q96" s="30" t="str">
        <f>IF(O96="T",_xlfn.MINIFS(AdminTable[Admin Date],AdminTable[ID],Q5Q6!N96,AdminTable[Med],$B$1),"")</f>
        <v/>
      </c>
      <c r="R96" s="30" t="str">
        <f>IF(O96="T",_xlfn.MAXIFS(AdminTable[Admin Date],AdminTable[ID],Q5Q6!N96,AdminTable[Med],$B$1),"")</f>
        <v/>
      </c>
      <c r="S96" t="str">
        <f t="shared" si="18"/>
        <v/>
      </c>
      <c r="T96" s="32" t="str">
        <f t="shared" si="19"/>
        <v/>
      </c>
      <c r="U96" s="32" t="str">
        <f t="shared" si="20"/>
        <v/>
      </c>
      <c r="V96" s="32" t="str">
        <f>IFERROR(SUMIFS(AdminTable[Units],AdminTable[Med],Q5Q6!$B$2,AdminTable[ID],Q5Q6!N96)/U96,"")</f>
        <v/>
      </c>
      <c r="W96" s="32" t="str">
        <f t="shared" si="21"/>
        <v/>
      </c>
      <c r="X96" s="32" t="str">
        <f>IFERROR(SUMIFS(AdminTable[Units],AdminTable[Med],Q5Q6!$B$1,AdminTable[ID],Q5Q6!N96)/W96,"")</f>
        <v/>
      </c>
      <c r="Y96" s="32"/>
      <c r="Z96" t="str">
        <f t="shared" si="22"/>
        <v>9</v>
      </c>
      <c r="AA96" t="str">
        <f>'Q4'!M98</f>
        <v/>
      </c>
      <c r="AB96" t="str">
        <f>IF(AA96="T",_xlfn.MINIFS(AdminTable[Admin Date],AdminTable[ID],Q5Q6!Z96,AdminTable[Med],$B$2),"")</f>
        <v/>
      </c>
      <c r="AC96" t="str">
        <f>IF(AA96="T",_xlfn.MINIFS(AdminTable[Admin Date],AdminTable[ID],Q5Q6!Z96,AdminTable[Med],$B$1),"")</f>
        <v/>
      </c>
      <c r="AE96" t="str">
        <f t="shared" si="23"/>
        <v/>
      </c>
      <c r="AF96" s="32" t="str">
        <f t="shared" si="24"/>
        <v/>
      </c>
      <c r="AG96" s="32" t="str">
        <f t="shared" si="25"/>
        <v/>
      </c>
      <c r="AH96" s="32" t="str">
        <f>IFERROR(SUMIFS(AdminTable[Units],AdminTable[Med],Q5Q6!$B$2,AdminTable[ID],Q5Q6!Z96)/AG96,"")</f>
        <v/>
      </c>
    </row>
    <row r="97" spans="2:36" x14ac:dyDescent="0.25">
      <c r="B97" t="str">
        <f>'Q4'!J99</f>
        <v>90</v>
      </c>
      <c r="C97" t="str">
        <f>'Q4'!K99</f>
        <v>T</v>
      </c>
      <c r="D97" s="30">
        <f>IF(C97="T",_xlfn.MINIFS(AdminTable[Admin Date],AdminTable[ID],Q5Q6!B97,AdminTable[Med],$B$2),"")</f>
        <v>41093</v>
      </c>
      <c r="E97" s="30">
        <f>IF(C97="T",_xlfn.MINIFS(AdminTable[Admin Date],AdminTable[ID],Q5Q6!B97,AdminTable[Med],$B$1),"")</f>
        <v>41165</v>
      </c>
      <c r="F97" s="30">
        <f>IF(C97="T",_xlfn.MAXIFS(AdminTable[Admin Date],AdminTable[ID],Q5Q6!B97,AdminTable[Med],$B$1),"")</f>
        <v>41228</v>
      </c>
      <c r="G97">
        <f t="shared" si="13"/>
        <v>72</v>
      </c>
      <c r="H97" s="32">
        <f t="shared" si="14"/>
        <v>10.285714285714286</v>
      </c>
      <c r="I97" s="32">
        <f t="shared" si="15"/>
        <v>2.3754536456614979</v>
      </c>
      <c r="J97" s="32">
        <f>IFERROR(SUMIFS(AdminTable[Units],AdminTable[Med],Q5Q6!$B$2,AdminTable[ID],Q5Q6!B97)/I97,"")</f>
        <v>8419.4444444444453</v>
      </c>
      <c r="K97" s="32">
        <f t="shared" si="16"/>
        <v>2.0785219399538106</v>
      </c>
      <c r="L97" s="32">
        <f>IFERROR(SUMIFS(AdminTable[Units],AdminTable[Med],Q5Q6!$B$1,AdminTable[ID],Q5Q6!B97)/K97,"")</f>
        <v>3.367777777777778</v>
      </c>
      <c r="M97" s="32"/>
      <c r="N97" t="str">
        <f t="shared" si="17"/>
        <v>90</v>
      </c>
      <c r="O97" t="str">
        <f>'Q4'!L99</f>
        <v/>
      </c>
      <c r="P97" s="30" t="str">
        <f>IF(O97="T",_xlfn.MINIFS(AdminTable[Admin Date],AdminTable[ID],Q5Q6!N97,AdminTable[Med],$B$2),"")</f>
        <v/>
      </c>
      <c r="Q97" s="30" t="str">
        <f>IF(O97="T",_xlfn.MINIFS(AdminTable[Admin Date],AdminTable[ID],Q5Q6!N97,AdminTable[Med],$B$1),"")</f>
        <v/>
      </c>
      <c r="R97" s="30" t="str">
        <f>IF(O97="T",_xlfn.MAXIFS(AdminTable[Admin Date],AdminTable[ID],Q5Q6!N97,AdminTable[Med],$B$1),"")</f>
        <v/>
      </c>
      <c r="S97" t="str">
        <f t="shared" si="18"/>
        <v/>
      </c>
      <c r="T97" s="32" t="str">
        <f t="shared" si="19"/>
        <v/>
      </c>
      <c r="U97" s="32" t="str">
        <f t="shared" si="20"/>
        <v/>
      </c>
      <c r="V97" s="32" t="str">
        <f>IFERROR(SUMIFS(AdminTable[Units],AdminTable[Med],Q5Q6!$B$2,AdminTable[ID],Q5Q6!N97)/U97,"")</f>
        <v/>
      </c>
      <c r="W97" s="32" t="str">
        <f t="shared" si="21"/>
        <v/>
      </c>
      <c r="X97" s="32" t="str">
        <f>IFERROR(SUMIFS(AdminTable[Units],AdminTable[Med],Q5Q6!$B$1,AdminTable[ID],Q5Q6!N97)/W97,"")</f>
        <v/>
      </c>
      <c r="Y97" s="32"/>
      <c r="Z97" t="str">
        <f t="shared" si="22"/>
        <v>90</v>
      </c>
      <c r="AA97" t="str">
        <f>'Q4'!M99</f>
        <v/>
      </c>
      <c r="AB97" t="str">
        <f>IF(AA97="T",_xlfn.MINIFS(AdminTable[Admin Date],AdminTable[ID],Q5Q6!Z97,AdminTable[Med],$B$2),"")</f>
        <v/>
      </c>
      <c r="AC97" t="str">
        <f>IF(AA97="T",_xlfn.MINIFS(AdminTable[Admin Date],AdminTable[ID],Q5Q6!Z97,AdminTable[Med],$B$1),"")</f>
        <v/>
      </c>
      <c r="AE97" t="str">
        <f t="shared" si="23"/>
        <v/>
      </c>
      <c r="AF97" s="32" t="str">
        <f t="shared" si="24"/>
        <v/>
      </c>
      <c r="AG97" s="32" t="str">
        <f t="shared" si="25"/>
        <v/>
      </c>
      <c r="AH97" s="32" t="str">
        <f>IFERROR(SUMIFS(AdminTable[Units],AdminTable[Med],Q5Q6!$B$2,AdminTable[ID],Q5Q6!Z97)/AG97,"")</f>
        <v/>
      </c>
    </row>
    <row r="98" spans="2:36" x14ac:dyDescent="0.25">
      <c r="B98" t="str">
        <f>'Q4'!J100</f>
        <v>91</v>
      </c>
      <c r="C98" t="str">
        <f>'Q4'!K100</f>
        <v>T</v>
      </c>
      <c r="D98" s="30">
        <f>IF(C98="T",_xlfn.MINIFS(AdminTable[Admin Date],AdminTable[ID],Q5Q6!B98,AdminTable[Med],$B$2),"")</f>
        <v>41093</v>
      </c>
      <c r="E98" s="30">
        <f>IF(C98="T",_xlfn.MINIFS(AdminTable[Admin Date],AdminTable[ID],Q5Q6!B98,AdminTable[Med],$B$1),"")</f>
        <v>41165</v>
      </c>
      <c r="F98" s="30">
        <f>IF(C98="T",_xlfn.MAXIFS(AdminTable[Admin Date],AdminTable[ID],Q5Q6!B98,AdminTable[Med],$B$1),"")</f>
        <v>41208</v>
      </c>
      <c r="G98">
        <f t="shared" si="13"/>
        <v>72</v>
      </c>
      <c r="H98" s="32">
        <f t="shared" si="14"/>
        <v>10.285714285714286</v>
      </c>
      <c r="I98" s="32">
        <f t="shared" si="15"/>
        <v>2.3754536456614979</v>
      </c>
      <c r="J98" s="32">
        <f>IFERROR(SUMIFS(AdminTable[Units],AdminTable[Med],Q5Q6!$B$2,AdminTable[ID],Q5Q6!B98)/I98,"")</f>
        <v>336.77777777777777</v>
      </c>
      <c r="K98" s="32">
        <f t="shared" si="16"/>
        <v>1.4186737050478391</v>
      </c>
      <c r="L98" s="32">
        <f>IFERROR(SUMIFS(AdminTable[Units],AdminTable[Med],Q5Q6!$B$1,AdminTable[ID],Q5Q6!B98)/K98,"")</f>
        <v>1.4097674418604651</v>
      </c>
      <c r="M98" s="32"/>
      <c r="N98" t="str">
        <f t="shared" si="17"/>
        <v>91</v>
      </c>
      <c r="O98" t="str">
        <f>'Q4'!L100</f>
        <v/>
      </c>
      <c r="P98" s="30" t="str">
        <f>IF(O98="T",_xlfn.MINIFS(AdminTable[Admin Date],AdminTable[ID],Q5Q6!N98,AdminTable[Med],$B$2),"")</f>
        <v/>
      </c>
      <c r="Q98" s="30" t="str">
        <f>IF(O98="T",_xlfn.MINIFS(AdminTable[Admin Date],AdminTable[ID],Q5Q6!N98,AdminTable[Med],$B$1),"")</f>
        <v/>
      </c>
      <c r="R98" s="30" t="str">
        <f>IF(O98="T",_xlfn.MAXIFS(AdminTable[Admin Date],AdminTable[ID],Q5Q6!N98,AdminTable[Med],$B$1),"")</f>
        <v/>
      </c>
      <c r="S98" t="str">
        <f t="shared" si="18"/>
        <v/>
      </c>
      <c r="T98" s="32" t="str">
        <f t="shared" si="19"/>
        <v/>
      </c>
      <c r="U98" s="32" t="str">
        <f t="shared" si="20"/>
        <v/>
      </c>
      <c r="V98" s="32" t="str">
        <f>IFERROR(SUMIFS(AdminTable[Units],AdminTable[Med],Q5Q6!$B$2,AdminTable[ID],Q5Q6!N98)/U98,"")</f>
        <v/>
      </c>
      <c r="W98" s="32" t="str">
        <f t="shared" si="21"/>
        <v/>
      </c>
      <c r="X98" s="32" t="str">
        <f>IFERROR(SUMIFS(AdminTable[Units],AdminTable[Med],Q5Q6!$B$1,AdminTable[ID],Q5Q6!N98)/W98,"")</f>
        <v/>
      </c>
      <c r="Y98" s="32"/>
      <c r="Z98" t="str">
        <f t="shared" si="22"/>
        <v>91</v>
      </c>
      <c r="AA98" t="str">
        <f>'Q4'!M100</f>
        <v/>
      </c>
      <c r="AB98" t="str">
        <f>IF(AA98="T",_xlfn.MINIFS(AdminTable[Admin Date],AdminTable[ID],Q5Q6!Z98,AdminTable[Med],$B$2),"")</f>
        <v/>
      </c>
      <c r="AC98" t="str">
        <f>IF(AA98="T",_xlfn.MINIFS(AdminTable[Admin Date],AdminTable[ID],Q5Q6!Z98,AdminTable[Med],$B$1),"")</f>
        <v/>
      </c>
      <c r="AE98" t="str">
        <f t="shared" si="23"/>
        <v/>
      </c>
      <c r="AF98" s="32" t="str">
        <f t="shared" si="24"/>
        <v/>
      </c>
      <c r="AG98" s="32" t="str">
        <f t="shared" si="25"/>
        <v/>
      </c>
      <c r="AH98" s="32" t="str">
        <f>IFERROR(SUMIFS(AdminTable[Units],AdminTable[Med],Q5Q6!$B$2,AdminTable[ID],Q5Q6!Z98)/AG98,"")</f>
        <v/>
      </c>
    </row>
    <row r="99" spans="2:36" x14ac:dyDescent="0.25">
      <c r="B99" t="str">
        <f>'Q4'!J101</f>
        <v>92</v>
      </c>
      <c r="C99" t="str">
        <f>'Q4'!K101</f>
        <v>T</v>
      </c>
      <c r="D99" s="30">
        <f>IF(C99="T",_xlfn.MINIFS(AdminTable[Admin Date],AdminTable[ID],Q5Q6!B99,AdminTable[Med],$B$2),"")</f>
        <v>41092</v>
      </c>
      <c r="E99" s="30">
        <f>IF(C99="T",_xlfn.MINIFS(AdminTable[Admin Date],AdminTable[ID],Q5Q6!B99,AdminTable[Med],$B$1),"")</f>
        <v>41164</v>
      </c>
      <c r="F99" s="30">
        <f>IF(C99="T",_xlfn.MAXIFS(AdminTable[Admin Date],AdminTable[ID],Q5Q6!B99,AdminTable[Med],$B$1),"")</f>
        <v>41227</v>
      </c>
      <c r="G99">
        <f t="shared" si="13"/>
        <v>72</v>
      </c>
      <c r="H99" s="32">
        <f t="shared" si="14"/>
        <v>10.285714285714286</v>
      </c>
      <c r="I99" s="32">
        <f t="shared" si="15"/>
        <v>2.3754536456614979</v>
      </c>
      <c r="J99" s="32">
        <f>IFERROR(SUMIFS(AdminTable[Units],AdminTable[Med],Q5Q6!$B$2,AdminTable[ID],Q5Q6!B99)/I99,"")</f>
        <v>8461.5416666666661</v>
      </c>
      <c r="K99" s="32">
        <f t="shared" si="16"/>
        <v>2.0785219399538106</v>
      </c>
      <c r="L99" s="32">
        <f>IFERROR(SUMIFS(AdminTable[Units],AdminTable[Med],Q5Q6!$B$1,AdminTable[ID],Q5Q6!B99)/K99,"")</f>
        <v>3.8488888888888888</v>
      </c>
      <c r="M99" s="32"/>
      <c r="N99" t="str">
        <f t="shared" si="17"/>
        <v>92</v>
      </c>
      <c r="O99" t="str">
        <f>'Q4'!L101</f>
        <v/>
      </c>
      <c r="P99" s="30" t="str">
        <f>IF(O99="T",_xlfn.MINIFS(AdminTable[Admin Date],AdminTable[ID],Q5Q6!N99,AdminTable[Med],$B$2),"")</f>
        <v/>
      </c>
      <c r="Q99" s="30" t="str">
        <f>IF(O99="T",_xlfn.MINIFS(AdminTable[Admin Date],AdminTable[ID],Q5Q6!N99,AdminTable[Med],$B$1),"")</f>
        <v/>
      </c>
      <c r="R99" s="30" t="str">
        <f>IF(O99="T",_xlfn.MAXIFS(AdminTable[Admin Date],AdminTable[ID],Q5Q6!N99,AdminTable[Med],$B$1),"")</f>
        <v/>
      </c>
      <c r="S99" t="str">
        <f t="shared" si="18"/>
        <v/>
      </c>
      <c r="T99" s="32" t="str">
        <f t="shared" si="19"/>
        <v/>
      </c>
      <c r="U99" s="32" t="str">
        <f t="shared" si="20"/>
        <v/>
      </c>
      <c r="V99" s="32" t="str">
        <f>IFERROR(SUMIFS(AdminTable[Units],AdminTable[Med],Q5Q6!$B$2,AdminTable[ID],Q5Q6!N99)/U99,"")</f>
        <v/>
      </c>
      <c r="W99" s="32" t="str">
        <f t="shared" si="21"/>
        <v/>
      </c>
      <c r="X99" s="32" t="str">
        <f>IFERROR(SUMIFS(AdminTable[Units],AdminTable[Med],Q5Q6!$B$1,AdminTable[ID],Q5Q6!N99)/W99,"")</f>
        <v/>
      </c>
      <c r="Y99" s="32"/>
      <c r="Z99" t="str">
        <f t="shared" si="22"/>
        <v>92</v>
      </c>
      <c r="AA99" t="str">
        <f>'Q4'!M101</f>
        <v/>
      </c>
      <c r="AB99" t="str">
        <f>IF(AA99="T",_xlfn.MINIFS(AdminTable[Admin Date],AdminTable[ID],Q5Q6!Z99,AdminTable[Med],$B$2),"")</f>
        <v/>
      </c>
      <c r="AC99" t="str">
        <f>IF(AA99="T",_xlfn.MINIFS(AdminTable[Admin Date],AdminTable[ID],Q5Q6!Z99,AdminTable[Med],$B$1),"")</f>
        <v/>
      </c>
      <c r="AE99" t="str">
        <f t="shared" si="23"/>
        <v/>
      </c>
      <c r="AF99" s="32" t="str">
        <f t="shared" si="24"/>
        <v/>
      </c>
      <c r="AG99" s="32" t="str">
        <f t="shared" si="25"/>
        <v/>
      </c>
      <c r="AH99" s="32" t="str">
        <f>IFERROR(SUMIFS(AdminTable[Units],AdminTable[Med],Q5Q6!$B$2,AdminTable[ID],Q5Q6!Z99)/AG99,"")</f>
        <v/>
      </c>
    </row>
    <row r="100" spans="2:36" x14ac:dyDescent="0.25">
      <c r="B100" t="str">
        <f>'Q4'!J102</f>
        <v>94</v>
      </c>
      <c r="C100" t="str">
        <f>'Q4'!K102</f>
        <v>T</v>
      </c>
      <c r="D100" s="30">
        <f>IF(C100="T",_xlfn.MINIFS(AdminTable[Admin Date],AdminTable[ID],Q5Q6!B100,AdminTable[Med],$B$2),"")</f>
        <v>41092</v>
      </c>
      <c r="E100" s="30">
        <f>IF(C100="T",_xlfn.MINIFS(AdminTable[Admin Date],AdminTable[ID],Q5Q6!B100,AdminTable[Med],$B$1),"")</f>
        <v>41164</v>
      </c>
      <c r="F100" s="30">
        <f>IF(C100="T",_xlfn.MAXIFS(AdminTable[Admin Date],AdminTable[ID],Q5Q6!B100,AdminTable[Med],$B$1),"")</f>
        <v>41227</v>
      </c>
      <c r="G100">
        <f t="shared" si="13"/>
        <v>72</v>
      </c>
      <c r="H100" s="32">
        <f t="shared" si="14"/>
        <v>10.285714285714286</v>
      </c>
      <c r="I100" s="32">
        <f t="shared" si="15"/>
        <v>2.3754536456614979</v>
      </c>
      <c r="J100" s="32">
        <f>IFERROR(SUMIFS(AdminTable[Units],AdminTable[Med],Q5Q6!$B$2,AdminTable[ID],Q5Q6!B100)/I100,"")</f>
        <v>66682</v>
      </c>
      <c r="K100" s="32">
        <f t="shared" si="16"/>
        <v>2.0785219399538106</v>
      </c>
      <c r="L100" s="32">
        <f>IFERROR(SUMIFS(AdminTable[Units],AdminTable[Med],Q5Q6!$B$1,AdminTable[ID],Q5Q6!B100)/K100,"")</f>
        <v>5.2922222222222226</v>
      </c>
      <c r="M100" s="32"/>
      <c r="N100" t="str">
        <f t="shared" si="17"/>
        <v>94</v>
      </c>
      <c r="O100" t="str">
        <f>'Q4'!L102</f>
        <v/>
      </c>
      <c r="P100" s="30" t="str">
        <f>IF(O100="T",_xlfn.MINIFS(AdminTable[Admin Date],AdminTable[ID],Q5Q6!N100,AdminTable[Med],$B$2),"")</f>
        <v/>
      </c>
      <c r="Q100" s="30" t="str">
        <f>IF(O100="T",_xlfn.MINIFS(AdminTable[Admin Date],AdminTable[ID],Q5Q6!N100,AdminTable[Med],$B$1),"")</f>
        <v/>
      </c>
      <c r="R100" s="30" t="str">
        <f>IF(O100="T",_xlfn.MAXIFS(AdminTable[Admin Date],AdminTable[ID],Q5Q6!N100,AdminTable[Med],$B$1),"")</f>
        <v/>
      </c>
      <c r="S100" t="str">
        <f t="shared" si="18"/>
        <v/>
      </c>
      <c r="T100" s="32" t="str">
        <f t="shared" si="19"/>
        <v/>
      </c>
      <c r="U100" s="32" t="str">
        <f t="shared" si="20"/>
        <v/>
      </c>
      <c r="V100" s="32" t="str">
        <f>IFERROR(SUMIFS(AdminTable[Units],AdminTable[Med],Q5Q6!$B$2,AdminTable[ID],Q5Q6!N100)/U100,"")</f>
        <v/>
      </c>
      <c r="W100" s="32" t="str">
        <f t="shared" si="21"/>
        <v/>
      </c>
      <c r="X100" s="32" t="str">
        <f>IFERROR(SUMIFS(AdminTable[Units],AdminTable[Med],Q5Q6!$B$1,AdminTable[ID],Q5Q6!N100)/W100,"")</f>
        <v/>
      </c>
      <c r="Y100" s="32"/>
      <c r="Z100" t="str">
        <f t="shared" si="22"/>
        <v>94</v>
      </c>
      <c r="AA100" t="str">
        <f>'Q4'!M102</f>
        <v/>
      </c>
      <c r="AB100" t="str">
        <f>IF(AA100="T",_xlfn.MINIFS(AdminTable[Admin Date],AdminTable[ID],Q5Q6!Z100,AdminTable[Med],$B$2),"")</f>
        <v/>
      </c>
      <c r="AC100" t="str">
        <f>IF(AA100="T",_xlfn.MINIFS(AdminTable[Admin Date],AdminTable[ID],Q5Q6!Z100,AdminTable[Med],$B$1),"")</f>
        <v/>
      </c>
      <c r="AE100" t="str">
        <f t="shared" si="23"/>
        <v/>
      </c>
      <c r="AF100" s="32" t="str">
        <f t="shared" si="24"/>
        <v/>
      </c>
      <c r="AG100" s="32" t="str">
        <f t="shared" si="25"/>
        <v/>
      </c>
      <c r="AH100" s="32" t="str">
        <f>IFERROR(SUMIFS(AdminTable[Units],AdminTable[Med],Q5Q6!$B$2,AdminTable[ID],Q5Q6!Z100)/AG100,"")</f>
        <v/>
      </c>
    </row>
    <row r="101" spans="2:36" x14ac:dyDescent="0.25">
      <c r="B101" t="str">
        <f>'Q4'!J103</f>
        <v>96</v>
      </c>
      <c r="C101" t="str">
        <f>'Q4'!K103</f>
        <v>T</v>
      </c>
      <c r="D101" s="30">
        <f>IF(C101="T",_xlfn.MINIFS(AdminTable[Admin Date],AdminTable[ID],Q5Q6!B101,AdminTable[Med],$B$2),"")</f>
        <v>41097</v>
      </c>
      <c r="E101" s="30">
        <f>IF(C101="T",_xlfn.MINIFS(AdminTable[Admin Date],AdminTable[ID],Q5Q6!B101,AdminTable[Med],$B$1),"")</f>
        <v>41165</v>
      </c>
      <c r="F101" s="30">
        <f>IF(C101="T",_xlfn.MAXIFS(AdminTable[Admin Date],AdminTable[ID],Q5Q6!B101,AdminTable[Med],$B$1),"")</f>
        <v>41228</v>
      </c>
      <c r="G101">
        <f t="shared" si="13"/>
        <v>68</v>
      </c>
      <c r="H101" s="32">
        <f t="shared" si="14"/>
        <v>9.7142857142857135</v>
      </c>
      <c r="I101" s="32">
        <f t="shared" si="15"/>
        <v>2.2434839986803032</v>
      </c>
      <c r="J101" s="32">
        <f>IFERROR(SUMIFS(AdminTable[Units],AdminTable[Med],Q5Q6!$B$2,AdminTable[ID],Q5Q6!B101)/I101,"")</f>
        <v>16447.632352941178</v>
      </c>
      <c r="K101" s="32">
        <f t="shared" si="16"/>
        <v>2.0785219399538106</v>
      </c>
      <c r="L101" s="32">
        <f>IFERROR(SUMIFS(AdminTable[Units],AdminTable[Med],Q5Q6!$B$1,AdminTable[ID],Q5Q6!B101)/K101,"")</f>
        <v>2.8866666666666667</v>
      </c>
      <c r="M101" s="32"/>
      <c r="N101" t="str">
        <f t="shared" si="17"/>
        <v>96</v>
      </c>
      <c r="O101" t="str">
        <f>'Q4'!L103</f>
        <v/>
      </c>
      <c r="P101" s="30" t="str">
        <f>IF(O101="T",_xlfn.MINIFS(AdminTable[Admin Date],AdminTable[ID],Q5Q6!N101,AdminTable[Med],$B$2),"")</f>
        <v/>
      </c>
      <c r="Q101" s="30" t="str">
        <f>IF(O101="T",_xlfn.MINIFS(AdminTable[Admin Date],AdminTable[ID],Q5Q6!N101,AdminTable[Med],$B$1),"")</f>
        <v/>
      </c>
      <c r="R101" s="30" t="str">
        <f>IF(O101="T",_xlfn.MAXIFS(AdminTable[Admin Date],AdminTable[ID],Q5Q6!N101,AdminTable[Med],$B$1),"")</f>
        <v/>
      </c>
      <c r="S101" t="str">
        <f t="shared" si="18"/>
        <v/>
      </c>
      <c r="T101" s="32" t="str">
        <f t="shared" si="19"/>
        <v/>
      </c>
      <c r="U101" s="32" t="str">
        <f t="shared" si="20"/>
        <v/>
      </c>
      <c r="V101" s="32" t="str">
        <f>IFERROR(SUMIFS(AdminTable[Units],AdminTable[Med],Q5Q6!$B$2,AdminTable[ID],Q5Q6!N101)/U101,"")</f>
        <v/>
      </c>
      <c r="W101" s="32" t="str">
        <f t="shared" si="21"/>
        <v/>
      </c>
      <c r="X101" s="32" t="str">
        <f>IFERROR(SUMIFS(AdminTable[Units],AdminTable[Med],Q5Q6!$B$1,AdminTable[ID],Q5Q6!N101)/W101,"")</f>
        <v/>
      </c>
      <c r="Y101" s="32"/>
      <c r="Z101" t="str">
        <f t="shared" si="22"/>
        <v>96</v>
      </c>
      <c r="AA101" t="str">
        <f>'Q4'!M103</f>
        <v/>
      </c>
      <c r="AB101" t="str">
        <f>IF(AA101="T",_xlfn.MINIFS(AdminTable[Admin Date],AdminTable[ID],Q5Q6!Z101,AdminTable[Med],$B$2),"")</f>
        <v/>
      </c>
      <c r="AC101" t="str">
        <f>IF(AA101="T",_xlfn.MINIFS(AdminTable[Admin Date],AdminTable[ID],Q5Q6!Z101,AdminTable[Med],$B$1),"")</f>
        <v/>
      </c>
      <c r="AE101" t="str">
        <f t="shared" si="23"/>
        <v/>
      </c>
      <c r="AF101" s="32" t="str">
        <f t="shared" si="24"/>
        <v/>
      </c>
      <c r="AG101" s="32" t="str">
        <f t="shared" si="25"/>
        <v/>
      </c>
      <c r="AH101" s="32" t="str">
        <f>IFERROR(SUMIFS(AdminTable[Units],AdminTable[Med],Q5Q6!$B$2,AdminTable[ID],Q5Q6!Z101)/AG101,"")</f>
        <v/>
      </c>
    </row>
    <row r="102" spans="2:36" x14ac:dyDescent="0.25">
      <c r="B102" t="str">
        <f>'Q4'!J104</f>
        <v>97</v>
      </c>
      <c r="C102" t="str">
        <f>'Q4'!K104</f>
        <v>T</v>
      </c>
      <c r="D102" s="30">
        <f>IF(C102="T",_xlfn.MINIFS(AdminTable[Admin Date],AdminTable[ID],Q5Q6!B102,AdminTable[Med],$B$2),"")</f>
        <v>41124</v>
      </c>
      <c r="E102" s="30">
        <f>IF(C102="T",_xlfn.MINIFS(AdminTable[Admin Date],AdminTable[ID],Q5Q6!B102,AdminTable[Med],$B$1),"")</f>
        <v>41164</v>
      </c>
      <c r="F102" s="30">
        <f>IF(C102="T",_xlfn.MAXIFS(AdminTable[Admin Date],AdminTable[ID],Q5Q6!B102,AdminTable[Med],$B$1),"")</f>
        <v>41192</v>
      </c>
      <c r="G102">
        <f t="shared" si="13"/>
        <v>40</v>
      </c>
      <c r="H102" s="32">
        <f t="shared" si="14"/>
        <v>5.7142857142857144</v>
      </c>
      <c r="I102" s="32">
        <f t="shared" si="15"/>
        <v>1.3196964698119433</v>
      </c>
      <c r="J102" s="32">
        <f>IFERROR(SUMIFS(AdminTable[Units],AdminTable[Med],Q5Q6!$B$2,AdminTable[ID],Q5Q6!B102)/I102,"")</f>
        <v>5455.7999999999993</v>
      </c>
      <c r="K102" s="32">
        <f t="shared" si="16"/>
        <v>0.92378752886836024</v>
      </c>
      <c r="L102" s="32">
        <f>IFERROR(SUMIFS(AdminTable[Units],AdminTable[Med],Q5Q6!$B$1,AdminTable[ID],Q5Q6!B102)/K102,"")</f>
        <v>6.4950000000000001</v>
      </c>
      <c r="M102" s="32"/>
      <c r="N102" t="str">
        <f t="shared" si="17"/>
        <v>97</v>
      </c>
      <c r="O102" t="str">
        <f>'Q4'!L104</f>
        <v/>
      </c>
      <c r="P102" s="30" t="str">
        <f>IF(O102="T",_xlfn.MINIFS(AdminTable[Admin Date],AdminTable[ID],Q5Q6!N102,AdminTable[Med],$B$2),"")</f>
        <v/>
      </c>
      <c r="Q102" s="30" t="str">
        <f>IF(O102="T",_xlfn.MINIFS(AdminTable[Admin Date],AdminTable[ID],Q5Q6!N102,AdminTable[Med],$B$1),"")</f>
        <v/>
      </c>
      <c r="R102" s="30" t="str">
        <f>IF(O102="T",_xlfn.MAXIFS(AdminTable[Admin Date],AdminTable[ID],Q5Q6!N102,AdminTable[Med],$B$1),"")</f>
        <v/>
      </c>
      <c r="S102" t="str">
        <f t="shared" si="18"/>
        <v/>
      </c>
      <c r="T102" s="32" t="str">
        <f t="shared" si="19"/>
        <v/>
      </c>
      <c r="U102" s="32" t="str">
        <f t="shared" si="20"/>
        <v/>
      </c>
      <c r="V102" s="32" t="str">
        <f>IFERROR(SUMIFS(AdminTable[Units],AdminTable[Med],Q5Q6!$B$2,AdminTable[ID],Q5Q6!N102)/U102,"")</f>
        <v/>
      </c>
      <c r="W102" s="32" t="str">
        <f t="shared" si="21"/>
        <v/>
      </c>
      <c r="X102" s="32" t="str">
        <f>IFERROR(SUMIFS(AdminTable[Units],AdminTable[Med],Q5Q6!$B$1,AdminTable[ID],Q5Q6!N102)/W102,"")</f>
        <v/>
      </c>
      <c r="Y102" s="32"/>
      <c r="Z102" t="str">
        <f t="shared" si="22"/>
        <v>97</v>
      </c>
      <c r="AA102" t="str">
        <f>'Q4'!M104</f>
        <v/>
      </c>
      <c r="AB102" t="str">
        <f>IF(AA102="T",_xlfn.MINIFS(AdminTable[Admin Date],AdminTable[ID],Q5Q6!Z102,AdminTable[Med],$B$2),"")</f>
        <v/>
      </c>
      <c r="AC102" t="str">
        <f>IF(AA102="T",_xlfn.MINIFS(AdminTable[Admin Date],AdminTable[ID],Q5Q6!Z102,AdminTable[Med],$B$1),"")</f>
        <v/>
      </c>
      <c r="AE102" t="str">
        <f t="shared" si="23"/>
        <v/>
      </c>
      <c r="AF102" s="32" t="str">
        <f t="shared" si="24"/>
        <v/>
      </c>
      <c r="AG102" s="32" t="str">
        <f t="shared" si="25"/>
        <v/>
      </c>
      <c r="AH102" s="32" t="str">
        <f>IFERROR(SUMIFS(AdminTable[Units],AdminTable[Med],Q5Q6!$B$2,AdminTable[ID],Q5Q6!Z102)/AG102,"")</f>
        <v/>
      </c>
    </row>
    <row r="103" spans="2:36" x14ac:dyDescent="0.25">
      <c r="B103" t="str">
        <f>'Q4'!J105</f>
        <v>98</v>
      </c>
      <c r="C103" t="str">
        <f>'Q4'!K105</f>
        <v>T</v>
      </c>
      <c r="D103" s="30">
        <f>IF(C103="T",_xlfn.MINIFS(AdminTable[Admin Date],AdminTable[ID],Q5Q6!B103,AdminTable[Med],$B$2),"")</f>
        <v>41095</v>
      </c>
      <c r="E103" s="30">
        <f>IF(C103="T",_xlfn.MINIFS(AdminTable[Admin Date],AdminTable[ID],Q5Q6!B103,AdminTable[Med],$B$1),"")</f>
        <v>41179</v>
      </c>
      <c r="F103" s="30">
        <f>IF(C103="T",_xlfn.MAXIFS(AdminTable[Admin Date],AdminTable[ID],Q5Q6!B103,AdminTable[Med],$B$1),"")</f>
        <v>41228</v>
      </c>
      <c r="G103">
        <f t="shared" si="13"/>
        <v>84</v>
      </c>
      <c r="H103" s="32">
        <f t="shared" si="14"/>
        <v>12</v>
      </c>
      <c r="I103" s="32">
        <f t="shared" si="15"/>
        <v>2.7713625866050808</v>
      </c>
      <c r="J103" s="32">
        <f>IFERROR(SUMIFS(AdminTable[Units],AdminTable[Med],Q5Q6!$B$2,AdminTable[ID],Q5Q6!B103)/I103,"")</f>
        <v>163096.66666666666</v>
      </c>
      <c r="K103" s="32">
        <f t="shared" si="16"/>
        <v>1.6166281755196306</v>
      </c>
      <c r="L103" s="32">
        <f>IFERROR(SUMIFS(AdminTable[Units],AdminTable[Med],Q5Q6!$B$1,AdminTable[ID],Q5Q6!B103)/K103,"")</f>
        <v>6.8042857142857143</v>
      </c>
      <c r="M103" s="32"/>
      <c r="N103" t="str">
        <f t="shared" si="17"/>
        <v>98</v>
      </c>
      <c r="O103" t="str">
        <f>'Q4'!L105</f>
        <v/>
      </c>
      <c r="P103" s="30" t="str">
        <f>IF(O103="T",_xlfn.MINIFS(AdminTable[Admin Date],AdminTable[ID],Q5Q6!N103,AdminTable[Med],$B$2),"")</f>
        <v/>
      </c>
      <c r="Q103" s="30" t="str">
        <f>IF(O103="T",_xlfn.MINIFS(AdminTable[Admin Date],AdminTable[ID],Q5Q6!N103,AdminTable[Med],$B$1),"")</f>
        <v/>
      </c>
      <c r="R103" s="30" t="str">
        <f>IF(O103="T",_xlfn.MAXIFS(AdminTable[Admin Date],AdminTable[ID],Q5Q6!N103,AdminTable[Med],$B$1),"")</f>
        <v/>
      </c>
      <c r="S103" t="str">
        <f t="shared" si="18"/>
        <v/>
      </c>
      <c r="T103" s="32" t="str">
        <f t="shared" si="19"/>
        <v/>
      </c>
      <c r="U103" s="32" t="str">
        <f t="shared" si="20"/>
        <v/>
      </c>
      <c r="V103" s="32" t="str">
        <f>IFERROR(SUMIFS(AdminTable[Units],AdminTable[Med],Q5Q6!$B$2,AdminTable[ID],Q5Q6!N103)/U103,"")</f>
        <v/>
      </c>
      <c r="W103" s="32" t="str">
        <f t="shared" si="21"/>
        <v/>
      </c>
      <c r="X103" s="32" t="str">
        <f>IFERROR(SUMIFS(AdminTable[Units],AdminTable[Med],Q5Q6!$B$1,AdminTable[ID],Q5Q6!N103)/W103,"")</f>
        <v/>
      </c>
      <c r="Y103" s="32"/>
      <c r="Z103" t="str">
        <f t="shared" si="22"/>
        <v>98</v>
      </c>
      <c r="AA103" t="str">
        <f>'Q4'!M105</f>
        <v/>
      </c>
      <c r="AB103" t="str">
        <f>IF(AA103="T",_xlfn.MINIFS(AdminTable[Admin Date],AdminTable[ID],Q5Q6!Z103,AdminTable[Med],$B$2),"")</f>
        <v/>
      </c>
      <c r="AC103" t="str">
        <f>IF(AA103="T",_xlfn.MINIFS(AdminTable[Admin Date],AdminTable[ID],Q5Q6!Z103,AdminTable[Med],$B$1),"")</f>
        <v/>
      </c>
      <c r="AE103" t="str">
        <f t="shared" si="23"/>
        <v/>
      </c>
      <c r="AF103" s="32" t="str">
        <f t="shared" si="24"/>
        <v/>
      </c>
      <c r="AG103" s="32" t="str">
        <f t="shared" si="25"/>
        <v/>
      </c>
      <c r="AH103" s="32" t="str">
        <f>IFERROR(SUMIFS(AdminTable[Units],AdminTable[Med],Q5Q6!$B$2,AdminTable[ID],Q5Q6!Z103)/AG103,"")</f>
        <v/>
      </c>
    </row>
    <row r="104" spans="2:36" x14ac:dyDescent="0.25">
      <c r="B104" t="str">
        <f>'Q4'!J106</f>
        <v>99</v>
      </c>
      <c r="C104" t="str">
        <f>'Q4'!K106</f>
        <v>T</v>
      </c>
      <c r="D104" s="30">
        <f>IF(C104="T",_xlfn.MINIFS(AdminTable[Admin Date],AdminTable[ID],Q5Q6!B104,AdminTable[Med],$B$2),"")</f>
        <v>41092</v>
      </c>
      <c r="E104" s="30">
        <f>IF(C104="T",_xlfn.MINIFS(AdminTable[Admin Date],AdminTable[ID],Q5Q6!B104,AdminTable[Med],$B$1),"")</f>
        <v>41164</v>
      </c>
      <c r="F104" s="30">
        <f>IF(C104="T",_xlfn.MAXIFS(AdminTable[Admin Date],AdminTable[ID],Q5Q6!B104,AdminTable[Med],$B$1),"")</f>
        <v>41192</v>
      </c>
      <c r="G104">
        <f t="shared" si="13"/>
        <v>72</v>
      </c>
      <c r="H104" s="32">
        <f t="shared" si="14"/>
        <v>10.285714285714286</v>
      </c>
      <c r="I104" s="32">
        <f t="shared" si="15"/>
        <v>2.3754536456614979</v>
      </c>
      <c r="J104" s="32">
        <f>IFERROR(SUMIFS(AdminTable[Units],AdminTable[Med],Q5Q6!$B$2,AdminTable[ID],Q5Q6!B104)/I104,"")</f>
        <v>41128.986111111109</v>
      </c>
      <c r="K104" s="32">
        <f t="shared" si="16"/>
        <v>0.92378752886836024</v>
      </c>
      <c r="L104" s="32">
        <f>IFERROR(SUMIFS(AdminTable[Units],AdminTable[Med],Q5Q6!$B$1,AdminTable[ID],Q5Q6!B104)/K104,"")</f>
        <v>12.99</v>
      </c>
      <c r="M104" s="32"/>
      <c r="N104" t="str">
        <f t="shared" si="17"/>
        <v>99</v>
      </c>
      <c r="O104" t="str">
        <f>'Q4'!L106</f>
        <v/>
      </c>
      <c r="P104" s="30" t="str">
        <f>IF(O104="T",_xlfn.MINIFS(AdminTable[Admin Date],AdminTable[ID],Q5Q6!N104,AdminTable[Med],$B$2),"")</f>
        <v/>
      </c>
      <c r="Q104" s="30" t="str">
        <f>IF(O104="T",_xlfn.MINIFS(AdminTable[Admin Date],AdminTable[ID],Q5Q6!N104,AdminTable[Med],$B$1),"")</f>
        <v/>
      </c>
      <c r="R104" s="30" t="str">
        <f>IF(O104="T",_xlfn.MAXIFS(AdminTable[Admin Date],AdminTable[ID],Q5Q6!N104,AdminTable[Med],$B$1),"")</f>
        <v/>
      </c>
      <c r="S104" t="str">
        <f t="shared" si="18"/>
        <v/>
      </c>
      <c r="T104" s="32" t="str">
        <f t="shared" si="19"/>
        <v/>
      </c>
      <c r="U104" s="32" t="str">
        <f t="shared" si="20"/>
        <v/>
      </c>
      <c r="V104" s="32" t="str">
        <f>IFERROR(SUMIFS(AdminTable[Units],AdminTable[Med],Q5Q6!$B$2,AdminTable[ID],Q5Q6!N104)/U104,"")</f>
        <v/>
      </c>
      <c r="W104" s="32" t="str">
        <f t="shared" si="21"/>
        <v/>
      </c>
      <c r="X104" s="32" t="str">
        <f>IFERROR(SUMIFS(AdminTable[Units],AdminTable[Med],Q5Q6!$B$1,AdminTable[ID],Q5Q6!N104)/W104,"")</f>
        <v/>
      </c>
      <c r="Y104" s="32"/>
      <c r="Z104" t="str">
        <f t="shared" si="22"/>
        <v>99</v>
      </c>
      <c r="AA104" t="str">
        <f>'Q4'!M106</f>
        <v/>
      </c>
      <c r="AB104" t="str">
        <f>IF(AA104="T",_xlfn.MINIFS(AdminTable[Admin Date],AdminTable[ID],Q5Q6!Z104,AdminTable[Med],$B$2),"")</f>
        <v/>
      </c>
      <c r="AC104" t="str">
        <f>IF(AA104="T",_xlfn.MINIFS(AdminTable[Admin Date],AdminTable[ID],Q5Q6!Z104,AdminTable[Med],$B$1),"")</f>
        <v/>
      </c>
      <c r="AE104" t="str">
        <f t="shared" si="23"/>
        <v/>
      </c>
      <c r="AF104" s="32" t="str">
        <f t="shared" si="24"/>
        <v/>
      </c>
      <c r="AG104" s="32" t="str">
        <f t="shared" si="25"/>
        <v/>
      </c>
      <c r="AH104" s="32" t="str">
        <f>IFERROR(SUMIFS(AdminTable[Units],AdminTable[Med],Q5Q6!$B$2,AdminTable[ID],Q5Q6!Z104)/AG104,"")</f>
        <v/>
      </c>
    </row>
    <row r="106" spans="2:36" x14ac:dyDescent="0.25">
      <c r="B106">
        <f>'Q4'!J108</f>
        <v>0</v>
      </c>
      <c r="C106">
        <f>'Q4'!K108</f>
        <v>62</v>
      </c>
      <c r="H106" s="34">
        <f ca="1">AVERAGE(H4:H104)</f>
        <v>9.3255269320843084</v>
      </c>
      <c r="I106" s="34">
        <f ca="1">AVERAGE(I4:I104)</f>
        <v>2.1537013699963752</v>
      </c>
      <c r="J106" s="34">
        <f ca="1">AVERAGE(J4:J104)</f>
        <v>49728.172376854985</v>
      </c>
      <c r="K106" s="34"/>
      <c r="L106" s="34">
        <f>AVERAGE(L4:L104)</f>
        <v>9.8023621674842474</v>
      </c>
      <c r="O106">
        <f>'Q4'!L108</f>
        <v>5</v>
      </c>
      <c r="T106" s="34">
        <f>AVERAGE(T4:T104)</f>
        <v>15.085714285714285</v>
      </c>
      <c r="U106" s="34">
        <f>AVERAGE(U4:U104)</f>
        <v>3.4839986803035301</v>
      </c>
      <c r="V106" s="34">
        <f>AVERAGE(V4:V104)</f>
        <v>22309.742689655173</v>
      </c>
      <c r="W106" s="34"/>
      <c r="X106" s="34">
        <f>AVERAGE(X4:X104)</f>
        <v>9.0345070175438593</v>
      </c>
      <c r="AA106">
        <f>'Q4'!M108</f>
        <v>0</v>
      </c>
      <c r="AF106" s="34">
        <v>0</v>
      </c>
      <c r="AG106" s="34">
        <v>0</v>
      </c>
      <c r="AH106" s="34">
        <v>0</v>
      </c>
      <c r="AI106" s="34">
        <v>0</v>
      </c>
      <c r="AJ106" s="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177C-2B32-420E-BD08-19797F3427DB}">
  <dimension ref="A3:U110"/>
  <sheetViews>
    <sheetView zoomScale="85" zoomScaleNormal="85" workbookViewId="0">
      <selection activeCell="M108" sqref="M108"/>
    </sheetView>
  </sheetViews>
  <sheetFormatPr defaultRowHeight="12.5" x14ac:dyDescent="0.25"/>
  <cols>
    <col min="7" max="7" width="10.453125" customWidth="1"/>
  </cols>
  <sheetData>
    <row r="3" spans="1:21" x14ac:dyDescent="0.25">
      <c r="A3" s="8" t="s">
        <v>97</v>
      </c>
      <c r="B3" s="8" t="s">
        <v>98</v>
      </c>
    </row>
    <row r="4" spans="1:21" x14ac:dyDescent="0.25">
      <c r="B4" t="s">
        <v>92</v>
      </c>
      <c r="D4" t="s">
        <v>93</v>
      </c>
      <c r="E4" t="s">
        <v>94</v>
      </c>
      <c r="G4" t="s">
        <v>89</v>
      </c>
      <c r="K4" s="11" t="s">
        <v>173</v>
      </c>
      <c r="N4" s="11" t="s">
        <v>92</v>
      </c>
      <c r="O4" s="11" t="s">
        <v>92</v>
      </c>
      <c r="P4" s="11" t="s">
        <v>92</v>
      </c>
      <c r="Q4" s="11" t="s">
        <v>92</v>
      </c>
      <c r="R4" s="11" t="s">
        <v>93</v>
      </c>
      <c r="S4" s="11" t="s">
        <v>93</v>
      </c>
      <c r="T4" s="11" t="s">
        <v>93</v>
      </c>
      <c r="U4" s="11" t="s">
        <v>93</v>
      </c>
    </row>
    <row r="5" spans="1:21" x14ac:dyDescent="0.25">
      <c r="A5" s="8" t="s">
        <v>87</v>
      </c>
      <c r="B5" s="8" t="s">
        <v>82</v>
      </c>
      <c r="C5" s="8" t="s">
        <v>83</v>
      </c>
      <c r="D5" s="8" t="s">
        <v>83</v>
      </c>
      <c r="E5" s="8" t="s">
        <v>82</v>
      </c>
      <c r="F5" s="8" t="s">
        <v>83</v>
      </c>
      <c r="G5" s="8"/>
      <c r="H5" s="8"/>
      <c r="I5" s="8"/>
      <c r="J5" s="8"/>
      <c r="K5" s="36" t="s">
        <v>174</v>
      </c>
      <c r="L5" s="36" t="s">
        <v>175</v>
      </c>
      <c r="M5" s="36" t="s">
        <v>176</v>
      </c>
      <c r="N5" s="11" t="s">
        <v>203</v>
      </c>
      <c r="O5" s="11" t="s">
        <v>204</v>
      </c>
      <c r="P5" s="11" t="s">
        <v>205</v>
      </c>
      <c r="Q5" s="11" t="s">
        <v>210</v>
      </c>
      <c r="R5" s="11" t="s">
        <v>203</v>
      </c>
      <c r="S5" s="11" t="s">
        <v>204</v>
      </c>
      <c r="T5" s="11" t="s">
        <v>205</v>
      </c>
      <c r="U5" s="11" t="s">
        <v>210</v>
      </c>
    </row>
    <row r="6" spans="1:21" x14ac:dyDescent="0.25">
      <c r="A6" s="9" t="s">
        <v>130</v>
      </c>
      <c r="B6">
        <v>3800</v>
      </c>
      <c r="C6">
        <v>4</v>
      </c>
      <c r="D6">
        <v>3</v>
      </c>
      <c r="F6">
        <v>1</v>
      </c>
      <c r="G6">
        <v>3808</v>
      </c>
      <c r="J6" t="str">
        <f>A6</f>
        <v>1</v>
      </c>
      <c r="K6" s="29" t="str">
        <f>IF(AND(B6&gt;0,C6&gt;0),"T","")</f>
        <v>T</v>
      </c>
      <c r="L6" s="29" t="str">
        <f>IF(AND(B6&gt;0,C6="",D6&gt;0),"T","")</f>
        <v/>
      </c>
      <c r="M6" s="29" t="str">
        <f>IF(AND(C6="",E6&gt;0,F6&gt;0),"T","")</f>
        <v/>
      </c>
      <c r="N6">
        <f>IF(AND(K6="T",C6=D6),1,0)</f>
        <v>0</v>
      </c>
      <c r="O6">
        <f>IF(AND(K6="T",C6&lt;D6),1,0)</f>
        <v>0</v>
      </c>
      <c r="P6">
        <f>IF(AND(K6="T",C6&gt;D6,D6&lt;&gt;""),1,0)</f>
        <v>1</v>
      </c>
      <c r="Q6">
        <f>IF(AND(K6="T",D6=""),1,0)</f>
        <v>0</v>
      </c>
      <c r="R6">
        <f>IF(AND(L6="T",D6=F6),1,0)</f>
        <v>0</v>
      </c>
      <c r="S6">
        <f>IF(AND(L6="T",D6&lt;F6),1,0)</f>
        <v>0</v>
      </c>
      <c r="T6">
        <f>IF(AND(L6="T",D6&gt;F6,F6&lt;&gt;""),1,0)</f>
        <v>0</v>
      </c>
      <c r="U6">
        <f>IF(AND(L6="T",F6=""),1,0)</f>
        <v>0</v>
      </c>
    </row>
    <row r="7" spans="1:21" x14ac:dyDescent="0.25">
      <c r="A7" s="9" t="s">
        <v>63</v>
      </c>
      <c r="B7">
        <v>11900</v>
      </c>
      <c r="C7">
        <v>8</v>
      </c>
      <c r="D7">
        <v>8</v>
      </c>
      <c r="F7">
        <v>8</v>
      </c>
      <c r="G7">
        <v>11924</v>
      </c>
      <c r="J7" t="str">
        <f t="shared" ref="J7:J70" si="0">A7</f>
        <v>10</v>
      </c>
      <c r="K7" s="29" t="str">
        <f t="shared" ref="K7:K70" si="1">IF(AND(B7&gt;0,C7&gt;0),"T","")</f>
        <v>T</v>
      </c>
      <c r="L7" s="29" t="str">
        <f t="shared" ref="L7:L70" si="2">IF(AND(B7&gt;0,C7="",D7&gt;0),"T","")</f>
        <v/>
      </c>
      <c r="M7" s="29" t="str">
        <f t="shared" ref="M7:M70" si="3">IF(AND(C7="",E7&gt;0,F7&gt;0),"T","")</f>
        <v/>
      </c>
      <c r="N7">
        <f t="shared" ref="N7:N70" si="4">IF(AND(K7="T",C7=D7),1,0)</f>
        <v>1</v>
      </c>
      <c r="O7">
        <f t="shared" ref="O7:O70" si="5">IF(AND(K7="T",C7&lt;D7),1,0)</f>
        <v>0</v>
      </c>
      <c r="P7">
        <f t="shared" ref="P7:P70" si="6">IF(AND(K7="T",C7&gt;D7,D7&lt;&gt;""),1,0)</f>
        <v>0</v>
      </c>
      <c r="Q7">
        <f t="shared" ref="Q7:Q70" si="7">IF(AND(K7="T",D7=""),1,0)</f>
        <v>0</v>
      </c>
      <c r="R7">
        <f t="shared" ref="R7:R70" si="8">IF(AND(L7="T",D7=F7),1,0)</f>
        <v>0</v>
      </c>
      <c r="S7">
        <f t="shared" ref="S7:S70" si="9">IF(AND(L7="T",D7&lt;F7),1,0)</f>
        <v>0</v>
      </c>
      <c r="T7">
        <f t="shared" ref="T7:T70" si="10">IF(AND(L7="T",D7&gt;F7,F7&lt;&gt;""),1,0)</f>
        <v>0</v>
      </c>
      <c r="U7">
        <f t="shared" ref="U7:U70" si="11">IF(AND(L7="T",F7=""),1,0)</f>
        <v>0</v>
      </c>
    </row>
    <row r="8" spans="1:21" x14ac:dyDescent="0.25">
      <c r="A8" s="9" t="s">
        <v>131</v>
      </c>
      <c r="B8">
        <v>10900</v>
      </c>
      <c r="C8">
        <v>6</v>
      </c>
      <c r="D8">
        <v>6</v>
      </c>
      <c r="F8">
        <v>5</v>
      </c>
      <c r="G8">
        <v>10917</v>
      </c>
      <c r="J8" t="str">
        <f t="shared" si="0"/>
        <v>100</v>
      </c>
      <c r="K8" s="29" t="str">
        <f t="shared" si="1"/>
        <v>T</v>
      </c>
      <c r="L8" s="29" t="str">
        <f t="shared" si="2"/>
        <v/>
      </c>
      <c r="M8" s="29" t="str">
        <f t="shared" si="3"/>
        <v/>
      </c>
      <c r="N8">
        <f t="shared" si="4"/>
        <v>1</v>
      </c>
      <c r="O8">
        <f t="shared" si="5"/>
        <v>0</v>
      </c>
      <c r="P8">
        <f t="shared" si="6"/>
        <v>0</v>
      </c>
      <c r="Q8">
        <f t="shared" si="7"/>
        <v>0</v>
      </c>
      <c r="R8">
        <f t="shared" si="8"/>
        <v>0</v>
      </c>
      <c r="S8">
        <f t="shared" si="9"/>
        <v>0</v>
      </c>
      <c r="T8">
        <f t="shared" si="10"/>
        <v>0</v>
      </c>
      <c r="U8">
        <f t="shared" si="11"/>
        <v>0</v>
      </c>
    </row>
    <row r="9" spans="1:21" x14ac:dyDescent="0.25">
      <c r="A9" s="9" t="s">
        <v>132</v>
      </c>
      <c r="B9">
        <v>4800</v>
      </c>
      <c r="C9">
        <v>4</v>
      </c>
      <c r="D9">
        <v>3</v>
      </c>
      <c r="F9">
        <v>3</v>
      </c>
      <c r="G9">
        <v>4810</v>
      </c>
      <c r="J9" t="str">
        <f t="shared" si="0"/>
        <v>101</v>
      </c>
      <c r="K9" s="29" t="str">
        <f t="shared" si="1"/>
        <v>T</v>
      </c>
      <c r="L9" s="29" t="str">
        <f t="shared" si="2"/>
        <v/>
      </c>
      <c r="M9" s="29" t="str">
        <f t="shared" si="3"/>
        <v/>
      </c>
      <c r="N9">
        <f t="shared" si="4"/>
        <v>0</v>
      </c>
      <c r="O9">
        <f t="shared" si="5"/>
        <v>0</v>
      </c>
      <c r="P9">
        <f t="shared" si="6"/>
        <v>1</v>
      </c>
      <c r="Q9">
        <f t="shared" si="7"/>
        <v>0</v>
      </c>
      <c r="R9">
        <f t="shared" si="8"/>
        <v>0</v>
      </c>
      <c r="S9">
        <f t="shared" si="9"/>
        <v>0</v>
      </c>
      <c r="T9">
        <f t="shared" si="10"/>
        <v>0</v>
      </c>
      <c r="U9">
        <f t="shared" si="11"/>
        <v>0</v>
      </c>
    </row>
    <row r="10" spans="1:21" x14ac:dyDescent="0.25">
      <c r="A10" s="9" t="s">
        <v>134</v>
      </c>
      <c r="B10">
        <v>3200</v>
      </c>
      <c r="C10">
        <v>3</v>
      </c>
      <c r="D10">
        <v>2</v>
      </c>
      <c r="G10">
        <v>3205</v>
      </c>
      <c r="J10" t="str">
        <f t="shared" si="0"/>
        <v>104</v>
      </c>
      <c r="K10" s="29" t="str">
        <f t="shared" si="1"/>
        <v>T</v>
      </c>
      <c r="L10" s="29" t="str">
        <f t="shared" si="2"/>
        <v/>
      </c>
      <c r="M10" s="29" t="str">
        <f t="shared" si="3"/>
        <v/>
      </c>
      <c r="N10">
        <f t="shared" si="4"/>
        <v>0</v>
      </c>
      <c r="O10">
        <f t="shared" si="5"/>
        <v>0</v>
      </c>
      <c r="P10">
        <f t="shared" si="6"/>
        <v>1</v>
      </c>
      <c r="Q10">
        <f t="shared" si="7"/>
        <v>0</v>
      </c>
      <c r="R10">
        <f t="shared" si="8"/>
        <v>0</v>
      </c>
      <c r="S10">
        <f t="shared" si="9"/>
        <v>0</v>
      </c>
      <c r="T10">
        <f t="shared" si="10"/>
        <v>0</v>
      </c>
      <c r="U10">
        <f t="shared" si="11"/>
        <v>0</v>
      </c>
    </row>
    <row r="11" spans="1:21" x14ac:dyDescent="0.25">
      <c r="A11" s="9" t="s">
        <v>135</v>
      </c>
      <c r="B11">
        <v>14600</v>
      </c>
      <c r="C11">
        <v>10</v>
      </c>
      <c r="F11">
        <v>26</v>
      </c>
      <c r="G11">
        <v>14636</v>
      </c>
      <c r="J11" t="str">
        <f t="shared" si="0"/>
        <v>105</v>
      </c>
      <c r="K11" s="29" t="str">
        <f t="shared" si="1"/>
        <v>T</v>
      </c>
      <c r="L11" s="29" t="str">
        <f t="shared" si="2"/>
        <v/>
      </c>
      <c r="M11" s="29" t="str">
        <f t="shared" si="3"/>
        <v/>
      </c>
      <c r="N11">
        <f t="shared" si="4"/>
        <v>0</v>
      </c>
      <c r="O11">
        <f t="shared" si="5"/>
        <v>0</v>
      </c>
      <c r="P11">
        <f t="shared" si="6"/>
        <v>0</v>
      </c>
      <c r="Q11">
        <f t="shared" si="7"/>
        <v>1</v>
      </c>
      <c r="R11">
        <f t="shared" si="8"/>
        <v>0</v>
      </c>
      <c r="S11">
        <f t="shared" si="9"/>
        <v>0</v>
      </c>
      <c r="T11">
        <f t="shared" si="10"/>
        <v>0</v>
      </c>
      <c r="U11">
        <f t="shared" si="11"/>
        <v>0</v>
      </c>
    </row>
    <row r="12" spans="1:21" x14ac:dyDescent="0.25">
      <c r="A12" s="9" t="s">
        <v>136</v>
      </c>
      <c r="B12">
        <v>24000</v>
      </c>
      <c r="C12">
        <v>13</v>
      </c>
      <c r="D12">
        <v>13</v>
      </c>
      <c r="F12">
        <v>13</v>
      </c>
      <c r="G12">
        <v>24039</v>
      </c>
      <c r="J12" t="str">
        <f t="shared" si="0"/>
        <v>106</v>
      </c>
      <c r="K12" s="29" t="str">
        <f t="shared" si="1"/>
        <v>T</v>
      </c>
      <c r="L12" s="29" t="str">
        <f t="shared" si="2"/>
        <v/>
      </c>
      <c r="M12" s="29" t="str">
        <f t="shared" si="3"/>
        <v/>
      </c>
      <c r="N12">
        <f t="shared" si="4"/>
        <v>1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0</v>
      </c>
      <c r="S12">
        <f t="shared" si="9"/>
        <v>0</v>
      </c>
      <c r="T12">
        <f t="shared" si="10"/>
        <v>0</v>
      </c>
      <c r="U12">
        <f t="shared" si="11"/>
        <v>0</v>
      </c>
    </row>
    <row r="13" spans="1:21" x14ac:dyDescent="0.25">
      <c r="A13" s="9" t="s">
        <v>137</v>
      </c>
      <c r="D13">
        <v>1</v>
      </c>
      <c r="G13">
        <v>1</v>
      </c>
      <c r="J13" t="str">
        <f t="shared" si="0"/>
        <v>108</v>
      </c>
      <c r="K13" s="29" t="str">
        <f t="shared" si="1"/>
        <v/>
      </c>
      <c r="L13" s="29" t="str">
        <f t="shared" si="2"/>
        <v/>
      </c>
      <c r="M13" s="29" t="str">
        <f t="shared" si="3"/>
        <v/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0</v>
      </c>
      <c r="R13">
        <f t="shared" si="8"/>
        <v>0</v>
      </c>
      <c r="S13">
        <f t="shared" si="9"/>
        <v>0</v>
      </c>
      <c r="T13">
        <f t="shared" si="10"/>
        <v>0</v>
      </c>
      <c r="U13">
        <f t="shared" si="11"/>
        <v>0</v>
      </c>
    </row>
    <row r="14" spans="1:21" x14ac:dyDescent="0.25">
      <c r="A14" s="9" t="s">
        <v>138</v>
      </c>
      <c r="C14">
        <v>1</v>
      </c>
      <c r="D14">
        <v>2</v>
      </c>
      <c r="F14">
        <v>3</v>
      </c>
      <c r="G14">
        <v>6</v>
      </c>
      <c r="J14" t="str">
        <f t="shared" si="0"/>
        <v>109</v>
      </c>
      <c r="K14" s="29" t="str">
        <f t="shared" si="1"/>
        <v/>
      </c>
      <c r="L14" s="29" t="str">
        <f t="shared" si="2"/>
        <v/>
      </c>
      <c r="M14" s="29" t="str">
        <f t="shared" si="3"/>
        <v/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  <c r="S14">
        <f t="shared" si="9"/>
        <v>0</v>
      </c>
      <c r="T14">
        <f t="shared" si="10"/>
        <v>0</v>
      </c>
      <c r="U14">
        <f t="shared" si="11"/>
        <v>0</v>
      </c>
    </row>
    <row r="15" spans="1:21" x14ac:dyDescent="0.25">
      <c r="A15" s="9" t="s">
        <v>45</v>
      </c>
      <c r="F15">
        <v>2</v>
      </c>
      <c r="G15">
        <v>2</v>
      </c>
      <c r="J15" t="str">
        <f t="shared" si="0"/>
        <v>11</v>
      </c>
      <c r="K15" s="29" t="str">
        <f t="shared" si="1"/>
        <v/>
      </c>
      <c r="L15" s="29" t="str">
        <f t="shared" si="2"/>
        <v/>
      </c>
      <c r="M15" s="29" t="str">
        <f t="shared" si="3"/>
        <v/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  <c r="S15">
        <f t="shared" si="9"/>
        <v>0</v>
      </c>
      <c r="T15">
        <f t="shared" si="10"/>
        <v>0</v>
      </c>
      <c r="U15">
        <f t="shared" si="11"/>
        <v>0</v>
      </c>
    </row>
    <row r="16" spans="1:21" x14ac:dyDescent="0.25">
      <c r="A16" s="9" t="s">
        <v>139</v>
      </c>
      <c r="B16">
        <v>16200</v>
      </c>
      <c r="C16">
        <v>8</v>
      </c>
      <c r="D16">
        <v>8</v>
      </c>
      <c r="F16">
        <v>10</v>
      </c>
      <c r="G16">
        <v>16226</v>
      </c>
      <c r="J16" t="str">
        <f t="shared" si="0"/>
        <v>110</v>
      </c>
      <c r="K16" s="29" t="str">
        <f t="shared" si="1"/>
        <v>T</v>
      </c>
      <c r="L16" s="29" t="str">
        <f t="shared" si="2"/>
        <v/>
      </c>
      <c r="M16" s="29" t="str">
        <f t="shared" si="3"/>
        <v/>
      </c>
      <c r="N16">
        <f t="shared" si="4"/>
        <v>1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S16">
        <f t="shared" si="9"/>
        <v>0</v>
      </c>
      <c r="T16">
        <f t="shared" si="10"/>
        <v>0</v>
      </c>
      <c r="U16">
        <f t="shared" si="11"/>
        <v>0</v>
      </c>
    </row>
    <row r="17" spans="1:21" x14ac:dyDescent="0.25">
      <c r="A17" s="9" t="s">
        <v>140</v>
      </c>
      <c r="B17">
        <v>1500</v>
      </c>
      <c r="D17">
        <v>4</v>
      </c>
      <c r="F17">
        <v>3</v>
      </c>
      <c r="G17">
        <v>1507</v>
      </c>
      <c r="J17" t="str">
        <f t="shared" si="0"/>
        <v>111</v>
      </c>
      <c r="K17" s="29" t="str">
        <f t="shared" si="1"/>
        <v/>
      </c>
      <c r="L17" s="29" t="str">
        <f t="shared" si="2"/>
        <v>T</v>
      </c>
      <c r="M17" s="29" t="str">
        <f t="shared" si="3"/>
        <v/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  <c r="R17">
        <f t="shared" si="8"/>
        <v>0</v>
      </c>
      <c r="S17">
        <f t="shared" si="9"/>
        <v>0</v>
      </c>
      <c r="T17">
        <f t="shared" si="10"/>
        <v>1</v>
      </c>
      <c r="U17">
        <f t="shared" si="11"/>
        <v>0</v>
      </c>
    </row>
    <row r="18" spans="1:21" x14ac:dyDescent="0.25">
      <c r="A18" s="9" t="s">
        <v>141</v>
      </c>
      <c r="B18">
        <v>5000</v>
      </c>
      <c r="C18">
        <v>5</v>
      </c>
      <c r="F18">
        <v>2</v>
      </c>
      <c r="G18">
        <v>5007</v>
      </c>
      <c r="J18" t="str">
        <f t="shared" si="0"/>
        <v>112</v>
      </c>
      <c r="K18" s="29" t="str">
        <f t="shared" si="1"/>
        <v>T</v>
      </c>
      <c r="L18" s="29" t="str">
        <f t="shared" si="2"/>
        <v/>
      </c>
      <c r="M18" s="29" t="str">
        <f t="shared" si="3"/>
        <v/>
      </c>
      <c r="N18">
        <f t="shared" si="4"/>
        <v>0</v>
      </c>
      <c r="O18">
        <f t="shared" si="5"/>
        <v>0</v>
      </c>
      <c r="P18">
        <f t="shared" si="6"/>
        <v>0</v>
      </c>
      <c r="Q18">
        <f t="shared" si="7"/>
        <v>1</v>
      </c>
      <c r="R18">
        <f t="shared" si="8"/>
        <v>0</v>
      </c>
      <c r="S18">
        <f t="shared" si="9"/>
        <v>0</v>
      </c>
      <c r="T18">
        <f t="shared" si="10"/>
        <v>0</v>
      </c>
      <c r="U18">
        <f t="shared" si="11"/>
        <v>0</v>
      </c>
    </row>
    <row r="19" spans="1:21" x14ac:dyDescent="0.25">
      <c r="A19" s="9" t="s">
        <v>73</v>
      </c>
      <c r="B19">
        <v>28800</v>
      </c>
      <c r="C19">
        <v>10</v>
      </c>
      <c r="D19">
        <v>10</v>
      </c>
      <c r="F19">
        <v>10</v>
      </c>
      <c r="G19">
        <v>28830</v>
      </c>
      <c r="J19" t="str">
        <f t="shared" si="0"/>
        <v>113</v>
      </c>
      <c r="K19" s="29" t="str">
        <f t="shared" si="1"/>
        <v>T</v>
      </c>
      <c r="L19" s="29" t="str">
        <f t="shared" si="2"/>
        <v/>
      </c>
      <c r="M19" s="29" t="str">
        <f t="shared" si="3"/>
        <v/>
      </c>
      <c r="N19">
        <f t="shared" si="4"/>
        <v>1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0</v>
      </c>
      <c r="S19">
        <f t="shared" si="9"/>
        <v>0</v>
      </c>
      <c r="T19">
        <f t="shared" si="10"/>
        <v>0</v>
      </c>
      <c r="U19">
        <f t="shared" si="11"/>
        <v>0</v>
      </c>
    </row>
    <row r="20" spans="1:21" x14ac:dyDescent="0.25">
      <c r="A20" s="9" t="s">
        <v>142</v>
      </c>
      <c r="B20">
        <v>16800</v>
      </c>
      <c r="C20">
        <v>8</v>
      </c>
      <c r="D20">
        <v>8</v>
      </c>
      <c r="F20">
        <v>8</v>
      </c>
      <c r="G20">
        <v>16824</v>
      </c>
      <c r="J20" t="str">
        <f t="shared" si="0"/>
        <v>114</v>
      </c>
      <c r="K20" s="29" t="str">
        <f t="shared" si="1"/>
        <v>T</v>
      </c>
      <c r="L20" s="29" t="str">
        <f t="shared" si="2"/>
        <v/>
      </c>
      <c r="M20" s="29" t="str">
        <f t="shared" si="3"/>
        <v/>
      </c>
      <c r="N20">
        <f t="shared" si="4"/>
        <v>1</v>
      </c>
      <c r="O20">
        <f t="shared" si="5"/>
        <v>0</v>
      </c>
      <c r="P20">
        <f t="shared" si="6"/>
        <v>0</v>
      </c>
      <c r="Q20">
        <f t="shared" si="7"/>
        <v>0</v>
      </c>
      <c r="R20">
        <f t="shared" si="8"/>
        <v>0</v>
      </c>
      <c r="S20">
        <f t="shared" si="9"/>
        <v>0</v>
      </c>
      <c r="T20">
        <f t="shared" si="10"/>
        <v>0</v>
      </c>
      <c r="U20">
        <f t="shared" si="11"/>
        <v>0</v>
      </c>
    </row>
    <row r="21" spans="1:21" x14ac:dyDescent="0.25">
      <c r="A21" s="9" t="s">
        <v>144</v>
      </c>
      <c r="B21">
        <v>2600</v>
      </c>
      <c r="C21">
        <v>5</v>
      </c>
      <c r="F21">
        <v>8</v>
      </c>
      <c r="G21">
        <v>2613</v>
      </c>
      <c r="J21" t="str">
        <f t="shared" si="0"/>
        <v>116</v>
      </c>
      <c r="K21" s="29" t="str">
        <f t="shared" si="1"/>
        <v>T</v>
      </c>
      <c r="L21" s="29" t="str">
        <f t="shared" si="2"/>
        <v/>
      </c>
      <c r="M21" s="29" t="str">
        <f t="shared" si="3"/>
        <v/>
      </c>
      <c r="N21">
        <f t="shared" si="4"/>
        <v>0</v>
      </c>
      <c r="O21">
        <f t="shared" si="5"/>
        <v>0</v>
      </c>
      <c r="P21">
        <f t="shared" si="6"/>
        <v>0</v>
      </c>
      <c r="Q21">
        <f t="shared" si="7"/>
        <v>1</v>
      </c>
      <c r="R21">
        <f t="shared" si="8"/>
        <v>0</v>
      </c>
      <c r="S21">
        <f t="shared" si="9"/>
        <v>0</v>
      </c>
      <c r="T21">
        <f t="shared" si="10"/>
        <v>0</v>
      </c>
      <c r="U21">
        <f t="shared" si="11"/>
        <v>0</v>
      </c>
    </row>
    <row r="22" spans="1:21" x14ac:dyDescent="0.25">
      <c r="A22" s="9" t="s">
        <v>145</v>
      </c>
      <c r="B22">
        <v>40000</v>
      </c>
      <c r="C22">
        <v>20</v>
      </c>
      <c r="F22">
        <v>3</v>
      </c>
      <c r="G22">
        <v>40023</v>
      </c>
      <c r="J22" t="str">
        <f t="shared" si="0"/>
        <v>117</v>
      </c>
      <c r="K22" s="29" t="str">
        <f t="shared" si="1"/>
        <v>T</v>
      </c>
      <c r="L22" s="29" t="str">
        <f t="shared" si="2"/>
        <v/>
      </c>
      <c r="M22" s="29" t="str">
        <f t="shared" si="3"/>
        <v/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1</v>
      </c>
      <c r="R22">
        <f t="shared" si="8"/>
        <v>0</v>
      </c>
      <c r="S22">
        <f t="shared" si="9"/>
        <v>0</v>
      </c>
      <c r="T22">
        <f t="shared" si="10"/>
        <v>0</v>
      </c>
      <c r="U22">
        <f t="shared" si="11"/>
        <v>0</v>
      </c>
    </row>
    <row r="23" spans="1:21" x14ac:dyDescent="0.25">
      <c r="A23" s="9" t="s">
        <v>146</v>
      </c>
      <c r="B23">
        <v>800</v>
      </c>
      <c r="C23">
        <v>2</v>
      </c>
      <c r="G23">
        <v>802</v>
      </c>
      <c r="J23" t="str">
        <f t="shared" si="0"/>
        <v>118</v>
      </c>
      <c r="K23" s="29" t="str">
        <f t="shared" si="1"/>
        <v>T</v>
      </c>
      <c r="L23" s="29" t="str">
        <f t="shared" si="2"/>
        <v/>
      </c>
      <c r="M23" s="29" t="str">
        <f t="shared" si="3"/>
        <v/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1</v>
      </c>
      <c r="R23">
        <f t="shared" si="8"/>
        <v>0</v>
      </c>
      <c r="S23">
        <f t="shared" si="9"/>
        <v>0</v>
      </c>
      <c r="T23">
        <f t="shared" si="10"/>
        <v>0</v>
      </c>
      <c r="U23">
        <f t="shared" si="11"/>
        <v>0</v>
      </c>
    </row>
    <row r="24" spans="1:21" x14ac:dyDescent="0.25">
      <c r="A24" s="9" t="s">
        <v>54</v>
      </c>
      <c r="B24">
        <v>8400</v>
      </c>
      <c r="C24">
        <v>8</v>
      </c>
      <c r="D24">
        <v>8</v>
      </c>
      <c r="F24">
        <v>4</v>
      </c>
      <c r="G24">
        <v>8420</v>
      </c>
      <c r="J24" t="str">
        <f t="shared" si="0"/>
        <v>119</v>
      </c>
      <c r="K24" s="29" t="str">
        <f t="shared" si="1"/>
        <v>T</v>
      </c>
      <c r="L24" s="29" t="str">
        <f t="shared" si="2"/>
        <v/>
      </c>
      <c r="M24" s="29" t="str">
        <f t="shared" si="3"/>
        <v/>
      </c>
      <c r="N24">
        <f t="shared" si="4"/>
        <v>1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</v>
      </c>
      <c r="S24">
        <f t="shared" si="9"/>
        <v>0</v>
      </c>
      <c r="T24">
        <f t="shared" si="10"/>
        <v>0</v>
      </c>
      <c r="U24">
        <f t="shared" si="11"/>
        <v>0</v>
      </c>
    </row>
    <row r="25" spans="1:21" x14ac:dyDescent="0.25">
      <c r="A25" s="9" t="s">
        <v>30</v>
      </c>
      <c r="B25">
        <v>15600</v>
      </c>
      <c r="C25">
        <v>10</v>
      </c>
      <c r="D25">
        <v>10</v>
      </c>
      <c r="G25">
        <v>15620</v>
      </c>
      <c r="J25" t="str">
        <f t="shared" si="0"/>
        <v>12</v>
      </c>
      <c r="K25" s="29" t="str">
        <f t="shared" si="1"/>
        <v>T</v>
      </c>
      <c r="L25" s="29" t="str">
        <f t="shared" si="2"/>
        <v/>
      </c>
      <c r="M25" s="29" t="str">
        <f t="shared" si="3"/>
        <v/>
      </c>
      <c r="N25">
        <f t="shared" si="4"/>
        <v>1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</v>
      </c>
      <c r="S25">
        <f t="shared" si="9"/>
        <v>0</v>
      </c>
      <c r="T25">
        <f t="shared" si="10"/>
        <v>0</v>
      </c>
      <c r="U25">
        <f t="shared" si="11"/>
        <v>0</v>
      </c>
    </row>
    <row r="26" spans="1:21" x14ac:dyDescent="0.25">
      <c r="A26" s="9" t="s">
        <v>147</v>
      </c>
      <c r="D26">
        <v>6</v>
      </c>
      <c r="F26">
        <v>8</v>
      </c>
      <c r="G26">
        <v>14</v>
      </c>
      <c r="J26" t="str">
        <f t="shared" si="0"/>
        <v>120</v>
      </c>
      <c r="K26" s="29" t="str">
        <f t="shared" si="1"/>
        <v/>
      </c>
      <c r="L26" s="29" t="str">
        <f t="shared" si="2"/>
        <v/>
      </c>
      <c r="M26" s="29" t="str">
        <f t="shared" si="3"/>
        <v/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</v>
      </c>
      <c r="S26">
        <f t="shared" si="9"/>
        <v>0</v>
      </c>
      <c r="T26">
        <f t="shared" si="10"/>
        <v>0</v>
      </c>
      <c r="U26">
        <f t="shared" si="11"/>
        <v>0</v>
      </c>
    </row>
    <row r="27" spans="1:21" x14ac:dyDescent="0.25">
      <c r="A27" s="9" t="s">
        <v>148</v>
      </c>
      <c r="D27">
        <v>5</v>
      </c>
      <c r="G27">
        <v>5</v>
      </c>
      <c r="J27" t="str">
        <f t="shared" si="0"/>
        <v>121</v>
      </c>
      <c r="K27" s="29" t="str">
        <f t="shared" si="1"/>
        <v/>
      </c>
      <c r="L27" s="29" t="str">
        <f t="shared" si="2"/>
        <v/>
      </c>
      <c r="M27" s="29" t="str">
        <f t="shared" si="3"/>
        <v/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S27">
        <f t="shared" si="9"/>
        <v>0</v>
      </c>
      <c r="T27">
        <f t="shared" si="10"/>
        <v>0</v>
      </c>
      <c r="U27">
        <f t="shared" si="11"/>
        <v>0</v>
      </c>
    </row>
    <row r="28" spans="1:21" x14ac:dyDescent="0.25">
      <c r="A28" s="9" t="s">
        <v>149</v>
      </c>
      <c r="B28">
        <v>18000</v>
      </c>
      <c r="C28">
        <v>16</v>
      </c>
      <c r="F28">
        <v>1</v>
      </c>
      <c r="G28">
        <v>18017</v>
      </c>
      <c r="J28" t="str">
        <f t="shared" si="0"/>
        <v>122</v>
      </c>
      <c r="K28" s="29" t="str">
        <f t="shared" si="1"/>
        <v>T</v>
      </c>
      <c r="L28" s="29" t="str">
        <f t="shared" si="2"/>
        <v/>
      </c>
      <c r="M28" s="29" t="str">
        <f t="shared" si="3"/>
        <v/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1</v>
      </c>
      <c r="R28">
        <f t="shared" si="8"/>
        <v>0</v>
      </c>
      <c r="S28">
        <f t="shared" si="9"/>
        <v>0</v>
      </c>
      <c r="T28">
        <f t="shared" si="10"/>
        <v>0</v>
      </c>
      <c r="U28">
        <f t="shared" si="11"/>
        <v>0</v>
      </c>
    </row>
    <row r="29" spans="1:21" x14ac:dyDescent="0.25">
      <c r="A29" s="9" t="s">
        <v>66</v>
      </c>
      <c r="C29">
        <v>4</v>
      </c>
      <c r="F29">
        <v>2</v>
      </c>
      <c r="G29">
        <v>6</v>
      </c>
      <c r="J29" t="str">
        <f t="shared" si="0"/>
        <v>123</v>
      </c>
      <c r="K29" s="29" t="str">
        <f t="shared" si="1"/>
        <v/>
      </c>
      <c r="L29" s="29" t="str">
        <f t="shared" si="2"/>
        <v/>
      </c>
      <c r="M29" s="29" t="str">
        <f t="shared" si="3"/>
        <v/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9"/>
        <v>0</v>
      </c>
      <c r="T29">
        <f t="shared" si="10"/>
        <v>0</v>
      </c>
      <c r="U29">
        <f t="shared" si="11"/>
        <v>0</v>
      </c>
    </row>
    <row r="30" spans="1:21" x14ac:dyDescent="0.25">
      <c r="A30" s="9" t="s">
        <v>150</v>
      </c>
      <c r="B30">
        <v>24800</v>
      </c>
      <c r="C30">
        <v>10</v>
      </c>
      <c r="D30">
        <v>13</v>
      </c>
      <c r="F30">
        <v>13</v>
      </c>
      <c r="G30">
        <v>24836</v>
      </c>
      <c r="J30" t="str">
        <f t="shared" si="0"/>
        <v>125</v>
      </c>
      <c r="K30" s="29" t="str">
        <f t="shared" si="1"/>
        <v>T</v>
      </c>
      <c r="L30" s="29" t="str">
        <f t="shared" si="2"/>
        <v/>
      </c>
      <c r="M30" s="29" t="str">
        <f t="shared" si="3"/>
        <v/>
      </c>
      <c r="N30">
        <f t="shared" si="4"/>
        <v>0</v>
      </c>
      <c r="O30">
        <f t="shared" si="5"/>
        <v>1</v>
      </c>
      <c r="P30">
        <f t="shared" si="6"/>
        <v>0</v>
      </c>
      <c r="Q30">
        <f t="shared" si="7"/>
        <v>0</v>
      </c>
      <c r="R30">
        <f t="shared" si="8"/>
        <v>0</v>
      </c>
      <c r="S30">
        <f t="shared" si="9"/>
        <v>0</v>
      </c>
      <c r="T30">
        <f t="shared" si="10"/>
        <v>0</v>
      </c>
      <c r="U30">
        <f t="shared" si="11"/>
        <v>0</v>
      </c>
    </row>
    <row r="31" spans="1:21" x14ac:dyDescent="0.25">
      <c r="A31" s="9" t="s">
        <v>151</v>
      </c>
      <c r="B31">
        <v>13600</v>
      </c>
      <c r="C31">
        <v>10</v>
      </c>
      <c r="F31">
        <v>2</v>
      </c>
      <c r="G31">
        <v>13612</v>
      </c>
      <c r="J31" t="str">
        <f t="shared" si="0"/>
        <v>126</v>
      </c>
      <c r="K31" s="29" t="str">
        <f t="shared" si="1"/>
        <v>T</v>
      </c>
      <c r="L31" s="29" t="str">
        <f t="shared" si="2"/>
        <v/>
      </c>
      <c r="M31" s="29" t="str">
        <f t="shared" si="3"/>
        <v/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1</v>
      </c>
      <c r="R31">
        <f t="shared" si="8"/>
        <v>0</v>
      </c>
      <c r="S31">
        <f t="shared" si="9"/>
        <v>0</v>
      </c>
      <c r="T31">
        <f t="shared" si="10"/>
        <v>0</v>
      </c>
      <c r="U31">
        <f t="shared" si="11"/>
        <v>0</v>
      </c>
    </row>
    <row r="32" spans="1:21" x14ac:dyDescent="0.25">
      <c r="A32" s="9" t="s">
        <v>152</v>
      </c>
      <c r="F32">
        <v>5</v>
      </c>
      <c r="G32">
        <v>5</v>
      </c>
      <c r="J32" t="str">
        <f t="shared" si="0"/>
        <v>127</v>
      </c>
      <c r="K32" s="29" t="str">
        <f t="shared" si="1"/>
        <v/>
      </c>
      <c r="L32" s="29" t="str">
        <f t="shared" si="2"/>
        <v/>
      </c>
      <c r="M32" s="29" t="str">
        <f t="shared" si="3"/>
        <v/>
      </c>
      <c r="N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</v>
      </c>
      <c r="S32">
        <f t="shared" si="9"/>
        <v>0</v>
      </c>
      <c r="T32">
        <f t="shared" si="10"/>
        <v>0</v>
      </c>
      <c r="U32">
        <f t="shared" si="11"/>
        <v>0</v>
      </c>
    </row>
    <row r="33" spans="1:21" x14ac:dyDescent="0.25">
      <c r="A33" s="9" t="s">
        <v>153</v>
      </c>
      <c r="B33">
        <v>4600</v>
      </c>
      <c r="C33">
        <v>1</v>
      </c>
      <c r="D33">
        <v>1</v>
      </c>
      <c r="F33">
        <v>2</v>
      </c>
      <c r="G33">
        <v>4604</v>
      </c>
      <c r="J33" t="str">
        <f t="shared" si="0"/>
        <v>128</v>
      </c>
      <c r="K33" s="29" t="str">
        <f t="shared" si="1"/>
        <v>T</v>
      </c>
      <c r="L33" s="29" t="str">
        <f t="shared" si="2"/>
        <v/>
      </c>
      <c r="M33" s="29" t="str">
        <f t="shared" si="3"/>
        <v/>
      </c>
      <c r="N33">
        <f t="shared" si="4"/>
        <v>1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</v>
      </c>
      <c r="S33">
        <f t="shared" si="9"/>
        <v>0</v>
      </c>
      <c r="T33">
        <f t="shared" si="10"/>
        <v>0</v>
      </c>
      <c r="U33">
        <f t="shared" si="11"/>
        <v>0</v>
      </c>
    </row>
    <row r="34" spans="1:21" x14ac:dyDescent="0.25">
      <c r="A34" s="9" t="s">
        <v>154</v>
      </c>
      <c r="B34">
        <v>11700</v>
      </c>
      <c r="C34">
        <v>10</v>
      </c>
      <c r="G34">
        <v>11710</v>
      </c>
      <c r="J34" t="str">
        <f t="shared" si="0"/>
        <v>129</v>
      </c>
      <c r="K34" s="29" t="str">
        <f t="shared" si="1"/>
        <v>T</v>
      </c>
      <c r="L34" s="29" t="str">
        <f t="shared" si="2"/>
        <v/>
      </c>
      <c r="M34" s="29" t="str">
        <f t="shared" si="3"/>
        <v/>
      </c>
      <c r="N34">
        <f t="shared" si="4"/>
        <v>0</v>
      </c>
      <c r="O34">
        <f t="shared" si="5"/>
        <v>0</v>
      </c>
      <c r="P34">
        <f t="shared" si="6"/>
        <v>0</v>
      </c>
      <c r="Q34">
        <f t="shared" si="7"/>
        <v>1</v>
      </c>
      <c r="R34">
        <f t="shared" si="8"/>
        <v>0</v>
      </c>
      <c r="S34">
        <f t="shared" si="9"/>
        <v>0</v>
      </c>
      <c r="T34">
        <f t="shared" si="10"/>
        <v>0</v>
      </c>
      <c r="U34">
        <f t="shared" si="11"/>
        <v>0</v>
      </c>
    </row>
    <row r="35" spans="1:21" x14ac:dyDescent="0.25">
      <c r="A35" s="9" t="s">
        <v>35</v>
      </c>
      <c r="B35">
        <v>300</v>
      </c>
      <c r="G35">
        <v>300</v>
      </c>
      <c r="J35" t="str">
        <f t="shared" si="0"/>
        <v>14</v>
      </c>
      <c r="K35" s="29" t="str">
        <f t="shared" si="1"/>
        <v/>
      </c>
      <c r="L35" s="29" t="str">
        <f t="shared" si="2"/>
        <v/>
      </c>
      <c r="M35" s="29" t="str">
        <f t="shared" si="3"/>
        <v/>
      </c>
      <c r="N35">
        <f t="shared" si="4"/>
        <v>0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0</v>
      </c>
      <c r="S35">
        <f t="shared" si="9"/>
        <v>0</v>
      </c>
      <c r="T35">
        <f t="shared" si="10"/>
        <v>0</v>
      </c>
      <c r="U35">
        <f t="shared" si="11"/>
        <v>0</v>
      </c>
    </row>
    <row r="36" spans="1:21" x14ac:dyDescent="0.25">
      <c r="A36" s="9" t="s">
        <v>38</v>
      </c>
      <c r="B36">
        <v>2000</v>
      </c>
      <c r="C36">
        <v>3</v>
      </c>
      <c r="F36">
        <v>1</v>
      </c>
      <c r="G36">
        <v>2004</v>
      </c>
      <c r="J36" t="str">
        <f t="shared" si="0"/>
        <v>15</v>
      </c>
      <c r="K36" s="29" t="str">
        <f t="shared" si="1"/>
        <v>T</v>
      </c>
      <c r="L36" s="29" t="str">
        <f t="shared" si="2"/>
        <v/>
      </c>
      <c r="M36" s="29" t="str">
        <f t="shared" si="3"/>
        <v/>
      </c>
      <c r="N36">
        <f t="shared" si="4"/>
        <v>0</v>
      </c>
      <c r="O36">
        <f t="shared" si="5"/>
        <v>0</v>
      </c>
      <c r="P36">
        <f t="shared" si="6"/>
        <v>0</v>
      </c>
      <c r="Q36">
        <f t="shared" si="7"/>
        <v>1</v>
      </c>
      <c r="R36">
        <f t="shared" si="8"/>
        <v>0</v>
      </c>
      <c r="S36">
        <f t="shared" si="9"/>
        <v>0</v>
      </c>
      <c r="T36">
        <f t="shared" si="10"/>
        <v>0</v>
      </c>
      <c r="U36">
        <f t="shared" si="11"/>
        <v>0</v>
      </c>
    </row>
    <row r="37" spans="1:21" x14ac:dyDescent="0.25">
      <c r="A37" s="9" t="s">
        <v>12</v>
      </c>
      <c r="B37">
        <v>17700</v>
      </c>
      <c r="C37">
        <v>8</v>
      </c>
      <c r="F37">
        <v>2</v>
      </c>
      <c r="G37">
        <v>17710</v>
      </c>
      <c r="J37" t="str">
        <f t="shared" si="0"/>
        <v>16</v>
      </c>
      <c r="K37" s="29" t="str">
        <f t="shared" si="1"/>
        <v>T</v>
      </c>
      <c r="L37" s="29" t="str">
        <f t="shared" si="2"/>
        <v/>
      </c>
      <c r="M37" s="29" t="str">
        <f t="shared" si="3"/>
        <v/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1</v>
      </c>
      <c r="R37">
        <f t="shared" si="8"/>
        <v>0</v>
      </c>
      <c r="S37">
        <f t="shared" si="9"/>
        <v>0</v>
      </c>
      <c r="T37">
        <f t="shared" si="10"/>
        <v>0</v>
      </c>
      <c r="U37">
        <f t="shared" si="11"/>
        <v>0</v>
      </c>
    </row>
    <row r="38" spans="1:21" x14ac:dyDescent="0.25">
      <c r="A38" s="9" t="s">
        <v>20</v>
      </c>
      <c r="B38">
        <v>9600</v>
      </c>
      <c r="C38">
        <v>6</v>
      </c>
      <c r="D38">
        <v>5</v>
      </c>
      <c r="F38">
        <v>16</v>
      </c>
      <c r="G38">
        <v>9627</v>
      </c>
      <c r="J38" t="str">
        <f t="shared" si="0"/>
        <v>17</v>
      </c>
      <c r="K38" s="29" t="str">
        <f t="shared" si="1"/>
        <v>T</v>
      </c>
      <c r="L38" s="29" t="str">
        <f t="shared" si="2"/>
        <v/>
      </c>
      <c r="M38" s="29" t="str">
        <f t="shared" si="3"/>
        <v/>
      </c>
      <c r="N38">
        <f t="shared" si="4"/>
        <v>0</v>
      </c>
      <c r="O38">
        <f t="shared" si="5"/>
        <v>0</v>
      </c>
      <c r="P38">
        <f t="shared" si="6"/>
        <v>1</v>
      </c>
      <c r="Q38">
        <f t="shared" si="7"/>
        <v>0</v>
      </c>
      <c r="R38">
        <f t="shared" si="8"/>
        <v>0</v>
      </c>
      <c r="S38">
        <f t="shared" si="9"/>
        <v>0</v>
      </c>
      <c r="T38">
        <f t="shared" si="10"/>
        <v>0</v>
      </c>
      <c r="U38">
        <f t="shared" si="11"/>
        <v>0</v>
      </c>
    </row>
    <row r="39" spans="1:21" x14ac:dyDescent="0.25">
      <c r="A39" s="9" t="s">
        <v>22</v>
      </c>
      <c r="B39">
        <v>11600</v>
      </c>
      <c r="C39">
        <v>8</v>
      </c>
      <c r="D39">
        <v>8</v>
      </c>
      <c r="F39">
        <v>8</v>
      </c>
      <c r="G39">
        <v>11624</v>
      </c>
      <c r="J39" t="str">
        <f t="shared" si="0"/>
        <v>18</v>
      </c>
      <c r="K39" s="29" t="str">
        <f t="shared" si="1"/>
        <v>T</v>
      </c>
      <c r="L39" s="29" t="str">
        <f t="shared" si="2"/>
        <v/>
      </c>
      <c r="M39" s="29" t="str">
        <f t="shared" si="3"/>
        <v/>
      </c>
      <c r="N39">
        <f t="shared" si="4"/>
        <v>1</v>
      </c>
      <c r="O39">
        <f t="shared" si="5"/>
        <v>0</v>
      </c>
      <c r="P39">
        <f t="shared" si="6"/>
        <v>0</v>
      </c>
      <c r="Q39">
        <f t="shared" si="7"/>
        <v>0</v>
      </c>
      <c r="R39">
        <f t="shared" si="8"/>
        <v>0</v>
      </c>
      <c r="S39">
        <f t="shared" si="9"/>
        <v>0</v>
      </c>
      <c r="T39">
        <f t="shared" si="10"/>
        <v>0</v>
      </c>
      <c r="U39">
        <f t="shared" si="11"/>
        <v>0</v>
      </c>
    </row>
    <row r="40" spans="1:21" x14ac:dyDescent="0.25">
      <c r="A40" s="9" t="s">
        <v>33</v>
      </c>
      <c r="B40">
        <v>3400</v>
      </c>
      <c r="C40">
        <v>4</v>
      </c>
      <c r="D40">
        <v>3</v>
      </c>
      <c r="F40">
        <v>5</v>
      </c>
      <c r="G40">
        <v>3412</v>
      </c>
      <c r="J40" t="str">
        <f t="shared" si="0"/>
        <v>19</v>
      </c>
      <c r="K40" s="29" t="str">
        <f t="shared" si="1"/>
        <v>T</v>
      </c>
      <c r="L40" s="29" t="str">
        <f t="shared" si="2"/>
        <v/>
      </c>
      <c r="M40" s="29" t="str">
        <f t="shared" si="3"/>
        <v/>
      </c>
      <c r="N40">
        <f t="shared" si="4"/>
        <v>0</v>
      </c>
      <c r="O40">
        <f t="shared" si="5"/>
        <v>0</v>
      </c>
      <c r="P40">
        <f t="shared" si="6"/>
        <v>1</v>
      </c>
      <c r="Q40">
        <f t="shared" si="7"/>
        <v>0</v>
      </c>
      <c r="R40">
        <f t="shared" si="8"/>
        <v>0</v>
      </c>
      <c r="S40">
        <f t="shared" si="9"/>
        <v>0</v>
      </c>
      <c r="T40">
        <f t="shared" si="10"/>
        <v>0</v>
      </c>
      <c r="U40">
        <f t="shared" si="11"/>
        <v>0</v>
      </c>
    </row>
    <row r="41" spans="1:21" x14ac:dyDescent="0.25">
      <c r="A41" s="9" t="s">
        <v>155</v>
      </c>
      <c r="C41">
        <v>3</v>
      </c>
      <c r="G41">
        <v>3</v>
      </c>
      <c r="J41" t="str">
        <f t="shared" si="0"/>
        <v>2</v>
      </c>
      <c r="K41" s="29" t="str">
        <f t="shared" si="1"/>
        <v/>
      </c>
      <c r="L41" s="29" t="str">
        <f t="shared" si="2"/>
        <v/>
      </c>
      <c r="M41" s="29" t="str">
        <f t="shared" si="3"/>
        <v/>
      </c>
      <c r="N41">
        <f t="shared" si="4"/>
        <v>0</v>
      </c>
      <c r="O41">
        <f t="shared" si="5"/>
        <v>0</v>
      </c>
      <c r="P41">
        <f t="shared" si="6"/>
        <v>0</v>
      </c>
      <c r="Q41">
        <f t="shared" si="7"/>
        <v>0</v>
      </c>
      <c r="R41">
        <f t="shared" si="8"/>
        <v>0</v>
      </c>
      <c r="S41">
        <f t="shared" si="9"/>
        <v>0</v>
      </c>
      <c r="T41">
        <f t="shared" si="10"/>
        <v>0</v>
      </c>
      <c r="U41">
        <f t="shared" si="11"/>
        <v>0</v>
      </c>
    </row>
    <row r="42" spans="1:21" x14ac:dyDescent="0.25">
      <c r="A42" s="9" t="s">
        <v>11</v>
      </c>
      <c r="B42">
        <v>11200</v>
      </c>
      <c r="C42">
        <v>8</v>
      </c>
      <c r="F42">
        <v>2</v>
      </c>
      <c r="G42">
        <v>11210</v>
      </c>
      <c r="J42" t="str">
        <f t="shared" si="0"/>
        <v>20</v>
      </c>
      <c r="K42" s="29" t="str">
        <f t="shared" si="1"/>
        <v>T</v>
      </c>
      <c r="L42" s="29" t="str">
        <f t="shared" si="2"/>
        <v/>
      </c>
      <c r="M42" s="29" t="str">
        <f t="shared" si="3"/>
        <v/>
      </c>
      <c r="N42">
        <f t="shared" si="4"/>
        <v>0</v>
      </c>
      <c r="O42">
        <f t="shared" si="5"/>
        <v>0</v>
      </c>
      <c r="P42">
        <f t="shared" si="6"/>
        <v>0</v>
      </c>
      <c r="Q42">
        <f t="shared" si="7"/>
        <v>1</v>
      </c>
      <c r="R42">
        <f t="shared" si="8"/>
        <v>0</v>
      </c>
      <c r="S42">
        <f t="shared" si="9"/>
        <v>0</v>
      </c>
      <c r="T42">
        <f t="shared" si="10"/>
        <v>0</v>
      </c>
      <c r="U42">
        <f t="shared" si="11"/>
        <v>0</v>
      </c>
    </row>
    <row r="43" spans="1:21" x14ac:dyDescent="0.25">
      <c r="A43" s="9" t="s">
        <v>34</v>
      </c>
      <c r="B43">
        <v>6600</v>
      </c>
      <c r="C43">
        <v>6</v>
      </c>
      <c r="D43">
        <v>6</v>
      </c>
      <c r="G43">
        <v>6612</v>
      </c>
      <c r="J43" t="str">
        <f t="shared" si="0"/>
        <v>21</v>
      </c>
      <c r="K43" s="29" t="str">
        <f t="shared" si="1"/>
        <v>T</v>
      </c>
      <c r="L43" s="29" t="str">
        <f t="shared" si="2"/>
        <v/>
      </c>
      <c r="M43" s="29" t="str">
        <f t="shared" si="3"/>
        <v/>
      </c>
      <c r="N43">
        <f t="shared" si="4"/>
        <v>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0</v>
      </c>
      <c r="S43">
        <f t="shared" si="9"/>
        <v>0</v>
      </c>
      <c r="T43">
        <f t="shared" si="10"/>
        <v>0</v>
      </c>
      <c r="U43">
        <f t="shared" si="11"/>
        <v>0</v>
      </c>
    </row>
    <row r="44" spans="1:21" x14ac:dyDescent="0.25">
      <c r="A44" s="9" t="s">
        <v>10</v>
      </c>
      <c r="B44">
        <v>14600</v>
      </c>
      <c r="D44">
        <v>2</v>
      </c>
      <c r="F44">
        <v>4</v>
      </c>
      <c r="G44">
        <v>14606</v>
      </c>
      <c r="J44" t="str">
        <f t="shared" si="0"/>
        <v>22</v>
      </c>
      <c r="K44" s="29" t="str">
        <f t="shared" si="1"/>
        <v/>
      </c>
      <c r="L44" s="29" t="str">
        <f t="shared" si="2"/>
        <v>T</v>
      </c>
      <c r="M44" s="29" t="str">
        <f t="shared" si="3"/>
        <v/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8"/>
        <v>0</v>
      </c>
      <c r="S44">
        <f t="shared" si="9"/>
        <v>1</v>
      </c>
      <c r="T44">
        <f t="shared" si="10"/>
        <v>0</v>
      </c>
      <c r="U44">
        <f t="shared" si="11"/>
        <v>0</v>
      </c>
    </row>
    <row r="45" spans="1:21" x14ac:dyDescent="0.25">
      <c r="A45" s="9" t="s">
        <v>36</v>
      </c>
      <c r="C45">
        <v>3</v>
      </c>
      <c r="D45">
        <v>5</v>
      </c>
      <c r="G45">
        <v>8</v>
      </c>
      <c r="J45" t="str">
        <f t="shared" si="0"/>
        <v>24</v>
      </c>
      <c r="K45" s="29" t="str">
        <f t="shared" si="1"/>
        <v/>
      </c>
      <c r="L45" s="29" t="str">
        <f t="shared" si="2"/>
        <v/>
      </c>
      <c r="M45" s="29" t="str">
        <f t="shared" si="3"/>
        <v/>
      </c>
      <c r="N45">
        <f t="shared" si="4"/>
        <v>0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8"/>
        <v>0</v>
      </c>
      <c r="S45">
        <f t="shared" si="9"/>
        <v>0</v>
      </c>
      <c r="T45">
        <f t="shared" si="10"/>
        <v>0</v>
      </c>
      <c r="U45">
        <f t="shared" si="11"/>
        <v>0</v>
      </c>
    </row>
    <row r="46" spans="1:21" x14ac:dyDescent="0.25">
      <c r="A46" s="9" t="s">
        <v>7</v>
      </c>
      <c r="B46">
        <v>6000</v>
      </c>
      <c r="C46">
        <v>6</v>
      </c>
      <c r="D46">
        <v>6</v>
      </c>
      <c r="F46">
        <v>6</v>
      </c>
      <c r="G46">
        <v>6018</v>
      </c>
      <c r="J46" t="str">
        <f t="shared" si="0"/>
        <v>25</v>
      </c>
      <c r="K46" s="29" t="str">
        <f t="shared" si="1"/>
        <v>T</v>
      </c>
      <c r="L46" s="29" t="str">
        <f t="shared" si="2"/>
        <v/>
      </c>
      <c r="M46" s="29" t="str">
        <f t="shared" si="3"/>
        <v/>
      </c>
      <c r="N46">
        <f t="shared" si="4"/>
        <v>1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8"/>
        <v>0</v>
      </c>
      <c r="S46">
        <f t="shared" si="9"/>
        <v>0</v>
      </c>
      <c r="T46">
        <f t="shared" si="10"/>
        <v>0</v>
      </c>
      <c r="U46">
        <f t="shared" si="11"/>
        <v>0</v>
      </c>
    </row>
    <row r="47" spans="1:21" x14ac:dyDescent="0.25">
      <c r="A47" s="9" t="s">
        <v>39</v>
      </c>
      <c r="C47">
        <v>6</v>
      </c>
      <c r="F47">
        <v>2</v>
      </c>
      <c r="G47">
        <v>8</v>
      </c>
      <c r="J47" t="str">
        <f t="shared" si="0"/>
        <v>28</v>
      </c>
      <c r="K47" s="29" t="str">
        <f t="shared" si="1"/>
        <v/>
      </c>
      <c r="L47" s="29" t="str">
        <f t="shared" si="2"/>
        <v/>
      </c>
      <c r="M47" s="29" t="str">
        <f t="shared" si="3"/>
        <v/>
      </c>
      <c r="N47">
        <f t="shared" si="4"/>
        <v>0</v>
      </c>
      <c r="O47">
        <f t="shared" si="5"/>
        <v>0</v>
      </c>
      <c r="P47">
        <f t="shared" si="6"/>
        <v>0</v>
      </c>
      <c r="Q47">
        <f t="shared" si="7"/>
        <v>0</v>
      </c>
      <c r="R47">
        <f t="shared" si="8"/>
        <v>0</v>
      </c>
      <c r="S47">
        <f t="shared" si="9"/>
        <v>0</v>
      </c>
      <c r="T47">
        <f t="shared" si="10"/>
        <v>0</v>
      </c>
      <c r="U47">
        <f t="shared" si="11"/>
        <v>0</v>
      </c>
    </row>
    <row r="48" spans="1:21" x14ac:dyDescent="0.25">
      <c r="A48" s="9" t="s">
        <v>37</v>
      </c>
      <c r="B48">
        <v>8800</v>
      </c>
      <c r="C48">
        <v>8</v>
      </c>
      <c r="F48">
        <v>10</v>
      </c>
      <c r="G48">
        <v>8818</v>
      </c>
      <c r="J48" t="str">
        <f t="shared" si="0"/>
        <v>29</v>
      </c>
      <c r="K48" s="29" t="str">
        <f t="shared" si="1"/>
        <v>T</v>
      </c>
      <c r="L48" s="29" t="str">
        <f t="shared" si="2"/>
        <v/>
      </c>
      <c r="M48" s="29" t="str">
        <f t="shared" si="3"/>
        <v/>
      </c>
      <c r="N48">
        <f t="shared" si="4"/>
        <v>0</v>
      </c>
      <c r="O48">
        <f t="shared" si="5"/>
        <v>0</v>
      </c>
      <c r="P48">
        <f t="shared" si="6"/>
        <v>0</v>
      </c>
      <c r="Q48">
        <f t="shared" si="7"/>
        <v>1</v>
      </c>
      <c r="R48">
        <f t="shared" si="8"/>
        <v>0</v>
      </c>
      <c r="S48">
        <f t="shared" si="9"/>
        <v>0</v>
      </c>
      <c r="T48">
        <f t="shared" si="10"/>
        <v>0</v>
      </c>
      <c r="U48">
        <f t="shared" si="11"/>
        <v>0</v>
      </c>
    </row>
    <row r="49" spans="1:21" x14ac:dyDescent="0.25">
      <c r="A49" s="9" t="s">
        <v>15</v>
      </c>
      <c r="B49">
        <v>2400</v>
      </c>
      <c r="C49">
        <v>2</v>
      </c>
      <c r="D49">
        <v>3</v>
      </c>
      <c r="G49">
        <v>2405</v>
      </c>
      <c r="J49" t="str">
        <f t="shared" si="0"/>
        <v>30</v>
      </c>
      <c r="K49" s="29" t="str">
        <f t="shared" si="1"/>
        <v>T</v>
      </c>
      <c r="L49" s="29" t="str">
        <f t="shared" si="2"/>
        <v/>
      </c>
      <c r="M49" s="29" t="str">
        <f t="shared" si="3"/>
        <v/>
      </c>
      <c r="N49">
        <f t="shared" si="4"/>
        <v>0</v>
      </c>
      <c r="O49">
        <f t="shared" si="5"/>
        <v>1</v>
      </c>
      <c r="P49">
        <f t="shared" si="6"/>
        <v>0</v>
      </c>
      <c r="Q49">
        <f t="shared" si="7"/>
        <v>0</v>
      </c>
      <c r="R49">
        <f t="shared" si="8"/>
        <v>0</v>
      </c>
      <c r="S49">
        <f t="shared" si="9"/>
        <v>0</v>
      </c>
      <c r="T49">
        <f t="shared" si="10"/>
        <v>0</v>
      </c>
      <c r="U49">
        <f t="shared" si="11"/>
        <v>0</v>
      </c>
    </row>
    <row r="50" spans="1:21" x14ac:dyDescent="0.25">
      <c r="A50" s="9" t="s">
        <v>24</v>
      </c>
      <c r="C50">
        <v>13</v>
      </c>
      <c r="D50">
        <v>13</v>
      </c>
      <c r="F50">
        <v>13</v>
      </c>
      <c r="G50">
        <v>39</v>
      </c>
      <c r="J50" t="str">
        <f t="shared" si="0"/>
        <v>31</v>
      </c>
      <c r="K50" s="29" t="str">
        <f t="shared" si="1"/>
        <v/>
      </c>
      <c r="L50" s="29" t="str">
        <f t="shared" si="2"/>
        <v/>
      </c>
      <c r="M50" s="29" t="str">
        <f t="shared" si="3"/>
        <v/>
      </c>
      <c r="N50">
        <f t="shared" si="4"/>
        <v>0</v>
      </c>
      <c r="O50">
        <f t="shared" si="5"/>
        <v>0</v>
      </c>
      <c r="P50">
        <f t="shared" si="6"/>
        <v>0</v>
      </c>
      <c r="Q50">
        <f t="shared" si="7"/>
        <v>0</v>
      </c>
      <c r="R50">
        <f t="shared" si="8"/>
        <v>0</v>
      </c>
      <c r="S50">
        <f t="shared" si="9"/>
        <v>0</v>
      </c>
      <c r="T50">
        <f t="shared" si="10"/>
        <v>0</v>
      </c>
      <c r="U50">
        <f t="shared" si="11"/>
        <v>0</v>
      </c>
    </row>
    <row r="51" spans="1:21" x14ac:dyDescent="0.25">
      <c r="A51" s="9" t="s">
        <v>17</v>
      </c>
      <c r="B51">
        <v>6000</v>
      </c>
      <c r="D51">
        <v>5</v>
      </c>
      <c r="F51">
        <v>5</v>
      </c>
      <c r="G51">
        <v>6010</v>
      </c>
      <c r="J51" t="str">
        <f t="shared" si="0"/>
        <v>33</v>
      </c>
      <c r="K51" s="29" t="str">
        <f t="shared" si="1"/>
        <v/>
      </c>
      <c r="L51" s="29" t="str">
        <f t="shared" si="2"/>
        <v>T</v>
      </c>
      <c r="M51" s="29" t="str">
        <f t="shared" si="3"/>
        <v/>
      </c>
      <c r="N51">
        <f t="shared" si="4"/>
        <v>0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1</v>
      </c>
      <c r="S51">
        <f t="shared" si="9"/>
        <v>0</v>
      </c>
      <c r="T51">
        <f t="shared" si="10"/>
        <v>0</v>
      </c>
      <c r="U51">
        <f t="shared" si="11"/>
        <v>0</v>
      </c>
    </row>
    <row r="52" spans="1:21" x14ac:dyDescent="0.25">
      <c r="A52" s="9" t="s">
        <v>16</v>
      </c>
      <c r="D52">
        <v>3</v>
      </c>
      <c r="F52">
        <v>3</v>
      </c>
      <c r="G52">
        <v>6</v>
      </c>
      <c r="J52" t="str">
        <f t="shared" si="0"/>
        <v>34</v>
      </c>
      <c r="K52" s="29" t="str">
        <f t="shared" si="1"/>
        <v/>
      </c>
      <c r="L52" s="29" t="str">
        <f t="shared" si="2"/>
        <v/>
      </c>
      <c r="M52" s="29" t="str">
        <f t="shared" si="3"/>
        <v/>
      </c>
      <c r="N52">
        <f t="shared" si="4"/>
        <v>0</v>
      </c>
      <c r="O52">
        <f t="shared" si="5"/>
        <v>0</v>
      </c>
      <c r="P52">
        <f t="shared" si="6"/>
        <v>0</v>
      </c>
      <c r="Q52">
        <f t="shared" si="7"/>
        <v>0</v>
      </c>
      <c r="R52">
        <f t="shared" si="8"/>
        <v>0</v>
      </c>
      <c r="S52">
        <f t="shared" si="9"/>
        <v>0</v>
      </c>
      <c r="T52">
        <f t="shared" si="10"/>
        <v>0</v>
      </c>
      <c r="U52">
        <f t="shared" si="11"/>
        <v>0</v>
      </c>
    </row>
    <row r="53" spans="1:21" x14ac:dyDescent="0.25">
      <c r="A53" s="9" t="s">
        <v>44</v>
      </c>
      <c r="D53">
        <v>3</v>
      </c>
      <c r="F53">
        <v>5</v>
      </c>
      <c r="G53">
        <v>8</v>
      </c>
      <c r="J53" t="str">
        <f t="shared" si="0"/>
        <v>35</v>
      </c>
      <c r="K53" s="29" t="str">
        <f t="shared" si="1"/>
        <v/>
      </c>
      <c r="L53" s="29" t="str">
        <f t="shared" si="2"/>
        <v/>
      </c>
      <c r="M53" s="29" t="str">
        <f t="shared" si="3"/>
        <v/>
      </c>
      <c r="N53">
        <f t="shared" si="4"/>
        <v>0</v>
      </c>
      <c r="O53">
        <f t="shared" si="5"/>
        <v>0</v>
      </c>
      <c r="P53">
        <f t="shared" si="6"/>
        <v>0</v>
      </c>
      <c r="Q53">
        <f t="shared" si="7"/>
        <v>0</v>
      </c>
      <c r="R53">
        <f t="shared" si="8"/>
        <v>0</v>
      </c>
      <c r="S53">
        <f t="shared" si="9"/>
        <v>0</v>
      </c>
      <c r="T53">
        <f t="shared" si="10"/>
        <v>0</v>
      </c>
      <c r="U53">
        <f t="shared" si="11"/>
        <v>0</v>
      </c>
    </row>
    <row r="54" spans="1:21" x14ac:dyDescent="0.25">
      <c r="A54" s="9" t="s">
        <v>40</v>
      </c>
      <c r="C54">
        <v>6</v>
      </c>
      <c r="D54">
        <v>5</v>
      </c>
      <c r="F54">
        <v>4</v>
      </c>
      <c r="G54">
        <v>15</v>
      </c>
      <c r="J54" t="str">
        <f t="shared" si="0"/>
        <v>36</v>
      </c>
      <c r="K54" s="29" t="str">
        <f t="shared" si="1"/>
        <v/>
      </c>
      <c r="L54" s="29" t="str">
        <f t="shared" si="2"/>
        <v/>
      </c>
      <c r="M54" s="29" t="str">
        <f t="shared" si="3"/>
        <v/>
      </c>
      <c r="N54">
        <f t="shared" si="4"/>
        <v>0</v>
      </c>
      <c r="O54">
        <f t="shared" si="5"/>
        <v>0</v>
      </c>
      <c r="P54">
        <f t="shared" si="6"/>
        <v>0</v>
      </c>
      <c r="Q54">
        <f t="shared" si="7"/>
        <v>0</v>
      </c>
      <c r="R54">
        <f t="shared" si="8"/>
        <v>0</v>
      </c>
      <c r="S54">
        <f t="shared" si="9"/>
        <v>0</v>
      </c>
      <c r="T54">
        <f t="shared" si="10"/>
        <v>0</v>
      </c>
      <c r="U54">
        <f t="shared" si="11"/>
        <v>0</v>
      </c>
    </row>
    <row r="55" spans="1:21" x14ac:dyDescent="0.25">
      <c r="A55" s="9" t="s">
        <v>18</v>
      </c>
      <c r="D55">
        <v>1</v>
      </c>
      <c r="F55">
        <v>1</v>
      </c>
      <c r="G55">
        <v>2</v>
      </c>
      <c r="J55" t="str">
        <f t="shared" si="0"/>
        <v>37</v>
      </c>
      <c r="K55" s="29" t="str">
        <f t="shared" si="1"/>
        <v/>
      </c>
      <c r="L55" s="29" t="str">
        <f t="shared" si="2"/>
        <v/>
      </c>
      <c r="M55" s="29" t="str">
        <f t="shared" si="3"/>
        <v/>
      </c>
      <c r="N55">
        <f t="shared" si="4"/>
        <v>0</v>
      </c>
      <c r="O55">
        <f t="shared" si="5"/>
        <v>0</v>
      </c>
      <c r="P55">
        <f t="shared" si="6"/>
        <v>0</v>
      </c>
      <c r="Q55">
        <f t="shared" si="7"/>
        <v>0</v>
      </c>
      <c r="R55">
        <f t="shared" si="8"/>
        <v>0</v>
      </c>
      <c r="S55">
        <f t="shared" si="9"/>
        <v>0</v>
      </c>
      <c r="T55">
        <f t="shared" si="10"/>
        <v>0</v>
      </c>
      <c r="U55">
        <f t="shared" si="11"/>
        <v>0</v>
      </c>
    </row>
    <row r="56" spans="1:21" x14ac:dyDescent="0.25">
      <c r="A56" s="9" t="s">
        <v>32</v>
      </c>
      <c r="B56">
        <v>2600</v>
      </c>
      <c r="C56">
        <v>5</v>
      </c>
      <c r="G56">
        <v>2605</v>
      </c>
      <c r="J56" t="str">
        <f t="shared" si="0"/>
        <v>38</v>
      </c>
      <c r="K56" s="29" t="str">
        <f t="shared" si="1"/>
        <v>T</v>
      </c>
      <c r="L56" s="29" t="str">
        <f t="shared" si="2"/>
        <v/>
      </c>
      <c r="M56" s="29" t="str">
        <f t="shared" si="3"/>
        <v/>
      </c>
      <c r="N56">
        <f t="shared" si="4"/>
        <v>0</v>
      </c>
      <c r="O56">
        <f t="shared" si="5"/>
        <v>0</v>
      </c>
      <c r="P56">
        <f t="shared" si="6"/>
        <v>0</v>
      </c>
      <c r="Q56">
        <f t="shared" si="7"/>
        <v>1</v>
      </c>
      <c r="R56">
        <f t="shared" si="8"/>
        <v>0</v>
      </c>
      <c r="S56">
        <f t="shared" si="9"/>
        <v>0</v>
      </c>
      <c r="T56">
        <f t="shared" si="10"/>
        <v>0</v>
      </c>
      <c r="U56">
        <f t="shared" si="11"/>
        <v>0</v>
      </c>
    </row>
    <row r="57" spans="1:21" x14ac:dyDescent="0.25">
      <c r="A57" s="9" t="s">
        <v>14</v>
      </c>
      <c r="B57">
        <v>4500</v>
      </c>
      <c r="C57">
        <v>8</v>
      </c>
      <c r="G57">
        <v>4508</v>
      </c>
      <c r="J57" t="str">
        <f t="shared" si="0"/>
        <v>39</v>
      </c>
      <c r="K57" s="29" t="str">
        <f t="shared" si="1"/>
        <v>T</v>
      </c>
      <c r="L57" s="29" t="str">
        <f t="shared" si="2"/>
        <v/>
      </c>
      <c r="M57" s="29" t="str">
        <f t="shared" si="3"/>
        <v/>
      </c>
      <c r="N57">
        <f t="shared" si="4"/>
        <v>0</v>
      </c>
      <c r="O57">
        <f t="shared" si="5"/>
        <v>0</v>
      </c>
      <c r="P57">
        <f t="shared" si="6"/>
        <v>0</v>
      </c>
      <c r="Q57">
        <f t="shared" si="7"/>
        <v>1</v>
      </c>
      <c r="R57">
        <f t="shared" si="8"/>
        <v>0</v>
      </c>
      <c r="S57">
        <f t="shared" si="9"/>
        <v>0</v>
      </c>
      <c r="T57">
        <f t="shared" si="10"/>
        <v>0</v>
      </c>
      <c r="U57">
        <f t="shared" si="11"/>
        <v>0</v>
      </c>
    </row>
    <row r="58" spans="1:21" x14ac:dyDescent="0.25">
      <c r="A58" s="9" t="s">
        <v>78</v>
      </c>
      <c r="B58">
        <v>2600</v>
      </c>
      <c r="C58">
        <v>3</v>
      </c>
      <c r="F58">
        <v>1</v>
      </c>
      <c r="G58">
        <v>2604</v>
      </c>
      <c r="J58" t="str">
        <f t="shared" si="0"/>
        <v>4</v>
      </c>
      <c r="K58" s="29" t="str">
        <f t="shared" si="1"/>
        <v>T</v>
      </c>
      <c r="L58" s="29" t="str">
        <f t="shared" si="2"/>
        <v/>
      </c>
      <c r="M58" s="29" t="str">
        <f t="shared" si="3"/>
        <v/>
      </c>
      <c r="N58">
        <f t="shared" si="4"/>
        <v>0</v>
      </c>
      <c r="O58">
        <f t="shared" si="5"/>
        <v>0</v>
      </c>
      <c r="P58">
        <f t="shared" si="6"/>
        <v>0</v>
      </c>
      <c r="Q58">
        <f t="shared" si="7"/>
        <v>1</v>
      </c>
      <c r="R58">
        <f t="shared" si="8"/>
        <v>0</v>
      </c>
      <c r="S58">
        <f t="shared" si="9"/>
        <v>0</v>
      </c>
      <c r="T58">
        <f t="shared" si="10"/>
        <v>0</v>
      </c>
      <c r="U58">
        <f t="shared" si="11"/>
        <v>0</v>
      </c>
    </row>
    <row r="59" spans="1:21" x14ac:dyDescent="0.25">
      <c r="A59" s="9" t="s">
        <v>19</v>
      </c>
      <c r="C59">
        <v>6</v>
      </c>
      <c r="D59">
        <v>6</v>
      </c>
      <c r="G59">
        <v>12</v>
      </c>
      <c r="J59" t="str">
        <f t="shared" si="0"/>
        <v>41</v>
      </c>
      <c r="K59" s="29" t="str">
        <f t="shared" si="1"/>
        <v/>
      </c>
      <c r="L59" s="29" t="str">
        <f t="shared" si="2"/>
        <v/>
      </c>
      <c r="M59" s="29" t="str">
        <f t="shared" si="3"/>
        <v/>
      </c>
      <c r="N59">
        <f t="shared" si="4"/>
        <v>0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0</v>
      </c>
      <c r="S59">
        <f t="shared" si="9"/>
        <v>0</v>
      </c>
      <c r="T59">
        <f t="shared" si="10"/>
        <v>0</v>
      </c>
      <c r="U59">
        <f t="shared" si="11"/>
        <v>0</v>
      </c>
    </row>
    <row r="60" spans="1:21" x14ac:dyDescent="0.25">
      <c r="A60" s="9" t="s">
        <v>42</v>
      </c>
      <c r="D60">
        <v>2</v>
      </c>
      <c r="F60">
        <v>3</v>
      </c>
      <c r="G60">
        <v>5</v>
      </c>
      <c r="J60" t="str">
        <f t="shared" si="0"/>
        <v>42</v>
      </c>
      <c r="K60" s="29" t="str">
        <f t="shared" si="1"/>
        <v/>
      </c>
      <c r="L60" s="29" t="str">
        <f t="shared" si="2"/>
        <v/>
      </c>
      <c r="M60" s="29" t="str">
        <f t="shared" si="3"/>
        <v/>
      </c>
      <c r="N60">
        <f t="shared" si="4"/>
        <v>0</v>
      </c>
      <c r="O60">
        <f t="shared" si="5"/>
        <v>0</v>
      </c>
      <c r="P60">
        <f t="shared" si="6"/>
        <v>0</v>
      </c>
      <c r="Q60">
        <f t="shared" si="7"/>
        <v>0</v>
      </c>
      <c r="R60">
        <f t="shared" si="8"/>
        <v>0</v>
      </c>
      <c r="S60">
        <f t="shared" si="9"/>
        <v>0</v>
      </c>
      <c r="T60">
        <f t="shared" si="10"/>
        <v>0</v>
      </c>
      <c r="U60">
        <f t="shared" si="11"/>
        <v>0</v>
      </c>
    </row>
    <row r="61" spans="1:21" x14ac:dyDescent="0.25">
      <c r="A61" s="9" t="s">
        <v>27</v>
      </c>
      <c r="D61">
        <v>2</v>
      </c>
      <c r="G61">
        <v>2</v>
      </c>
      <c r="J61" t="str">
        <f t="shared" si="0"/>
        <v>44</v>
      </c>
      <c r="K61" s="29" t="str">
        <f t="shared" si="1"/>
        <v/>
      </c>
      <c r="L61" s="29" t="str">
        <f t="shared" si="2"/>
        <v/>
      </c>
      <c r="M61" s="29" t="str">
        <f t="shared" si="3"/>
        <v/>
      </c>
      <c r="N61">
        <f t="shared" si="4"/>
        <v>0</v>
      </c>
      <c r="O61">
        <f t="shared" si="5"/>
        <v>0</v>
      </c>
      <c r="P61">
        <f t="shared" si="6"/>
        <v>0</v>
      </c>
      <c r="Q61">
        <f t="shared" si="7"/>
        <v>0</v>
      </c>
      <c r="R61">
        <f t="shared" si="8"/>
        <v>0</v>
      </c>
      <c r="S61">
        <f t="shared" si="9"/>
        <v>0</v>
      </c>
      <c r="T61">
        <f t="shared" si="10"/>
        <v>0</v>
      </c>
      <c r="U61">
        <f t="shared" si="11"/>
        <v>0</v>
      </c>
    </row>
    <row r="62" spans="1:21" x14ac:dyDescent="0.25">
      <c r="A62" s="9" t="s">
        <v>23</v>
      </c>
      <c r="B62">
        <v>23400</v>
      </c>
      <c r="C62">
        <v>13</v>
      </c>
      <c r="D62">
        <v>8</v>
      </c>
      <c r="F62">
        <v>10</v>
      </c>
      <c r="G62">
        <v>23431</v>
      </c>
      <c r="J62" t="str">
        <f t="shared" si="0"/>
        <v>46</v>
      </c>
      <c r="K62" s="29" t="str">
        <f t="shared" si="1"/>
        <v>T</v>
      </c>
      <c r="L62" s="29" t="str">
        <f t="shared" si="2"/>
        <v/>
      </c>
      <c r="M62" s="29" t="str">
        <f t="shared" si="3"/>
        <v/>
      </c>
      <c r="N62">
        <f t="shared" si="4"/>
        <v>0</v>
      </c>
      <c r="O62">
        <f t="shared" si="5"/>
        <v>0</v>
      </c>
      <c r="P62">
        <f t="shared" si="6"/>
        <v>1</v>
      </c>
      <c r="Q62">
        <f t="shared" si="7"/>
        <v>0</v>
      </c>
      <c r="R62">
        <f t="shared" si="8"/>
        <v>0</v>
      </c>
      <c r="S62">
        <f t="shared" si="9"/>
        <v>0</v>
      </c>
      <c r="T62">
        <f t="shared" si="10"/>
        <v>0</v>
      </c>
      <c r="U62">
        <f t="shared" si="11"/>
        <v>0</v>
      </c>
    </row>
    <row r="63" spans="1:21" x14ac:dyDescent="0.25">
      <c r="A63" s="9" t="s">
        <v>26</v>
      </c>
      <c r="B63">
        <v>36000</v>
      </c>
      <c r="C63">
        <v>16</v>
      </c>
      <c r="D63">
        <v>20</v>
      </c>
      <c r="F63">
        <v>20</v>
      </c>
      <c r="G63">
        <v>36056</v>
      </c>
      <c r="J63" t="str">
        <f t="shared" si="0"/>
        <v>47</v>
      </c>
      <c r="K63" s="29" t="str">
        <f t="shared" si="1"/>
        <v>T</v>
      </c>
      <c r="L63" s="29" t="str">
        <f t="shared" si="2"/>
        <v/>
      </c>
      <c r="M63" s="29" t="str">
        <f t="shared" si="3"/>
        <v/>
      </c>
      <c r="N63">
        <f t="shared" si="4"/>
        <v>0</v>
      </c>
      <c r="O63">
        <f t="shared" si="5"/>
        <v>1</v>
      </c>
      <c r="P63">
        <f t="shared" si="6"/>
        <v>0</v>
      </c>
      <c r="Q63">
        <f t="shared" si="7"/>
        <v>0</v>
      </c>
      <c r="R63">
        <f t="shared" si="8"/>
        <v>0</v>
      </c>
      <c r="S63">
        <f t="shared" si="9"/>
        <v>0</v>
      </c>
      <c r="T63">
        <f t="shared" si="10"/>
        <v>0</v>
      </c>
      <c r="U63">
        <f t="shared" si="11"/>
        <v>0</v>
      </c>
    </row>
    <row r="64" spans="1:21" x14ac:dyDescent="0.25">
      <c r="A64" s="9" t="s">
        <v>46</v>
      </c>
      <c r="B64">
        <v>4000</v>
      </c>
      <c r="C64">
        <v>4</v>
      </c>
      <c r="D64">
        <v>3</v>
      </c>
      <c r="F64">
        <v>5</v>
      </c>
      <c r="G64">
        <v>4012</v>
      </c>
      <c r="J64" t="str">
        <f t="shared" si="0"/>
        <v>48</v>
      </c>
      <c r="K64" s="29" t="str">
        <f t="shared" si="1"/>
        <v>T</v>
      </c>
      <c r="L64" s="29" t="str">
        <f t="shared" si="2"/>
        <v/>
      </c>
      <c r="M64" s="29" t="str">
        <f t="shared" si="3"/>
        <v/>
      </c>
      <c r="N64">
        <f t="shared" si="4"/>
        <v>0</v>
      </c>
      <c r="O64">
        <f t="shared" si="5"/>
        <v>0</v>
      </c>
      <c r="P64">
        <f t="shared" si="6"/>
        <v>1</v>
      </c>
      <c r="Q64">
        <f t="shared" si="7"/>
        <v>0</v>
      </c>
      <c r="R64">
        <f t="shared" si="8"/>
        <v>0</v>
      </c>
      <c r="S64">
        <f t="shared" si="9"/>
        <v>0</v>
      </c>
      <c r="T64">
        <f t="shared" si="10"/>
        <v>0</v>
      </c>
      <c r="U64">
        <f t="shared" si="11"/>
        <v>0</v>
      </c>
    </row>
    <row r="65" spans="1:21" x14ac:dyDescent="0.25">
      <c r="A65" s="9" t="s">
        <v>28</v>
      </c>
      <c r="B65">
        <v>5100</v>
      </c>
      <c r="C65">
        <v>4</v>
      </c>
      <c r="G65">
        <v>5104</v>
      </c>
      <c r="J65" t="str">
        <f t="shared" si="0"/>
        <v>49</v>
      </c>
      <c r="K65" s="29" t="str">
        <f t="shared" si="1"/>
        <v>T</v>
      </c>
      <c r="L65" s="29" t="str">
        <f t="shared" si="2"/>
        <v/>
      </c>
      <c r="M65" s="29" t="str">
        <f t="shared" si="3"/>
        <v/>
      </c>
      <c r="N65">
        <f t="shared" si="4"/>
        <v>0</v>
      </c>
      <c r="O65">
        <f t="shared" si="5"/>
        <v>0</v>
      </c>
      <c r="P65">
        <f t="shared" si="6"/>
        <v>0</v>
      </c>
      <c r="Q65">
        <f t="shared" si="7"/>
        <v>1</v>
      </c>
      <c r="R65">
        <f t="shared" si="8"/>
        <v>0</v>
      </c>
      <c r="S65">
        <f t="shared" si="9"/>
        <v>0</v>
      </c>
      <c r="T65">
        <f t="shared" si="10"/>
        <v>0</v>
      </c>
      <c r="U65">
        <f t="shared" si="11"/>
        <v>0</v>
      </c>
    </row>
    <row r="66" spans="1:21" x14ac:dyDescent="0.25">
      <c r="A66" s="9" t="s">
        <v>156</v>
      </c>
      <c r="C66">
        <v>8</v>
      </c>
      <c r="D66">
        <v>8</v>
      </c>
      <c r="F66">
        <v>8</v>
      </c>
      <c r="G66">
        <v>24</v>
      </c>
      <c r="J66" t="str">
        <f t="shared" si="0"/>
        <v>5</v>
      </c>
      <c r="K66" s="29" t="str">
        <f t="shared" si="1"/>
        <v/>
      </c>
      <c r="L66" s="29" t="str">
        <f t="shared" si="2"/>
        <v/>
      </c>
      <c r="M66" s="29" t="str">
        <f t="shared" si="3"/>
        <v/>
      </c>
      <c r="N66">
        <f t="shared" si="4"/>
        <v>0</v>
      </c>
      <c r="O66">
        <f t="shared" si="5"/>
        <v>0</v>
      </c>
      <c r="P66">
        <f t="shared" si="6"/>
        <v>0</v>
      </c>
      <c r="Q66">
        <f t="shared" si="7"/>
        <v>0</v>
      </c>
      <c r="R66">
        <f t="shared" si="8"/>
        <v>0</v>
      </c>
      <c r="S66">
        <f t="shared" si="9"/>
        <v>0</v>
      </c>
      <c r="T66">
        <f t="shared" si="10"/>
        <v>0</v>
      </c>
      <c r="U66">
        <f t="shared" si="11"/>
        <v>0</v>
      </c>
    </row>
    <row r="67" spans="1:21" x14ac:dyDescent="0.25">
      <c r="A67" s="9" t="s">
        <v>64</v>
      </c>
      <c r="B67">
        <v>20900</v>
      </c>
      <c r="G67">
        <v>20900</v>
      </c>
      <c r="J67" t="str">
        <f t="shared" si="0"/>
        <v>50</v>
      </c>
      <c r="K67" s="29" t="str">
        <f t="shared" si="1"/>
        <v/>
      </c>
      <c r="L67" s="29" t="str">
        <f t="shared" si="2"/>
        <v/>
      </c>
      <c r="M67" s="29" t="str">
        <f t="shared" si="3"/>
        <v/>
      </c>
      <c r="N67">
        <f t="shared" si="4"/>
        <v>0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0</v>
      </c>
      <c r="S67">
        <f t="shared" si="9"/>
        <v>0</v>
      </c>
      <c r="T67">
        <f t="shared" si="10"/>
        <v>0</v>
      </c>
      <c r="U67">
        <f t="shared" si="11"/>
        <v>0</v>
      </c>
    </row>
    <row r="68" spans="1:21" x14ac:dyDescent="0.25">
      <c r="A68" s="9" t="s">
        <v>25</v>
      </c>
      <c r="B68">
        <v>9200</v>
      </c>
      <c r="C68">
        <v>8</v>
      </c>
      <c r="D68">
        <v>8</v>
      </c>
      <c r="F68">
        <v>8</v>
      </c>
      <c r="G68">
        <v>9224</v>
      </c>
      <c r="J68" t="str">
        <f t="shared" si="0"/>
        <v>52</v>
      </c>
      <c r="K68" s="29" t="str">
        <f t="shared" si="1"/>
        <v>T</v>
      </c>
      <c r="L68" s="29" t="str">
        <f t="shared" si="2"/>
        <v/>
      </c>
      <c r="M68" s="29" t="str">
        <f t="shared" si="3"/>
        <v/>
      </c>
      <c r="N68">
        <f t="shared" si="4"/>
        <v>1</v>
      </c>
      <c r="O68">
        <f t="shared" si="5"/>
        <v>0</v>
      </c>
      <c r="P68">
        <f t="shared" si="6"/>
        <v>0</v>
      </c>
      <c r="Q68">
        <f t="shared" si="7"/>
        <v>0</v>
      </c>
      <c r="R68">
        <f t="shared" si="8"/>
        <v>0</v>
      </c>
      <c r="S68">
        <f t="shared" si="9"/>
        <v>0</v>
      </c>
      <c r="T68">
        <f t="shared" si="10"/>
        <v>0</v>
      </c>
      <c r="U68">
        <f t="shared" si="11"/>
        <v>0</v>
      </c>
    </row>
    <row r="69" spans="1:21" x14ac:dyDescent="0.25">
      <c r="A69" s="9" t="s">
        <v>68</v>
      </c>
      <c r="B69">
        <v>5400</v>
      </c>
      <c r="C69">
        <v>4</v>
      </c>
      <c r="D69">
        <v>4</v>
      </c>
      <c r="F69">
        <v>3</v>
      </c>
      <c r="G69">
        <v>5411</v>
      </c>
      <c r="J69" t="str">
        <f t="shared" si="0"/>
        <v>53</v>
      </c>
      <c r="K69" s="29" t="str">
        <f t="shared" si="1"/>
        <v>T</v>
      </c>
      <c r="L69" s="29" t="str">
        <f t="shared" si="2"/>
        <v/>
      </c>
      <c r="M69" s="29" t="str">
        <f t="shared" si="3"/>
        <v/>
      </c>
      <c r="N69">
        <f t="shared" si="4"/>
        <v>1</v>
      </c>
      <c r="O69">
        <f t="shared" si="5"/>
        <v>0</v>
      </c>
      <c r="P69">
        <f t="shared" si="6"/>
        <v>0</v>
      </c>
      <c r="Q69">
        <f t="shared" si="7"/>
        <v>0</v>
      </c>
      <c r="R69">
        <f t="shared" si="8"/>
        <v>0</v>
      </c>
      <c r="S69">
        <f t="shared" si="9"/>
        <v>0</v>
      </c>
      <c r="T69">
        <f t="shared" si="10"/>
        <v>0</v>
      </c>
      <c r="U69">
        <f t="shared" si="11"/>
        <v>0</v>
      </c>
    </row>
    <row r="70" spans="1:21" x14ac:dyDescent="0.25">
      <c r="A70" s="9" t="s">
        <v>47</v>
      </c>
      <c r="B70">
        <v>7000</v>
      </c>
      <c r="C70">
        <v>10</v>
      </c>
      <c r="D70">
        <v>10</v>
      </c>
      <c r="F70">
        <v>10</v>
      </c>
      <c r="G70">
        <v>7030</v>
      </c>
      <c r="J70" t="str">
        <f t="shared" si="0"/>
        <v>54</v>
      </c>
      <c r="K70" s="29" t="str">
        <f t="shared" si="1"/>
        <v>T</v>
      </c>
      <c r="L70" s="29" t="str">
        <f t="shared" si="2"/>
        <v/>
      </c>
      <c r="M70" s="29" t="str">
        <f t="shared" si="3"/>
        <v/>
      </c>
      <c r="N70">
        <f t="shared" si="4"/>
        <v>1</v>
      </c>
      <c r="O70">
        <f t="shared" si="5"/>
        <v>0</v>
      </c>
      <c r="P70">
        <f t="shared" si="6"/>
        <v>0</v>
      </c>
      <c r="Q70">
        <f t="shared" si="7"/>
        <v>0</v>
      </c>
      <c r="R70">
        <f t="shared" si="8"/>
        <v>0</v>
      </c>
      <c r="S70">
        <f t="shared" si="9"/>
        <v>0</v>
      </c>
      <c r="T70">
        <f t="shared" si="10"/>
        <v>0</v>
      </c>
      <c r="U70">
        <f t="shared" si="11"/>
        <v>0</v>
      </c>
    </row>
    <row r="71" spans="1:21" x14ac:dyDescent="0.25">
      <c r="A71" s="9" t="s">
        <v>67</v>
      </c>
      <c r="C71">
        <v>2</v>
      </c>
      <c r="D71">
        <v>3</v>
      </c>
      <c r="F71">
        <v>3</v>
      </c>
      <c r="G71">
        <v>8</v>
      </c>
      <c r="J71" t="str">
        <f t="shared" ref="J71:J106" si="12">A71</f>
        <v>56</v>
      </c>
      <c r="K71" s="29" t="str">
        <f t="shared" ref="K71:K106" si="13">IF(AND(B71&gt;0,C71&gt;0),"T","")</f>
        <v/>
      </c>
      <c r="L71" s="29" t="str">
        <f t="shared" ref="L71:L106" si="14">IF(AND(B71&gt;0,C71="",D71&gt;0),"T","")</f>
        <v/>
      </c>
      <c r="M71" s="29" t="str">
        <f t="shared" ref="M71:M106" si="15">IF(AND(C71="",E71&gt;0,F71&gt;0),"T","")</f>
        <v/>
      </c>
      <c r="N71">
        <f t="shared" ref="N71:N106" si="16">IF(AND(K71="T",C71=D71),1,0)</f>
        <v>0</v>
      </c>
      <c r="O71">
        <f t="shared" ref="O71:O106" si="17">IF(AND(K71="T",C71&lt;D71),1,0)</f>
        <v>0</v>
      </c>
      <c r="P71">
        <f t="shared" ref="P71:P106" si="18">IF(AND(K71="T",C71&gt;D71,D71&lt;&gt;""),1,0)</f>
        <v>0</v>
      </c>
      <c r="Q71">
        <f t="shared" ref="Q71:Q106" si="19">IF(AND(K71="T",D71=""),1,0)</f>
        <v>0</v>
      </c>
      <c r="R71">
        <f t="shared" ref="R71:R106" si="20">IF(AND(L71="T",D71=F71),1,0)</f>
        <v>0</v>
      </c>
      <c r="S71">
        <f t="shared" ref="S71:S106" si="21">IF(AND(L71="T",D71&lt;F71),1,0)</f>
        <v>0</v>
      </c>
      <c r="T71">
        <f t="shared" ref="T71:T106" si="22">IF(AND(L71="T",D71&gt;F71,F71&lt;&gt;""),1,0)</f>
        <v>0</v>
      </c>
      <c r="U71">
        <f t="shared" ref="U71:U106" si="23">IF(AND(L71="T",F71=""),1,0)</f>
        <v>0</v>
      </c>
    </row>
    <row r="72" spans="1:21" x14ac:dyDescent="0.25">
      <c r="A72" s="9" t="s">
        <v>48</v>
      </c>
      <c r="C72">
        <v>16</v>
      </c>
      <c r="D72">
        <v>13</v>
      </c>
      <c r="F72">
        <v>13</v>
      </c>
      <c r="G72">
        <v>42</v>
      </c>
      <c r="J72" t="str">
        <f t="shared" si="12"/>
        <v>57</v>
      </c>
      <c r="K72" s="29" t="str">
        <f t="shared" si="13"/>
        <v/>
      </c>
      <c r="L72" s="29" t="str">
        <f t="shared" si="14"/>
        <v/>
      </c>
      <c r="M72" s="29" t="str">
        <f t="shared" si="15"/>
        <v/>
      </c>
      <c r="N72">
        <f t="shared" si="16"/>
        <v>0</v>
      </c>
      <c r="O72">
        <f t="shared" si="17"/>
        <v>0</v>
      </c>
      <c r="P72">
        <f t="shared" si="18"/>
        <v>0</v>
      </c>
      <c r="Q72">
        <f t="shared" si="19"/>
        <v>0</v>
      </c>
      <c r="R72">
        <f t="shared" si="20"/>
        <v>0</v>
      </c>
      <c r="S72">
        <f t="shared" si="21"/>
        <v>0</v>
      </c>
      <c r="T72">
        <f t="shared" si="22"/>
        <v>0</v>
      </c>
      <c r="U72">
        <f t="shared" si="23"/>
        <v>0</v>
      </c>
    </row>
    <row r="73" spans="1:21" x14ac:dyDescent="0.25">
      <c r="A73" s="9" t="s">
        <v>9</v>
      </c>
      <c r="B73">
        <v>5000</v>
      </c>
      <c r="C73">
        <v>5</v>
      </c>
      <c r="D73">
        <v>5</v>
      </c>
      <c r="F73">
        <v>6</v>
      </c>
      <c r="G73">
        <v>5016</v>
      </c>
      <c r="J73" t="str">
        <f t="shared" si="12"/>
        <v>60</v>
      </c>
      <c r="K73" s="29" t="str">
        <f t="shared" si="13"/>
        <v>T</v>
      </c>
      <c r="L73" s="29" t="str">
        <f t="shared" si="14"/>
        <v/>
      </c>
      <c r="M73" s="29" t="str">
        <f t="shared" si="15"/>
        <v/>
      </c>
      <c r="N73">
        <f t="shared" si="16"/>
        <v>1</v>
      </c>
      <c r="O73">
        <f t="shared" si="17"/>
        <v>0</v>
      </c>
      <c r="P73">
        <f t="shared" si="18"/>
        <v>0</v>
      </c>
      <c r="Q73">
        <f t="shared" si="19"/>
        <v>0</v>
      </c>
      <c r="R73">
        <f t="shared" si="20"/>
        <v>0</v>
      </c>
      <c r="S73">
        <f t="shared" si="21"/>
        <v>0</v>
      </c>
      <c r="T73">
        <f t="shared" si="22"/>
        <v>0</v>
      </c>
      <c r="U73">
        <f t="shared" si="23"/>
        <v>0</v>
      </c>
    </row>
    <row r="74" spans="1:21" x14ac:dyDescent="0.25">
      <c r="A74" s="9" t="s">
        <v>13</v>
      </c>
      <c r="C74">
        <v>6</v>
      </c>
      <c r="D74">
        <v>5</v>
      </c>
      <c r="G74">
        <v>11</v>
      </c>
      <c r="J74" t="str">
        <f t="shared" si="12"/>
        <v>63</v>
      </c>
      <c r="K74" s="29" t="str">
        <f t="shared" si="13"/>
        <v/>
      </c>
      <c r="L74" s="29" t="str">
        <f t="shared" si="14"/>
        <v/>
      </c>
      <c r="M74" s="29" t="str">
        <f t="shared" si="15"/>
        <v/>
      </c>
      <c r="N74">
        <f t="shared" si="16"/>
        <v>0</v>
      </c>
      <c r="O74">
        <f t="shared" si="17"/>
        <v>0</v>
      </c>
      <c r="P74">
        <f t="shared" si="18"/>
        <v>0</v>
      </c>
      <c r="Q74">
        <f t="shared" si="19"/>
        <v>0</v>
      </c>
      <c r="R74">
        <f t="shared" si="20"/>
        <v>0</v>
      </c>
      <c r="S74">
        <f t="shared" si="21"/>
        <v>0</v>
      </c>
      <c r="T74">
        <f t="shared" si="22"/>
        <v>0</v>
      </c>
      <c r="U74">
        <f t="shared" si="23"/>
        <v>0</v>
      </c>
    </row>
    <row r="75" spans="1:21" x14ac:dyDescent="0.25">
      <c r="A75" s="9" t="s">
        <v>55</v>
      </c>
      <c r="B75">
        <v>11400</v>
      </c>
      <c r="G75">
        <v>11400</v>
      </c>
      <c r="J75" t="str">
        <f t="shared" si="12"/>
        <v>64</v>
      </c>
      <c r="K75" s="29" t="str">
        <f t="shared" si="13"/>
        <v/>
      </c>
      <c r="L75" s="29" t="str">
        <f t="shared" si="14"/>
        <v/>
      </c>
      <c r="M75" s="29" t="str">
        <f t="shared" si="15"/>
        <v/>
      </c>
      <c r="N75">
        <f t="shared" si="16"/>
        <v>0</v>
      </c>
      <c r="O75">
        <f t="shared" si="17"/>
        <v>0</v>
      </c>
      <c r="P75">
        <f t="shared" si="18"/>
        <v>0</v>
      </c>
      <c r="Q75">
        <f t="shared" si="19"/>
        <v>0</v>
      </c>
      <c r="R75">
        <f t="shared" si="20"/>
        <v>0</v>
      </c>
      <c r="S75">
        <f t="shared" si="21"/>
        <v>0</v>
      </c>
      <c r="T75">
        <f t="shared" si="22"/>
        <v>0</v>
      </c>
      <c r="U75">
        <f t="shared" si="23"/>
        <v>0</v>
      </c>
    </row>
    <row r="76" spans="1:21" x14ac:dyDescent="0.25">
      <c r="A76" s="9" t="s">
        <v>31</v>
      </c>
      <c r="B76">
        <v>60000</v>
      </c>
      <c r="C76">
        <v>16</v>
      </c>
      <c r="D76">
        <v>16</v>
      </c>
      <c r="G76">
        <v>60032</v>
      </c>
      <c r="J76" t="str">
        <f t="shared" si="12"/>
        <v>65</v>
      </c>
      <c r="K76" s="29" t="str">
        <f t="shared" si="13"/>
        <v>T</v>
      </c>
      <c r="L76" s="29" t="str">
        <f t="shared" si="14"/>
        <v/>
      </c>
      <c r="M76" s="29" t="str">
        <f t="shared" si="15"/>
        <v/>
      </c>
      <c r="N76">
        <f t="shared" si="16"/>
        <v>1</v>
      </c>
      <c r="O76">
        <f t="shared" si="17"/>
        <v>0</v>
      </c>
      <c r="P76">
        <f t="shared" si="18"/>
        <v>0</v>
      </c>
      <c r="Q76">
        <f t="shared" si="19"/>
        <v>0</v>
      </c>
      <c r="R76">
        <f t="shared" si="20"/>
        <v>0</v>
      </c>
      <c r="S76">
        <f t="shared" si="21"/>
        <v>0</v>
      </c>
      <c r="T76">
        <f t="shared" si="22"/>
        <v>0</v>
      </c>
      <c r="U76">
        <f t="shared" si="23"/>
        <v>0</v>
      </c>
    </row>
    <row r="77" spans="1:21" x14ac:dyDescent="0.25">
      <c r="A77" s="9" t="s">
        <v>50</v>
      </c>
      <c r="B77">
        <v>5400</v>
      </c>
      <c r="D77">
        <v>8</v>
      </c>
      <c r="F77">
        <v>1</v>
      </c>
      <c r="G77">
        <v>5409</v>
      </c>
      <c r="J77" t="str">
        <f t="shared" si="12"/>
        <v>66</v>
      </c>
      <c r="K77" s="29" t="str">
        <f t="shared" si="13"/>
        <v/>
      </c>
      <c r="L77" s="29" t="str">
        <f t="shared" si="14"/>
        <v>T</v>
      </c>
      <c r="M77" s="29" t="str">
        <f t="shared" si="15"/>
        <v/>
      </c>
      <c r="N77">
        <f t="shared" si="16"/>
        <v>0</v>
      </c>
      <c r="O77">
        <f t="shared" si="17"/>
        <v>0</v>
      </c>
      <c r="P77">
        <f t="shared" si="18"/>
        <v>0</v>
      </c>
      <c r="Q77">
        <f t="shared" si="19"/>
        <v>0</v>
      </c>
      <c r="R77">
        <f t="shared" si="20"/>
        <v>0</v>
      </c>
      <c r="S77">
        <f t="shared" si="21"/>
        <v>0</v>
      </c>
      <c r="T77">
        <f t="shared" si="22"/>
        <v>1</v>
      </c>
      <c r="U77">
        <f t="shared" si="23"/>
        <v>0</v>
      </c>
    </row>
    <row r="78" spans="1:21" x14ac:dyDescent="0.25">
      <c r="A78" s="9" t="s">
        <v>80</v>
      </c>
      <c r="D78">
        <v>1</v>
      </c>
      <c r="F78">
        <v>2</v>
      </c>
      <c r="G78">
        <v>3</v>
      </c>
      <c r="J78" t="str">
        <f t="shared" si="12"/>
        <v>67</v>
      </c>
      <c r="K78" s="29" t="str">
        <f t="shared" si="13"/>
        <v/>
      </c>
      <c r="L78" s="29" t="str">
        <f t="shared" si="14"/>
        <v/>
      </c>
      <c r="M78" s="29" t="str">
        <f t="shared" si="15"/>
        <v/>
      </c>
      <c r="N78">
        <f t="shared" si="16"/>
        <v>0</v>
      </c>
      <c r="O78">
        <f t="shared" si="17"/>
        <v>0</v>
      </c>
      <c r="P78">
        <f t="shared" si="18"/>
        <v>0</v>
      </c>
      <c r="Q78">
        <f t="shared" si="19"/>
        <v>0</v>
      </c>
      <c r="R78">
        <f t="shared" si="20"/>
        <v>0</v>
      </c>
      <c r="S78">
        <f t="shared" si="21"/>
        <v>0</v>
      </c>
      <c r="T78">
        <f t="shared" si="22"/>
        <v>0</v>
      </c>
      <c r="U78">
        <f t="shared" si="23"/>
        <v>0</v>
      </c>
    </row>
    <row r="79" spans="1:21" x14ac:dyDescent="0.25">
      <c r="A79" s="9" t="s">
        <v>158</v>
      </c>
      <c r="F79">
        <v>4</v>
      </c>
      <c r="G79">
        <v>4</v>
      </c>
      <c r="J79" t="str">
        <f t="shared" si="12"/>
        <v>68</v>
      </c>
      <c r="K79" s="29" t="str">
        <f t="shared" si="13"/>
        <v/>
      </c>
      <c r="L79" s="29" t="str">
        <f t="shared" si="14"/>
        <v/>
      </c>
      <c r="M79" s="29" t="str">
        <f t="shared" si="15"/>
        <v/>
      </c>
      <c r="N79">
        <f t="shared" si="16"/>
        <v>0</v>
      </c>
      <c r="O79">
        <f t="shared" si="17"/>
        <v>0</v>
      </c>
      <c r="P79">
        <f t="shared" si="18"/>
        <v>0</v>
      </c>
      <c r="Q79">
        <f t="shared" si="19"/>
        <v>0</v>
      </c>
      <c r="R79">
        <f t="shared" si="20"/>
        <v>0</v>
      </c>
      <c r="S79">
        <f t="shared" si="21"/>
        <v>0</v>
      </c>
      <c r="T79">
        <f t="shared" si="22"/>
        <v>0</v>
      </c>
      <c r="U79">
        <f t="shared" si="23"/>
        <v>0</v>
      </c>
    </row>
    <row r="80" spans="1:21" x14ac:dyDescent="0.25">
      <c r="A80" s="9" t="s">
        <v>58</v>
      </c>
      <c r="B80">
        <v>7200</v>
      </c>
      <c r="C80">
        <v>5</v>
      </c>
      <c r="D80">
        <v>5</v>
      </c>
      <c r="F80">
        <v>5</v>
      </c>
      <c r="G80">
        <v>7215</v>
      </c>
      <c r="J80" t="str">
        <f t="shared" si="12"/>
        <v>69</v>
      </c>
      <c r="K80" s="29" t="str">
        <f t="shared" si="13"/>
        <v>T</v>
      </c>
      <c r="L80" s="29" t="str">
        <f t="shared" si="14"/>
        <v/>
      </c>
      <c r="M80" s="29" t="str">
        <f t="shared" si="15"/>
        <v/>
      </c>
      <c r="N80">
        <f t="shared" si="16"/>
        <v>1</v>
      </c>
      <c r="O80">
        <f t="shared" si="17"/>
        <v>0</v>
      </c>
      <c r="P80">
        <f t="shared" si="18"/>
        <v>0</v>
      </c>
      <c r="Q80">
        <f t="shared" si="19"/>
        <v>0</v>
      </c>
      <c r="R80">
        <f t="shared" si="20"/>
        <v>0</v>
      </c>
      <c r="S80">
        <f t="shared" si="21"/>
        <v>0</v>
      </c>
      <c r="T80">
        <f t="shared" si="22"/>
        <v>0</v>
      </c>
      <c r="U80">
        <f t="shared" si="23"/>
        <v>0</v>
      </c>
    </row>
    <row r="81" spans="1:21" x14ac:dyDescent="0.25">
      <c r="A81" s="9" t="s">
        <v>159</v>
      </c>
      <c r="F81">
        <v>2</v>
      </c>
      <c r="G81">
        <v>2</v>
      </c>
      <c r="J81" t="str">
        <f t="shared" si="12"/>
        <v>72</v>
      </c>
      <c r="K81" s="29" t="str">
        <f t="shared" si="13"/>
        <v/>
      </c>
      <c r="L81" s="29" t="str">
        <f t="shared" si="14"/>
        <v/>
      </c>
      <c r="M81" s="29" t="str">
        <f t="shared" si="15"/>
        <v/>
      </c>
      <c r="N81">
        <f t="shared" si="16"/>
        <v>0</v>
      </c>
      <c r="O81">
        <f t="shared" si="17"/>
        <v>0</v>
      </c>
      <c r="P81">
        <f t="shared" si="18"/>
        <v>0</v>
      </c>
      <c r="Q81">
        <f t="shared" si="19"/>
        <v>0</v>
      </c>
      <c r="R81">
        <f t="shared" si="20"/>
        <v>0</v>
      </c>
      <c r="S81">
        <f t="shared" si="21"/>
        <v>0</v>
      </c>
      <c r="T81">
        <f t="shared" si="22"/>
        <v>0</v>
      </c>
      <c r="U81">
        <f t="shared" si="23"/>
        <v>0</v>
      </c>
    </row>
    <row r="82" spans="1:21" x14ac:dyDescent="0.25">
      <c r="A82" s="9" t="s">
        <v>41</v>
      </c>
      <c r="B82">
        <v>20000</v>
      </c>
      <c r="C82">
        <v>13</v>
      </c>
      <c r="D82">
        <v>13</v>
      </c>
      <c r="F82">
        <v>10</v>
      </c>
      <c r="G82">
        <v>20036</v>
      </c>
      <c r="J82" t="str">
        <f t="shared" si="12"/>
        <v>73</v>
      </c>
      <c r="K82" s="29" t="str">
        <f t="shared" si="13"/>
        <v>T</v>
      </c>
      <c r="L82" s="29" t="str">
        <f t="shared" si="14"/>
        <v/>
      </c>
      <c r="M82" s="29" t="str">
        <f t="shared" si="15"/>
        <v/>
      </c>
      <c r="N82">
        <f t="shared" si="16"/>
        <v>1</v>
      </c>
      <c r="O82">
        <f t="shared" si="17"/>
        <v>0</v>
      </c>
      <c r="P82">
        <f t="shared" si="18"/>
        <v>0</v>
      </c>
      <c r="Q82">
        <f t="shared" si="19"/>
        <v>0</v>
      </c>
      <c r="R82">
        <f t="shared" si="20"/>
        <v>0</v>
      </c>
      <c r="S82">
        <f t="shared" si="21"/>
        <v>0</v>
      </c>
      <c r="T82">
        <f t="shared" si="22"/>
        <v>0</v>
      </c>
      <c r="U82">
        <f t="shared" si="23"/>
        <v>0</v>
      </c>
    </row>
    <row r="83" spans="1:21" x14ac:dyDescent="0.25">
      <c r="A83" s="9" t="s">
        <v>77</v>
      </c>
      <c r="B83">
        <v>7200</v>
      </c>
      <c r="D83">
        <v>4</v>
      </c>
      <c r="F83">
        <v>4</v>
      </c>
      <c r="G83">
        <v>7208</v>
      </c>
      <c r="J83" t="str">
        <f t="shared" si="12"/>
        <v>74</v>
      </c>
      <c r="K83" s="29" t="str">
        <f t="shared" si="13"/>
        <v/>
      </c>
      <c r="L83" s="29" t="str">
        <f t="shared" si="14"/>
        <v>T</v>
      </c>
      <c r="M83" s="29" t="str">
        <f t="shared" si="15"/>
        <v/>
      </c>
      <c r="N83">
        <f t="shared" si="16"/>
        <v>0</v>
      </c>
      <c r="O83">
        <f t="shared" si="17"/>
        <v>0</v>
      </c>
      <c r="P83">
        <f t="shared" si="18"/>
        <v>0</v>
      </c>
      <c r="Q83">
        <f t="shared" si="19"/>
        <v>0</v>
      </c>
      <c r="R83">
        <f t="shared" si="20"/>
        <v>1</v>
      </c>
      <c r="S83">
        <f t="shared" si="21"/>
        <v>0</v>
      </c>
      <c r="T83">
        <f t="shared" si="22"/>
        <v>0</v>
      </c>
      <c r="U83">
        <f t="shared" si="23"/>
        <v>0</v>
      </c>
    </row>
    <row r="84" spans="1:21" x14ac:dyDescent="0.25">
      <c r="A84" s="9" t="s">
        <v>160</v>
      </c>
      <c r="B84">
        <v>39600</v>
      </c>
      <c r="C84">
        <v>16</v>
      </c>
      <c r="D84">
        <v>16</v>
      </c>
      <c r="G84">
        <v>39632</v>
      </c>
      <c r="J84" t="str">
        <f t="shared" si="12"/>
        <v>75</v>
      </c>
      <c r="K84" s="29" t="str">
        <f t="shared" si="13"/>
        <v>T</v>
      </c>
      <c r="L84" s="29" t="str">
        <f t="shared" si="14"/>
        <v/>
      </c>
      <c r="M84" s="29" t="str">
        <f t="shared" si="15"/>
        <v/>
      </c>
      <c r="N84">
        <f t="shared" si="16"/>
        <v>1</v>
      </c>
      <c r="O84">
        <f t="shared" si="17"/>
        <v>0</v>
      </c>
      <c r="P84">
        <f t="shared" si="18"/>
        <v>0</v>
      </c>
      <c r="Q84">
        <f t="shared" si="19"/>
        <v>0</v>
      </c>
      <c r="R84">
        <f t="shared" si="20"/>
        <v>0</v>
      </c>
      <c r="S84">
        <f t="shared" si="21"/>
        <v>0</v>
      </c>
      <c r="T84">
        <f t="shared" si="22"/>
        <v>0</v>
      </c>
      <c r="U84">
        <f t="shared" si="23"/>
        <v>0</v>
      </c>
    </row>
    <row r="85" spans="1:21" x14ac:dyDescent="0.25">
      <c r="A85" s="9" t="s">
        <v>161</v>
      </c>
      <c r="F85">
        <v>10</v>
      </c>
      <c r="G85">
        <v>10</v>
      </c>
      <c r="J85" t="str">
        <f t="shared" si="12"/>
        <v>76</v>
      </c>
      <c r="K85" s="29" t="str">
        <f t="shared" si="13"/>
        <v/>
      </c>
      <c r="L85" s="29" t="str">
        <f t="shared" si="14"/>
        <v/>
      </c>
      <c r="M85" s="29" t="str">
        <f t="shared" si="15"/>
        <v/>
      </c>
      <c r="N85">
        <f t="shared" si="16"/>
        <v>0</v>
      </c>
      <c r="O85">
        <f t="shared" si="17"/>
        <v>0</v>
      </c>
      <c r="P85">
        <f t="shared" si="18"/>
        <v>0</v>
      </c>
      <c r="Q85">
        <f t="shared" si="19"/>
        <v>0</v>
      </c>
      <c r="R85">
        <f t="shared" si="20"/>
        <v>0</v>
      </c>
      <c r="S85">
        <f t="shared" si="21"/>
        <v>0</v>
      </c>
      <c r="T85">
        <f t="shared" si="22"/>
        <v>0</v>
      </c>
      <c r="U85">
        <f t="shared" si="23"/>
        <v>0</v>
      </c>
    </row>
    <row r="86" spans="1:21" x14ac:dyDescent="0.25">
      <c r="A86" s="9" t="s">
        <v>162</v>
      </c>
      <c r="C86">
        <v>8</v>
      </c>
      <c r="F86">
        <v>10</v>
      </c>
      <c r="G86">
        <v>18</v>
      </c>
      <c r="J86" t="str">
        <f t="shared" si="12"/>
        <v>77</v>
      </c>
      <c r="K86" s="29" t="str">
        <f t="shared" si="13"/>
        <v/>
      </c>
      <c r="L86" s="29" t="str">
        <f t="shared" si="14"/>
        <v/>
      </c>
      <c r="M86" s="29" t="str">
        <f t="shared" si="15"/>
        <v/>
      </c>
      <c r="N86">
        <f t="shared" si="16"/>
        <v>0</v>
      </c>
      <c r="O86">
        <f t="shared" si="17"/>
        <v>0</v>
      </c>
      <c r="P86">
        <f t="shared" si="18"/>
        <v>0</v>
      </c>
      <c r="Q86">
        <f t="shared" si="19"/>
        <v>0</v>
      </c>
      <c r="R86">
        <f t="shared" si="20"/>
        <v>0</v>
      </c>
      <c r="S86">
        <f t="shared" si="21"/>
        <v>0</v>
      </c>
      <c r="T86">
        <f t="shared" si="22"/>
        <v>0</v>
      </c>
      <c r="U86">
        <f t="shared" si="23"/>
        <v>0</v>
      </c>
    </row>
    <row r="87" spans="1:21" x14ac:dyDescent="0.25">
      <c r="A87" s="9" t="s">
        <v>21</v>
      </c>
      <c r="B87">
        <v>7700</v>
      </c>
      <c r="C87">
        <v>5</v>
      </c>
      <c r="D87">
        <v>4</v>
      </c>
      <c r="F87">
        <v>4</v>
      </c>
      <c r="G87">
        <v>7713</v>
      </c>
      <c r="J87" t="str">
        <f t="shared" si="12"/>
        <v>8</v>
      </c>
      <c r="K87" s="29" t="str">
        <f t="shared" si="13"/>
        <v>T</v>
      </c>
      <c r="L87" s="29" t="str">
        <f t="shared" si="14"/>
        <v/>
      </c>
      <c r="M87" s="29" t="str">
        <f t="shared" si="15"/>
        <v/>
      </c>
      <c r="N87">
        <f t="shared" si="16"/>
        <v>0</v>
      </c>
      <c r="O87">
        <f t="shared" si="17"/>
        <v>0</v>
      </c>
      <c r="P87">
        <f t="shared" si="18"/>
        <v>1</v>
      </c>
      <c r="Q87">
        <f t="shared" si="19"/>
        <v>0</v>
      </c>
      <c r="R87">
        <f t="shared" si="20"/>
        <v>0</v>
      </c>
      <c r="S87">
        <f t="shared" si="21"/>
        <v>0</v>
      </c>
      <c r="T87">
        <f t="shared" si="22"/>
        <v>0</v>
      </c>
      <c r="U87">
        <f t="shared" si="23"/>
        <v>0</v>
      </c>
    </row>
    <row r="88" spans="1:21" x14ac:dyDescent="0.25">
      <c r="A88" s="9" t="s">
        <v>65</v>
      </c>
      <c r="B88">
        <v>19200</v>
      </c>
      <c r="G88">
        <v>19200</v>
      </c>
      <c r="J88" t="str">
        <f t="shared" si="12"/>
        <v>80</v>
      </c>
      <c r="K88" s="29" t="str">
        <f t="shared" si="13"/>
        <v/>
      </c>
      <c r="L88" s="29" t="str">
        <f t="shared" si="14"/>
        <v/>
      </c>
      <c r="M88" s="29" t="str">
        <f t="shared" si="15"/>
        <v/>
      </c>
      <c r="N88">
        <f t="shared" si="16"/>
        <v>0</v>
      </c>
      <c r="O88">
        <f t="shared" si="17"/>
        <v>0</v>
      </c>
      <c r="P88">
        <f t="shared" si="18"/>
        <v>0</v>
      </c>
      <c r="Q88">
        <f t="shared" si="19"/>
        <v>0</v>
      </c>
      <c r="R88">
        <f t="shared" si="20"/>
        <v>0</v>
      </c>
      <c r="S88">
        <f t="shared" si="21"/>
        <v>0</v>
      </c>
      <c r="T88">
        <f t="shared" si="22"/>
        <v>0</v>
      </c>
      <c r="U88">
        <f t="shared" si="23"/>
        <v>0</v>
      </c>
    </row>
    <row r="89" spans="1:21" x14ac:dyDescent="0.25">
      <c r="A89" s="9" t="s">
        <v>163</v>
      </c>
      <c r="B89">
        <v>23600</v>
      </c>
      <c r="C89">
        <v>10</v>
      </c>
      <c r="D89">
        <v>10</v>
      </c>
      <c r="F89">
        <v>13</v>
      </c>
      <c r="G89">
        <v>23633</v>
      </c>
      <c r="J89" t="str">
        <f t="shared" si="12"/>
        <v>81</v>
      </c>
      <c r="K89" s="29" t="str">
        <f t="shared" si="13"/>
        <v>T</v>
      </c>
      <c r="L89" s="29" t="str">
        <f t="shared" si="14"/>
        <v/>
      </c>
      <c r="M89" s="29" t="str">
        <f t="shared" si="15"/>
        <v/>
      </c>
      <c r="N89">
        <f t="shared" si="16"/>
        <v>1</v>
      </c>
      <c r="O89">
        <f t="shared" si="17"/>
        <v>0</v>
      </c>
      <c r="P89">
        <f t="shared" si="18"/>
        <v>0</v>
      </c>
      <c r="Q89">
        <f t="shared" si="19"/>
        <v>0</v>
      </c>
      <c r="R89">
        <f t="shared" si="20"/>
        <v>0</v>
      </c>
      <c r="S89">
        <f t="shared" si="21"/>
        <v>0</v>
      </c>
      <c r="T89">
        <f t="shared" si="22"/>
        <v>0</v>
      </c>
      <c r="U89">
        <f t="shared" si="23"/>
        <v>0</v>
      </c>
    </row>
    <row r="90" spans="1:21" x14ac:dyDescent="0.25">
      <c r="A90" s="9" t="s">
        <v>164</v>
      </c>
      <c r="B90">
        <v>1600</v>
      </c>
      <c r="C90">
        <v>2</v>
      </c>
      <c r="D90">
        <v>3</v>
      </c>
      <c r="F90">
        <v>3</v>
      </c>
      <c r="G90">
        <v>1608</v>
      </c>
      <c r="J90" t="str">
        <f t="shared" si="12"/>
        <v>82</v>
      </c>
      <c r="K90" s="29" t="str">
        <f t="shared" si="13"/>
        <v>T</v>
      </c>
      <c r="L90" s="29" t="str">
        <f t="shared" si="14"/>
        <v/>
      </c>
      <c r="M90" s="29" t="str">
        <f t="shared" si="15"/>
        <v/>
      </c>
      <c r="N90">
        <f t="shared" si="16"/>
        <v>0</v>
      </c>
      <c r="O90">
        <f t="shared" si="17"/>
        <v>1</v>
      </c>
      <c r="P90">
        <f t="shared" si="18"/>
        <v>0</v>
      </c>
      <c r="Q90">
        <f t="shared" si="19"/>
        <v>0</v>
      </c>
      <c r="R90">
        <f t="shared" si="20"/>
        <v>0</v>
      </c>
      <c r="S90">
        <f t="shared" si="21"/>
        <v>0</v>
      </c>
      <c r="T90">
        <f t="shared" si="22"/>
        <v>0</v>
      </c>
      <c r="U90">
        <f t="shared" si="23"/>
        <v>0</v>
      </c>
    </row>
    <row r="91" spans="1:21" x14ac:dyDescent="0.25">
      <c r="A91" s="9" t="s">
        <v>57</v>
      </c>
      <c r="B91">
        <v>10600</v>
      </c>
      <c r="C91">
        <v>8</v>
      </c>
      <c r="F91">
        <v>2</v>
      </c>
      <c r="G91">
        <v>10610</v>
      </c>
      <c r="J91" t="str">
        <f t="shared" si="12"/>
        <v>83</v>
      </c>
      <c r="K91" s="29" t="str">
        <f t="shared" si="13"/>
        <v>T</v>
      </c>
      <c r="L91" s="29" t="str">
        <f t="shared" si="14"/>
        <v/>
      </c>
      <c r="M91" s="29" t="str">
        <f t="shared" si="15"/>
        <v/>
      </c>
      <c r="N91">
        <f t="shared" si="16"/>
        <v>0</v>
      </c>
      <c r="O91">
        <f t="shared" si="17"/>
        <v>0</v>
      </c>
      <c r="P91">
        <f t="shared" si="18"/>
        <v>0</v>
      </c>
      <c r="Q91">
        <f t="shared" si="19"/>
        <v>1</v>
      </c>
      <c r="R91">
        <f t="shared" si="20"/>
        <v>0</v>
      </c>
      <c r="S91">
        <f t="shared" si="21"/>
        <v>0</v>
      </c>
      <c r="T91">
        <f t="shared" si="22"/>
        <v>0</v>
      </c>
      <c r="U91">
        <f t="shared" si="23"/>
        <v>0</v>
      </c>
    </row>
    <row r="92" spans="1:21" x14ac:dyDescent="0.25">
      <c r="A92" s="9" t="s">
        <v>165</v>
      </c>
      <c r="D92">
        <v>3</v>
      </c>
      <c r="G92">
        <v>3</v>
      </c>
      <c r="J92" t="str">
        <f t="shared" si="12"/>
        <v>84</v>
      </c>
      <c r="K92" s="29" t="str">
        <f t="shared" si="13"/>
        <v/>
      </c>
      <c r="L92" s="29" t="str">
        <f t="shared" si="14"/>
        <v/>
      </c>
      <c r="M92" s="29" t="str">
        <f t="shared" si="15"/>
        <v/>
      </c>
      <c r="N92">
        <f t="shared" si="16"/>
        <v>0</v>
      </c>
      <c r="O92">
        <f t="shared" si="17"/>
        <v>0</v>
      </c>
      <c r="P92">
        <f t="shared" si="18"/>
        <v>0</v>
      </c>
      <c r="Q92">
        <f t="shared" si="19"/>
        <v>0</v>
      </c>
      <c r="R92">
        <f t="shared" si="20"/>
        <v>0</v>
      </c>
      <c r="S92">
        <f t="shared" si="21"/>
        <v>0</v>
      </c>
      <c r="T92">
        <f t="shared" si="22"/>
        <v>0</v>
      </c>
      <c r="U92">
        <f t="shared" si="23"/>
        <v>0</v>
      </c>
    </row>
    <row r="93" spans="1:21" x14ac:dyDescent="0.25">
      <c r="A93" s="9" t="s">
        <v>76</v>
      </c>
      <c r="B93">
        <v>39000</v>
      </c>
      <c r="C93">
        <v>16</v>
      </c>
      <c r="G93">
        <v>39016</v>
      </c>
      <c r="J93" t="str">
        <f t="shared" si="12"/>
        <v>85</v>
      </c>
      <c r="K93" s="29" t="str">
        <f t="shared" si="13"/>
        <v>T</v>
      </c>
      <c r="L93" s="29" t="str">
        <f t="shared" si="14"/>
        <v/>
      </c>
      <c r="M93" s="29" t="str">
        <f t="shared" si="15"/>
        <v/>
      </c>
      <c r="N93">
        <f t="shared" si="16"/>
        <v>0</v>
      </c>
      <c r="O93">
        <f t="shared" si="17"/>
        <v>0</v>
      </c>
      <c r="P93">
        <f t="shared" si="18"/>
        <v>0</v>
      </c>
      <c r="Q93">
        <f t="shared" si="19"/>
        <v>1</v>
      </c>
      <c r="R93">
        <f t="shared" si="20"/>
        <v>0</v>
      </c>
      <c r="S93">
        <f t="shared" si="21"/>
        <v>0</v>
      </c>
      <c r="T93">
        <f t="shared" si="22"/>
        <v>0</v>
      </c>
      <c r="U93">
        <f t="shared" si="23"/>
        <v>0</v>
      </c>
    </row>
    <row r="94" spans="1:21" x14ac:dyDescent="0.25">
      <c r="A94" s="9" t="s">
        <v>70</v>
      </c>
      <c r="B94">
        <v>1000</v>
      </c>
      <c r="C94">
        <v>1</v>
      </c>
      <c r="D94">
        <v>1</v>
      </c>
      <c r="G94">
        <v>1002</v>
      </c>
      <c r="J94" t="str">
        <f t="shared" si="12"/>
        <v>86</v>
      </c>
      <c r="K94" s="29" t="str">
        <f t="shared" si="13"/>
        <v>T</v>
      </c>
      <c r="L94" s="29" t="str">
        <f t="shared" si="14"/>
        <v/>
      </c>
      <c r="M94" s="29" t="str">
        <f t="shared" si="15"/>
        <v/>
      </c>
      <c r="N94">
        <f t="shared" si="16"/>
        <v>1</v>
      </c>
      <c r="O94">
        <f t="shared" si="17"/>
        <v>0</v>
      </c>
      <c r="P94">
        <f t="shared" si="18"/>
        <v>0</v>
      </c>
      <c r="Q94">
        <f t="shared" si="19"/>
        <v>0</v>
      </c>
      <c r="R94">
        <f t="shared" si="20"/>
        <v>0</v>
      </c>
      <c r="S94">
        <f t="shared" si="21"/>
        <v>0</v>
      </c>
      <c r="T94">
        <f t="shared" si="22"/>
        <v>0</v>
      </c>
      <c r="U94">
        <f t="shared" si="23"/>
        <v>0</v>
      </c>
    </row>
    <row r="95" spans="1:21" x14ac:dyDescent="0.25">
      <c r="A95" s="9" t="s">
        <v>166</v>
      </c>
      <c r="B95">
        <v>6200</v>
      </c>
      <c r="C95">
        <v>6</v>
      </c>
      <c r="D95">
        <v>6</v>
      </c>
      <c r="F95">
        <v>8</v>
      </c>
      <c r="G95">
        <v>6220</v>
      </c>
      <c r="J95" t="str">
        <f t="shared" si="12"/>
        <v>87</v>
      </c>
      <c r="K95" s="29" t="str">
        <f t="shared" si="13"/>
        <v>T</v>
      </c>
      <c r="L95" s="29" t="str">
        <f t="shared" si="14"/>
        <v/>
      </c>
      <c r="M95" s="29" t="str">
        <f t="shared" si="15"/>
        <v/>
      </c>
      <c r="N95">
        <f t="shared" si="16"/>
        <v>1</v>
      </c>
      <c r="O95">
        <f t="shared" si="17"/>
        <v>0</v>
      </c>
      <c r="P95">
        <f t="shared" si="18"/>
        <v>0</v>
      </c>
      <c r="Q95">
        <f t="shared" si="19"/>
        <v>0</v>
      </c>
      <c r="R95">
        <f t="shared" si="20"/>
        <v>0</v>
      </c>
      <c r="S95">
        <f t="shared" si="21"/>
        <v>0</v>
      </c>
      <c r="T95">
        <f t="shared" si="22"/>
        <v>0</v>
      </c>
      <c r="U95">
        <f t="shared" si="23"/>
        <v>0</v>
      </c>
    </row>
    <row r="96" spans="1:21" x14ac:dyDescent="0.25">
      <c r="A96" s="9" t="s">
        <v>69</v>
      </c>
      <c r="C96">
        <v>5</v>
      </c>
      <c r="D96">
        <v>5</v>
      </c>
      <c r="G96">
        <v>10</v>
      </c>
      <c r="J96" t="str">
        <f t="shared" si="12"/>
        <v>88</v>
      </c>
      <c r="K96" s="29" t="str">
        <f t="shared" si="13"/>
        <v/>
      </c>
      <c r="L96" s="29" t="str">
        <f t="shared" si="14"/>
        <v/>
      </c>
      <c r="M96" s="29" t="str">
        <f t="shared" si="15"/>
        <v/>
      </c>
      <c r="N96">
        <f t="shared" si="16"/>
        <v>0</v>
      </c>
      <c r="O96">
        <f t="shared" si="17"/>
        <v>0</v>
      </c>
      <c r="P96">
        <f t="shared" si="18"/>
        <v>0</v>
      </c>
      <c r="Q96">
        <f t="shared" si="19"/>
        <v>0</v>
      </c>
      <c r="R96">
        <f t="shared" si="20"/>
        <v>0</v>
      </c>
      <c r="S96">
        <f t="shared" si="21"/>
        <v>0</v>
      </c>
      <c r="T96">
        <f t="shared" si="22"/>
        <v>0</v>
      </c>
      <c r="U96">
        <f t="shared" si="23"/>
        <v>0</v>
      </c>
    </row>
    <row r="97" spans="1:21" x14ac:dyDescent="0.25">
      <c r="A97" s="9" t="s">
        <v>75</v>
      </c>
      <c r="B97">
        <v>4400</v>
      </c>
      <c r="G97">
        <v>4400</v>
      </c>
      <c r="J97" t="str">
        <f t="shared" si="12"/>
        <v>89</v>
      </c>
      <c r="K97" s="29" t="str">
        <f t="shared" si="13"/>
        <v/>
      </c>
      <c r="L97" s="29" t="str">
        <f t="shared" si="14"/>
        <v/>
      </c>
      <c r="M97" s="29" t="str">
        <f t="shared" si="15"/>
        <v/>
      </c>
      <c r="N97">
        <f t="shared" si="16"/>
        <v>0</v>
      </c>
      <c r="O97">
        <f t="shared" si="17"/>
        <v>0</v>
      </c>
      <c r="P97">
        <f t="shared" si="18"/>
        <v>0</v>
      </c>
      <c r="Q97">
        <f t="shared" si="19"/>
        <v>0</v>
      </c>
      <c r="R97">
        <f t="shared" si="20"/>
        <v>0</v>
      </c>
      <c r="S97">
        <f t="shared" si="21"/>
        <v>0</v>
      </c>
      <c r="T97">
        <f t="shared" si="22"/>
        <v>0</v>
      </c>
      <c r="U97">
        <f t="shared" si="23"/>
        <v>0</v>
      </c>
    </row>
    <row r="98" spans="1:21" x14ac:dyDescent="0.25">
      <c r="A98" s="9" t="s">
        <v>62</v>
      </c>
      <c r="B98">
        <v>13500</v>
      </c>
      <c r="C98">
        <v>8</v>
      </c>
      <c r="D98">
        <v>6</v>
      </c>
      <c r="F98">
        <v>6</v>
      </c>
      <c r="G98">
        <v>13520</v>
      </c>
      <c r="J98" t="str">
        <f t="shared" si="12"/>
        <v>9</v>
      </c>
      <c r="K98" s="29" t="str">
        <f t="shared" si="13"/>
        <v>T</v>
      </c>
      <c r="L98" s="29" t="str">
        <f t="shared" si="14"/>
        <v/>
      </c>
      <c r="M98" s="29" t="str">
        <f t="shared" si="15"/>
        <v/>
      </c>
      <c r="N98">
        <f t="shared" si="16"/>
        <v>0</v>
      </c>
      <c r="O98">
        <f t="shared" si="17"/>
        <v>0</v>
      </c>
      <c r="P98">
        <f t="shared" si="18"/>
        <v>1</v>
      </c>
      <c r="Q98">
        <f t="shared" si="19"/>
        <v>0</v>
      </c>
      <c r="R98">
        <f t="shared" si="20"/>
        <v>0</v>
      </c>
      <c r="S98">
        <f t="shared" si="21"/>
        <v>0</v>
      </c>
      <c r="T98">
        <f t="shared" si="22"/>
        <v>0</v>
      </c>
      <c r="U98">
        <f t="shared" si="23"/>
        <v>0</v>
      </c>
    </row>
    <row r="99" spans="1:21" x14ac:dyDescent="0.25">
      <c r="A99" s="9" t="s">
        <v>52</v>
      </c>
      <c r="B99">
        <v>3000</v>
      </c>
      <c r="C99">
        <v>3</v>
      </c>
      <c r="F99">
        <v>4</v>
      </c>
      <c r="G99">
        <v>3007</v>
      </c>
      <c r="J99" t="str">
        <f t="shared" si="12"/>
        <v>90</v>
      </c>
      <c r="K99" s="29" t="str">
        <f t="shared" si="13"/>
        <v>T</v>
      </c>
      <c r="L99" s="29" t="str">
        <f t="shared" si="14"/>
        <v/>
      </c>
      <c r="M99" s="29" t="str">
        <f t="shared" si="15"/>
        <v/>
      </c>
      <c r="N99">
        <f t="shared" si="16"/>
        <v>0</v>
      </c>
      <c r="O99">
        <f t="shared" si="17"/>
        <v>0</v>
      </c>
      <c r="P99">
        <f t="shared" si="18"/>
        <v>0</v>
      </c>
      <c r="Q99">
        <f t="shared" si="19"/>
        <v>1</v>
      </c>
      <c r="R99">
        <f t="shared" si="20"/>
        <v>0</v>
      </c>
      <c r="S99">
        <f t="shared" si="21"/>
        <v>0</v>
      </c>
      <c r="T99">
        <f t="shared" si="22"/>
        <v>0</v>
      </c>
      <c r="U99">
        <f t="shared" si="23"/>
        <v>0</v>
      </c>
    </row>
    <row r="100" spans="1:21" x14ac:dyDescent="0.25">
      <c r="A100" s="9" t="s">
        <v>53</v>
      </c>
      <c r="B100">
        <v>100</v>
      </c>
      <c r="C100">
        <v>1</v>
      </c>
      <c r="D100">
        <v>1</v>
      </c>
      <c r="G100">
        <v>102</v>
      </c>
      <c r="J100" t="str">
        <f t="shared" si="12"/>
        <v>91</v>
      </c>
      <c r="K100" s="29" t="str">
        <f t="shared" si="13"/>
        <v>T</v>
      </c>
      <c r="L100" s="29" t="str">
        <f t="shared" si="14"/>
        <v/>
      </c>
      <c r="M100" s="29" t="str">
        <f t="shared" si="15"/>
        <v/>
      </c>
      <c r="N100">
        <f t="shared" si="16"/>
        <v>1</v>
      </c>
      <c r="O100">
        <f t="shared" si="17"/>
        <v>0</v>
      </c>
      <c r="P100">
        <f t="shared" si="18"/>
        <v>0</v>
      </c>
      <c r="Q100">
        <f t="shared" si="19"/>
        <v>0</v>
      </c>
      <c r="R100">
        <f t="shared" si="20"/>
        <v>0</v>
      </c>
      <c r="S100">
        <f t="shared" si="21"/>
        <v>0</v>
      </c>
      <c r="T100">
        <f t="shared" si="22"/>
        <v>0</v>
      </c>
      <c r="U100">
        <f t="shared" si="23"/>
        <v>0</v>
      </c>
    </row>
    <row r="101" spans="1:21" x14ac:dyDescent="0.25">
      <c r="A101" s="9" t="s">
        <v>167</v>
      </c>
      <c r="B101">
        <v>1400</v>
      </c>
      <c r="C101">
        <v>2</v>
      </c>
      <c r="D101">
        <v>3</v>
      </c>
      <c r="F101">
        <v>3</v>
      </c>
      <c r="G101">
        <v>1408</v>
      </c>
      <c r="J101" t="str">
        <f t="shared" si="12"/>
        <v>92</v>
      </c>
      <c r="K101" s="29" t="str">
        <f t="shared" si="13"/>
        <v>T</v>
      </c>
      <c r="L101" s="29" t="str">
        <f t="shared" si="14"/>
        <v/>
      </c>
      <c r="M101" s="29" t="str">
        <f t="shared" si="15"/>
        <v/>
      </c>
      <c r="N101">
        <f t="shared" si="16"/>
        <v>0</v>
      </c>
      <c r="O101">
        <f t="shared" si="17"/>
        <v>1</v>
      </c>
      <c r="P101">
        <f t="shared" si="18"/>
        <v>0</v>
      </c>
      <c r="Q101">
        <f t="shared" si="19"/>
        <v>0</v>
      </c>
      <c r="R101">
        <f t="shared" si="20"/>
        <v>0</v>
      </c>
      <c r="S101">
        <f t="shared" si="21"/>
        <v>0</v>
      </c>
      <c r="T101">
        <f t="shared" si="22"/>
        <v>0</v>
      </c>
      <c r="U101">
        <f t="shared" si="23"/>
        <v>0</v>
      </c>
    </row>
    <row r="102" spans="1:21" x14ac:dyDescent="0.25">
      <c r="A102" s="9" t="s">
        <v>168</v>
      </c>
      <c r="B102">
        <v>12800</v>
      </c>
      <c r="C102">
        <v>10</v>
      </c>
      <c r="F102">
        <v>1</v>
      </c>
      <c r="G102">
        <v>12811</v>
      </c>
      <c r="J102" t="str">
        <f t="shared" si="12"/>
        <v>94</v>
      </c>
      <c r="K102" s="29" t="str">
        <f t="shared" si="13"/>
        <v>T</v>
      </c>
      <c r="L102" s="29" t="str">
        <f t="shared" si="14"/>
        <v/>
      </c>
      <c r="M102" s="29" t="str">
        <f t="shared" si="15"/>
        <v/>
      </c>
      <c r="N102">
        <f t="shared" si="16"/>
        <v>0</v>
      </c>
      <c r="O102">
        <f t="shared" si="17"/>
        <v>0</v>
      </c>
      <c r="P102">
        <f t="shared" si="18"/>
        <v>0</v>
      </c>
      <c r="Q102">
        <f t="shared" si="19"/>
        <v>1</v>
      </c>
      <c r="R102">
        <f t="shared" si="20"/>
        <v>0</v>
      </c>
      <c r="S102">
        <f t="shared" si="21"/>
        <v>0</v>
      </c>
      <c r="T102">
        <f t="shared" si="22"/>
        <v>0</v>
      </c>
      <c r="U102">
        <f t="shared" si="23"/>
        <v>0</v>
      </c>
    </row>
    <row r="103" spans="1:21" x14ac:dyDescent="0.25">
      <c r="A103" s="9" t="s">
        <v>169</v>
      </c>
      <c r="B103">
        <v>5100</v>
      </c>
      <c r="C103">
        <v>4</v>
      </c>
      <c r="F103">
        <v>2</v>
      </c>
      <c r="G103">
        <v>5106</v>
      </c>
      <c r="J103" t="str">
        <f t="shared" si="12"/>
        <v>96</v>
      </c>
      <c r="K103" s="29" t="str">
        <f t="shared" si="13"/>
        <v>T</v>
      </c>
      <c r="L103" s="29" t="str">
        <f t="shared" si="14"/>
        <v/>
      </c>
      <c r="M103" s="29" t="str">
        <f t="shared" si="15"/>
        <v/>
      </c>
      <c r="N103">
        <f t="shared" si="16"/>
        <v>0</v>
      </c>
      <c r="O103">
        <f t="shared" si="17"/>
        <v>0</v>
      </c>
      <c r="P103">
        <f t="shared" si="18"/>
        <v>0</v>
      </c>
      <c r="Q103">
        <f t="shared" si="19"/>
        <v>1</v>
      </c>
      <c r="R103">
        <f t="shared" si="20"/>
        <v>0</v>
      </c>
      <c r="S103">
        <f t="shared" si="21"/>
        <v>0</v>
      </c>
      <c r="T103">
        <f t="shared" si="22"/>
        <v>0</v>
      </c>
      <c r="U103">
        <f t="shared" si="23"/>
        <v>0</v>
      </c>
    </row>
    <row r="104" spans="1:21" x14ac:dyDescent="0.25">
      <c r="A104" s="9" t="s">
        <v>170</v>
      </c>
      <c r="B104">
        <v>2000</v>
      </c>
      <c r="C104">
        <v>3</v>
      </c>
      <c r="D104">
        <v>3</v>
      </c>
      <c r="G104">
        <v>2006</v>
      </c>
      <c r="J104" t="str">
        <f t="shared" si="12"/>
        <v>97</v>
      </c>
      <c r="K104" s="29" t="str">
        <f t="shared" si="13"/>
        <v>T</v>
      </c>
      <c r="L104" s="29" t="str">
        <f t="shared" si="14"/>
        <v/>
      </c>
      <c r="M104" s="29" t="str">
        <f t="shared" si="15"/>
        <v/>
      </c>
      <c r="N104">
        <f t="shared" si="16"/>
        <v>1</v>
      </c>
      <c r="O104">
        <f t="shared" si="17"/>
        <v>0</v>
      </c>
      <c r="P104">
        <f t="shared" si="18"/>
        <v>0</v>
      </c>
      <c r="Q104">
        <f t="shared" si="19"/>
        <v>0</v>
      </c>
      <c r="R104">
        <f t="shared" si="20"/>
        <v>0</v>
      </c>
      <c r="S104">
        <f t="shared" si="21"/>
        <v>0</v>
      </c>
      <c r="T104">
        <f t="shared" si="22"/>
        <v>0</v>
      </c>
      <c r="U104">
        <f t="shared" si="23"/>
        <v>0</v>
      </c>
    </row>
    <row r="105" spans="1:21" x14ac:dyDescent="0.25">
      <c r="A105" s="9" t="s">
        <v>171</v>
      </c>
      <c r="B105">
        <v>32000</v>
      </c>
      <c r="C105">
        <v>3</v>
      </c>
      <c r="D105">
        <v>3</v>
      </c>
      <c r="F105">
        <v>5</v>
      </c>
      <c r="G105">
        <v>32011</v>
      </c>
      <c r="J105" t="str">
        <f t="shared" si="12"/>
        <v>98</v>
      </c>
      <c r="K105" s="29" t="str">
        <f t="shared" si="13"/>
        <v>T</v>
      </c>
      <c r="L105" s="29" t="str">
        <f t="shared" si="14"/>
        <v/>
      </c>
      <c r="M105" s="29" t="str">
        <f t="shared" si="15"/>
        <v/>
      </c>
      <c r="N105">
        <f t="shared" si="16"/>
        <v>1</v>
      </c>
      <c r="O105">
        <f t="shared" si="17"/>
        <v>0</v>
      </c>
      <c r="P105">
        <f t="shared" si="18"/>
        <v>0</v>
      </c>
      <c r="Q105">
        <f t="shared" si="19"/>
        <v>0</v>
      </c>
      <c r="R105">
        <f t="shared" si="20"/>
        <v>0</v>
      </c>
      <c r="S105">
        <f t="shared" si="21"/>
        <v>0</v>
      </c>
      <c r="T105">
        <f t="shared" si="22"/>
        <v>0</v>
      </c>
      <c r="U105">
        <f t="shared" si="23"/>
        <v>0</v>
      </c>
    </row>
    <row r="106" spans="1:21" x14ac:dyDescent="0.25">
      <c r="A106" s="9" t="s">
        <v>172</v>
      </c>
      <c r="B106">
        <v>7000</v>
      </c>
      <c r="C106">
        <v>6</v>
      </c>
      <c r="D106">
        <v>6</v>
      </c>
      <c r="G106">
        <v>7012</v>
      </c>
      <c r="J106" t="str">
        <f t="shared" si="12"/>
        <v>99</v>
      </c>
      <c r="K106" s="29" t="str">
        <f t="shared" si="13"/>
        <v>T</v>
      </c>
      <c r="L106" s="29" t="str">
        <f t="shared" si="14"/>
        <v/>
      </c>
      <c r="M106" s="29" t="str">
        <f t="shared" si="15"/>
        <v/>
      </c>
      <c r="N106">
        <f t="shared" si="16"/>
        <v>1</v>
      </c>
      <c r="O106">
        <f t="shared" si="17"/>
        <v>0</v>
      </c>
      <c r="P106">
        <f t="shared" si="18"/>
        <v>0</v>
      </c>
      <c r="Q106">
        <f t="shared" si="19"/>
        <v>0</v>
      </c>
      <c r="R106">
        <f t="shared" si="20"/>
        <v>0</v>
      </c>
      <c r="S106">
        <f t="shared" si="21"/>
        <v>0</v>
      </c>
      <c r="T106">
        <f t="shared" si="22"/>
        <v>0</v>
      </c>
      <c r="U106">
        <f t="shared" si="23"/>
        <v>0</v>
      </c>
    </row>
    <row r="107" spans="1:21" x14ac:dyDescent="0.25">
      <c r="A107" s="9" t="s">
        <v>88</v>
      </c>
      <c r="B107">
        <v>1400</v>
      </c>
      <c r="E107">
        <v>75300</v>
      </c>
      <c r="F107">
        <v>2</v>
      </c>
      <c r="G107">
        <v>76702</v>
      </c>
      <c r="K107" s="29"/>
      <c r="L107" s="29"/>
      <c r="M107" s="29"/>
    </row>
    <row r="108" spans="1:21" x14ac:dyDescent="0.25">
      <c r="A108" s="9" t="s">
        <v>89</v>
      </c>
      <c r="B108">
        <v>849900</v>
      </c>
      <c r="C108">
        <v>535</v>
      </c>
      <c r="D108">
        <v>393</v>
      </c>
      <c r="E108">
        <v>75300</v>
      </c>
      <c r="F108">
        <v>420</v>
      </c>
      <c r="G108">
        <v>926548</v>
      </c>
      <c r="K108" s="29">
        <f>COUNTIF(K6:K107,"T")</f>
        <v>62</v>
      </c>
      <c r="L108" s="29">
        <f t="shared" ref="L108:M108" si="24">COUNTIF(L6:L107,"T")</f>
        <v>5</v>
      </c>
      <c r="M108" s="29">
        <f t="shared" si="24"/>
        <v>0</v>
      </c>
      <c r="N108" s="37">
        <f>SUM(N6:N106)/$K$108</f>
        <v>0.43548387096774194</v>
      </c>
      <c r="O108" s="37">
        <f t="shared" ref="O108:Q108" si="25">SUM(O6:O106)/$K$108</f>
        <v>8.0645161290322578E-2</v>
      </c>
      <c r="P108" s="37">
        <f t="shared" si="25"/>
        <v>0.14516129032258066</v>
      </c>
      <c r="Q108" s="37">
        <f t="shared" si="25"/>
        <v>0.33870967741935482</v>
      </c>
      <c r="R108" s="37">
        <f>SUM(R6:R106)/$L$108</f>
        <v>0.4</v>
      </c>
      <c r="S108" s="37">
        <f t="shared" ref="S108:U108" si="26">SUM(S6:S106)/$L$108</f>
        <v>0.2</v>
      </c>
      <c r="T108" s="37">
        <f t="shared" si="26"/>
        <v>0.4</v>
      </c>
      <c r="U108" s="37">
        <f t="shared" si="26"/>
        <v>0</v>
      </c>
    </row>
    <row r="110" spans="1:21" x14ac:dyDescent="0.25">
      <c r="N110" s="37">
        <f>SUM(N6:N106,R6:R106)/($K$108+$L$108)</f>
        <v>0.43283582089552236</v>
      </c>
      <c r="O110" s="37">
        <f t="shared" ref="O110:Q110" si="27">SUM(O6:O106,S6:S106)/($K$108+$L$108)</f>
        <v>8.9552238805970144E-2</v>
      </c>
      <c r="P110" s="37">
        <f t="shared" si="27"/>
        <v>0.16417910447761194</v>
      </c>
      <c r="Q110" s="37">
        <f t="shared" si="27"/>
        <v>0.31343283582089554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1281-E062-4100-9368-F51E25CCED3C}">
  <dimension ref="A1:AF108"/>
  <sheetViews>
    <sheetView topLeftCell="J1" zoomScale="85" zoomScaleNormal="85" workbookViewId="0">
      <selection activeCell="AB10" sqref="AB10"/>
    </sheetView>
  </sheetViews>
  <sheetFormatPr defaultRowHeight="12.5" x14ac:dyDescent="0.25"/>
  <cols>
    <col min="17" max="17" width="14.7265625" bestFit="1" customWidth="1"/>
    <col min="18" max="18" width="17.81640625" bestFit="1" customWidth="1"/>
    <col min="19" max="20" width="10.26953125" bestFit="1" customWidth="1"/>
    <col min="21" max="21" width="14.7265625" bestFit="1" customWidth="1"/>
    <col min="22" max="22" width="17.81640625" bestFit="1" customWidth="1"/>
    <col min="25" max="26" width="15.26953125" bestFit="1" customWidth="1"/>
    <col min="28" max="28" width="15.26953125" bestFit="1" customWidth="1"/>
  </cols>
  <sheetData>
    <row r="1" spans="1:32" x14ac:dyDescent="0.25">
      <c r="Q1" t="s">
        <v>86</v>
      </c>
    </row>
    <row r="2" spans="1:32" x14ac:dyDescent="0.25">
      <c r="Q2" t="s">
        <v>84</v>
      </c>
    </row>
    <row r="3" spans="1:32" x14ac:dyDescent="0.25">
      <c r="A3" s="8" t="s">
        <v>97</v>
      </c>
      <c r="B3" s="8" t="s">
        <v>98</v>
      </c>
      <c r="Q3" t="s">
        <v>85</v>
      </c>
    </row>
    <row r="4" spans="1:32" x14ac:dyDescent="0.25">
      <c r="B4" t="s">
        <v>92</v>
      </c>
      <c r="D4" t="s">
        <v>93</v>
      </c>
      <c r="E4" t="s">
        <v>94</v>
      </c>
      <c r="G4" t="s">
        <v>89</v>
      </c>
      <c r="K4" s="11" t="s">
        <v>173</v>
      </c>
      <c r="O4" s="11" t="s">
        <v>82</v>
      </c>
      <c r="S4" s="11" t="s">
        <v>83</v>
      </c>
      <c r="W4" s="11" t="s">
        <v>82</v>
      </c>
      <c r="X4" s="11" t="s">
        <v>83</v>
      </c>
    </row>
    <row r="5" spans="1:32" x14ac:dyDescent="0.25">
      <c r="A5" s="8" t="s">
        <v>87</v>
      </c>
      <c r="B5" s="8" t="s">
        <v>82</v>
      </c>
      <c r="C5" s="8" t="s">
        <v>83</v>
      </c>
      <c r="D5" s="8" t="s">
        <v>83</v>
      </c>
      <c r="E5" s="8" t="s">
        <v>82</v>
      </c>
      <c r="F5" s="8" t="s">
        <v>83</v>
      </c>
      <c r="G5" s="8"/>
      <c r="H5" s="8"/>
      <c r="I5" s="8"/>
      <c r="J5" s="8"/>
      <c r="K5" s="36" t="s">
        <v>174</v>
      </c>
      <c r="L5" s="36" t="s">
        <v>175</v>
      </c>
      <c r="M5" s="36" t="s">
        <v>176</v>
      </c>
      <c r="O5" s="11" t="s">
        <v>214</v>
      </c>
      <c r="P5" s="11" t="s">
        <v>215</v>
      </c>
      <c r="Q5" s="11" t="s">
        <v>221</v>
      </c>
      <c r="R5" s="11" t="s">
        <v>216</v>
      </c>
      <c r="S5" s="11" t="s">
        <v>214</v>
      </c>
      <c r="T5" s="11" t="s">
        <v>215</v>
      </c>
      <c r="U5" s="11" t="s">
        <v>222</v>
      </c>
      <c r="V5" s="11" t="s">
        <v>216</v>
      </c>
      <c r="W5" s="11" t="s">
        <v>220</v>
      </c>
      <c r="X5" s="11" t="s">
        <v>220</v>
      </c>
      <c r="Y5" s="40" t="str">
        <f>Q5</f>
        <v>LAB B Value SUM when MedA</v>
      </c>
      <c r="Z5" s="40" t="str">
        <f>U5</f>
        <v>LAB B Value SUM when MedB</v>
      </c>
      <c r="AA5" s="11"/>
      <c r="AB5" s="11"/>
      <c r="AC5" s="11" t="s">
        <v>82</v>
      </c>
      <c r="AD5" s="11" t="s">
        <v>83</v>
      </c>
      <c r="AE5" s="42" t="str">
        <f>Y5</f>
        <v>LAB B Value SUM when MedA</v>
      </c>
      <c r="AF5" s="42" t="str">
        <f>Z5</f>
        <v>LAB B Value SUM when MedB</v>
      </c>
    </row>
    <row r="6" spans="1:32" x14ac:dyDescent="0.25">
      <c r="A6" s="9" t="s">
        <v>130</v>
      </c>
      <c r="B6">
        <v>3800</v>
      </c>
      <c r="C6">
        <v>4</v>
      </c>
      <c r="D6">
        <v>3</v>
      </c>
      <c r="F6">
        <v>1</v>
      </c>
      <c r="G6">
        <v>3808</v>
      </c>
      <c r="J6" t="str">
        <f>A6</f>
        <v>1</v>
      </c>
      <c r="K6" s="29" t="str">
        <f>IF(AND(B6&gt;0,C6&gt;0),"T","")</f>
        <v>T</v>
      </c>
      <c r="L6" s="29" t="str">
        <f>IF(AND(B6&gt;0,C6="",D6&gt;0),"T","")</f>
        <v/>
      </c>
      <c r="M6" s="29" t="str">
        <f>IF(AND(C6="",E6&gt;0,F6&gt;0),"T","")</f>
        <v/>
      </c>
      <c r="N6">
        <f>COUNTIF(K6:M6,"T")</f>
        <v>1</v>
      </c>
      <c r="O6" s="30">
        <f>IF(N6=1,_xlfn.MINIFS(AdminTable[Admin Date],AdminTable[Med],Q10Q11!$O$4,AdminTable[ID],Q10Q11!J6),"")</f>
        <v>41092</v>
      </c>
      <c r="P6" s="30">
        <f>IF(N6=1,_xlfn.MAXIFS(AdminTable[Admin Date],AdminTable[Med],Q10Q11!$O$4,AdminTable[ID],Q10Q11!J6),"")</f>
        <v>41157</v>
      </c>
      <c r="Q6" s="40">
        <f>IF(N6=1,SUMIFS(UseTable[LAB_VALUEs],UseTable[LAB_RESULT_CODE],Q10Q11!$Q$3,UseTable[ID],Q10Q11!J6,UseTable[DRAW_DATE],"&gt;="&amp;Q10Q11!O6,UseTable[DRAW_DATE],"&lt;="&amp;Q10Q11!P6),"")</f>
        <v>51.9</v>
      </c>
      <c r="R6" s="40">
        <f>IFERROR(IF(N6=1,AVERAGEIFS(UseTable[LAB_VALUEs],UseTable[LAB_RESULT_CODE],Q10Q11!$Q$3,UseTable[ID],Q10Q11!J6,UseTable[DRAW_DATE],"&gt;="&amp;Q10Q11!O6,UseTable[DRAW_DATE],"&lt;="&amp;Q10Q11!P6),""),"")</f>
        <v>10.379999999999999</v>
      </c>
      <c r="S6" s="30">
        <f>IF(N6=1,_xlfn.MINIFS(AdminTable[Admin Date],AdminTable[Med],Q10Q11!$S$4,AdminTable[ID],Q10Q11!J6),"")</f>
        <v>41164</v>
      </c>
      <c r="T6" s="30">
        <f>IF(N6=1,_xlfn.MAXIFS(AdminTable[Admin Date],AdminTable[Med],Q10Q11!$S$4,AdminTable[ID],Q10Q11!J6),"")</f>
        <v>41241</v>
      </c>
      <c r="U6" s="40">
        <f>IF(N6=1,SUMIFS(UseTable[LAB_VALUEs],UseTable[LAB_RESULT_CODE],Q10Q11!$Q$3,UseTable[ID],Q10Q11!J6,UseTable[DRAW_DATE],"&gt;="&amp;Q10Q11!S6,UseTable[DRAW_DATE],"&lt;="&amp;Q10Q11!T6),"")</f>
        <v>55.7</v>
      </c>
      <c r="V6" s="40">
        <f>IFERROR(IF(N6=1,AVERAGEIFS(UseTable[LAB_VALUEs],UseTable[LAB_RESULT_CODE],Q10Q11!$Q$3,UseTable[ID],Q10Q11!J6,UseTable[DRAW_DATE],"&gt;="&amp;Q10Q11!S6,UseTable[DRAW_DATE],"&lt;="&amp;Q10Q11!T6),""),"")</f>
        <v>11.14</v>
      </c>
      <c r="W6">
        <f>IF(N6=1,SUMIFS(AdminTable[Units],AdminTable[Med],Q10Q11!$W$4,AdminTable[ID],Q10Q11!J6,AdminTable[Admin Date],"&lt;="&amp;Q10Q11!P6,AdminTable[Admin Date],"&gt;="&amp;Q10Q11!O6),"")</f>
        <v>43800</v>
      </c>
      <c r="X6">
        <f>IF(N6=1,SUMIFS(AdminTable[Units],AdminTable[Med],Q10Q11!$X$4,AdminTable[ID],Q10Q11!J6,AdminTable[Admin Date],"&lt;="&amp;Q10Q11!T6,AdminTable[Admin Date],"&gt;="&amp;Q10Q11!S6),"")</f>
        <v>8</v>
      </c>
      <c r="Y6" s="40">
        <f>Q6</f>
        <v>51.9</v>
      </c>
      <c r="Z6" s="40">
        <f>U6</f>
        <v>55.7</v>
      </c>
      <c r="AB6" s="11" t="s">
        <v>82</v>
      </c>
      <c r="AC6">
        <f>CORREL(W6:W106,$W$6:$W$106)</f>
        <v>1</v>
      </c>
      <c r="AD6">
        <f t="shared" ref="AD6:AF6" si="0">CORREL(X6:X106,$W$6:$W$106)</f>
        <v>0.5779258239239794</v>
      </c>
      <c r="AE6">
        <f t="shared" si="0"/>
        <v>-4.5205055752519471E-2</v>
      </c>
      <c r="AF6">
        <f t="shared" si="0"/>
        <v>2.2136148494027744E-2</v>
      </c>
    </row>
    <row r="7" spans="1:32" x14ac:dyDescent="0.25">
      <c r="A7" s="9" t="s">
        <v>63</v>
      </c>
      <c r="B7">
        <v>11900</v>
      </c>
      <c r="C7">
        <v>8</v>
      </c>
      <c r="D7">
        <v>8</v>
      </c>
      <c r="F7">
        <v>8</v>
      </c>
      <c r="G7">
        <v>11924</v>
      </c>
      <c r="J7" t="str">
        <f t="shared" ref="J7:J70" si="1">A7</f>
        <v>10</v>
      </c>
      <c r="K7" s="29" t="str">
        <f t="shared" ref="K7:K70" si="2">IF(AND(B7&gt;0,C7&gt;0),"T","")</f>
        <v>T</v>
      </c>
      <c r="L7" s="29" t="str">
        <f t="shared" ref="L7:L70" si="3">IF(AND(B7&gt;0,C7="",D7&gt;0),"T","")</f>
        <v/>
      </c>
      <c r="M7" s="29" t="str">
        <f t="shared" ref="M7:M70" si="4">IF(AND(C7="",E7&gt;0,F7&gt;0),"T","")</f>
        <v/>
      </c>
      <c r="N7">
        <f t="shared" ref="N7:N70" si="5">COUNTIF(K7:M7,"T")</f>
        <v>1</v>
      </c>
      <c r="O7" s="30">
        <f>IF(N7=1,_xlfn.MINIFS(AdminTable[Admin Date],AdminTable[Med],Q10Q11!$O$4,AdminTable[ID],Q10Q11!J7),"")</f>
        <v>41153</v>
      </c>
      <c r="P7" s="30">
        <f>IF(N7=1,_xlfn.MAXIFS(AdminTable[Admin Date],AdminTable[Med],Q10Q11!$O$4,AdminTable[ID],Q10Q11!J7),"")</f>
        <v>41158</v>
      </c>
      <c r="Q7" s="40">
        <f>IF(N7=1,SUMIFS(UseTable[LAB_VALUEs],UseTable[LAB_RESULT_CODE],Q10Q11!$Q$3,UseTable[ID],Q10Q11!J7,UseTable[DRAW_DATE],"&gt;="&amp;Q10Q11!O7,UseTable[DRAW_DATE],"&lt;="&amp;Q10Q11!P7),"")</f>
        <v>9.3000000000000007</v>
      </c>
      <c r="R7" s="40">
        <f>IFERROR(IF(N7=1,AVERAGEIFS(UseTable[LAB_VALUEs],UseTable[LAB_RESULT_CODE],Q10Q11!$Q$3,UseTable[ID],Q10Q11!J7,UseTable[DRAW_DATE],"&gt;="&amp;Q10Q11!O7,UseTable[DRAW_DATE],"&lt;="&amp;Q10Q11!P7),""),"")</f>
        <v>9.3000000000000007</v>
      </c>
      <c r="S7" s="30">
        <f>IF(N7=1,_xlfn.MINIFS(AdminTable[Admin Date],AdminTable[Med],Q10Q11!$S$4,AdminTable[ID],Q10Q11!J7),"")</f>
        <v>41165</v>
      </c>
      <c r="T7" s="30">
        <f>IF(N7=1,_xlfn.MAXIFS(AdminTable[Admin Date],AdminTable[Med],Q10Q11!$S$4,AdminTable[ID],Q10Q11!J7),"")</f>
        <v>41228</v>
      </c>
      <c r="U7" s="40">
        <f>IF(N7=1,SUMIFS(UseTable[LAB_VALUEs],UseTable[LAB_RESULT_CODE],Q10Q11!$Q$3,UseTable[ID],Q10Q11!J7,UseTable[DRAW_DATE],"&gt;="&amp;Q10Q11!S7,UseTable[DRAW_DATE],"&lt;="&amp;Q10Q11!T7),"")</f>
        <v>41.2</v>
      </c>
      <c r="V7" s="40">
        <f>IFERROR(IF(N7=1,AVERAGEIFS(UseTable[LAB_VALUEs],UseTable[LAB_RESULT_CODE],Q10Q11!$Q$3,UseTable[ID],Q10Q11!J7,UseTable[DRAW_DATE],"&gt;="&amp;Q10Q11!S7,UseTable[DRAW_DATE],"&lt;="&amp;Q10Q11!T7),""),"")</f>
        <v>10.3</v>
      </c>
      <c r="W7">
        <f>IF(N7=1,SUMIFS(AdminTable[Units],AdminTable[Med],Q10Q11!$W$4,AdminTable[ID],Q10Q11!J7,AdminTable[Admin Date],"&lt;="&amp;Q10Q11!P7,AdminTable[Admin Date],"&gt;="&amp;Q10Q11!O7),"")</f>
        <v>11900</v>
      </c>
      <c r="X7">
        <f>IF(N7=1,SUMIFS(AdminTable[Units],AdminTable[Med],Q10Q11!$X$4,AdminTable[ID],Q10Q11!J7,AdminTable[Admin Date],"&lt;="&amp;Q10Q11!T7,AdminTable[Admin Date],"&gt;="&amp;Q10Q11!S7),"")</f>
        <v>24</v>
      </c>
      <c r="Y7" s="40">
        <f t="shared" ref="Y7:Y70" si="6">Q7</f>
        <v>9.3000000000000007</v>
      </c>
      <c r="Z7" s="40">
        <f t="shared" ref="Z7:Z70" si="7">U7</f>
        <v>41.2</v>
      </c>
      <c r="AB7" s="11" t="s">
        <v>83</v>
      </c>
      <c r="AC7">
        <f>CORREL(W6:W106,$X$6:$X$106)</f>
        <v>0.5779258239239794</v>
      </c>
      <c r="AD7">
        <f t="shared" ref="AD7:AF7" si="8">CORREL(X6:X106,$X$6:$X$106)</f>
        <v>1</v>
      </c>
      <c r="AE7">
        <f t="shared" si="8"/>
        <v>-0.25049072972228781</v>
      </c>
      <c r="AF7">
        <f t="shared" si="8"/>
        <v>0.32262774766926744</v>
      </c>
    </row>
    <row r="8" spans="1:32" x14ac:dyDescent="0.25">
      <c r="A8" s="9" t="s">
        <v>131</v>
      </c>
      <c r="B8">
        <v>10900</v>
      </c>
      <c r="C8">
        <v>6</v>
      </c>
      <c r="D8">
        <v>6</v>
      </c>
      <c r="F8">
        <v>5</v>
      </c>
      <c r="G8">
        <v>10917</v>
      </c>
      <c r="J8" t="str">
        <f t="shared" si="1"/>
        <v>100</v>
      </c>
      <c r="K8" s="29" t="str">
        <f t="shared" si="2"/>
        <v>T</v>
      </c>
      <c r="L8" s="29" t="str">
        <f t="shared" si="3"/>
        <v/>
      </c>
      <c r="M8" s="29" t="str">
        <f t="shared" si="4"/>
        <v/>
      </c>
      <c r="N8">
        <f t="shared" si="5"/>
        <v>1</v>
      </c>
      <c r="O8" s="30">
        <f>IF(N8=1,_xlfn.MINIFS(AdminTable[Admin Date],AdminTable[Med],Q10Q11!$O$4,AdminTable[ID],Q10Q11!J8),"")</f>
        <v>41093</v>
      </c>
      <c r="P8" s="30">
        <f>IF(N8=1,_xlfn.MAXIFS(AdminTable[Admin Date],AdminTable[Med],Q10Q11!$O$4,AdminTable[ID],Q10Q11!J8),"")</f>
        <v>41158</v>
      </c>
      <c r="Q8" s="40">
        <f>IF(N8=1,SUMIFS(UseTable[LAB_VALUEs],UseTable[LAB_RESULT_CODE],Q10Q11!$Q$3,UseTable[ID],Q10Q11!J8,UseTable[DRAW_DATE],"&gt;="&amp;Q10Q11!O8,UseTable[DRAW_DATE],"&lt;="&amp;Q10Q11!P8),"")</f>
        <v>68</v>
      </c>
      <c r="R8" s="40">
        <f>IFERROR(IF(N8=1,AVERAGEIFS(UseTable[LAB_VALUEs],UseTable[LAB_RESULT_CODE],Q10Q11!$Q$3,UseTable[ID],Q10Q11!J8,UseTable[DRAW_DATE],"&gt;="&amp;Q10Q11!O8,UseTable[DRAW_DATE],"&lt;="&amp;Q10Q11!P8),""),"")</f>
        <v>9.7142857142857135</v>
      </c>
      <c r="S8" s="30">
        <f>IF(N8=1,_xlfn.MINIFS(AdminTable[Admin Date],AdminTable[Med],Q10Q11!$S$4,AdminTable[ID],Q10Q11!J8),"")</f>
        <v>41165</v>
      </c>
      <c r="T8" s="30">
        <f>IF(N8=1,_xlfn.MAXIFS(AdminTable[Admin Date],AdminTable[Med],Q10Q11!$S$4,AdminTable[ID],Q10Q11!J8),"")</f>
        <v>41228</v>
      </c>
      <c r="U8" s="40">
        <f>IF(N8=1,SUMIFS(UseTable[LAB_VALUEs],UseTable[LAB_RESULT_CODE],Q10Q11!$Q$3,UseTable[ID],Q10Q11!J8,UseTable[DRAW_DATE],"&gt;="&amp;Q10Q11!S8,UseTable[DRAW_DATE],"&lt;="&amp;Q10Q11!T8),"")</f>
        <v>41.2</v>
      </c>
      <c r="V8" s="40">
        <f>IFERROR(IF(N8=1,AVERAGEIFS(UseTable[LAB_VALUEs],UseTable[LAB_RESULT_CODE],Q10Q11!$Q$3,UseTable[ID],Q10Q11!J8,UseTable[DRAW_DATE],"&gt;="&amp;Q10Q11!S8,UseTable[DRAW_DATE],"&lt;="&amp;Q10Q11!T8),""),"")</f>
        <v>10.3</v>
      </c>
      <c r="W8">
        <f>IF(N8=1,SUMIFS(AdminTable[Units],AdminTable[Med],Q10Q11!$W$4,AdminTable[ID],Q10Q11!J8,AdminTable[Admin Date],"&lt;="&amp;Q10Q11!P8,AdminTable[Admin Date],"&gt;="&amp;Q10Q11!O8),"")</f>
        <v>63200</v>
      </c>
      <c r="X8">
        <f>IF(N8=1,SUMIFS(AdminTable[Units],AdminTable[Med],Q10Q11!$X$4,AdminTable[ID],Q10Q11!J8,AdminTable[Admin Date],"&lt;="&amp;Q10Q11!T8,AdminTable[Admin Date],"&gt;="&amp;Q10Q11!S8),"")</f>
        <v>17</v>
      </c>
      <c r="Y8" s="40">
        <f t="shared" si="6"/>
        <v>68</v>
      </c>
      <c r="Z8" s="40">
        <f t="shared" si="7"/>
        <v>41.2</v>
      </c>
      <c r="AB8" s="42" t="str">
        <f>Y5</f>
        <v>LAB B Value SUM when MedA</v>
      </c>
      <c r="AC8">
        <f>CORREL(W6:W106,$Y$6:$Y$106)</f>
        <v>-4.5205055752519471E-2</v>
      </c>
      <c r="AD8">
        <f t="shared" ref="AD8:AF8" si="9">CORREL(X6:X106,$Y$6:$Y$106)</f>
        <v>-0.25049072972228781</v>
      </c>
      <c r="AE8">
        <f t="shared" si="9"/>
        <v>1</v>
      </c>
      <c r="AF8">
        <f t="shared" si="9"/>
        <v>3.7878934921484884E-2</v>
      </c>
    </row>
    <row r="9" spans="1:32" x14ac:dyDescent="0.25">
      <c r="A9" s="9" t="s">
        <v>132</v>
      </c>
      <c r="B9">
        <v>4800</v>
      </c>
      <c r="C9">
        <v>4</v>
      </c>
      <c r="D9">
        <v>3</v>
      </c>
      <c r="F9">
        <v>3</v>
      </c>
      <c r="G9">
        <v>4810</v>
      </c>
      <c r="J9" t="str">
        <f t="shared" si="1"/>
        <v>101</v>
      </c>
      <c r="K9" s="29" t="str">
        <f t="shared" si="2"/>
        <v>T</v>
      </c>
      <c r="L9" s="29" t="str">
        <f t="shared" si="3"/>
        <v/>
      </c>
      <c r="M9" s="29" t="str">
        <f t="shared" si="4"/>
        <v/>
      </c>
      <c r="N9">
        <f t="shared" si="5"/>
        <v>1</v>
      </c>
      <c r="O9" s="30">
        <f>IF(N9=1,_xlfn.MINIFS(AdminTable[Admin Date],AdminTable[Med],Q10Q11!$O$4,AdminTable[ID],Q10Q11!J9),"")</f>
        <v>41093</v>
      </c>
      <c r="P9" s="30">
        <f>IF(N9=1,_xlfn.MAXIFS(AdminTable[Admin Date],AdminTable[Med],Q10Q11!$O$4,AdminTable[ID],Q10Q11!J9),"")</f>
        <v>41156</v>
      </c>
      <c r="Q9" s="40">
        <f>IF(N9=1,SUMIFS(UseTable[LAB_VALUEs],UseTable[LAB_RESULT_CODE],Q10Q11!$Q$3,UseTable[ID],Q10Q11!J9,UseTable[DRAW_DATE],"&gt;="&amp;Q10Q11!O9,UseTable[DRAW_DATE],"&lt;="&amp;Q10Q11!P9),"")</f>
        <v>49.8</v>
      </c>
      <c r="R9" s="40">
        <f>IFERROR(IF(N9=1,AVERAGEIFS(UseTable[LAB_VALUEs],UseTable[LAB_RESULT_CODE],Q10Q11!$Q$3,UseTable[ID],Q10Q11!J9,UseTable[DRAW_DATE],"&gt;="&amp;Q10Q11!O9,UseTable[DRAW_DATE],"&lt;="&amp;Q10Q11!P9),""),"")</f>
        <v>9.9599999999999991</v>
      </c>
      <c r="S9" s="30">
        <f>IF(N9=1,_xlfn.MINIFS(AdminTable[Admin Date],AdminTable[Med],Q10Q11!$S$4,AdminTable[ID],Q10Q11!J9),"")</f>
        <v>41166</v>
      </c>
      <c r="T9" s="30">
        <f>IF(N9=1,_xlfn.MAXIFS(AdminTable[Admin Date],AdminTable[Med],Q10Q11!$S$4,AdminTable[ID],Q10Q11!J9),"")</f>
        <v>41229</v>
      </c>
      <c r="U9" s="40">
        <f>IF(N9=1,SUMIFS(UseTable[LAB_VALUEs],UseTable[LAB_RESULT_CODE],Q10Q11!$Q$3,UseTable[ID],Q10Q11!J9,UseTable[DRAW_DATE],"&gt;="&amp;Q10Q11!S9,UseTable[DRAW_DATE],"&lt;="&amp;Q10Q11!T9),"")</f>
        <v>42.5</v>
      </c>
      <c r="V9" s="40">
        <f>IFERROR(IF(N9=1,AVERAGEIFS(UseTable[LAB_VALUEs],UseTable[LAB_RESULT_CODE],Q10Q11!$Q$3,UseTable[ID],Q10Q11!J9,UseTable[DRAW_DATE],"&gt;="&amp;Q10Q11!S9,UseTable[DRAW_DATE],"&lt;="&amp;Q10Q11!T9),""),"")</f>
        <v>10.625</v>
      </c>
      <c r="W9">
        <f>IF(N9=1,SUMIFS(AdminTable[Units],AdminTable[Med],Q10Q11!$W$4,AdminTable[ID],Q10Q11!J9,AdminTable[Admin Date],"&lt;="&amp;Q10Q11!P9,AdminTable[Admin Date],"&gt;="&amp;Q10Q11!O9),"")</f>
        <v>20700</v>
      </c>
      <c r="X9">
        <f>IF(N9=1,SUMIFS(AdminTable[Units],AdminTable[Med],Q10Q11!$X$4,AdminTable[ID],Q10Q11!J9,AdminTable[Admin Date],"&lt;="&amp;Q10Q11!T9,AdminTable[Admin Date],"&gt;="&amp;Q10Q11!S9),"")</f>
        <v>10</v>
      </c>
      <c r="Y9" s="40">
        <f t="shared" si="6"/>
        <v>49.8</v>
      </c>
      <c r="Z9" s="40">
        <f t="shared" si="7"/>
        <v>42.5</v>
      </c>
      <c r="AB9" s="42" t="str">
        <f>Z5</f>
        <v>LAB B Value SUM when MedB</v>
      </c>
      <c r="AC9">
        <f>CORREL(W6:W106,$Z$6:$Z$106)</f>
        <v>2.2136148494027744E-2</v>
      </c>
      <c r="AD9">
        <f t="shared" ref="AD9:AF9" si="10">CORREL(X6:X106,$Z$6:$Z$106)</f>
        <v>0.32262774766926744</v>
      </c>
      <c r="AE9">
        <f t="shared" si="10"/>
        <v>3.7878934921484884E-2</v>
      </c>
      <c r="AF9">
        <f t="shared" si="10"/>
        <v>0.99999999999999989</v>
      </c>
    </row>
    <row r="10" spans="1:32" x14ac:dyDescent="0.25">
      <c r="A10" s="9" t="s">
        <v>134</v>
      </c>
      <c r="B10">
        <v>3200</v>
      </c>
      <c r="C10">
        <v>3</v>
      </c>
      <c r="D10">
        <v>2</v>
      </c>
      <c r="G10">
        <v>3205</v>
      </c>
      <c r="J10" t="str">
        <f t="shared" si="1"/>
        <v>104</v>
      </c>
      <c r="K10" s="29" t="str">
        <f t="shared" si="2"/>
        <v>T</v>
      </c>
      <c r="L10" s="29" t="str">
        <f t="shared" si="3"/>
        <v/>
      </c>
      <c r="M10" s="29" t="str">
        <f t="shared" si="4"/>
        <v/>
      </c>
      <c r="N10">
        <f t="shared" si="5"/>
        <v>1</v>
      </c>
      <c r="O10" s="30">
        <f>IF(N10=1,_xlfn.MINIFS(AdminTable[Admin Date],AdminTable[Med],Q10Q11!$O$4,AdminTable[ID],Q10Q11!J10),"")</f>
        <v>41093</v>
      </c>
      <c r="P10" s="30">
        <f>IF(N10=1,_xlfn.MAXIFS(AdminTable[Admin Date],AdminTable[Med],Q10Q11!$O$4,AdminTable[ID],Q10Q11!J10),"")</f>
        <v>41158</v>
      </c>
      <c r="Q10" s="40">
        <f>IF(N10=1,SUMIFS(UseTable[LAB_VALUEs],UseTable[LAB_RESULT_CODE],Q10Q11!$Q$3,UseTable[ID],Q10Q11!J10,UseTable[DRAW_DATE],"&gt;="&amp;Q10Q11!O10,UseTable[DRAW_DATE],"&lt;="&amp;Q10Q11!P10),"")</f>
        <v>65.900000000000006</v>
      </c>
      <c r="R10" s="40">
        <f>IFERROR(IF(N10=1,AVERAGEIFS(UseTable[LAB_VALUEs],UseTable[LAB_RESULT_CODE],Q10Q11!$Q$3,UseTable[ID],Q10Q11!J10,UseTable[DRAW_DATE],"&gt;="&amp;Q10Q11!O10,UseTable[DRAW_DATE],"&lt;="&amp;Q10Q11!P10),""),"")</f>
        <v>10.983333333333334</v>
      </c>
      <c r="S10" s="30">
        <f>IF(N10=1,_xlfn.MINIFS(AdminTable[Admin Date],AdminTable[Med],Q10Q11!$S$4,AdminTable[ID],Q10Q11!J10),"")</f>
        <v>41165</v>
      </c>
      <c r="T10" s="30">
        <f>IF(N10=1,_xlfn.MAXIFS(AdminTable[Admin Date],AdminTable[Med],Q10Q11!$S$4,AdminTable[ID],Q10Q11!J10),"")</f>
        <v>41193</v>
      </c>
      <c r="U10" s="40">
        <f>IF(N10=1,SUMIFS(UseTable[LAB_VALUEs],UseTable[LAB_RESULT_CODE],Q10Q11!$Q$3,UseTable[ID],Q10Q11!J10,UseTable[DRAW_DATE],"&gt;="&amp;Q10Q11!S10,UseTable[DRAW_DATE],"&lt;="&amp;Q10Q11!T10),"")</f>
        <v>22</v>
      </c>
      <c r="V10" s="40">
        <f>IFERROR(IF(N10=1,AVERAGEIFS(UseTable[LAB_VALUEs],UseTable[LAB_RESULT_CODE],Q10Q11!$Q$3,UseTable[ID],Q10Q11!J10,UseTable[DRAW_DATE],"&gt;="&amp;Q10Q11!S10,UseTable[DRAW_DATE],"&lt;="&amp;Q10Q11!T10),""),"")</f>
        <v>11</v>
      </c>
      <c r="W10">
        <f>IF(N10=1,SUMIFS(AdminTable[Units],AdminTable[Med],Q10Q11!$W$4,AdminTable[ID],Q10Q11!J10,AdminTable[Admin Date],"&lt;="&amp;Q10Q11!P10,AdminTable[Admin Date],"&gt;="&amp;Q10Q11!O10),"")</f>
        <v>23200</v>
      </c>
      <c r="X10">
        <f>IF(N10=1,SUMIFS(AdminTable[Units],AdminTable[Med],Q10Q11!$X$4,AdminTable[ID],Q10Q11!J10,AdminTable[Admin Date],"&lt;="&amp;Q10Q11!T10,AdminTable[Admin Date],"&gt;="&amp;Q10Q11!S10),"")</f>
        <v>5</v>
      </c>
      <c r="Y10" s="40">
        <f t="shared" si="6"/>
        <v>65.900000000000006</v>
      </c>
      <c r="Z10" s="40">
        <f t="shared" si="7"/>
        <v>22</v>
      </c>
    </row>
    <row r="11" spans="1:32" x14ac:dyDescent="0.25">
      <c r="A11" s="9" t="s">
        <v>135</v>
      </c>
      <c r="B11">
        <v>14600</v>
      </c>
      <c r="C11">
        <v>10</v>
      </c>
      <c r="F11">
        <v>26</v>
      </c>
      <c r="G11">
        <v>14636</v>
      </c>
      <c r="J11" t="str">
        <f t="shared" si="1"/>
        <v>105</v>
      </c>
      <c r="K11" s="29" t="str">
        <f t="shared" si="2"/>
        <v>T</v>
      </c>
      <c r="L11" s="29" t="str">
        <f t="shared" si="3"/>
        <v/>
      </c>
      <c r="M11" s="29" t="str">
        <f t="shared" si="4"/>
        <v/>
      </c>
      <c r="N11">
        <f t="shared" si="5"/>
        <v>1</v>
      </c>
      <c r="O11" s="30">
        <f>IF(N11=1,_xlfn.MINIFS(AdminTable[Admin Date],AdminTable[Med],Q10Q11!$O$4,AdminTable[ID],Q10Q11!J11),"")</f>
        <v>41127</v>
      </c>
      <c r="P11" s="30">
        <f>IF(N11=1,_xlfn.MAXIFS(AdminTable[Admin Date],AdminTable[Med],Q10Q11!$O$4,AdminTable[ID],Q10Q11!J11),"")</f>
        <v>41157</v>
      </c>
      <c r="Q11" s="40">
        <f>IF(N11=1,SUMIFS(UseTable[LAB_VALUEs],UseTable[LAB_RESULT_CODE],Q10Q11!$Q$3,UseTable[ID],Q10Q11!J11,UseTable[DRAW_DATE],"&gt;="&amp;Q10Q11!O11,UseTable[DRAW_DATE],"&lt;="&amp;Q10Q11!P11),"")</f>
        <v>21.4</v>
      </c>
      <c r="R11" s="40">
        <f>IFERROR(IF(N11=1,AVERAGEIFS(UseTable[LAB_VALUEs],UseTable[LAB_RESULT_CODE],Q10Q11!$Q$3,UseTable[ID],Q10Q11!J11,UseTable[DRAW_DATE],"&gt;="&amp;Q10Q11!O11,UseTable[DRAW_DATE],"&lt;="&amp;Q10Q11!P11),""),"")</f>
        <v>10.7</v>
      </c>
      <c r="S11" s="30">
        <f>IF(N11=1,_xlfn.MINIFS(AdminTable[Admin Date],AdminTable[Med],Q10Q11!$S$4,AdminTable[ID],Q10Q11!J11),"")</f>
        <v>41164</v>
      </c>
      <c r="T11" s="30">
        <f>IF(N11=1,_xlfn.MAXIFS(AdminTable[Admin Date],AdminTable[Med],Q10Q11!$S$4,AdminTable[ID],Q10Q11!J11),"")</f>
        <v>41228</v>
      </c>
      <c r="U11" s="40">
        <f>IF(N11=1,SUMIFS(UseTable[LAB_VALUEs],UseTable[LAB_RESULT_CODE],Q10Q11!$Q$3,UseTable[ID],Q10Q11!J11,UseTable[DRAW_DATE],"&gt;="&amp;Q10Q11!S11,UseTable[DRAW_DATE],"&lt;="&amp;Q10Q11!T11),"")</f>
        <v>61.5</v>
      </c>
      <c r="V11" s="40">
        <f>IFERROR(IF(N11=1,AVERAGEIFS(UseTable[LAB_VALUEs],UseTable[LAB_RESULT_CODE],Q10Q11!$Q$3,UseTable[ID],Q10Q11!J11,UseTable[DRAW_DATE],"&gt;="&amp;Q10Q11!S11,UseTable[DRAW_DATE],"&lt;="&amp;Q10Q11!T11),""),"")</f>
        <v>10.25</v>
      </c>
      <c r="W11">
        <f>IF(N11=1,SUMIFS(AdminTable[Units],AdminTable[Med],Q10Q11!$W$4,AdminTable[ID],Q10Q11!J11,AdminTable[Admin Date],"&lt;="&amp;Q10Q11!P11,AdminTable[Admin Date],"&gt;="&amp;Q10Q11!O11),"")</f>
        <v>65700</v>
      </c>
      <c r="X11">
        <f>IF(N11=1,SUMIFS(AdminTable[Units],AdminTable[Med],Q10Q11!$X$4,AdminTable[ID],Q10Q11!J11,AdminTable[Admin Date],"&lt;="&amp;Q10Q11!T11,AdminTable[Admin Date],"&gt;="&amp;Q10Q11!S11),"")</f>
        <v>36</v>
      </c>
      <c r="Y11" s="40">
        <f t="shared" si="6"/>
        <v>21.4</v>
      </c>
      <c r="Z11" s="40">
        <f t="shared" si="7"/>
        <v>61.5</v>
      </c>
    </row>
    <row r="12" spans="1:32" x14ac:dyDescent="0.25">
      <c r="A12" s="9" t="s">
        <v>136</v>
      </c>
      <c r="B12">
        <v>24000</v>
      </c>
      <c r="C12">
        <v>13</v>
      </c>
      <c r="D12">
        <v>13</v>
      </c>
      <c r="F12">
        <v>13</v>
      </c>
      <c r="G12">
        <v>24039</v>
      </c>
      <c r="J12" t="str">
        <f t="shared" si="1"/>
        <v>106</v>
      </c>
      <c r="K12" s="29" t="str">
        <f t="shared" si="2"/>
        <v>T</v>
      </c>
      <c r="L12" s="29" t="str">
        <f t="shared" si="3"/>
        <v/>
      </c>
      <c r="M12" s="29" t="str">
        <f t="shared" si="4"/>
        <v/>
      </c>
      <c r="N12">
        <f t="shared" si="5"/>
        <v>1</v>
      </c>
      <c r="O12" s="30">
        <f>IF(N12=1,_xlfn.MINIFS(AdminTable[Admin Date],AdminTable[Med],Q10Q11!$O$4,AdminTable[ID],Q10Q11!J12),"")</f>
        <v>41092</v>
      </c>
      <c r="P12" s="30">
        <f>IF(N12=1,_xlfn.MAXIFS(AdminTable[Admin Date],AdminTable[Med],Q10Q11!$O$4,AdminTable[ID],Q10Q11!J12),"")</f>
        <v>41158</v>
      </c>
      <c r="Q12" s="40">
        <f>IF(N12=1,SUMIFS(UseTable[LAB_VALUEs],UseTable[LAB_RESULT_CODE],Q10Q11!$Q$3,UseTable[ID],Q10Q11!J12,UseTable[DRAW_DATE],"&gt;="&amp;Q10Q11!O12,UseTable[DRAW_DATE],"&lt;="&amp;Q10Q11!P12),"")</f>
        <v>43.3</v>
      </c>
      <c r="R12" s="40">
        <f>IFERROR(IF(N12=1,AVERAGEIFS(UseTable[LAB_VALUEs],UseTable[LAB_RESULT_CODE],Q10Q11!$Q$3,UseTable[ID],Q10Q11!J12,UseTable[DRAW_DATE],"&gt;="&amp;Q10Q11!O12,UseTable[DRAW_DATE],"&lt;="&amp;Q10Q11!P12),""),"")</f>
        <v>8.66</v>
      </c>
      <c r="S12" s="30">
        <f>IF(N12=1,_xlfn.MINIFS(AdminTable[Admin Date],AdminTable[Med],Q10Q11!$S$4,AdminTable[ID],Q10Q11!J12),"")</f>
        <v>41165</v>
      </c>
      <c r="T12" s="30">
        <f>IF(N12=1,_xlfn.MAXIFS(AdminTable[Admin Date],AdminTable[Med],Q10Q11!$S$4,AdminTable[ID],Q10Q11!J12),"")</f>
        <v>41228</v>
      </c>
      <c r="U12" s="40">
        <f>IF(N12=1,SUMIFS(UseTable[LAB_VALUEs],UseTable[LAB_RESULT_CODE],Q10Q11!$Q$3,UseTable[ID],Q10Q11!J12,UseTable[DRAW_DATE],"&gt;="&amp;Q10Q11!S12,UseTable[DRAW_DATE],"&lt;="&amp;Q10Q11!T12),"")</f>
        <v>48.2</v>
      </c>
      <c r="V12" s="40">
        <f>IFERROR(IF(N12=1,AVERAGEIFS(UseTable[LAB_VALUEs],UseTable[LAB_RESULT_CODE],Q10Q11!$Q$3,UseTable[ID],Q10Q11!J12,UseTable[DRAW_DATE],"&gt;="&amp;Q10Q11!S12,UseTable[DRAW_DATE],"&lt;="&amp;Q10Q11!T12),""),"")</f>
        <v>9.64</v>
      </c>
      <c r="W12">
        <f>IF(N12=1,SUMIFS(AdminTable[Units],AdminTable[Med],Q10Q11!$W$4,AdminTable[ID],Q10Q11!J12,AdminTable[Admin Date],"&lt;="&amp;Q10Q11!P12,AdminTable[Admin Date],"&gt;="&amp;Q10Q11!O12),"")</f>
        <v>188200</v>
      </c>
      <c r="X12">
        <f>IF(N12=1,SUMIFS(AdminTable[Units],AdminTable[Med],Q10Q11!$X$4,AdminTable[ID],Q10Q11!J12,AdminTable[Admin Date],"&lt;="&amp;Q10Q11!T12,AdminTable[Admin Date],"&gt;="&amp;Q10Q11!S12),"")</f>
        <v>39</v>
      </c>
      <c r="Y12" s="40">
        <f t="shared" si="6"/>
        <v>43.3</v>
      </c>
      <c r="Z12" s="40">
        <f t="shared" si="7"/>
        <v>48.2</v>
      </c>
    </row>
    <row r="13" spans="1:32" x14ac:dyDescent="0.25">
      <c r="A13" s="9" t="s">
        <v>137</v>
      </c>
      <c r="D13">
        <v>1</v>
      </c>
      <c r="G13">
        <v>1</v>
      </c>
      <c r="J13" t="str">
        <f t="shared" si="1"/>
        <v>108</v>
      </c>
      <c r="K13" s="29" t="str">
        <f t="shared" si="2"/>
        <v/>
      </c>
      <c r="L13" s="29" t="str">
        <f t="shared" si="3"/>
        <v/>
      </c>
      <c r="M13" s="29" t="str">
        <f t="shared" si="4"/>
        <v/>
      </c>
      <c r="N13">
        <f t="shared" si="5"/>
        <v>0</v>
      </c>
      <c r="O13" s="30" t="str">
        <f>IF(N13=1,_xlfn.MINIFS(AdminTable[Admin Date],AdminTable[Med],Q10Q11!$O$4,AdminTable[ID],Q10Q11!J13),"")</f>
        <v/>
      </c>
      <c r="P13" s="30" t="str">
        <f>IF(N13=1,_xlfn.MAXIFS(AdminTable[Admin Date],AdminTable[Med],Q10Q11!$O$4,AdminTable[ID],Q10Q11!J13),"")</f>
        <v/>
      </c>
      <c r="Q13" s="40" t="str">
        <f>IF(N13=1,SUMIFS(UseTable[LAB_VALUEs],UseTable[LAB_RESULT_CODE],Q10Q11!$Q$3,UseTable[ID],Q10Q11!J13,UseTable[DRAW_DATE],"&gt;="&amp;Q10Q11!O13,UseTable[DRAW_DATE],"&lt;="&amp;Q10Q11!P13),"")</f>
        <v/>
      </c>
      <c r="R13" s="40" t="str">
        <f>IFERROR(IF(N13=1,AVERAGEIFS(UseTable[LAB_VALUEs],UseTable[LAB_RESULT_CODE],Q10Q11!$Q$3,UseTable[ID],Q10Q11!J13,UseTable[DRAW_DATE],"&gt;="&amp;Q10Q11!O13,UseTable[DRAW_DATE],"&lt;="&amp;Q10Q11!P13),""),"")</f>
        <v/>
      </c>
      <c r="S13" s="30" t="str">
        <f>IF(N13=1,_xlfn.MINIFS(AdminTable[Admin Date],AdminTable[Med],Q10Q11!$S$4,AdminTable[ID],Q10Q11!J13),"")</f>
        <v/>
      </c>
      <c r="T13" s="30" t="str">
        <f>IF(N13=1,_xlfn.MAXIFS(AdminTable[Admin Date],AdminTable[Med],Q10Q11!$S$4,AdminTable[ID],Q10Q11!J13),"")</f>
        <v/>
      </c>
      <c r="U13" s="40" t="str">
        <f>IF(N13=1,SUMIFS(UseTable[LAB_VALUEs],UseTable[LAB_RESULT_CODE],Q10Q11!$Q$3,UseTable[ID],Q10Q11!J13,UseTable[DRAW_DATE],"&gt;="&amp;Q10Q11!S13,UseTable[DRAW_DATE],"&lt;="&amp;Q10Q11!T13),"")</f>
        <v/>
      </c>
      <c r="V13" s="40" t="str">
        <f>IFERROR(IF(N13=1,AVERAGEIFS(UseTable[LAB_VALUEs],UseTable[LAB_RESULT_CODE],Q10Q11!$Q$3,UseTable[ID],Q10Q11!J13,UseTable[DRAW_DATE],"&gt;="&amp;Q10Q11!S13,UseTable[DRAW_DATE],"&lt;="&amp;Q10Q11!T13),""),"")</f>
        <v/>
      </c>
      <c r="W13" t="str">
        <f>IF(N13=1,SUMIFS(AdminTable[Units],AdminTable[Med],Q10Q11!$W$4,AdminTable[ID],Q10Q11!J13,AdminTable[Admin Date],"&lt;="&amp;Q10Q11!P13,AdminTable[Admin Date],"&gt;="&amp;Q10Q11!O13),"")</f>
        <v/>
      </c>
      <c r="X13" t="str">
        <f>IF(N13=1,SUMIFS(AdminTable[Units],AdminTable[Med],Q10Q11!$X$4,AdminTable[ID],Q10Q11!J13,AdminTable[Admin Date],"&lt;="&amp;Q10Q11!T13,AdminTable[Admin Date],"&gt;="&amp;Q10Q11!S13),"")</f>
        <v/>
      </c>
      <c r="Y13" s="40" t="str">
        <f t="shared" si="6"/>
        <v/>
      </c>
      <c r="Z13" s="40" t="str">
        <f t="shared" si="7"/>
        <v/>
      </c>
    </row>
    <row r="14" spans="1:32" x14ac:dyDescent="0.25">
      <c r="A14" s="9" t="s">
        <v>138</v>
      </c>
      <c r="C14">
        <v>1</v>
      </c>
      <c r="D14">
        <v>2</v>
      </c>
      <c r="F14">
        <v>3</v>
      </c>
      <c r="G14">
        <v>6</v>
      </c>
      <c r="J14" t="str">
        <f t="shared" si="1"/>
        <v>109</v>
      </c>
      <c r="K14" s="29" t="str">
        <f t="shared" si="2"/>
        <v/>
      </c>
      <c r="L14" s="29" t="str">
        <f t="shared" si="3"/>
        <v/>
      </c>
      <c r="M14" s="29" t="str">
        <f t="shared" si="4"/>
        <v/>
      </c>
      <c r="N14">
        <f t="shared" si="5"/>
        <v>0</v>
      </c>
      <c r="O14" s="30" t="str">
        <f>IF(N14=1,_xlfn.MINIFS(AdminTable[Admin Date],AdminTable[Med],Q10Q11!$O$4,AdminTable[ID],Q10Q11!J14),"")</f>
        <v/>
      </c>
      <c r="P14" s="30" t="str">
        <f>IF(N14=1,_xlfn.MAXIFS(AdminTable[Admin Date],AdminTable[Med],Q10Q11!$O$4,AdminTable[ID],Q10Q11!J14),"")</f>
        <v/>
      </c>
      <c r="Q14" s="40" t="str">
        <f>IF(N14=1,SUMIFS(UseTable[LAB_VALUEs],UseTable[LAB_RESULT_CODE],Q10Q11!$Q$3,UseTable[ID],Q10Q11!J14,UseTable[DRAW_DATE],"&gt;="&amp;Q10Q11!O14,UseTable[DRAW_DATE],"&lt;="&amp;Q10Q11!P14),"")</f>
        <v/>
      </c>
      <c r="R14" s="40" t="str">
        <f>IFERROR(IF(N14=1,AVERAGEIFS(UseTable[LAB_VALUEs],UseTable[LAB_RESULT_CODE],Q10Q11!$Q$3,UseTable[ID],Q10Q11!J14,UseTable[DRAW_DATE],"&gt;="&amp;Q10Q11!O14,UseTable[DRAW_DATE],"&lt;="&amp;Q10Q11!P14),""),"")</f>
        <v/>
      </c>
      <c r="S14" s="30" t="str">
        <f>IF(N14=1,_xlfn.MINIFS(AdminTable[Admin Date],AdminTable[Med],Q10Q11!$S$4,AdminTable[ID],Q10Q11!J14),"")</f>
        <v/>
      </c>
      <c r="T14" s="30" t="str">
        <f>IF(N14=1,_xlfn.MAXIFS(AdminTable[Admin Date],AdminTable[Med],Q10Q11!$S$4,AdminTable[ID],Q10Q11!J14),"")</f>
        <v/>
      </c>
      <c r="U14" s="40" t="str">
        <f>IF(N14=1,SUMIFS(UseTable[LAB_VALUEs],UseTable[LAB_RESULT_CODE],Q10Q11!$Q$3,UseTable[ID],Q10Q11!J14,UseTable[DRAW_DATE],"&gt;="&amp;Q10Q11!S14,UseTable[DRAW_DATE],"&lt;="&amp;Q10Q11!T14),"")</f>
        <v/>
      </c>
      <c r="V14" s="40" t="str">
        <f>IFERROR(IF(N14=1,AVERAGEIFS(UseTable[LAB_VALUEs],UseTable[LAB_RESULT_CODE],Q10Q11!$Q$3,UseTable[ID],Q10Q11!J14,UseTable[DRAW_DATE],"&gt;="&amp;Q10Q11!S14,UseTable[DRAW_DATE],"&lt;="&amp;Q10Q11!T14),""),"")</f>
        <v/>
      </c>
      <c r="W14" t="str">
        <f>IF(N14=1,SUMIFS(AdminTable[Units],AdminTable[Med],Q10Q11!$W$4,AdminTable[ID],Q10Q11!J14,AdminTable[Admin Date],"&lt;="&amp;Q10Q11!P14,AdminTable[Admin Date],"&gt;="&amp;Q10Q11!O14),"")</f>
        <v/>
      </c>
      <c r="X14" t="str">
        <f>IF(N14=1,SUMIFS(AdminTable[Units],AdminTable[Med],Q10Q11!$X$4,AdminTable[ID],Q10Q11!J14,AdminTable[Admin Date],"&lt;="&amp;Q10Q11!T14,AdminTable[Admin Date],"&gt;="&amp;Q10Q11!S14),"")</f>
        <v/>
      </c>
      <c r="Y14" s="40" t="str">
        <f t="shared" si="6"/>
        <v/>
      </c>
      <c r="Z14" s="40" t="str">
        <f t="shared" si="7"/>
        <v/>
      </c>
    </row>
    <row r="15" spans="1:32" x14ac:dyDescent="0.25">
      <c r="A15" s="9" t="s">
        <v>45</v>
      </c>
      <c r="F15">
        <v>2</v>
      </c>
      <c r="G15">
        <v>2</v>
      </c>
      <c r="J15" t="str">
        <f t="shared" si="1"/>
        <v>11</v>
      </c>
      <c r="K15" s="29" t="str">
        <f t="shared" si="2"/>
        <v/>
      </c>
      <c r="L15" s="29" t="str">
        <f t="shared" si="3"/>
        <v/>
      </c>
      <c r="M15" s="29" t="str">
        <f t="shared" si="4"/>
        <v/>
      </c>
      <c r="N15">
        <f t="shared" si="5"/>
        <v>0</v>
      </c>
      <c r="O15" s="30" t="str">
        <f>IF(N15=1,_xlfn.MINIFS(AdminTable[Admin Date],AdminTable[Med],Q10Q11!$O$4,AdminTable[ID],Q10Q11!J15),"")</f>
        <v/>
      </c>
      <c r="P15" s="30" t="str">
        <f>IF(N15=1,_xlfn.MAXIFS(AdminTable[Admin Date],AdminTable[Med],Q10Q11!$O$4,AdminTable[ID],Q10Q11!J15),"")</f>
        <v/>
      </c>
      <c r="Q15" s="40" t="str">
        <f>IF(N15=1,SUMIFS(UseTable[LAB_VALUEs],UseTable[LAB_RESULT_CODE],Q10Q11!$Q$3,UseTable[ID],Q10Q11!J15,UseTable[DRAW_DATE],"&gt;="&amp;Q10Q11!O15,UseTable[DRAW_DATE],"&lt;="&amp;Q10Q11!P15),"")</f>
        <v/>
      </c>
      <c r="R15" s="40" t="str">
        <f>IFERROR(IF(N15=1,AVERAGEIFS(UseTable[LAB_VALUEs],UseTable[LAB_RESULT_CODE],Q10Q11!$Q$3,UseTable[ID],Q10Q11!J15,UseTable[DRAW_DATE],"&gt;="&amp;Q10Q11!O15,UseTable[DRAW_DATE],"&lt;="&amp;Q10Q11!P15),""),"")</f>
        <v/>
      </c>
      <c r="S15" s="30" t="str">
        <f>IF(N15=1,_xlfn.MINIFS(AdminTable[Admin Date],AdminTable[Med],Q10Q11!$S$4,AdminTable[ID],Q10Q11!J15),"")</f>
        <v/>
      </c>
      <c r="T15" s="30" t="str">
        <f>IF(N15=1,_xlfn.MAXIFS(AdminTable[Admin Date],AdminTable[Med],Q10Q11!$S$4,AdminTable[ID],Q10Q11!J15),"")</f>
        <v/>
      </c>
      <c r="U15" s="40" t="str">
        <f>IF(N15=1,SUMIFS(UseTable[LAB_VALUEs],UseTable[LAB_RESULT_CODE],Q10Q11!$Q$3,UseTable[ID],Q10Q11!J15,UseTable[DRAW_DATE],"&gt;="&amp;Q10Q11!S15,UseTable[DRAW_DATE],"&lt;="&amp;Q10Q11!T15),"")</f>
        <v/>
      </c>
      <c r="V15" s="40" t="str">
        <f>IFERROR(IF(N15=1,AVERAGEIFS(UseTable[LAB_VALUEs],UseTable[LAB_RESULT_CODE],Q10Q11!$Q$3,UseTable[ID],Q10Q11!J15,UseTable[DRAW_DATE],"&gt;="&amp;Q10Q11!S15,UseTable[DRAW_DATE],"&lt;="&amp;Q10Q11!T15),""),"")</f>
        <v/>
      </c>
      <c r="W15" t="str">
        <f>IF(N15=1,SUMIFS(AdminTable[Units],AdminTable[Med],Q10Q11!$W$4,AdminTable[ID],Q10Q11!J15,AdminTable[Admin Date],"&lt;="&amp;Q10Q11!P15,AdminTable[Admin Date],"&gt;="&amp;Q10Q11!O15),"")</f>
        <v/>
      </c>
      <c r="X15" t="str">
        <f>IF(N15=1,SUMIFS(AdminTable[Units],AdminTable[Med],Q10Q11!$X$4,AdminTable[ID],Q10Q11!J15,AdminTable[Admin Date],"&lt;="&amp;Q10Q11!T15,AdminTable[Admin Date],"&gt;="&amp;Q10Q11!S15),"")</f>
        <v/>
      </c>
      <c r="Y15" s="40" t="str">
        <f t="shared" si="6"/>
        <v/>
      </c>
      <c r="Z15" s="40" t="str">
        <f t="shared" si="7"/>
        <v/>
      </c>
    </row>
    <row r="16" spans="1:32" x14ac:dyDescent="0.25">
      <c r="A16" s="9" t="s">
        <v>139</v>
      </c>
      <c r="B16">
        <v>16200</v>
      </c>
      <c r="C16">
        <v>8</v>
      </c>
      <c r="D16">
        <v>8</v>
      </c>
      <c r="F16">
        <v>10</v>
      </c>
      <c r="G16">
        <v>16226</v>
      </c>
      <c r="J16" t="str">
        <f t="shared" si="1"/>
        <v>110</v>
      </c>
      <c r="K16" s="29" t="str">
        <f t="shared" si="2"/>
        <v>T</v>
      </c>
      <c r="L16" s="29" t="str">
        <f t="shared" si="3"/>
        <v/>
      </c>
      <c r="M16" s="29" t="str">
        <f t="shared" si="4"/>
        <v/>
      </c>
      <c r="N16">
        <f t="shared" si="5"/>
        <v>1</v>
      </c>
      <c r="O16" s="30">
        <f>IF(N16=1,_xlfn.MINIFS(AdminTable[Admin Date],AdminTable[Med],Q10Q11!$O$4,AdminTable[ID],Q10Q11!J16),"")</f>
        <v>41093</v>
      </c>
      <c r="P16" s="30">
        <f>IF(N16=1,_xlfn.MAXIFS(AdminTable[Admin Date],AdminTable[Med],Q10Q11!$O$4,AdminTable[ID],Q10Q11!J16),"")</f>
        <v>41158</v>
      </c>
      <c r="Q16" s="40">
        <f>IF(N16=1,SUMIFS(UseTable[LAB_VALUEs],UseTable[LAB_RESULT_CODE],Q10Q11!$Q$3,UseTable[ID],Q10Q11!J16,UseTable[DRAW_DATE],"&gt;="&amp;Q10Q11!O16,UseTable[DRAW_DATE],"&lt;="&amp;Q10Q11!P16),"")</f>
        <v>52.3</v>
      </c>
      <c r="R16" s="40">
        <f>IFERROR(IF(N16=1,AVERAGEIFS(UseTable[LAB_VALUEs],UseTable[LAB_RESULT_CODE],Q10Q11!$Q$3,UseTable[ID],Q10Q11!J16,UseTable[DRAW_DATE],"&gt;="&amp;Q10Q11!O16,UseTable[DRAW_DATE],"&lt;="&amp;Q10Q11!P16),""),"")</f>
        <v>10.459999999999999</v>
      </c>
      <c r="S16" s="30">
        <f>IF(N16=1,_xlfn.MINIFS(AdminTable[Admin Date],AdminTable[Med],Q10Q11!$S$4,AdminTable[ID],Q10Q11!J16),"")</f>
        <v>41165</v>
      </c>
      <c r="T16" s="30">
        <f>IF(N16=1,_xlfn.MAXIFS(AdminTable[Admin Date],AdminTable[Med],Q10Q11!$S$4,AdminTable[ID],Q10Q11!J16),"")</f>
        <v>41234</v>
      </c>
      <c r="U16" s="40">
        <f>IF(N16=1,SUMIFS(UseTable[LAB_VALUEs],UseTable[LAB_RESULT_CODE],Q10Q11!$Q$3,UseTable[ID],Q10Q11!J16,UseTable[DRAW_DATE],"&gt;="&amp;Q10Q11!S16,UseTable[DRAW_DATE],"&lt;="&amp;Q10Q11!T16),"")</f>
        <v>71.7</v>
      </c>
      <c r="V16" s="40">
        <f>IFERROR(IF(N16=1,AVERAGEIFS(UseTable[LAB_VALUEs],UseTable[LAB_RESULT_CODE],Q10Q11!$Q$3,UseTable[ID],Q10Q11!J16,UseTable[DRAW_DATE],"&gt;="&amp;Q10Q11!S16,UseTable[DRAW_DATE],"&lt;="&amp;Q10Q11!T16),""),"")</f>
        <v>10.242857142857144</v>
      </c>
      <c r="W16">
        <f>IF(N16=1,SUMIFS(AdminTable[Units],AdminTable[Med],Q10Q11!$W$4,AdminTable[ID],Q10Q11!J16,AdminTable[Admin Date],"&lt;="&amp;Q10Q11!P16,AdminTable[Admin Date],"&gt;="&amp;Q10Q11!O16),"")</f>
        <v>149600</v>
      </c>
      <c r="X16">
        <f>IF(N16=1,SUMIFS(AdminTable[Units],AdminTable[Med],Q10Q11!$X$4,AdminTable[ID],Q10Q11!J16,AdminTable[Admin Date],"&lt;="&amp;Q10Q11!T16,AdminTable[Admin Date],"&gt;="&amp;Q10Q11!S16),"")</f>
        <v>26</v>
      </c>
      <c r="Y16" s="40">
        <f t="shared" si="6"/>
        <v>52.3</v>
      </c>
      <c r="Z16" s="40">
        <f t="shared" si="7"/>
        <v>71.7</v>
      </c>
    </row>
    <row r="17" spans="1:26" x14ac:dyDescent="0.25">
      <c r="A17" s="9" t="s">
        <v>140</v>
      </c>
      <c r="B17">
        <v>1500</v>
      </c>
      <c r="D17">
        <v>4</v>
      </c>
      <c r="F17">
        <v>3</v>
      </c>
      <c r="G17">
        <v>1507</v>
      </c>
      <c r="J17" t="str">
        <f t="shared" si="1"/>
        <v>111</v>
      </c>
      <c r="K17" s="29" t="str">
        <f t="shared" si="2"/>
        <v/>
      </c>
      <c r="L17" s="29" t="str">
        <f t="shared" si="3"/>
        <v>T</v>
      </c>
      <c r="M17" s="29" t="str">
        <f t="shared" si="4"/>
        <v/>
      </c>
      <c r="N17">
        <f t="shared" si="5"/>
        <v>1</v>
      </c>
      <c r="O17" s="30">
        <f>IF(N17=1,_xlfn.MINIFS(AdminTable[Admin Date],AdminTable[Med],Q10Q11!$O$4,AdminTable[ID],Q10Q11!J17),"")</f>
        <v>41093</v>
      </c>
      <c r="P17" s="30">
        <f>IF(N17=1,_xlfn.MAXIFS(AdminTable[Admin Date],AdminTable[Med],Q10Q11!$O$4,AdminTable[ID],Q10Q11!J17),"")</f>
        <v>41158</v>
      </c>
      <c r="Q17" s="40">
        <f>IF(N17=1,SUMIFS(UseTable[LAB_VALUEs],UseTable[LAB_RESULT_CODE],Q10Q11!$Q$3,UseTable[ID],Q10Q11!J17,UseTable[DRAW_DATE],"&gt;="&amp;Q10Q11!O17,UseTable[DRAW_DATE],"&lt;="&amp;Q10Q11!P17),"")</f>
        <v>68.199999999999989</v>
      </c>
      <c r="R17" s="40">
        <f>IFERROR(IF(N17=1,AVERAGEIFS(UseTable[LAB_VALUEs],UseTable[LAB_RESULT_CODE],Q10Q11!$Q$3,UseTable[ID],Q10Q11!J17,UseTable[DRAW_DATE],"&gt;="&amp;Q10Q11!O17,UseTable[DRAW_DATE],"&lt;="&amp;Q10Q11!P17),""),"")</f>
        <v>11.366666666666665</v>
      </c>
      <c r="S17" s="30">
        <f>IF(N17=1,_xlfn.MINIFS(AdminTable[Admin Date],AdminTable[Med],Q10Q11!$S$4,AdminTable[ID],Q10Q11!J17),"")</f>
        <v>41193</v>
      </c>
      <c r="T17" s="30">
        <f>IF(N17=1,_xlfn.MAXIFS(AdminTable[Admin Date],AdminTable[Med],Q10Q11!$S$4,AdminTable[ID],Q10Q11!J17),"")</f>
        <v>41228</v>
      </c>
      <c r="U17" s="40">
        <f>IF(N17=1,SUMIFS(UseTable[LAB_VALUEs],UseTable[LAB_RESULT_CODE],Q10Q11!$Q$3,UseTable[ID],Q10Q11!J17,UseTable[DRAW_DATE],"&gt;="&amp;Q10Q11!S17,UseTable[DRAW_DATE],"&lt;="&amp;Q10Q11!T17),"")</f>
        <v>21.299999999999997</v>
      </c>
      <c r="V17" s="40">
        <f>IFERROR(IF(N17=1,AVERAGEIFS(UseTable[LAB_VALUEs],UseTable[LAB_RESULT_CODE],Q10Q11!$Q$3,UseTable[ID],Q10Q11!J17,UseTable[DRAW_DATE],"&gt;="&amp;Q10Q11!S17,UseTable[DRAW_DATE],"&lt;="&amp;Q10Q11!T17),""),"")</f>
        <v>10.649999999999999</v>
      </c>
      <c r="W17">
        <f>IF(N17=1,SUMIFS(AdminTable[Units],AdminTable[Med],Q10Q11!$W$4,AdminTable[ID],Q10Q11!J17,AdminTable[Admin Date],"&lt;="&amp;Q10Q11!P17,AdminTable[Admin Date],"&gt;="&amp;Q10Q11!O17),"")</f>
        <v>12100</v>
      </c>
      <c r="X17">
        <f>IF(N17=1,SUMIFS(AdminTable[Units],AdminTable[Med],Q10Q11!$X$4,AdminTable[ID],Q10Q11!J17,AdminTable[Admin Date],"&lt;="&amp;Q10Q11!T17,AdminTable[Admin Date],"&gt;="&amp;Q10Q11!S17),"")</f>
        <v>7</v>
      </c>
      <c r="Y17" s="40">
        <f t="shared" si="6"/>
        <v>68.199999999999989</v>
      </c>
      <c r="Z17" s="40">
        <f t="shared" si="7"/>
        <v>21.299999999999997</v>
      </c>
    </row>
    <row r="18" spans="1:26" x14ac:dyDescent="0.25">
      <c r="A18" s="9" t="s">
        <v>141</v>
      </c>
      <c r="B18">
        <v>5000</v>
      </c>
      <c r="C18">
        <v>5</v>
      </c>
      <c r="F18">
        <v>2</v>
      </c>
      <c r="G18">
        <v>5007</v>
      </c>
      <c r="J18" t="str">
        <f t="shared" si="1"/>
        <v>112</v>
      </c>
      <c r="K18" s="29" t="str">
        <f t="shared" si="2"/>
        <v>T</v>
      </c>
      <c r="L18" s="29" t="str">
        <f t="shared" si="3"/>
        <v/>
      </c>
      <c r="M18" s="29" t="str">
        <f t="shared" si="4"/>
        <v/>
      </c>
      <c r="N18">
        <f t="shared" si="5"/>
        <v>1</v>
      </c>
      <c r="O18" s="30">
        <f>IF(N18=1,_xlfn.MINIFS(AdminTable[Admin Date],AdminTable[Med],Q10Q11!$O$4,AdminTable[ID],Q10Q11!J18),"")</f>
        <v>41092</v>
      </c>
      <c r="P18" s="30">
        <f>IF(N18=1,_xlfn.MAXIFS(AdminTable[Admin Date],AdminTable[Med],Q10Q11!$O$4,AdminTable[ID],Q10Q11!J18),"")</f>
        <v>41157</v>
      </c>
      <c r="Q18" s="40">
        <f>IF(N18=1,SUMIFS(UseTable[LAB_VALUEs],UseTable[LAB_RESULT_CODE],Q10Q11!$Q$3,UseTable[ID],Q10Q11!J18,UseTable[DRAW_DATE],"&gt;="&amp;Q10Q11!O18,UseTable[DRAW_DATE],"&lt;="&amp;Q10Q11!P18),"")</f>
        <v>67.400000000000006</v>
      </c>
      <c r="R18" s="40">
        <f>IFERROR(IF(N18=1,AVERAGEIFS(UseTable[LAB_VALUEs],UseTable[LAB_RESULT_CODE],Q10Q11!$Q$3,UseTable[ID],Q10Q11!J18,UseTable[DRAW_DATE],"&gt;="&amp;Q10Q11!O18,UseTable[DRAW_DATE],"&lt;="&amp;Q10Q11!P18),""),"")</f>
        <v>11.233333333333334</v>
      </c>
      <c r="S18" s="30">
        <f>IF(N18=1,_xlfn.MINIFS(AdminTable[Admin Date],AdminTable[Med],Q10Q11!$S$4,AdminTable[ID],Q10Q11!J18),"")</f>
        <v>41164</v>
      </c>
      <c r="T18" s="30">
        <f>IF(N18=1,_xlfn.MAXIFS(AdminTable[Admin Date],AdminTable[Med],Q10Q11!$S$4,AdminTable[ID],Q10Q11!J18),"")</f>
        <v>41227</v>
      </c>
      <c r="U18" s="40">
        <f>IF(N18=1,SUMIFS(UseTable[LAB_VALUEs],UseTable[LAB_RESULT_CODE],Q10Q11!$Q$3,UseTable[ID],Q10Q11!J18,UseTable[DRAW_DATE],"&gt;="&amp;Q10Q11!S18,UseTable[DRAW_DATE],"&lt;="&amp;Q10Q11!T18),"")</f>
        <v>45.6</v>
      </c>
      <c r="V18" s="40">
        <f>IFERROR(IF(N18=1,AVERAGEIFS(UseTable[LAB_VALUEs],UseTable[LAB_RESULT_CODE],Q10Q11!$Q$3,UseTable[ID],Q10Q11!J18,UseTable[DRAW_DATE],"&gt;="&amp;Q10Q11!S18,UseTable[DRAW_DATE],"&lt;="&amp;Q10Q11!T18),""),"")</f>
        <v>11.4</v>
      </c>
      <c r="W18">
        <f>IF(N18=1,SUMIFS(AdminTable[Units],AdminTable[Med],Q10Q11!$W$4,AdminTable[ID],Q10Q11!J18,AdminTable[Admin Date],"&lt;="&amp;Q10Q11!P18,AdminTable[Admin Date],"&gt;="&amp;Q10Q11!O18),"")</f>
        <v>69000</v>
      </c>
      <c r="X18">
        <f>IF(N18=1,SUMIFS(AdminTable[Units],AdminTable[Med],Q10Q11!$X$4,AdminTable[ID],Q10Q11!J18,AdminTable[Admin Date],"&lt;="&amp;Q10Q11!T18,AdminTable[Admin Date],"&gt;="&amp;Q10Q11!S18),"")</f>
        <v>7</v>
      </c>
      <c r="Y18" s="40">
        <f t="shared" si="6"/>
        <v>67.400000000000006</v>
      </c>
      <c r="Z18" s="40">
        <f t="shared" si="7"/>
        <v>45.6</v>
      </c>
    </row>
    <row r="19" spans="1:26" x14ac:dyDescent="0.25">
      <c r="A19" s="9" t="s">
        <v>73</v>
      </c>
      <c r="B19">
        <v>28800</v>
      </c>
      <c r="C19">
        <v>10</v>
      </c>
      <c r="D19">
        <v>10</v>
      </c>
      <c r="F19">
        <v>10</v>
      </c>
      <c r="G19">
        <v>28830</v>
      </c>
      <c r="J19" t="str">
        <f t="shared" si="1"/>
        <v>113</v>
      </c>
      <c r="K19" s="29" t="str">
        <f t="shared" si="2"/>
        <v>T</v>
      </c>
      <c r="L19" s="29" t="str">
        <f t="shared" si="3"/>
        <v/>
      </c>
      <c r="M19" s="29" t="str">
        <f t="shared" si="4"/>
        <v/>
      </c>
      <c r="N19">
        <f t="shared" si="5"/>
        <v>1</v>
      </c>
      <c r="O19" s="30">
        <f>IF(N19=1,_xlfn.MINIFS(AdminTable[Admin Date],AdminTable[Med],Q10Q11!$O$4,AdminTable[ID],Q10Q11!J19),"")</f>
        <v>41097</v>
      </c>
      <c r="P19" s="30">
        <f>IF(N19=1,_xlfn.MAXIFS(AdminTable[Admin Date],AdminTable[Med],Q10Q11!$O$4,AdminTable[ID],Q10Q11!J19),"")</f>
        <v>41158</v>
      </c>
      <c r="Q19" s="40">
        <f>IF(N19=1,SUMIFS(UseTable[LAB_VALUEs],UseTable[LAB_RESULT_CODE],Q10Q11!$Q$3,UseTable[ID],Q10Q11!J19,UseTable[DRAW_DATE],"&gt;="&amp;Q10Q11!O19,UseTable[DRAW_DATE],"&lt;="&amp;Q10Q11!P19),"")</f>
        <v>41.6</v>
      </c>
      <c r="R19" s="40">
        <f>IFERROR(IF(N19=1,AVERAGEIFS(UseTable[LAB_VALUEs],UseTable[LAB_RESULT_CODE],Q10Q11!$Q$3,UseTable[ID],Q10Q11!J19,UseTable[DRAW_DATE],"&gt;="&amp;Q10Q11!O19,UseTable[DRAW_DATE],"&lt;="&amp;Q10Q11!P19),""),"")</f>
        <v>10.4</v>
      </c>
      <c r="S19" s="30">
        <f>IF(N19=1,_xlfn.MINIFS(AdminTable[Admin Date],AdminTable[Med],Q10Q11!$S$4,AdminTable[ID],Q10Q11!J19),"")</f>
        <v>41165</v>
      </c>
      <c r="T19" s="30">
        <f>IF(N19=1,_xlfn.MAXIFS(AdminTable[Admin Date],AdminTable[Med],Q10Q11!$S$4,AdminTable[ID],Q10Q11!J19),"")</f>
        <v>41228</v>
      </c>
      <c r="U19" s="40">
        <f>IF(N19=1,SUMIFS(UseTable[LAB_VALUEs],UseTable[LAB_RESULT_CODE],Q10Q11!$Q$3,UseTable[ID],Q10Q11!J19,UseTable[DRAW_DATE],"&gt;="&amp;Q10Q11!S19,UseTable[DRAW_DATE],"&lt;="&amp;Q10Q11!T19),"")</f>
        <v>29.299999999999997</v>
      </c>
      <c r="V19" s="40">
        <f>IFERROR(IF(N19=1,AVERAGEIFS(UseTable[LAB_VALUEs],UseTable[LAB_RESULT_CODE],Q10Q11!$Q$3,UseTable[ID],Q10Q11!J19,UseTable[DRAW_DATE],"&gt;="&amp;Q10Q11!S19,UseTable[DRAW_DATE],"&lt;="&amp;Q10Q11!T19),""),"")</f>
        <v>9.7666666666666657</v>
      </c>
      <c r="W19">
        <f>IF(N19=1,SUMIFS(AdminTable[Units],AdminTable[Med],Q10Q11!$W$4,AdminTable[ID],Q10Q11!J19,AdminTable[Admin Date],"&lt;="&amp;Q10Q11!P19,AdminTable[Admin Date],"&gt;="&amp;Q10Q11!O19),"")</f>
        <v>230400</v>
      </c>
      <c r="X19">
        <f>IF(N19=1,SUMIFS(AdminTable[Units],AdminTable[Med],Q10Q11!$X$4,AdminTable[ID],Q10Q11!J19,AdminTable[Admin Date],"&lt;="&amp;Q10Q11!T19,AdminTable[Admin Date],"&gt;="&amp;Q10Q11!S19),"")</f>
        <v>30</v>
      </c>
      <c r="Y19" s="40">
        <f t="shared" si="6"/>
        <v>41.6</v>
      </c>
      <c r="Z19" s="40">
        <f t="shared" si="7"/>
        <v>29.299999999999997</v>
      </c>
    </row>
    <row r="20" spans="1:26" x14ac:dyDescent="0.25">
      <c r="A20" s="9" t="s">
        <v>142</v>
      </c>
      <c r="B20">
        <v>16800</v>
      </c>
      <c r="C20">
        <v>8</v>
      </c>
      <c r="D20">
        <v>8</v>
      </c>
      <c r="F20">
        <v>8</v>
      </c>
      <c r="G20">
        <v>16824</v>
      </c>
      <c r="J20" t="str">
        <f t="shared" si="1"/>
        <v>114</v>
      </c>
      <c r="K20" s="29" t="str">
        <f t="shared" si="2"/>
        <v>T</v>
      </c>
      <c r="L20" s="29" t="str">
        <f t="shared" si="3"/>
        <v/>
      </c>
      <c r="M20" s="29" t="str">
        <f t="shared" si="4"/>
        <v/>
      </c>
      <c r="N20">
        <f t="shared" si="5"/>
        <v>1</v>
      </c>
      <c r="O20" s="30">
        <f>IF(N20=1,_xlfn.MINIFS(AdminTable[Admin Date],AdminTable[Med],Q10Q11!$O$4,AdminTable[ID],Q10Q11!J20),"")</f>
        <v>41093</v>
      </c>
      <c r="P20" s="30">
        <f>IF(N20=1,_xlfn.MAXIFS(AdminTable[Admin Date],AdminTable[Med],Q10Q11!$O$4,AdminTable[ID],Q10Q11!J20),"")</f>
        <v>41158</v>
      </c>
      <c r="Q20" s="40">
        <f>IF(N20=1,SUMIFS(UseTable[LAB_VALUEs],UseTable[LAB_RESULT_CODE],Q10Q11!$Q$3,UseTable[ID],Q10Q11!J20,UseTable[DRAW_DATE],"&gt;="&amp;Q10Q11!O20,UseTable[DRAW_DATE],"&lt;="&amp;Q10Q11!P20),"")</f>
        <v>52.100000000000009</v>
      </c>
      <c r="R20" s="40">
        <f>IFERROR(IF(N20=1,AVERAGEIFS(UseTable[LAB_VALUEs],UseTable[LAB_RESULT_CODE],Q10Q11!$Q$3,UseTable[ID],Q10Q11!J20,UseTable[DRAW_DATE],"&gt;="&amp;Q10Q11!O20,UseTable[DRAW_DATE],"&lt;="&amp;Q10Q11!P20),""),"")</f>
        <v>10.420000000000002</v>
      </c>
      <c r="S20" s="30">
        <f>IF(N20=1,_xlfn.MINIFS(AdminTable[Admin Date],AdminTable[Med],Q10Q11!$S$4,AdminTable[ID],Q10Q11!J20),"")</f>
        <v>41166</v>
      </c>
      <c r="T20" s="30">
        <f>IF(N20=1,_xlfn.MAXIFS(AdminTable[Admin Date],AdminTable[Med],Q10Q11!$S$4,AdminTable[ID],Q10Q11!J20),"")</f>
        <v>41228</v>
      </c>
      <c r="U20" s="40">
        <f>IF(N20=1,SUMIFS(UseTable[LAB_VALUEs],UseTable[LAB_RESULT_CODE],Q10Q11!$Q$3,UseTable[ID],Q10Q11!J20,UseTable[DRAW_DATE],"&gt;="&amp;Q10Q11!S20,UseTable[DRAW_DATE],"&lt;="&amp;Q10Q11!T20),"")</f>
        <v>31.1</v>
      </c>
      <c r="V20" s="40">
        <f>IFERROR(IF(N20=1,AVERAGEIFS(UseTable[LAB_VALUEs],UseTable[LAB_RESULT_CODE],Q10Q11!$Q$3,UseTable[ID],Q10Q11!J20,UseTable[DRAW_DATE],"&gt;="&amp;Q10Q11!S20,UseTable[DRAW_DATE],"&lt;="&amp;Q10Q11!T20),""),"")</f>
        <v>10.366666666666667</v>
      </c>
      <c r="W20">
        <f>IF(N20=1,SUMIFS(AdminTable[Units],AdminTable[Med],Q10Q11!$W$4,AdminTable[ID],Q10Q11!J20,AdminTable[Admin Date],"&lt;="&amp;Q10Q11!P20,AdminTable[Admin Date],"&gt;="&amp;Q10Q11!O20),"")</f>
        <v>111300</v>
      </c>
      <c r="X20">
        <f>IF(N20=1,SUMIFS(AdminTable[Units],AdminTable[Med],Q10Q11!$X$4,AdminTable[ID],Q10Q11!J20,AdminTable[Admin Date],"&lt;="&amp;Q10Q11!T20,AdminTable[Admin Date],"&gt;="&amp;Q10Q11!S20),"")</f>
        <v>24</v>
      </c>
      <c r="Y20" s="40">
        <f t="shared" si="6"/>
        <v>52.100000000000009</v>
      </c>
      <c r="Z20" s="40">
        <f t="shared" si="7"/>
        <v>31.1</v>
      </c>
    </row>
    <row r="21" spans="1:26" x14ac:dyDescent="0.25">
      <c r="A21" s="9" t="s">
        <v>144</v>
      </c>
      <c r="B21">
        <v>2600</v>
      </c>
      <c r="C21">
        <v>5</v>
      </c>
      <c r="F21">
        <v>8</v>
      </c>
      <c r="G21">
        <v>2613</v>
      </c>
      <c r="J21" t="str">
        <f t="shared" si="1"/>
        <v>116</v>
      </c>
      <c r="K21" s="29" t="str">
        <f t="shared" si="2"/>
        <v>T</v>
      </c>
      <c r="L21" s="29" t="str">
        <f t="shared" si="3"/>
        <v/>
      </c>
      <c r="M21" s="29" t="str">
        <f t="shared" si="4"/>
        <v/>
      </c>
      <c r="N21">
        <f t="shared" si="5"/>
        <v>1</v>
      </c>
      <c r="O21" s="30">
        <f>IF(N21=1,_xlfn.MINIFS(AdminTable[Admin Date],AdminTable[Med],Q10Q11!$O$4,AdminTable[ID],Q10Q11!J21),"")</f>
        <v>41092</v>
      </c>
      <c r="P21" s="30">
        <f>IF(N21=1,_xlfn.MAXIFS(AdminTable[Admin Date],AdminTable[Med],Q10Q11!$O$4,AdminTable[ID],Q10Q11!J21),"")</f>
        <v>41155</v>
      </c>
      <c r="Q21" s="40">
        <f>IF(N21=1,SUMIFS(UseTable[LAB_VALUEs],UseTable[LAB_RESULT_CODE],Q10Q11!$Q$3,UseTable[ID],Q10Q11!J21,UseTable[DRAW_DATE],"&gt;="&amp;Q10Q11!O21,UseTable[DRAW_DATE],"&lt;="&amp;Q10Q11!P21),"")</f>
        <v>54</v>
      </c>
      <c r="R21" s="40">
        <f>IFERROR(IF(N21=1,AVERAGEIFS(UseTable[LAB_VALUEs],UseTable[LAB_RESULT_CODE],Q10Q11!$Q$3,UseTable[ID],Q10Q11!J21,UseTable[DRAW_DATE],"&gt;="&amp;Q10Q11!O21,UseTable[DRAW_DATE],"&lt;="&amp;Q10Q11!P21),""),"")</f>
        <v>10.8</v>
      </c>
      <c r="S21" s="30">
        <f>IF(N21=1,_xlfn.MINIFS(AdminTable[Admin Date],AdminTable[Med],Q10Q11!$S$4,AdminTable[ID],Q10Q11!J21),"")</f>
        <v>41164</v>
      </c>
      <c r="T21" s="30">
        <f>IF(N21=1,_xlfn.MAXIFS(AdminTable[Admin Date],AdminTable[Med],Q10Q11!$S$4,AdminTable[ID],Q10Q11!J21),"")</f>
        <v>41227</v>
      </c>
      <c r="U21" s="40">
        <f>IF(N21=1,SUMIFS(UseTable[LAB_VALUEs],UseTable[LAB_RESULT_CODE],Q10Q11!$Q$3,UseTable[ID],Q10Q11!J21,UseTable[DRAW_DATE],"&gt;="&amp;Q10Q11!S21,UseTable[DRAW_DATE],"&lt;="&amp;Q10Q11!T21),"")</f>
        <v>43.9</v>
      </c>
      <c r="V21" s="40">
        <f>IFERROR(IF(N21=1,AVERAGEIFS(UseTable[LAB_VALUEs],UseTable[LAB_RESULT_CODE],Q10Q11!$Q$3,UseTable[ID],Q10Q11!J21,UseTable[DRAW_DATE],"&gt;="&amp;Q10Q11!S21,UseTable[DRAW_DATE],"&lt;="&amp;Q10Q11!T21),""),"")</f>
        <v>10.975</v>
      </c>
      <c r="W21">
        <f>IF(N21=1,SUMIFS(AdminTable[Units],AdminTable[Med],Q10Q11!$W$4,AdminTable[ID],Q10Q11!J21,AdminTable[Admin Date],"&lt;="&amp;Q10Q11!P21,AdminTable[Admin Date],"&gt;="&amp;Q10Q11!O21),"")</f>
        <v>58100</v>
      </c>
      <c r="X21">
        <f>IF(N21=1,SUMIFS(AdminTable[Units],AdminTable[Med],Q10Q11!$X$4,AdminTable[ID],Q10Q11!J21,AdminTable[Admin Date],"&lt;="&amp;Q10Q11!T21,AdminTable[Admin Date],"&gt;="&amp;Q10Q11!S21),"")</f>
        <v>13</v>
      </c>
      <c r="Y21" s="40">
        <f t="shared" si="6"/>
        <v>54</v>
      </c>
      <c r="Z21" s="40">
        <f t="shared" si="7"/>
        <v>43.9</v>
      </c>
    </row>
    <row r="22" spans="1:26" x14ac:dyDescent="0.25">
      <c r="A22" s="9" t="s">
        <v>145</v>
      </c>
      <c r="B22">
        <v>40000</v>
      </c>
      <c r="C22">
        <v>20</v>
      </c>
      <c r="F22">
        <v>3</v>
      </c>
      <c r="G22">
        <v>40023</v>
      </c>
      <c r="J22" t="str">
        <f t="shared" si="1"/>
        <v>117</v>
      </c>
      <c r="K22" s="29" t="str">
        <f t="shared" si="2"/>
        <v>T</v>
      </c>
      <c r="L22" s="29" t="str">
        <f t="shared" si="3"/>
        <v/>
      </c>
      <c r="M22" s="29" t="str">
        <f t="shared" si="4"/>
        <v/>
      </c>
      <c r="N22">
        <f t="shared" si="5"/>
        <v>1</v>
      </c>
      <c r="O22" s="30">
        <f>IF(N22=1,_xlfn.MINIFS(AdminTable[Admin Date],AdminTable[Med],Q10Q11!$O$4,AdminTable[ID],Q10Q11!J22),"")</f>
        <v>41092</v>
      </c>
      <c r="P22" s="30">
        <f>IF(N22=1,_xlfn.MAXIFS(AdminTable[Admin Date],AdminTable[Med],Q10Q11!$O$4,AdminTable[ID],Q10Q11!J22),"")</f>
        <v>41157</v>
      </c>
      <c r="Q22" s="40">
        <f>IF(N22=1,SUMIFS(UseTable[LAB_VALUEs],UseTable[LAB_RESULT_CODE],Q10Q11!$Q$3,UseTable[ID],Q10Q11!J22,UseTable[DRAW_DATE],"&gt;="&amp;Q10Q11!O22,UseTable[DRAW_DATE],"&lt;="&amp;Q10Q11!P22),"")</f>
        <v>48.9</v>
      </c>
      <c r="R22" s="40">
        <f>IFERROR(IF(N22=1,AVERAGEIFS(UseTable[LAB_VALUEs],UseTable[LAB_RESULT_CODE],Q10Q11!$Q$3,UseTable[ID],Q10Q11!J22,UseTable[DRAW_DATE],"&gt;="&amp;Q10Q11!O22,UseTable[DRAW_DATE],"&lt;="&amp;Q10Q11!P22),""),"")</f>
        <v>8.15</v>
      </c>
      <c r="S22" s="30">
        <f>IF(N22=1,_xlfn.MINIFS(AdminTable[Admin Date],AdminTable[Med],Q10Q11!$S$4,AdminTable[ID],Q10Q11!J22),"")</f>
        <v>41164</v>
      </c>
      <c r="T22" s="30">
        <f>IF(N22=1,_xlfn.MAXIFS(AdminTable[Admin Date],AdminTable[Med],Q10Q11!$S$4,AdminTable[ID],Q10Q11!J22),"")</f>
        <v>41241</v>
      </c>
      <c r="U22" s="40">
        <f>IF(N22=1,SUMIFS(UseTable[LAB_VALUEs],UseTable[LAB_RESULT_CODE],Q10Q11!$Q$3,UseTable[ID],Q10Q11!J22,UseTable[DRAW_DATE],"&gt;="&amp;Q10Q11!S22,UseTable[DRAW_DATE],"&lt;="&amp;Q10Q11!T22),"")</f>
        <v>86.300000000000011</v>
      </c>
      <c r="V22" s="40">
        <f>IFERROR(IF(N22=1,AVERAGEIFS(UseTable[LAB_VALUEs],UseTable[LAB_RESULT_CODE],Q10Q11!$Q$3,UseTable[ID],Q10Q11!J22,UseTable[DRAW_DATE],"&gt;="&amp;Q10Q11!S22,UseTable[DRAW_DATE],"&lt;="&amp;Q10Q11!T22),""),"")</f>
        <v>10.787500000000001</v>
      </c>
      <c r="W22">
        <f>IF(N22=1,SUMIFS(AdminTable[Units],AdminTable[Med],Q10Q11!$W$4,AdminTable[ID],Q10Q11!J22,AdminTable[Admin Date],"&lt;="&amp;Q10Q11!P22,AdminTable[Admin Date],"&gt;="&amp;Q10Q11!O22),"")</f>
        <v>429300</v>
      </c>
      <c r="X22">
        <f>IF(N22=1,SUMIFS(AdminTable[Units],AdminTable[Med],Q10Q11!$X$4,AdminTable[ID],Q10Q11!J22,AdminTable[Admin Date],"&lt;="&amp;Q10Q11!T22,AdminTable[Admin Date],"&gt;="&amp;Q10Q11!S22),"")</f>
        <v>23</v>
      </c>
      <c r="Y22" s="40">
        <f t="shared" si="6"/>
        <v>48.9</v>
      </c>
      <c r="Z22" s="40">
        <f t="shared" si="7"/>
        <v>86.300000000000011</v>
      </c>
    </row>
    <row r="23" spans="1:26" x14ac:dyDescent="0.25">
      <c r="A23" s="9" t="s">
        <v>146</v>
      </c>
      <c r="B23">
        <v>800</v>
      </c>
      <c r="C23">
        <v>2</v>
      </c>
      <c r="G23">
        <v>802</v>
      </c>
      <c r="J23" t="str">
        <f t="shared" si="1"/>
        <v>118</v>
      </c>
      <c r="K23" s="29" t="str">
        <f t="shared" si="2"/>
        <v>T</v>
      </c>
      <c r="L23" s="29" t="str">
        <f t="shared" si="3"/>
        <v/>
      </c>
      <c r="M23" s="29" t="str">
        <f t="shared" si="4"/>
        <v/>
      </c>
      <c r="N23">
        <f t="shared" si="5"/>
        <v>1</v>
      </c>
      <c r="O23" s="30">
        <f>IF(N23=1,_xlfn.MINIFS(AdminTable[Admin Date],AdminTable[Med],Q10Q11!$O$4,AdminTable[ID],Q10Q11!J23),"")</f>
        <v>41093</v>
      </c>
      <c r="P23" s="30">
        <f>IF(N23=1,_xlfn.MAXIFS(AdminTable[Admin Date],AdminTable[Med],Q10Q11!$O$4,AdminTable[ID],Q10Q11!J23),"")</f>
        <v>41158</v>
      </c>
      <c r="Q23" s="40">
        <f>IF(N23=1,SUMIFS(UseTable[LAB_VALUEs],UseTable[LAB_RESULT_CODE],Q10Q11!$Q$3,UseTable[ID],Q10Q11!J23,UseTable[DRAW_DATE],"&gt;="&amp;Q10Q11!O23,UseTable[DRAW_DATE],"&lt;="&amp;Q10Q11!P23),"")</f>
        <v>69.099999999999994</v>
      </c>
      <c r="R23" s="40">
        <f>IFERROR(IF(N23=1,AVERAGEIFS(UseTable[LAB_VALUEs],UseTable[LAB_RESULT_CODE],Q10Q11!$Q$3,UseTable[ID],Q10Q11!J23,UseTable[DRAW_DATE],"&gt;="&amp;Q10Q11!O23,UseTable[DRAW_DATE],"&lt;="&amp;Q10Q11!P23),""),"")</f>
        <v>11.516666666666666</v>
      </c>
      <c r="S23" s="30">
        <f>IF(N23=1,_xlfn.MINIFS(AdminTable[Admin Date],AdminTable[Med],Q10Q11!$S$4,AdminTable[ID],Q10Q11!J23),"")</f>
        <v>41165</v>
      </c>
      <c r="T23" s="30">
        <f>IF(N23=1,_xlfn.MAXIFS(AdminTable[Admin Date],AdminTable[Med],Q10Q11!$S$4,AdminTable[ID],Q10Q11!J23),"")</f>
        <v>41165</v>
      </c>
      <c r="U23" s="40">
        <f>IF(N23=1,SUMIFS(UseTable[LAB_VALUEs],UseTable[LAB_RESULT_CODE],Q10Q11!$Q$3,UseTable[ID],Q10Q11!J23,UseTable[DRAW_DATE],"&gt;="&amp;Q10Q11!S23,UseTable[DRAW_DATE],"&lt;="&amp;Q10Q11!T23),"")</f>
        <v>0</v>
      </c>
      <c r="V23" s="40" t="str">
        <f>IFERROR(IF(N23=1,AVERAGEIFS(UseTable[LAB_VALUEs],UseTable[LAB_RESULT_CODE],Q10Q11!$Q$3,UseTable[ID],Q10Q11!J23,UseTable[DRAW_DATE],"&gt;="&amp;Q10Q11!S23,UseTable[DRAW_DATE],"&lt;="&amp;Q10Q11!T23),""),"")</f>
        <v/>
      </c>
      <c r="W23">
        <f>IF(N23=1,SUMIFS(AdminTable[Units],AdminTable[Med],Q10Q11!$W$4,AdminTable[ID],Q10Q11!J23,AdminTable[Admin Date],"&lt;="&amp;Q10Q11!P23,AdminTable[Admin Date],"&gt;="&amp;Q10Q11!O23),"")</f>
        <v>14800</v>
      </c>
      <c r="X23">
        <f>IF(N23=1,SUMIFS(AdminTable[Units],AdminTable[Med],Q10Q11!$X$4,AdminTable[ID],Q10Q11!J23,AdminTable[Admin Date],"&lt;="&amp;Q10Q11!T23,AdminTable[Admin Date],"&gt;="&amp;Q10Q11!S23),"")</f>
        <v>2</v>
      </c>
      <c r="Y23" s="40">
        <f t="shared" si="6"/>
        <v>69.099999999999994</v>
      </c>
      <c r="Z23" s="40">
        <f t="shared" si="7"/>
        <v>0</v>
      </c>
    </row>
    <row r="24" spans="1:26" x14ac:dyDescent="0.25">
      <c r="A24" s="9" t="s">
        <v>54</v>
      </c>
      <c r="B24">
        <v>8400</v>
      </c>
      <c r="C24">
        <v>8</v>
      </c>
      <c r="D24">
        <v>8</v>
      </c>
      <c r="F24">
        <v>4</v>
      </c>
      <c r="G24">
        <v>8420</v>
      </c>
      <c r="J24" t="str">
        <f t="shared" si="1"/>
        <v>119</v>
      </c>
      <c r="K24" s="29" t="str">
        <f t="shared" si="2"/>
        <v>T</v>
      </c>
      <c r="L24" s="29" t="str">
        <f t="shared" si="3"/>
        <v/>
      </c>
      <c r="M24" s="29" t="str">
        <f t="shared" si="4"/>
        <v/>
      </c>
      <c r="N24">
        <f t="shared" si="5"/>
        <v>1</v>
      </c>
      <c r="O24" s="30">
        <f>IF(N24=1,_xlfn.MINIFS(AdminTable[Admin Date],AdminTable[Med],Q10Q11!$O$4,AdminTable[ID],Q10Q11!J24),"")</f>
        <v>41093</v>
      </c>
      <c r="P24" s="30">
        <f>IF(N24=1,_xlfn.MAXIFS(AdminTable[Admin Date],AdminTable[Med],Q10Q11!$O$4,AdminTable[ID],Q10Q11!J24),"")</f>
        <v>41158</v>
      </c>
      <c r="Q24" s="40">
        <f>IF(N24=1,SUMIFS(UseTable[LAB_VALUEs],UseTable[LAB_RESULT_CODE],Q10Q11!$Q$3,UseTable[ID],Q10Q11!J24,UseTable[DRAW_DATE],"&gt;="&amp;Q10Q11!O24,UseTable[DRAW_DATE],"&lt;="&amp;Q10Q11!P24),"")</f>
        <v>47.3</v>
      </c>
      <c r="R24" s="40">
        <f>IFERROR(IF(N24=1,AVERAGEIFS(UseTable[LAB_VALUEs],UseTable[LAB_RESULT_CODE],Q10Q11!$Q$3,UseTable[ID],Q10Q11!J24,UseTable[DRAW_DATE],"&gt;="&amp;Q10Q11!O24,UseTable[DRAW_DATE],"&lt;="&amp;Q10Q11!P24),""),"")</f>
        <v>9.4599999999999991</v>
      </c>
      <c r="S24" s="30">
        <f>IF(N24=1,_xlfn.MINIFS(AdminTable[Admin Date],AdminTable[Med],Q10Q11!$S$4,AdminTable[ID],Q10Q11!J24),"")</f>
        <v>41165</v>
      </c>
      <c r="T24" s="30">
        <f>IF(N24=1,_xlfn.MAXIFS(AdminTable[Admin Date],AdminTable[Med],Q10Q11!$S$4,AdminTable[ID],Q10Q11!J24),"")</f>
        <v>41242</v>
      </c>
      <c r="U24" s="40">
        <f>IF(N24=1,SUMIFS(UseTable[LAB_VALUEs],UseTable[LAB_RESULT_CODE],Q10Q11!$Q$3,UseTable[ID],Q10Q11!J24,UseTable[DRAW_DATE],"&gt;="&amp;Q10Q11!S24,UseTable[DRAW_DATE],"&lt;="&amp;Q10Q11!T24),"")</f>
        <v>61.7</v>
      </c>
      <c r="V24" s="40">
        <f>IFERROR(IF(N24=1,AVERAGEIFS(UseTable[LAB_VALUEs],UseTable[LAB_RESULT_CODE],Q10Q11!$Q$3,UseTable[ID],Q10Q11!J24,UseTable[DRAW_DATE],"&gt;="&amp;Q10Q11!S24,UseTable[DRAW_DATE],"&lt;="&amp;Q10Q11!T24),""),"")</f>
        <v>10.283333333333333</v>
      </c>
      <c r="W24">
        <f>IF(N24=1,SUMIFS(AdminTable[Units],AdminTable[Med],Q10Q11!$W$4,AdminTable[ID],Q10Q11!J24,AdminTable[Admin Date],"&lt;="&amp;Q10Q11!P24,AdminTable[Admin Date],"&gt;="&amp;Q10Q11!O24),"")</f>
        <v>82900</v>
      </c>
      <c r="X24">
        <f>IF(N24=1,SUMIFS(AdminTable[Units],AdminTable[Med],Q10Q11!$X$4,AdminTable[ID],Q10Q11!J24,AdminTable[Admin Date],"&lt;="&amp;Q10Q11!T24,AdminTable[Admin Date],"&gt;="&amp;Q10Q11!S24),"")</f>
        <v>20</v>
      </c>
      <c r="Y24" s="40">
        <f t="shared" si="6"/>
        <v>47.3</v>
      </c>
      <c r="Z24" s="40">
        <f t="shared" si="7"/>
        <v>61.7</v>
      </c>
    </row>
    <row r="25" spans="1:26" x14ac:dyDescent="0.25">
      <c r="A25" s="9" t="s">
        <v>30</v>
      </c>
      <c r="B25">
        <v>15600</v>
      </c>
      <c r="C25">
        <v>10</v>
      </c>
      <c r="D25">
        <v>10</v>
      </c>
      <c r="G25">
        <v>15620</v>
      </c>
      <c r="J25" t="str">
        <f t="shared" si="1"/>
        <v>12</v>
      </c>
      <c r="K25" s="29" t="str">
        <f t="shared" si="2"/>
        <v>T</v>
      </c>
      <c r="L25" s="29" t="str">
        <f t="shared" si="3"/>
        <v/>
      </c>
      <c r="M25" s="29" t="str">
        <f t="shared" si="4"/>
        <v/>
      </c>
      <c r="N25">
        <f t="shared" si="5"/>
        <v>1</v>
      </c>
      <c r="O25" s="30">
        <f>IF(N25=1,_xlfn.MINIFS(AdminTable[Admin Date],AdminTable[Med],Q10Q11!$O$4,AdminTable[ID],Q10Q11!J25),"")</f>
        <v>41092</v>
      </c>
      <c r="P25" s="30">
        <f>IF(N25=1,_xlfn.MAXIFS(AdminTable[Admin Date],AdminTable[Med],Q10Q11!$O$4,AdminTable[ID],Q10Q11!J25),"")</f>
        <v>41157</v>
      </c>
      <c r="Q25" s="40">
        <f>IF(N25=1,SUMIFS(UseTable[LAB_VALUEs],UseTable[LAB_RESULT_CODE],Q10Q11!$Q$3,UseTable[ID],Q10Q11!J25,UseTable[DRAW_DATE],"&gt;="&amp;Q10Q11!O25,UseTable[DRAW_DATE],"&lt;="&amp;Q10Q11!P25),"")</f>
        <v>55.699999999999989</v>
      </c>
      <c r="R25" s="40">
        <f>IFERROR(IF(N25=1,AVERAGEIFS(UseTable[LAB_VALUEs],UseTable[LAB_RESULT_CODE],Q10Q11!$Q$3,UseTable[ID],Q10Q11!J25,UseTable[DRAW_DATE],"&gt;="&amp;Q10Q11!O25,UseTable[DRAW_DATE],"&lt;="&amp;Q10Q11!P25),""),"")</f>
        <v>9.2833333333333314</v>
      </c>
      <c r="S25" s="30">
        <f>IF(N25=1,_xlfn.MINIFS(AdminTable[Admin Date],AdminTable[Med],Q10Q11!$S$4,AdminTable[ID],Q10Q11!J25),"")</f>
        <v>41164</v>
      </c>
      <c r="T25" s="30">
        <f>IF(N25=1,_xlfn.MAXIFS(AdminTable[Admin Date],AdminTable[Med],Q10Q11!$S$4,AdminTable[ID],Q10Q11!J25),"")</f>
        <v>41192</v>
      </c>
      <c r="U25" s="40">
        <f>IF(N25=1,SUMIFS(UseTable[LAB_VALUEs],UseTable[LAB_RESULT_CODE],Q10Q11!$Q$3,UseTable[ID],Q10Q11!J25,UseTable[DRAW_DATE],"&gt;="&amp;Q10Q11!S25,UseTable[DRAW_DATE],"&lt;="&amp;Q10Q11!T25),"")</f>
        <v>20.399999999999999</v>
      </c>
      <c r="V25" s="40">
        <f>IFERROR(IF(N25=1,AVERAGEIFS(UseTable[LAB_VALUEs],UseTable[LAB_RESULT_CODE],Q10Q11!$Q$3,UseTable[ID],Q10Q11!J25,UseTable[DRAW_DATE],"&gt;="&amp;Q10Q11!S25,UseTable[DRAW_DATE],"&lt;="&amp;Q10Q11!T25),""),"")</f>
        <v>10.199999999999999</v>
      </c>
      <c r="W25">
        <f>IF(N25=1,SUMIFS(AdminTable[Units],AdminTable[Med],Q10Q11!$W$4,AdminTable[ID],Q10Q11!J25,AdminTable[Admin Date],"&lt;="&amp;Q10Q11!P25,AdminTable[Admin Date],"&gt;="&amp;Q10Q11!O25),"")</f>
        <v>88400</v>
      </c>
      <c r="X25">
        <f>IF(N25=1,SUMIFS(AdminTable[Units],AdminTable[Med],Q10Q11!$X$4,AdminTable[ID],Q10Q11!J25,AdminTable[Admin Date],"&lt;="&amp;Q10Q11!T25,AdminTable[Admin Date],"&gt;="&amp;Q10Q11!S25),"")</f>
        <v>20</v>
      </c>
      <c r="Y25" s="40">
        <f t="shared" si="6"/>
        <v>55.699999999999989</v>
      </c>
      <c r="Z25" s="40">
        <f t="shared" si="7"/>
        <v>20.399999999999999</v>
      </c>
    </row>
    <row r="26" spans="1:26" x14ac:dyDescent="0.25">
      <c r="A26" s="9" t="s">
        <v>147</v>
      </c>
      <c r="D26">
        <v>6</v>
      </c>
      <c r="F26">
        <v>8</v>
      </c>
      <c r="G26">
        <v>14</v>
      </c>
      <c r="J26" t="str">
        <f t="shared" si="1"/>
        <v>120</v>
      </c>
      <c r="K26" s="29" t="str">
        <f t="shared" si="2"/>
        <v/>
      </c>
      <c r="L26" s="29" t="str">
        <f t="shared" si="3"/>
        <v/>
      </c>
      <c r="M26" s="29" t="str">
        <f t="shared" si="4"/>
        <v/>
      </c>
      <c r="N26">
        <f t="shared" si="5"/>
        <v>0</v>
      </c>
      <c r="O26" s="30" t="str">
        <f>IF(N26=1,_xlfn.MINIFS(AdminTable[Admin Date],AdminTable[Med],Q10Q11!$O$4,AdminTable[ID],Q10Q11!J26),"")</f>
        <v/>
      </c>
      <c r="P26" s="30" t="str">
        <f>IF(N26=1,_xlfn.MAXIFS(AdminTable[Admin Date],AdminTable[Med],Q10Q11!$O$4,AdminTable[ID],Q10Q11!J26),"")</f>
        <v/>
      </c>
      <c r="Q26" s="40" t="str">
        <f>IF(N26=1,SUMIFS(UseTable[LAB_VALUEs],UseTable[LAB_RESULT_CODE],Q10Q11!$Q$3,UseTable[ID],Q10Q11!J26,UseTable[DRAW_DATE],"&gt;="&amp;Q10Q11!O26,UseTable[DRAW_DATE],"&lt;="&amp;Q10Q11!P26),"")</f>
        <v/>
      </c>
      <c r="R26" s="40" t="str">
        <f>IFERROR(IF(N26=1,AVERAGEIFS(UseTable[LAB_VALUEs],UseTable[LAB_RESULT_CODE],Q10Q11!$Q$3,UseTable[ID],Q10Q11!J26,UseTable[DRAW_DATE],"&gt;="&amp;Q10Q11!O26,UseTable[DRAW_DATE],"&lt;="&amp;Q10Q11!P26),""),"")</f>
        <v/>
      </c>
      <c r="S26" s="30" t="str">
        <f>IF(N26=1,_xlfn.MINIFS(AdminTable[Admin Date],AdminTable[Med],Q10Q11!$S$4,AdminTable[ID],Q10Q11!J26),"")</f>
        <v/>
      </c>
      <c r="T26" s="30" t="str">
        <f>IF(N26=1,_xlfn.MAXIFS(AdminTable[Admin Date],AdminTable[Med],Q10Q11!$S$4,AdminTable[ID],Q10Q11!J26),"")</f>
        <v/>
      </c>
      <c r="U26" s="40" t="str">
        <f>IF(N26=1,SUMIFS(UseTable[LAB_VALUEs],UseTable[LAB_RESULT_CODE],Q10Q11!$Q$3,UseTable[ID],Q10Q11!J26,UseTable[DRAW_DATE],"&gt;="&amp;Q10Q11!S26,UseTable[DRAW_DATE],"&lt;="&amp;Q10Q11!T26),"")</f>
        <v/>
      </c>
      <c r="V26" s="40" t="str">
        <f>IFERROR(IF(N26=1,AVERAGEIFS(UseTable[LAB_VALUEs],UseTable[LAB_RESULT_CODE],Q10Q11!$Q$3,UseTable[ID],Q10Q11!J26,UseTable[DRAW_DATE],"&gt;="&amp;Q10Q11!S26,UseTable[DRAW_DATE],"&lt;="&amp;Q10Q11!T26),""),"")</f>
        <v/>
      </c>
      <c r="W26" t="str">
        <f>IF(N26=1,SUMIFS(AdminTable[Units],AdminTable[Med],Q10Q11!$W$4,AdminTable[ID],Q10Q11!J26,AdminTable[Admin Date],"&lt;="&amp;Q10Q11!P26,AdminTable[Admin Date],"&gt;="&amp;Q10Q11!O26),"")</f>
        <v/>
      </c>
      <c r="X26" t="str">
        <f>IF(N26=1,SUMIFS(AdminTable[Units],AdminTable[Med],Q10Q11!$X$4,AdminTable[ID],Q10Q11!J26,AdminTable[Admin Date],"&lt;="&amp;Q10Q11!T26,AdminTable[Admin Date],"&gt;="&amp;Q10Q11!S26),"")</f>
        <v/>
      </c>
      <c r="Y26" s="40" t="str">
        <f t="shared" si="6"/>
        <v/>
      </c>
      <c r="Z26" s="40" t="str">
        <f t="shared" si="7"/>
        <v/>
      </c>
    </row>
    <row r="27" spans="1:26" x14ac:dyDescent="0.25">
      <c r="A27" s="9" t="s">
        <v>148</v>
      </c>
      <c r="D27">
        <v>5</v>
      </c>
      <c r="G27">
        <v>5</v>
      </c>
      <c r="J27" t="str">
        <f t="shared" si="1"/>
        <v>121</v>
      </c>
      <c r="K27" s="29" t="str">
        <f t="shared" si="2"/>
        <v/>
      </c>
      <c r="L27" s="29" t="str">
        <f t="shared" si="3"/>
        <v/>
      </c>
      <c r="M27" s="29" t="str">
        <f t="shared" si="4"/>
        <v/>
      </c>
      <c r="N27">
        <f t="shared" si="5"/>
        <v>0</v>
      </c>
      <c r="O27" s="30" t="str">
        <f>IF(N27=1,_xlfn.MINIFS(AdminTable[Admin Date],AdminTable[Med],Q10Q11!$O$4,AdminTable[ID],Q10Q11!J27),"")</f>
        <v/>
      </c>
      <c r="P27" s="30" t="str">
        <f>IF(N27=1,_xlfn.MAXIFS(AdminTable[Admin Date],AdminTable[Med],Q10Q11!$O$4,AdminTable[ID],Q10Q11!J27),"")</f>
        <v/>
      </c>
      <c r="Q27" s="40" t="str">
        <f>IF(N27=1,SUMIFS(UseTable[LAB_VALUEs],UseTable[LAB_RESULT_CODE],Q10Q11!$Q$3,UseTable[ID],Q10Q11!J27,UseTable[DRAW_DATE],"&gt;="&amp;Q10Q11!O27,UseTable[DRAW_DATE],"&lt;="&amp;Q10Q11!P27),"")</f>
        <v/>
      </c>
      <c r="R27" s="40" t="str">
        <f>IFERROR(IF(N27=1,AVERAGEIFS(UseTable[LAB_VALUEs],UseTable[LAB_RESULT_CODE],Q10Q11!$Q$3,UseTable[ID],Q10Q11!J27,UseTable[DRAW_DATE],"&gt;="&amp;Q10Q11!O27,UseTable[DRAW_DATE],"&lt;="&amp;Q10Q11!P27),""),"")</f>
        <v/>
      </c>
      <c r="S27" s="30" t="str">
        <f>IF(N27=1,_xlfn.MINIFS(AdminTable[Admin Date],AdminTable[Med],Q10Q11!$S$4,AdminTable[ID],Q10Q11!J27),"")</f>
        <v/>
      </c>
      <c r="T27" s="30" t="str">
        <f>IF(N27=1,_xlfn.MAXIFS(AdminTable[Admin Date],AdminTable[Med],Q10Q11!$S$4,AdminTable[ID],Q10Q11!J27),"")</f>
        <v/>
      </c>
      <c r="U27" s="40" t="str">
        <f>IF(N27=1,SUMIFS(UseTable[LAB_VALUEs],UseTable[LAB_RESULT_CODE],Q10Q11!$Q$3,UseTable[ID],Q10Q11!J27,UseTable[DRAW_DATE],"&gt;="&amp;Q10Q11!S27,UseTable[DRAW_DATE],"&lt;="&amp;Q10Q11!T27),"")</f>
        <v/>
      </c>
      <c r="V27" s="40" t="str">
        <f>IFERROR(IF(N27=1,AVERAGEIFS(UseTable[LAB_VALUEs],UseTable[LAB_RESULT_CODE],Q10Q11!$Q$3,UseTable[ID],Q10Q11!J27,UseTable[DRAW_DATE],"&gt;="&amp;Q10Q11!S27,UseTable[DRAW_DATE],"&lt;="&amp;Q10Q11!T27),""),"")</f>
        <v/>
      </c>
      <c r="W27" t="str">
        <f>IF(N27=1,SUMIFS(AdminTable[Units],AdminTable[Med],Q10Q11!$W$4,AdminTable[ID],Q10Q11!J27,AdminTable[Admin Date],"&lt;="&amp;Q10Q11!P27,AdminTable[Admin Date],"&gt;="&amp;Q10Q11!O27),"")</f>
        <v/>
      </c>
      <c r="X27" t="str">
        <f>IF(N27=1,SUMIFS(AdminTable[Units],AdminTable[Med],Q10Q11!$X$4,AdminTable[ID],Q10Q11!J27,AdminTable[Admin Date],"&lt;="&amp;Q10Q11!T27,AdminTable[Admin Date],"&gt;="&amp;Q10Q11!S27),"")</f>
        <v/>
      </c>
      <c r="Y27" s="40" t="str">
        <f t="shared" si="6"/>
        <v/>
      </c>
      <c r="Z27" s="40" t="str">
        <f t="shared" si="7"/>
        <v/>
      </c>
    </row>
    <row r="28" spans="1:26" x14ac:dyDescent="0.25">
      <c r="A28" s="9" t="s">
        <v>149</v>
      </c>
      <c r="B28">
        <v>18000</v>
      </c>
      <c r="C28">
        <v>16</v>
      </c>
      <c r="F28">
        <v>1</v>
      </c>
      <c r="G28">
        <v>18017</v>
      </c>
      <c r="J28" t="str">
        <f t="shared" si="1"/>
        <v>122</v>
      </c>
      <c r="K28" s="29" t="str">
        <f t="shared" si="2"/>
        <v>T</v>
      </c>
      <c r="L28" s="29" t="str">
        <f t="shared" si="3"/>
        <v/>
      </c>
      <c r="M28" s="29" t="str">
        <f t="shared" si="4"/>
        <v/>
      </c>
      <c r="N28">
        <f t="shared" si="5"/>
        <v>1</v>
      </c>
      <c r="O28" s="30">
        <f>IF(N28=1,_xlfn.MINIFS(AdminTable[Admin Date],AdminTable[Med],Q10Q11!$O$4,AdminTable[ID],Q10Q11!J28),"")</f>
        <v>41101</v>
      </c>
      <c r="P28" s="30">
        <f>IF(N28=1,_xlfn.MAXIFS(AdminTable[Admin Date],AdminTable[Med],Q10Q11!$O$4,AdminTable[ID],Q10Q11!J28),"")</f>
        <v>41157</v>
      </c>
      <c r="Q28" s="40">
        <f>IF(N28=1,SUMIFS(UseTable[LAB_VALUEs],UseTable[LAB_RESULT_CODE],Q10Q11!$Q$3,UseTable[ID],Q10Q11!J28,UseTable[DRAW_DATE],"&gt;="&amp;Q10Q11!O28,UseTable[DRAW_DATE],"&lt;="&amp;Q10Q11!P28),"")</f>
        <v>57.7</v>
      </c>
      <c r="R28" s="40">
        <f>IFERROR(IF(N28=1,AVERAGEIFS(UseTable[LAB_VALUEs],UseTable[LAB_RESULT_CODE],Q10Q11!$Q$3,UseTable[ID],Q10Q11!J28,UseTable[DRAW_DATE],"&gt;="&amp;Q10Q11!O28,UseTable[DRAW_DATE],"&lt;="&amp;Q10Q11!P28),""),"")</f>
        <v>11.540000000000001</v>
      </c>
      <c r="S28" s="30">
        <f>IF(N28=1,_xlfn.MINIFS(AdminTable[Admin Date],AdminTable[Med],Q10Q11!$S$4,AdminTable[ID],Q10Q11!J28),"")</f>
        <v>41164</v>
      </c>
      <c r="T28" s="30">
        <f>IF(N28=1,_xlfn.MAXIFS(AdminTable[Admin Date],AdminTable[Med],Q10Q11!$S$4,AdminTable[ID],Q10Q11!J28),"")</f>
        <v>41227</v>
      </c>
      <c r="U28" s="40">
        <f>IF(N28=1,SUMIFS(UseTable[LAB_VALUEs],UseTable[LAB_RESULT_CODE],Q10Q11!$Q$3,UseTable[ID],Q10Q11!J28,UseTable[DRAW_DATE],"&gt;="&amp;Q10Q11!S28,UseTable[DRAW_DATE],"&lt;="&amp;Q10Q11!T28),"")</f>
        <v>71.3</v>
      </c>
      <c r="V28" s="40">
        <f>IFERROR(IF(N28=1,AVERAGEIFS(UseTable[LAB_VALUEs],UseTable[LAB_RESULT_CODE],Q10Q11!$Q$3,UseTable[ID],Q10Q11!J28,UseTable[DRAW_DATE],"&gt;="&amp;Q10Q11!S28,UseTable[DRAW_DATE],"&lt;="&amp;Q10Q11!T28),""),"")</f>
        <v>11.883333333333333</v>
      </c>
      <c r="W28">
        <f>IF(N28=1,SUMIFS(AdminTable[Units],AdminTable[Med],Q10Q11!$W$4,AdminTable[ID],Q10Q11!J28,AdminTable[Admin Date],"&lt;="&amp;Q10Q11!P28,AdminTable[Admin Date],"&gt;="&amp;Q10Q11!O28),"")</f>
        <v>218000</v>
      </c>
      <c r="X28">
        <f>IF(N28=1,SUMIFS(AdminTable[Units],AdminTable[Med],Q10Q11!$X$4,AdminTable[ID],Q10Q11!J28,AdminTable[Admin Date],"&lt;="&amp;Q10Q11!T28,AdminTable[Admin Date],"&gt;="&amp;Q10Q11!S28),"")</f>
        <v>17</v>
      </c>
      <c r="Y28" s="40">
        <f t="shared" si="6"/>
        <v>57.7</v>
      </c>
      <c r="Z28" s="40">
        <f t="shared" si="7"/>
        <v>71.3</v>
      </c>
    </row>
    <row r="29" spans="1:26" x14ac:dyDescent="0.25">
      <c r="A29" s="9" t="s">
        <v>66</v>
      </c>
      <c r="C29">
        <v>4</v>
      </c>
      <c r="F29">
        <v>2</v>
      </c>
      <c r="G29">
        <v>6</v>
      </c>
      <c r="J29" t="str">
        <f t="shared" si="1"/>
        <v>123</v>
      </c>
      <c r="K29" s="29" t="str">
        <f t="shared" si="2"/>
        <v/>
      </c>
      <c r="L29" s="29" t="str">
        <f t="shared" si="3"/>
        <v/>
      </c>
      <c r="M29" s="29" t="str">
        <f t="shared" si="4"/>
        <v/>
      </c>
      <c r="N29">
        <f t="shared" si="5"/>
        <v>0</v>
      </c>
      <c r="O29" s="30" t="str">
        <f>IF(N29=1,_xlfn.MINIFS(AdminTable[Admin Date],AdminTable[Med],Q10Q11!$O$4,AdminTable[ID],Q10Q11!J29),"")</f>
        <v/>
      </c>
      <c r="P29" s="30" t="str">
        <f>IF(N29=1,_xlfn.MAXIFS(AdminTable[Admin Date],AdminTable[Med],Q10Q11!$O$4,AdminTable[ID],Q10Q11!J29),"")</f>
        <v/>
      </c>
      <c r="Q29" s="40" t="str">
        <f>IF(N29=1,SUMIFS(UseTable[LAB_VALUEs],UseTable[LAB_RESULT_CODE],Q10Q11!$Q$3,UseTable[ID],Q10Q11!J29,UseTable[DRAW_DATE],"&gt;="&amp;Q10Q11!O29,UseTable[DRAW_DATE],"&lt;="&amp;Q10Q11!P29),"")</f>
        <v/>
      </c>
      <c r="R29" s="40" t="str">
        <f>IFERROR(IF(N29=1,AVERAGEIFS(UseTable[LAB_VALUEs],UseTable[LAB_RESULT_CODE],Q10Q11!$Q$3,UseTable[ID],Q10Q11!J29,UseTable[DRAW_DATE],"&gt;="&amp;Q10Q11!O29,UseTable[DRAW_DATE],"&lt;="&amp;Q10Q11!P29),""),"")</f>
        <v/>
      </c>
      <c r="S29" s="30" t="str">
        <f>IF(N29=1,_xlfn.MINIFS(AdminTable[Admin Date],AdminTable[Med],Q10Q11!$S$4,AdminTable[ID],Q10Q11!J29),"")</f>
        <v/>
      </c>
      <c r="T29" s="30" t="str">
        <f>IF(N29=1,_xlfn.MAXIFS(AdminTable[Admin Date],AdminTable[Med],Q10Q11!$S$4,AdminTable[ID],Q10Q11!J29),"")</f>
        <v/>
      </c>
      <c r="U29" s="40" t="str">
        <f>IF(N29=1,SUMIFS(UseTable[LAB_VALUEs],UseTable[LAB_RESULT_CODE],Q10Q11!$Q$3,UseTable[ID],Q10Q11!J29,UseTable[DRAW_DATE],"&gt;="&amp;Q10Q11!S29,UseTable[DRAW_DATE],"&lt;="&amp;Q10Q11!T29),"")</f>
        <v/>
      </c>
      <c r="V29" s="40" t="str">
        <f>IFERROR(IF(N29=1,AVERAGEIFS(UseTable[LAB_VALUEs],UseTable[LAB_RESULT_CODE],Q10Q11!$Q$3,UseTable[ID],Q10Q11!J29,UseTable[DRAW_DATE],"&gt;="&amp;Q10Q11!S29,UseTable[DRAW_DATE],"&lt;="&amp;Q10Q11!T29),""),"")</f>
        <v/>
      </c>
      <c r="W29" t="str">
        <f>IF(N29=1,SUMIFS(AdminTable[Units],AdminTable[Med],Q10Q11!$W$4,AdminTable[ID],Q10Q11!J29,AdminTable[Admin Date],"&lt;="&amp;Q10Q11!P29,AdminTable[Admin Date],"&gt;="&amp;Q10Q11!O29),"")</f>
        <v/>
      </c>
      <c r="X29" t="str">
        <f>IF(N29=1,SUMIFS(AdminTable[Units],AdminTable[Med],Q10Q11!$X$4,AdminTable[ID],Q10Q11!J29,AdminTable[Admin Date],"&lt;="&amp;Q10Q11!T29,AdminTable[Admin Date],"&gt;="&amp;Q10Q11!S29),"")</f>
        <v/>
      </c>
      <c r="Y29" s="40" t="str">
        <f t="shared" si="6"/>
        <v/>
      </c>
      <c r="Z29" s="40" t="str">
        <f t="shared" si="7"/>
        <v/>
      </c>
    </row>
    <row r="30" spans="1:26" x14ac:dyDescent="0.25">
      <c r="A30" s="9" t="s">
        <v>150</v>
      </c>
      <c r="B30">
        <v>24800</v>
      </c>
      <c r="C30">
        <v>10</v>
      </c>
      <c r="D30">
        <v>13</v>
      </c>
      <c r="F30">
        <v>13</v>
      </c>
      <c r="G30">
        <v>24836</v>
      </c>
      <c r="J30" t="str">
        <f t="shared" si="1"/>
        <v>125</v>
      </c>
      <c r="K30" s="29" t="str">
        <f t="shared" si="2"/>
        <v>T</v>
      </c>
      <c r="L30" s="29" t="str">
        <f t="shared" si="3"/>
        <v/>
      </c>
      <c r="M30" s="29" t="str">
        <f t="shared" si="4"/>
        <v/>
      </c>
      <c r="N30">
        <f t="shared" si="5"/>
        <v>1</v>
      </c>
      <c r="O30" s="30">
        <f>IF(N30=1,_xlfn.MINIFS(AdminTable[Admin Date],AdminTable[Med],Q10Q11!$O$4,AdminTable[ID],Q10Q11!J30),"")</f>
        <v>41093</v>
      </c>
      <c r="P30" s="30">
        <f>IF(N30=1,_xlfn.MAXIFS(AdminTable[Admin Date],AdminTable[Med],Q10Q11!$O$4,AdminTable[ID],Q10Q11!J30),"")</f>
        <v>41158</v>
      </c>
      <c r="Q30" s="40">
        <f>IF(N30=1,SUMIFS(UseTable[LAB_VALUEs],UseTable[LAB_RESULT_CODE],Q10Q11!$Q$3,UseTable[ID],Q10Q11!J30,UseTable[DRAW_DATE],"&gt;="&amp;Q10Q11!O30,UseTable[DRAW_DATE],"&lt;="&amp;Q10Q11!P30),"")</f>
        <v>53.6</v>
      </c>
      <c r="R30" s="40">
        <f>IFERROR(IF(N30=1,AVERAGEIFS(UseTable[LAB_VALUEs],UseTable[LAB_RESULT_CODE],Q10Q11!$Q$3,UseTable[ID],Q10Q11!J30,UseTable[DRAW_DATE],"&gt;="&amp;Q10Q11!O30,UseTable[DRAW_DATE],"&lt;="&amp;Q10Q11!P30),""),"")</f>
        <v>8.9333333333333336</v>
      </c>
      <c r="S30" s="30">
        <f>IF(N30=1,_xlfn.MINIFS(AdminTable[Admin Date],AdminTable[Med],Q10Q11!$S$4,AdminTable[ID],Q10Q11!J30),"")</f>
        <v>41165</v>
      </c>
      <c r="T30" s="30">
        <f>IF(N30=1,_xlfn.MAXIFS(AdminTable[Admin Date],AdminTable[Med],Q10Q11!$S$4,AdminTable[ID],Q10Q11!J30),"")</f>
        <v>41228</v>
      </c>
      <c r="U30" s="40">
        <f>IF(N30=1,SUMIFS(UseTable[LAB_VALUEs],UseTable[LAB_RESULT_CODE],Q10Q11!$Q$3,UseTable[ID],Q10Q11!J30,UseTable[DRAW_DATE],"&gt;="&amp;Q10Q11!S30,UseTable[DRAW_DATE],"&lt;="&amp;Q10Q11!T30),"")</f>
        <v>47.4</v>
      </c>
      <c r="V30" s="40">
        <f>IFERROR(IF(N30=1,AVERAGEIFS(UseTable[LAB_VALUEs],UseTable[LAB_RESULT_CODE],Q10Q11!$Q$3,UseTable[ID],Q10Q11!J30,UseTable[DRAW_DATE],"&gt;="&amp;Q10Q11!S30,UseTable[DRAW_DATE],"&lt;="&amp;Q10Q11!T30),""),"")</f>
        <v>7.8999999999999995</v>
      </c>
      <c r="W30">
        <f>IF(N30=1,SUMIFS(AdminTable[Units],AdminTable[Med],Q10Q11!$W$4,AdminTable[ID],Q10Q11!J30,AdminTable[Admin Date],"&lt;="&amp;Q10Q11!P30,AdminTable[Admin Date],"&gt;="&amp;Q10Q11!O30),"")</f>
        <v>160200</v>
      </c>
      <c r="X30">
        <f>IF(N30=1,SUMIFS(AdminTable[Units],AdminTable[Med],Q10Q11!$X$4,AdminTable[ID],Q10Q11!J30,AdminTable[Admin Date],"&lt;="&amp;Q10Q11!T30,AdminTable[Admin Date],"&gt;="&amp;Q10Q11!S30),"")</f>
        <v>36</v>
      </c>
      <c r="Y30" s="40">
        <f t="shared" si="6"/>
        <v>53.6</v>
      </c>
      <c r="Z30" s="40">
        <f t="shared" si="7"/>
        <v>47.4</v>
      </c>
    </row>
    <row r="31" spans="1:26" x14ac:dyDescent="0.25">
      <c r="A31" s="9" t="s">
        <v>151</v>
      </c>
      <c r="B31">
        <v>13600</v>
      </c>
      <c r="C31">
        <v>10</v>
      </c>
      <c r="F31">
        <v>2</v>
      </c>
      <c r="G31">
        <v>13612</v>
      </c>
      <c r="J31" t="str">
        <f t="shared" si="1"/>
        <v>126</v>
      </c>
      <c r="K31" s="29" t="str">
        <f t="shared" si="2"/>
        <v>T</v>
      </c>
      <c r="L31" s="29" t="str">
        <f t="shared" si="3"/>
        <v/>
      </c>
      <c r="M31" s="29" t="str">
        <f t="shared" si="4"/>
        <v/>
      </c>
      <c r="N31">
        <f t="shared" si="5"/>
        <v>1</v>
      </c>
      <c r="O31" s="30">
        <f>IF(N31=1,_xlfn.MINIFS(AdminTable[Admin Date],AdminTable[Med],Q10Q11!$O$4,AdminTable[ID],Q10Q11!J31),"")</f>
        <v>41096</v>
      </c>
      <c r="P31" s="30">
        <f>IF(N31=1,_xlfn.MAXIFS(AdminTable[Admin Date],AdminTable[Med],Q10Q11!$O$4,AdminTable[ID],Q10Q11!J31),"")</f>
        <v>41157</v>
      </c>
      <c r="Q31" s="40">
        <f>IF(N31=1,SUMIFS(UseTable[LAB_VALUEs],UseTable[LAB_RESULT_CODE],Q10Q11!$Q$3,UseTable[ID],Q10Q11!J31,UseTable[DRAW_DATE],"&gt;="&amp;Q10Q11!O31,UseTable[DRAW_DATE],"&lt;="&amp;Q10Q11!P31),"")</f>
        <v>56.6</v>
      </c>
      <c r="R31" s="40">
        <f>IFERROR(IF(N31=1,AVERAGEIFS(UseTable[LAB_VALUEs],UseTable[LAB_RESULT_CODE],Q10Q11!$Q$3,UseTable[ID],Q10Q11!J31,UseTable[DRAW_DATE],"&gt;="&amp;Q10Q11!O31,UseTable[DRAW_DATE],"&lt;="&amp;Q10Q11!P31),""),"")</f>
        <v>11.32</v>
      </c>
      <c r="S31" s="30">
        <f>IF(N31=1,_xlfn.MINIFS(AdminTable[Admin Date],AdminTable[Med],Q10Q11!$S$4,AdminTable[ID],Q10Q11!J31),"")</f>
        <v>41164</v>
      </c>
      <c r="T31" s="30">
        <f>IF(N31=1,_xlfn.MAXIFS(AdminTable[Admin Date],AdminTable[Med],Q10Q11!$S$4,AdminTable[ID],Q10Q11!J31),"")</f>
        <v>41227</v>
      </c>
      <c r="U31" s="40">
        <f>IF(N31=1,SUMIFS(UseTable[LAB_VALUEs],UseTable[LAB_RESULT_CODE],Q10Q11!$Q$3,UseTable[ID],Q10Q11!J31,UseTable[DRAW_DATE],"&gt;="&amp;Q10Q11!S31,UseTable[DRAW_DATE],"&lt;="&amp;Q10Q11!T31),"")</f>
        <v>47.7</v>
      </c>
      <c r="V31" s="40">
        <f>IFERROR(IF(N31=1,AVERAGEIFS(UseTable[LAB_VALUEs],UseTable[LAB_RESULT_CODE],Q10Q11!$Q$3,UseTable[ID],Q10Q11!J31,UseTable[DRAW_DATE],"&gt;="&amp;Q10Q11!S31,UseTable[DRAW_DATE],"&lt;="&amp;Q10Q11!T31),""),"")</f>
        <v>11.925000000000001</v>
      </c>
      <c r="W31">
        <f>IF(N31=1,SUMIFS(AdminTable[Units],AdminTable[Med],Q10Q11!$W$4,AdminTable[ID],Q10Q11!J31,AdminTable[Admin Date],"&lt;="&amp;Q10Q11!P31,AdminTable[Admin Date],"&gt;="&amp;Q10Q11!O31),"")</f>
        <v>148600</v>
      </c>
      <c r="X31">
        <f>IF(N31=1,SUMIFS(AdminTable[Units],AdminTable[Med],Q10Q11!$X$4,AdminTable[ID],Q10Q11!J31,AdminTable[Admin Date],"&lt;="&amp;Q10Q11!T31,AdminTable[Admin Date],"&gt;="&amp;Q10Q11!S31),"")</f>
        <v>12</v>
      </c>
      <c r="Y31" s="40">
        <f t="shared" si="6"/>
        <v>56.6</v>
      </c>
      <c r="Z31" s="40">
        <f t="shared" si="7"/>
        <v>47.7</v>
      </c>
    </row>
    <row r="32" spans="1:26" x14ac:dyDescent="0.25">
      <c r="A32" s="9" t="s">
        <v>152</v>
      </c>
      <c r="F32">
        <v>5</v>
      </c>
      <c r="G32">
        <v>5</v>
      </c>
      <c r="J32" t="str">
        <f t="shared" si="1"/>
        <v>127</v>
      </c>
      <c r="K32" s="29" t="str">
        <f t="shared" si="2"/>
        <v/>
      </c>
      <c r="L32" s="29" t="str">
        <f t="shared" si="3"/>
        <v/>
      </c>
      <c r="M32" s="29" t="str">
        <f t="shared" si="4"/>
        <v/>
      </c>
      <c r="N32">
        <f t="shared" si="5"/>
        <v>0</v>
      </c>
      <c r="O32" s="30" t="str">
        <f>IF(N32=1,_xlfn.MINIFS(AdminTable[Admin Date],AdminTable[Med],Q10Q11!$O$4,AdminTable[ID],Q10Q11!J32),"")</f>
        <v/>
      </c>
      <c r="P32" s="30" t="str">
        <f>IF(N32=1,_xlfn.MAXIFS(AdminTable[Admin Date],AdminTable[Med],Q10Q11!$O$4,AdminTable[ID],Q10Q11!J32),"")</f>
        <v/>
      </c>
      <c r="Q32" s="40" t="str">
        <f>IF(N32=1,SUMIFS(UseTable[LAB_VALUEs],UseTable[LAB_RESULT_CODE],Q10Q11!$Q$3,UseTable[ID],Q10Q11!J32,UseTable[DRAW_DATE],"&gt;="&amp;Q10Q11!O32,UseTable[DRAW_DATE],"&lt;="&amp;Q10Q11!P32),"")</f>
        <v/>
      </c>
      <c r="R32" s="40" t="str">
        <f>IFERROR(IF(N32=1,AVERAGEIFS(UseTable[LAB_VALUEs],UseTable[LAB_RESULT_CODE],Q10Q11!$Q$3,UseTable[ID],Q10Q11!J32,UseTable[DRAW_DATE],"&gt;="&amp;Q10Q11!O32,UseTable[DRAW_DATE],"&lt;="&amp;Q10Q11!P32),""),"")</f>
        <v/>
      </c>
      <c r="S32" s="30" t="str">
        <f>IF(N32=1,_xlfn.MINIFS(AdminTable[Admin Date],AdminTable[Med],Q10Q11!$S$4,AdminTable[ID],Q10Q11!J32),"")</f>
        <v/>
      </c>
      <c r="T32" s="30" t="str">
        <f>IF(N32=1,_xlfn.MAXIFS(AdminTable[Admin Date],AdminTable[Med],Q10Q11!$S$4,AdminTable[ID],Q10Q11!J32),"")</f>
        <v/>
      </c>
      <c r="U32" s="40" t="str">
        <f>IF(N32=1,SUMIFS(UseTable[LAB_VALUEs],UseTable[LAB_RESULT_CODE],Q10Q11!$Q$3,UseTable[ID],Q10Q11!J32,UseTable[DRAW_DATE],"&gt;="&amp;Q10Q11!S32,UseTable[DRAW_DATE],"&lt;="&amp;Q10Q11!T32),"")</f>
        <v/>
      </c>
      <c r="V32" s="40" t="str">
        <f>IFERROR(IF(N32=1,AVERAGEIFS(UseTable[LAB_VALUEs],UseTable[LAB_RESULT_CODE],Q10Q11!$Q$3,UseTable[ID],Q10Q11!J32,UseTable[DRAW_DATE],"&gt;="&amp;Q10Q11!S32,UseTable[DRAW_DATE],"&lt;="&amp;Q10Q11!T32),""),"")</f>
        <v/>
      </c>
      <c r="W32" t="str">
        <f>IF(N32=1,SUMIFS(AdminTable[Units],AdminTable[Med],Q10Q11!$W$4,AdminTable[ID],Q10Q11!J32,AdminTable[Admin Date],"&lt;="&amp;Q10Q11!P32,AdminTable[Admin Date],"&gt;="&amp;Q10Q11!O32),"")</f>
        <v/>
      </c>
      <c r="X32" t="str">
        <f>IF(N32=1,SUMIFS(AdminTable[Units],AdminTable[Med],Q10Q11!$X$4,AdminTable[ID],Q10Q11!J32,AdminTable[Admin Date],"&lt;="&amp;Q10Q11!T32,AdminTable[Admin Date],"&gt;="&amp;Q10Q11!S32),"")</f>
        <v/>
      </c>
      <c r="Y32" s="40" t="str">
        <f t="shared" si="6"/>
        <v/>
      </c>
      <c r="Z32" s="40" t="str">
        <f t="shared" si="7"/>
        <v/>
      </c>
    </row>
    <row r="33" spans="1:26" x14ac:dyDescent="0.25">
      <c r="A33" s="9" t="s">
        <v>153</v>
      </c>
      <c r="B33">
        <v>4600</v>
      </c>
      <c r="C33">
        <v>1</v>
      </c>
      <c r="D33">
        <v>1</v>
      </c>
      <c r="F33">
        <v>2</v>
      </c>
      <c r="G33">
        <v>4604</v>
      </c>
      <c r="J33" t="str">
        <f t="shared" si="1"/>
        <v>128</v>
      </c>
      <c r="K33" s="29" t="str">
        <f t="shared" si="2"/>
        <v>T</v>
      </c>
      <c r="L33" s="29" t="str">
        <f t="shared" si="3"/>
        <v/>
      </c>
      <c r="M33" s="29" t="str">
        <f t="shared" si="4"/>
        <v/>
      </c>
      <c r="N33">
        <f t="shared" si="5"/>
        <v>1</v>
      </c>
      <c r="O33" s="30">
        <f>IF(N33=1,_xlfn.MINIFS(AdminTable[Admin Date],AdminTable[Med],Q10Q11!$O$4,AdminTable[ID],Q10Q11!J33),"")</f>
        <v>41093</v>
      </c>
      <c r="P33" s="30">
        <f>IF(N33=1,_xlfn.MAXIFS(AdminTable[Admin Date],AdminTable[Med],Q10Q11!$O$4,AdminTable[ID],Q10Q11!J33),"")</f>
        <v>41156</v>
      </c>
      <c r="Q33" s="40">
        <f>IF(N33=1,SUMIFS(UseTable[LAB_VALUEs],UseTable[LAB_RESULT_CODE],Q10Q11!$Q$3,UseTable[ID],Q10Q11!J33,UseTable[DRAW_DATE],"&gt;="&amp;Q10Q11!O33,UseTable[DRAW_DATE],"&lt;="&amp;Q10Q11!P33),"")</f>
        <v>66.3</v>
      </c>
      <c r="R33" s="40">
        <f>IFERROR(IF(N33=1,AVERAGEIFS(UseTable[LAB_VALUEs],UseTable[LAB_RESULT_CODE],Q10Q11!$Q$3,UseTable[ID],Q10Q11!J33,UseTable[DRAW_DATE],"&gt;="&amp;Q10Q11!O33,UseTable[DRAW_DATE],"&lt;="&amp;Q10Q11!P33),""),"")</f>
        <v>11.049999999999999</v>
      </c>
      <c r="S33" s="30">
        <f>IF(N33=1,_xlfn.MINIFS(AdminTable[Admin Date],AdminTable[Med],Q10Q11!$S$4,AdminTable[ID],Q10Q11!J33),"")</f>
        <v>41177</v>
      </c>
      <c r="T33" s="30">
        <f>IF(N33=1,_xlfn.MAXIFS(AdminTable[Admin Date],AdminTable[Med],Q10Q11!$S$4,AdminTable[ID],Q10Q11!J33),"")</f>
        <v>41228</v>
      </c>
      <c r="U33" s="40">
        <f>IF(N33=1,SUMIFS(UseTable[LAB_VALUEs],UseTable[LAB_RESULT_CODE],Q10Q11!$Q$3,UseTable[ID],Q10Q11!J33,UseTable[DRAW_DATE],"&gt;="&amp;Q10Q11!S33,UseTable[DRAW_DATE],"&lt;="&amp;Q10Q11!T33),"")</f>
        <v>32.300000000000004</v>
      </c>
      <c r="V33" s="40">
        <f>IFERROR(IF(N33=1,AVERAGEIFS(UseTable[LAB_VALUEs],UseTable[LAB_RESULT_CODE],Q10Q11!$Q$3,UseTable[ID],Q10Q11!J33,UseTable[DRAW_DATE],"&gt;="&amp;Q10Q11!S33,UseTable[DRAW_DATE],"&lt;="&amp;Q10Q11!T33),""),"")</f>
        <v>10.766666666666667</v>
      </c>
      <c r="W33">
        <f>IF(N33=1,SUMIFS(AdminTable[Units],AdminTable[Med],Q10Q11!$W$4,AdminTable[ID],Q10Q11!J33,AdminTable[Admin Date],"&lt;="&amp;Q10Q11!P33,AdminTable[Admin Date],"&gt;="&amp;Q10Q11!O33),"")</f>
        <v>55700</v>
      </c>
      <c r="X33">
        <f>IF(N33=1,SUMIFS(AdminTable[Units],AdminTable[Med],Q10Q11!$X$4,AdminTable[ID],Q10Q11!J33,AdminTable[Admin Date],"&lt;="&amp;Q10Q11!T33,AdminTable[Admin Date],"&gt;="&amp;Q10Q11!S33),"")</f>
        <v>4</v>
      </c>
      <c r="Y33" s="40">
        <f t="shared" si="6"/>
        <v>66.3</v>
      </c>
      <c r="Z33" s="40">
        <f t="shared" si="7"/>
        <v>32.300000000000004</v>
      </c>
    </row>
    <row r="34" spans="1:26" x14ac:dyDescent="0.25">
      <c r="A34" s="9" t="s">
        <v>154</v>
      </c>
      <c r="B34">
        <v>11700</v>
      </c>
      <c r="C34">
        <v>10</v>
      </c>
      <c r="G34">
        <v>11710</v>
      </c>
      <c r="J34" t="str">
        <f t="shared" si="1"/>
        <v>129</v>
      </c>
      <c r="K34" s="29" t="str">
        <f t="shared" si="2"/>
        <v>T</v>
      </c>
      <c r="L34" s="29" t="str">
        <f t="shared" si="3"/>
        <v/>
      </c>
      <c r="M34" s="29" t="str">
        <f t="shared" si="4"/>
        <v/>
      </c>
      <c r="N34">
        <f t="shared" si="5"/>
        <v>1</v>
      </c>
      <c r="O34" s="30">
        <f>IF(N34=1,_xlfn.MINIFS(AdminTable[Admin Date],AdminTable[Med],Q10Q11!$O$4,AdminTable[ID],Q10Q11!J34),"")</f>
        <v>41093</v>
      </c>
      <c r="P34" s="30">
        <f>IF(N34=1,_xlfn.MAXIFS(AdminTable[Admin Date],AdminTable[Med],Q10Q11!$O$4,AdminTable[ID],Q10Q11!J34),"")</f>
        <v>41158</v>
      </c>
      <c r="Q34" s="40">
        <f>IF(N34=1,SUMIFS(UseTable[LAB_VALUEs],UseTable[LAB_RESULT_CODE],Q10Q11!$Q$3,UseTable[ID],Q10Q11!J34,UseTable[DRAW_DATE],"&gt;="&amp;Q10Q11!O34,UseTable[DRAW_DATE],"&lt;="&amp;Q10Q11!P34),"")</f>
        <v>72.7</v>
      </c>
      <c r="R34" s="40">
        <f>IFERROR(IF(N34=1,AVERAGEIFS(UseTable[LAB_VALUEs],UseTable[LAB_RESULT_CODE],Q10Q11!$Q$3,UseTable[ID],Q10Q11!J34,UseTable[DRAW_DATE],"&gt;="&amp;Q10Q11!O34,UseTable[DRAW_DATE],"&lt;="&amp;Q10Q11!P34),""),"")</f>
        <v>10.385714285714286</v>
      </c>
      <c r="S34" s="30">
        <f>IF(N34=1,_xlfn.MINIFS(AdminTable[Admin Date],AdminTable[Med],Q10Q11!$S$4,AdminTable[ID],Q10Q11!J34),"")</f>
        <v>41165</v>
      </c>
      <c r="T34" s="30">
        <f>IF(N34=1,_xlfn.MAXIFS(AdminTable[Admin Date],AdminTable[Med],Q10Q11!$S$4,AdminTable[ID],Q10Q11!J34),"")</f>
        <v>41165</v>
      </c>
      <c r="U34" s="40">
        <f>IF(N34=1,SUMIFS(UseTable[LAB_VALUEs],UseTable[LAB_RESULT_CODE],Q10Q11!$Q$3,UseTable[ID],Q10Q11!J34,UseTable[DRAW_DATE],"&gt;="&amp;Q10Q11!S34,UseTable[DRAW_DATE],"&lt;="&amp;Q10Q11!T34),"")</f>
        <v>0</v>
      </c>
      <c r="V34" s="40" t="str">
        <f>IFERROR(IF(N34=1,AVERAGEIFS(UseTable[LAB_VALUEs],UseTable[LAB_RESULT_CODE],Q10Q11!$Q$3,UseTable[ID],Q10Q11!J34,UseTable[DRAW_DATE],"&gt;="&amp;Q10Q11!S34,UseTable[DRAW_DATE],"&lt;="&amp;Q10Q11!T34),""),"")</f>
        <v/>
      </c>
      <c r="W34">
        <f>IF(N34=1,SUMIFS(AdminTable[Units],AdminTable[Med],Q10Q11!$W$4,AdminTable[ID],Q10Q11!J34,AdminTable[Admin Date],"&lt;="&amp;Q10Q11!P34,AdminTable[Admin Date],"&gt;="&amp;Q10Q11!O34),"")</f>
        <v>50900</v>
      </c>
      <c r="X34">
        <f>IF(N34=1,SUMIFS(AdminTable[Units],AdminTable[Med],Q10Q11!$X$4,AdminTable[ID],Q10Q11!J34,AdminTable[Admin Date],"&lt;="&amp;Q10Q11!T34,AdminTable[Admin Date],"&gt;="&amp;Q10Q11!S34),"")</f>
        <v>10</v>
      </c>
      <c r="Y34" s="40">
        <f t="shared" si="6"/>
        <v>72.7</v>
      </c>
      <c r="Z34" s="40">
        <f t="shared" si="7"/>
        <v>0</v>
      </c>
    </row>
    <row r="35" spans="1:26" x14ac:dyDescent="0.25">
      <c r="A35" s="9" t="s">
        <v>35</v>
      </c>
      <c r="B35">
        <v>300</v>
      </c>
      <c r="G35">
        <v>300</v>
      </c>
      <c r="J35" t="str">
        <f t="shared" si="1"/>
        <v>14</v>
      </c>
      <c r="K35" s="29" t="str">
        <f t="shared" si="2"/>
        <v/>
      </c>
      <c r="L35" s="29" t="str">
        <f t="shared" si="3"/>
        <v/>
      </c>
      <c r="M35" s="29" t="str">
        <f t="shared" si="4"/>
        <v/>
      </c>
      <c r="N35">
        <f t="shared" si="5"/>
        <v>0</v>
      </c>
      <c r="O35" s="30" t="str">
        <f>IF(N35=1,_xlfn.MINIFS(AdminTable[Admin Date],AdminTable[Med],Q10Q11!$O$4,AdminTable[ID],Q10Q11!J35),"")</f>
        <v/>
      </c>
      <c r="P35" s="30" t="str">
        <f>IF(N35=1,_xlfn.MAXIFS(AdminTable[Admin Date],AdminTable[Med],Q10Q11!$O$4,AdminTable[ID],Q10Q11!J35),"")</f>
        <v/>
      </c>
      <c r="Q35" s="40" t="str">
        <f>IF(N35=1,SUMIFS(UseTable[LAB_VALUEs],UseTable[LAB_RESULT_CODE],Q10Q11!$Q$3,UseTable[ID],Q10Q11!J35,UseTable[DRAW_DATE],"&gt;="&amp;Q10Q11!O35,UseTable[DRAW_DATE],"&lt;="&amp;Q10Q11!P35),"")</f>
        <v/>
      </c>
      <c r="R35" s="40" t="str">
        <f>IFERROR(IF(N35=1,AVERAGEIFS(UseTable[LAB_VALUEs],UseTable[LAB_RESULT_CODE],Q10Q11!$Q$3,UseTable[ID],Q10Q11!J35,UseTable[DRAW_DATE],"&gt;="&amp;Q10Q11!O35,UseTable[DRAW_DATE],"&lt;="&amp;Q10Q11!P35),""),"")</f>
        <v/>
      </c>
      <c r="S35" s="30" t="str">
        <f>IF(N35=1,_xlfn.MINIFS(AdminTable[Admin Date],AdminTable[Med],Q10Q11!$S$4,AdminTable[ID],Q10Q11!J35),"")</f>
        <v/>
      </c>
      <c r="T35" s="30" t="str">
        <f>IF(N35=1,_xlfn.MAXIFS(AdminTable[Admin Date],AdminTable[Med],Q10Q11!$S$4,AdminTable[ID],Q10Q11!J35),"")</f>
        <v/>
      </c>
      <c r="U35" s="40" t="str">
        <f>IF(N35=1,SUMIFS(UseTable[LAB_VALUEs],UseTable[LAB_RESULT_CODE],Q10Q11!$Q$3,UseTable[ID],Q10Q11!J35,UseTable[DRAW_DATE],"&gt;="&amp;Q10Q11!S35,UseTable[DRAW_DATE],"&lt;="&amp;Q10Q11!T35),"")</f>
        <v/>
      </c>
      <c r="V35" s="40" t="str">
        <f>IFERROR(IF(N35=1,AVERAGEIFS(UseTable[LAB_VALUEs],UseTable[LAB_RESULT_CODE],Q10Q11!$Q$3,UseTable[ID],Q10Q11!J35,UseTable[DRAW_DATE],"&gt;="&amp;Q10Q11!S35,UseTable[DRAW_DATE],"&lt;="&amp;Q10Q11!T35),""),"")</f>
        <v/>
      </c>
      <c r="W35" t="str">
        <f>IF(N35=1,SUMIFS(AdminTable[Units],AdminTable[Med],Q10Q11!$W$4,AdminTable[ID],Q10Q11!J35,AdminTable[Admin Date],"&lt;="&amp;Q10Q11!P35,AdminTable[Admin Date],"&gt;="&amp;Q10Q11!O35),"")</f>
        <v/>
      </c>
      <c r="X35" t="str">
        <f>IF(N35=1,SUMIFS(AdminTable[Units],AdminTable[Med],Q10Q11!$X$4,AdminTable[ID],Q10Q11!J35,AdminTable[Admin Date],"&lt;="&amp;Q10Q11!T35,AdminTable[Admin Date],"&gt;="&amp;Q10Q11!S35),"")</f>
        <v/>
      </c>
      <c r="Y35" s="40" t="str">
        <f t="shared" si="6"/>
        <v/>
      </c>
      <c r="Z35" s="40" t="str">
        <f t="shared" si="7"/>
        <v/>
      </c>
    </row>
    <row r="36" spans="1:26" x14ac:dyDescent="0.25">
      <c r="A36" s="9" t="s">
        <v>38</v>
      </c>
      <c r="B36">
        <v>2000</v>
      </c>
      <c r="C36">
        <v>3</v>
      </c>
      <c r="F36">
        <v>1</v>
      </c>
      <c r="G36">
        <v>2004</v>
      </c>
      <c r="J36" t="str">
        <f t="shared" si="1"/>
        <v>15</v>
      </c>
      <c r="K36" s="29" t="str">
        <f t="shared" si="2"/>
        <v>T</v>
      </c>
      <c r="L36" s="29" t="str">
        <f t="shared" si="3"/>
        <v/>
      </c>
      <c r="M36" s="29" t="str">
        <f t="shared" si="4"/>
        <v/>
      </c>
      <c r="N36">
        <f t="shared" si="5"/>
        <v>1</v>
      </c>
      <c r="O36" s="30">
        <f>IF(N36=1,_xlfn.MINIFS(AdminTable[Admin Date],AdminTable[Med],Q10Q11!$O$4,AdminTable[ID],Q10Q11!J36),"")</f>
        <v>41096</v>
      </c>
      <c r="P36" s="30">
        <f>IF(N36=1,_xlfn.MAXIFS(AdminTable[Admin Date],AdminTable[Med],Q10Q11!$O$4,AdminTable[ID],Q10Q11!J36),"")</f>
        <v>41157</v>
      </c>
      <c r="Q36" s="40">
        <f>IF(N36=1,SUMIFS(UseTable[LAB_VALUEs],UseTable[LAB_RESULT_CODE],Q10Q11!$Q$3,UseTable[ID],Q10Q11!J36,UseTable[DRAW_DATE],"&gt;="&amp;Q10Q11!O36,UseTable[DRAW_DATE],"&lt;="&amp;Q10Q11!P36),"")</f>
        <v>69.2</v>
      </c>
      <c r="R36" s="40">
        <f>IFERROR(IF(N36=1,AVERAGEIFS(UseTable[LAB_VALUEs],UseTable[LAB_RESULT_CODE],Q10Q11!$Q$3,UseTable[ID],Q10Q11!J36,UseTable[DRAW_DATE],"&gt;="&amp;Q10Q11!O36,UseTable[DRAW_DATE],"&lt;="&amp;Q10Q11!P36),""),"")</f>
        <v>11.533333333333333</v>
      </c>
      <c r="S36" s="30">
        <f>IF(N36=1,_xlfn.MINIFS(AdminTable[Admin Date],AdminTable[Med],Q10Q11!$S$4,AdminTable[ID],Q10Q11!J36),"")</f>
        <v>41164</v>
      </c>
      <c r="T36" s="30">
        <f>IF(N36=1,_xlfn.MAXIFS(AdminTable[Admin Date],AdminTable[Med],Q10Q11!$S$4,AdminTable[ID],Q10Q11!J36),"")</f>
        <v>41227</v>
      </c>
      <c r="U36" s="40">
        <f>IF(N36=1,SUMIFS(UseTable[LAB_VALUEs],UseTable[LAB_RESULT_CODE],Q10Q11!$Q$3,UseTable[ID],Q10Q11!J36,UseTable[DRAW_DATE],"&gt;="&amp;Q10Q11!S36,UseTable[DRAW_DATE],"&lt;="&amp;Q10Q11!T36),"")</f>
        <v>46.000000000000007</v>
      </c>
      <c r="V36" s="40">
        <f>IFERROR(IF(N36=1,AVERAGEIFS(UseTable[LAB_VALUEs],UseTable[LAB_RESULT_CODE],Q10Q11!$Q$3,UseTable[ID],Q10Q11!J36,UseTable[DRAW_DATE],"&gt;="&amp;Q10Q11!S36,UseTable[DRAW_DATE],"&lt;="&amp;Q10Q11!T36),""),"")</f>
        <v>11.500000000000002</v>
      </c>
      <c r="W36">
        <f>IF(N36=1,SUMIFS(AdminTable[Units],AdminTable[Med],Q10Q11!$W$4,AdminTable[ID],Q10Q11!J36,AdminTable[Admin Date],"&lt;="&amp;Q10Q11!P36,AdminTable[Admin Date],"&gt;="&amp;Q10Q11!O36),"")</f>
        <v>18800</v>
      </c>
      <c r="X36">
        <f>IF(N36=1,SUMIFS(AdminTable[Units],AdminTable[Med],Q10Q11!$X$4,AdminTable[ID],Q10Q11!J36,AdminTable[Admin Date],"&lt;="&amp;Q10Q11!T36,AdminTable[Admin Date],"&gt;="&amp;Q10Q11!S36),"")</f>
        <v>4</v>
      </c>
      <c r="Y36" s="40">
        <f t="shared" si="6"/>
        <v>69.2</v>
      </c>
      <c r="Z36" s="40">
        <f t="shared" si="7"/>
        <v>46.000000000000007</v>
      </c>
    </row>
    <row r="37" spans="1:26" x14ac:dyDescent="0.25">
      <c r="A37" s="9" t="s">
        <v>12</v>
      </c>
      <c r="B37">
        <v>17700</v>
      </c>
      <c r="C37">
        <v>8</v>
      </c>
      <c r="F37">
        <v>2</v>
      </c>
      <c r="G37">
        <v>17710</v>
      </c>
      <c r="J37" t="str">
        <f t="shared" si="1"/>
        <v>16</v>
      </c>
      <c r="K37" s="29" t="str">
        <f t="shared" si="2"/>
        <v>T</v>
      </c>
      <c r="L37" s="29" t="str">
        <f t="shared" si="3"/>
        <v/>
      </c>
      <c r="M37" s="29" t="str">
        <f t="shared" si="4"/>
        <v/>
      </c>
      <c r="N37">
        <f t="shared" si="5"/>
        <v>1</v>
      </c>
      <c r="O37" s="30">
        <f>IF(N37=1,_xlfn.MINIFS(AdminTable[Admin Date],AdminTable[Med],Q10Q11!$O$4,AdminTable[ID],Q10Q11!J37),"")</f>
        <v>41093</v>
      </c>
      <c r="P37" s="30">
        <f>IF(N37=1,_xlfn.MAXIFS(AdminTable[Admin Date],AdminTable[Med],Q10Q11!$O$4,AdminTable[ID],Q10Q11!J37),"")</f>
        <v>41158</v>
      </c>
      <c r="Q37" s="40">
        <f>IF(N37=1,SUMIFS(UseTable[LAB_VALUEs],UseTable[LAB_RESULT_CODE],Q10Q11!$Q$3,UseTable[ID],Q10Q11!J37,UseTable[DRAW_DATE],"&gt;="&amp;Q10Q11!O37,UseTable[DRAW_DATE],"&lt;="&amp;Q10Q11!P37),"")</f>
        <v>52.8</v>
      </c>
      <c r="R37" s="40">
        <f>IFERROR(IF(N37=1,AVERAGEIFS(UseTable[LAB_VALUEs],UseTable[LAB_RESULT_CODE],Q10Q11!$Q$3,UseTable[ID],Q10Q11!J37,UseTable[DRAW_DATE],"&gt;="&amp;Q10Q11!O37,UseTable[DRAW_DATE],"&lt;="&amp;Q10Q11!P37),""),"")</f>
        <v>10.559999999999999</v>
      </c>
      <c r="S37" s="30">
        <f>IF(N37=1,_xlfn.MINIFS(AdminTable[Admin Date],AdminTable[Med],Q10Q11!$S$4,AdminTable[ID],Q10Q11!J37),"")</f>
        <v>41165</v>
      </c>
      <c r="T37" s="30">
        <f>IF(N37=1,_xlfn.MAXIFS(AdminTable[Admin Date],AdminTable[Med],Q10Q11!$S$4,AdminTable[ID],Q10Q11!J37),"")</f>
        <v>41223</v>
      </c>
      <c r="U37" s="40">
        <f>IF(N37=1,SUMIFS(UseTable[LAB_VALUEs],UseTable[LAB_RESULT_CODE],Q10Q11!$Q$3,UseTable[ID],Q10Q11!J37,UseTable[DRAW_DATE],"&gt;="&amp;Q10Q11!S37,UseTable[DRAW_DATE],"&lt;="&amp;Q10Q11!T37),"")</f>
        <v>43.4</v>
      </c>
      <c r="V37" s="40">
        <f>IFERROR(IF(N37=1,AVERAGEIFS(UseTable[LAB_VALUEs],UseTable[LAB_RESULT_CODE],Q10Q11!$Q$3,UseTable[ID],Q10Q11!J37,UseTable[DRAW_DATE],"&gt;="&amp;Q10Q11!S37,UseTable[DRAW_DATE],"&lt;="&amp;Q10Q11!T37),""),"")</f>
        <v>10.85</v>
      </c>
      <c r="W37">
        <f>IF(N37=1,SUMIFS(AdminTable[Units],AdminTable[Med],Q10Q11!$W$4,AdminTable[ID],Q10Q11!J37,AdminTable[Admin Date],"&lt;="&amp;Q10Q11!P37,AdminTable[Admin Date],"&gt;="&amp;Q10Q11!O37),"")</f>
        <v>142100</v>
      </c>
      <c r="X37">
        <f>IF(N37=1,SUMIFS(AdminTable[Units],AdminTable[Med],Q10Q11!$X$4,AdminTable[ID],Q10Q11!J37,AdminTable[Admin Date],"&lt;="&amp;Q10Q11!T37,AdminTable[Admin Date],"&gt;="&amp;Q10Q11!S37),"")</f>
        <v>10</v>
      </c>
      <c r="Y37" s="40">
        <f t="shared" si="6"/>
        <v>52.8</v>
      </c>
      <c r="Z37" s="40">
        <f t="shared" si="7"/>
        <v>43.4</v>
      </c>
    </row>
    <row r="38" spans="1:26" x14ac:dyDescent="0.25">
      <c r="A38" s="9" t="s">
        <v>20</v>
      </c>
      <c r="B38">
        <v>9600</v>
      </c>
      <c r="C38">
        <v>6</v>
      </c>
      <c r="D38">
        <v>5</v>
      </c>
      <c r="F38">
        <v>16</v>
      </c>
      <c r="G38">
        <v>9627</v>
      </c>
      <c r="J38" t="str">
        <f t="shared" si="1"/>
        <v>17</v>
      </c>
      <c r="K38" s="29" t="str">
        <f t="shared" si="2"/>
        <v>T</v>
      </c>
      <c r="L38" s="29" t="str">
        <f t="shared" si="3"/>
        <v/>
      </c>
      <c r="M38" s="29" t="str">
        <f t="shared" si="4"/>
        <v/>
      </c>
      <c r="N38">
        <f t="shared" si="5"/>
        <v>1</v>
      </c>
      <c r="O38" s="30">
        <f>IF(N38=1,_xlfn.MINIFS(AdminTable[Admin Date],AdminTable[Med],Q10Q11!$O$4,AdminTable[ID],Q10Q11!J38),"")</f>
        <v>41093</v>
      </c>
      <c r="P38" s="30">
        <f>IF(N38=1,_xlfn.MAXIFS(AdminTable[Admin Date],AdminTable[Med],Q10Q11!$O$4,AdminTable[ID],Q10Q11!J38),"")</f>
        <v>41158</v>
      </c>
      <c r="Q38" s="40">
        <f>IF(N38=1,SUMIFS(UseTable[LAB_VALUEs],UseTable[LAB_RESULT_CODE],Q10Q11!$Q$3,UseTable[ID],Q10Q11!J38,UseTable[DRAW_DATE],"&gt;="&amp;Q10Q11!O38,UseTable[DRAW_DATE],"&lt;="&amp;Q10Q11!P38),"")</f>
        <v>88.9</v>
      </c>
      <c r="R38" s="40">
        <f>IFERROR(IF(N38=1,AVERAGEIFS(UseTable[LAB_VALUEs],UseTable[LAB_RESULT_CODE],Q10Q11!$Q$3,UseTable[ID],Q10Q11!J38,UseTable[DRAW_DATE],"&gt;="&amp;Q10Q11!O38,UseTable[DRAW_DATE],"&lt;="&amp;Q10Q11!P38),""),"")</f>
        <v>11.112500000000001</v>
      </c>
      <c r="S38" s="30">
        <f>IF(N38=1,_xlfn.MINIFS(AdminTable[Admin Date],AdminTable[Med],Q10Q11!$S$4,AdminTable[ID],Q10Q11!J38),"")</f>
        <v>41165</v>
      </c>
      <c r="T38" s="30">
        <f>IF(N38=1,_xlfn.MAXIFS(AdminTable[Admin Date],AdminTable[Med],Q10Q11!$S$4,AdminTable[ID],Q10Q11!J38),"")</f>
        <v>41228</v>
      </c>
      <c r="U38" s="40">
        <f>IF(N38=1,SUMIFS(UseTable[LAB_VALUEs],UseTable[LAB_RESULT_CODE],Q10Q11!$Q$3,UseTable[ID],Q10Q11!J38,UseTable[DRAW_DATE],"&gt;="&amp;Q10Q11!S38,UseTable[DRAW_DATE],"&lt;="&amp;Q10Q11!T38),"")</f>
        <v>75.800000000000011</v>
      </c>
      <c r="V38" s="40">
        <f>IFERROR(IF(N38=1,AVERAGEIFS(UseTable[LAB_VALUEs],UseTable[LAB_RESULT_CODE],Q10Q11!$Q$3,UseTable[ID],Q10Q11!J38,UseTable[DRAW_DATE],"&gt;="&amp;Q10Q11!S38,UseTable[DRAW_DATE],"&lt;="&amp;Q10Q11!T38),""),"")</f>
        <v>9.4750000000000014</v>
      </c>
      <c r="W38">
        <f>IF(N38=1,SUMIFS(AdminTable[Units],AdminTable[Med],Q10Q11!$W$4,AdminTable[ID],Q10Q11!J38,AdminTable[Admin Date],"&lt;="&amp;Q10Q11!P38,AdminTable[Admin Date],"&gt;="&amp;Q10Q11!O38),"")</f>
        <v>34400</v>
      </c>
      <c r="X38">
        <f>IF(N38=1,SUMIFS(AdminTable[Units],AdminTable[Med],Q10Q11!$X$4,AdminTable[ID],Q10Q11!J38,AdminTable[Admin Date],"&lt;="&amp;Q10Q11!T38,AdminTable[Admin Date],"&gt;="&amp;Q10Q11!S38),"")</f>
        <v>27</v>
      </c>
      <c r="Y38" s="40">
        <f t="shared" si="6"/>
        <v>88.9</v>
      </c>
      <c r="Z38" s="40">
        <f t="shared" si="7"/>
        <v>75.800000000000011</v>
      </c>
    </row>
    <row r="39" spans="1:26" x14ac:dyDescent="0.25">
      <c r="A39" s="9" t="s">
        <v>22</v>
      </c>
      <c r="B39">
        <v>11600</v>
      </c>
      <c r="C39">
        <v>8</v>
      </c>
      <c r="D39">
        <v>8</v>
      </c>
      <c r="F39">
        <v>8</v>
      </c>
      <c r="G39">
        <v>11624</v>
      </c>
      <c r="J39" t="str">
        <f t="shared" si="1"/>
        <v>18</v>
      </c>
      <c r="K39" s="29" t="str">
        <f t="shared" si="2"/>
        <v>T</v>
      </c>
      <c r="L39" s="29" t="str">
        <f t="shared" si="3"/>
        <v/>
      </c>
      <c r="M39" s="29" t="str">
        <f t="shared" si="4"/>
        <v/>
      </c>
      <c r="N39">
        <f t="shared" si="5"/>
        <v>1</v>
      </c>
      <c r="O39" s="30">
        <f>IF(N39=1,_xlfn.MINIFS(AdminTable[Admin Date],AdminTable[Med],Q10Q11!$O$4,AdminTable[ID],Q10Q11!J39),"")</f>
        <v>41096</v>
      </c>
      <c r="P39" s="30">
        <f>IF(N39=1,_xlfn.MAXIFS(AdminTable[Admin Date],AdminTable[Med],Q10Q11!$O$4,AdminTable[ID],Q10Q11!J39),"")</f>
        <v>41157</v>
      </c>
      <c r="Q39" s="40">
        <f>IF(N39=1,SUMIFS(UseTable[LAB_VALUEs],UseTable[LAB_RESULT_CODE],Q10Q11!$Q$3,UseTable[ID],Q10Q11!J39,UseTable[DRAW_DATE],"&gt;="&amp;Q10Q11!O39,UseTable[DRAW_DATE],"&lt;="&amp;Q10Q11!P39),"")</f>
        <v>39.099999999999994</v>
      </c>
      <c r="R39" s="40">
        <f>IFERROR(IF(N39=1,AVERAGEIFS(UseTable[LAB_VALUEs],UseTable[LAB_RESULT_CODE],Q10Q11!$Q$3,UseTable[ID],Q10Q11!J39,UseTable[DRAW_DATE],"&gt;="&amp;Q10Q11!O39,UseTable[DRAW_DATE],"&lt;="&amp;Q10Q11!P39),""),"")</f>
        <v>9.7749999999999986</v>
      </c>
      <c r="S39" s="30">
        <f>IF(N39=1,_xlfn.MINIFS(AdminTable[Admin Date],AdminTable[Med],Q10Q11!$S$4,AdminTable[ID],Q10Q11!J39),"")</f>
        <v>41173</v>
      </c>
      <c r="T39" s="30">
        <f>IF(N39=1,_xlfn.MAXIFS(AdminTable[Admin Date],AdminTable[Med],Q10Q11!$S$4,AdminTable[ID],Q10Q11!J39),"")</f>
        <v>41228</v>
      </c>
      <c r="U39" s="40">
        <f>IF(N39=1,SUMIFS(UseTable[LAB_VALUEs],UseTable[LAB_RESULT_CODE],Q10Q11!$Q$3,UseTable[ID],Q10Q11!J39,UseTable[DRAW_DATE],"&gt;="&amp;Q10Q11!S39,UseTable[DRAW_DATE],"&lt;="&amp;Q10Q11!T39),"")</f>
        <v>42.9</v>
      </c>
      <c r="V39" s="40">
        <f>IFERROR(IF(N39=1,AVERAGEIFS(UseTable[LAB_VALUEs],UseTable[LAB_RESULT_CODE],Q10Q11!$Q$3,UseTable[ID],Q10Q11!J39,UseTable[DRAW_DATE],"&gt;="&amp;Q10Q11!S39,UseTable[DRAW_DATE],"&lt;="&amp;Q10Q11!T39),""),"")</f>
        <v>10.725</v>
      </c>
      <c r="W39">
        <f>IF(N39=1,SUMIFS(AdminTable[Units],AdminTable[Med],Q10Q11!$W$4,AdminTable[ID],Q10Q11!J39,AdminTable[Admin Date],"&lt;="&amp;Q10Q11!P39,AdminTable[Admin Date],"&gt;="&amp;Q10Q11!O39),"")</f>
        <v>125100</v>
      </c>
      <c r="X39">
        <f>IF(N39=1,SUMIFS(AdminTable[Units],AdminTable[Med],Q10Q11!$X$4,AdminTable[ID],Q10Q11!J39,AdminTable[Admin Date],"&lt;="&amp;Q10Q11!T39,AdminTable[Admin Date],"&gt;="&amp;Q10Q11!S39),"")</f>
        <v>24</v>
      </c>
      <c r="Y39" s="40">
        <f t="shared" si="6"/>
        <v>39.099999999999994</v>
      </c>
      <c r="Z39" s="40">
        <f t="shared" si="7"/>
        <v>42.9</v>
      </c>
    </row>
    <row r="40" spans="1:26" x14ac:dyDescent="0.25">
      <c r="A40" s="9" t="s">
        <v>33</v>
      </c>
      <c r="B40">
        <v>3400</v>
      </c>
      <c r="C40">
        <v>4</v>
      </c>
      <c r="D40">
        <v>3</v>
      </c>
      <c r="F40">
        <v>5</v>
      </c>
      <c r="G40">
        <v>3412</v>
      </c>
      <c r="J40" t="str">
        <f t="shared" si="1"/>
        <v>19</v>
      </c>
      <c r="K40" s="29" t="str">
        <f t="shared" si="2"/>
        <v>T</v>
      </c>
      <c r="L40" s="29" t="str">
        <f t="shared" si="3"/>
        <v/>
      </c>
      <c r="M40" s="29" t="str">
        <f t="shared" si="4"/>
        <v/>
      </c>
      <c r="N40">
        <f t="shared" si="5"/>
        <v>1</v>
      </c>
      <c r="O40" s="30">
        <f>IF(N40=1,_xlfn.MINIFS(AdminTable[Admin Date],AdminTable[Med],Q10Q11!$O$4,AdminTable[ID],Q10Q11!J40),"")</f>
        <v>41092</v>
      </c>
      <c r="P40" s="30">
        <f>IF(N40=1,_xlfn.MAXIFS(AdminTable[Admin Date],AdminTable[Med],Q10Q11!$O$4,AdminTable[ID],Q10Q11!J40),"")</f>
        <v>41157</v>
      </c>
      <c r="Q40" s="40">
        <f>IF(N40=1,SUMIFS(UseTable[LAB_VALUEs],UseTable[LAB_RESULT_CODE],Q10Q11!$Q$3,UseTable[ID],Q10Q11!J40,UseTable[DRAW_DATE],"&gt;="&amp;Q10Q11!O40,UseTable[DRAW_DATE],"&lt;="&amp;Q10Q11!P40),"")</f>
        <v>54.300000000000004</v>
      </c>
      <c r="R40" s="40">
        <f>IFERROR(IF(N40=1,AVERAGEIFS(UseTable[LAB_VALUEs],UseTable[LAB_RESULT_CODE],Q10Q11!$Q$3,UseTable[ID],Q10Q11!J40,UseTable[DRAW_DATE],"&gt;="&amp;Q10Q11!O40,UseTable[DRAW_DATE],"&lt;="&amp;Q10Q11!P40),""),"")</f>
        <v>10.860000000000001</v>
      </c>
      <c r="S40" s="30">
        <f>IF(N40=1,_xlfn.MINIFS(AdminTable[Admin Date],AdminTable[Med],Q10Q11!$S$4,AdminTable[ID],Q10Q11!J40),"")</f>
        <v>41164</v>
      </c>
      <c r="T40" s="30">
        <f>IF(N40=1,_xlfn.MAXIFS(AdminTable[Admin Date],AdminTable[Med],Q10Q11!$S$4,AdminTable[ID],Q10Q11!J40),"")</f>
        <v>41227</v>
      </c>
      <c r="U40" s="40">
        <f>IF(N40=1,SUMIFS(UseTable[LAB_VALUEs],UseTable[LAB_RESULT_CODE],Q10Q11!$Q$3,UseTable[ID],Q10Q11!J40,UseTable[DRAW_DATE],"&gt;="&amp;Q10Q11!S40,UseTable[DRAW_DATE],"&lt;="&amp;Q10Q11!T40),"")</f>
        <v>42.2</v>
      </c>
      <c r="V40" s="40">
        <f>IFERROR(IF(N40=1,AVERAGEIFS(UseTable[LAB_VALUEs],UseTable[LAB_RESULT_CODE],Q10Q11!$Q$3,UseTable[ID],Q10Q11!J40,UseTable[DRAW_DATE],"&gt;="&amp;Q10Q11!S40,UseTable[DRAW_DATE],"&lt;="&amp;Q10Q11!T40),""),"")</f>
        <v>10.55</v>
      </c>
      <c r="W40">
        <f>IF(N40=1,SUMIFS(AdminTable[Units],AdminTable[Med],Q10Q11!$W$4,AdminTable[ID],Q10Q11!J40,AdminTable[Admin Date],"&lt;="&amp;Q10Q11!P40,AdminTable[Admin Date],"&gt;="&amp;Q10Q11!O40),"")</f>
        <v>49300</v>
      </c>
      <c r="X40">
        <f>IF(N40=1,SUMIFS(AdminTable[Units],AdminTable[Med],Q10Q11!$X$4,AdminTable[ID],Q10Q11!J40,AdminTable[Admin Date],"&lt;="&amp;Q10Q11!T40,AdminTable[Admin Date],"&gt;="&amp;Q10Q11!S40),"")</f>
        <v>12</v>
      </c>
      <c r="Y40" s="40">
        <f t="shared" si="6"/>
        <v>54.300000000000004</v>
      </c>
      <c r="Z40" s="40">
        <f t="shared" si="7"/>
        <v>42.2</v>
      </c>
    </row>
    <row r="41" spans="1:26" x14ac:dyDescent="0.25">
      <c r="A41" s="9" t="s">
        <v>155</v>
      </c>
      <c r="C41">
        <v>3</v>
      </c>
      <c r="G41">
        <v>3</v>
      </c>
      <c r="J41" t="str">
        <f t="shared" si="1"/>
        <v>2</v>
      </c>
      <c r="K41" s="29" t="str">
        <f t="shared" si="2"/>
        <v/>
      </c>
      <c r="L41" s="29" t="str">
        <f t="shared" si="3"/>
        <v/>
      </c>
      <c r="M41" s="29" t="str">
        <f t="shared" si="4"/>
        <v/>
      </c>
      <c r="N41">
        <f t="shared" si="5"/>
        <v>0</v>
      </c>
      <c r="O41" s="30" t="str">
        <f>IF(N41=1,_xlfn.MINIFS(AdminTable[Admin Date],AdminTable[Med],Q10Q11!$O$4,AdminTable[ID],Q10Q11!J41),"")</f>
        <v/>
      </c>
      <c r="P41" s="30" t="str">
        <f>IF(N41=1,_xlfn.MAXIFS(AdminTable[Admin Date],AdminTable[Med],Q10Q11!$O$4,AdminTable[ID],Q10Q11!J41),"")</f>
        <v/>
      </c>
      <c r="Q41" s="40" t="str">
        <f>IF(N41=1,SUMIFS(UseTable[LAB_VALUEs],UseTable[LAB_RESULT_CODE],Q10Q11!$Q$3,UseTable[ID],Q10Q11!J41,UseTable[DRAW_DATE],"&gt;="&amp;Q10Q11!O41,UseTable[DRAW_DATE],"&lt;="&amp;Q10Q11!P41),"")</f>
        <v/>
      </c>
      <c r="R41" s="40" t="str">
        <f>IFERROR(IF(N41=1,AVERAGEIFS(UseTable[LAB_VALUEs],UseTable[LAB_RESULT_CODE],Q10Q11!$Q$3,UseTable[ID],Q10Q11!J41,UseTable[DRAW_DATE],"&gt;="&amp;Q10Q11!O41,UseTable[DRAW_DATE],"&lt;="&amp;Q10Q11!P41),""),"")</f>
        <v/>
      </c>
      <c r="S41" s="30" t="str">
        <f>IF(N41=1,_xlfn.MINIFS(AdminTable[Admin Date],AdminTable[Med],Q10Q11!$S$4,AdminTable[ID],Q10Q11!J41),"")</f>
        <v/>
      </c>
      <c r="T41" s="30" t="str">
        <f>IF(N41=1,_xlfn.MAXIFS(AdminTable[Admin Date],AdminTable[Med],Q10Q11!$S$4,AdminTable[ID],Q10Q11!J41),"")</f>
        <v/>
      </c>
      <c r="U41" s="40" t="str">
        <f>IF(N41=1,SUMIFS(UseTable[LAB_VALUEs],UseTable[LAB_RESULT_CODE],Q10Q11!$Q$3,UseTable[ID],Q10Q11!J41,UseTable[DRAW_DATE],"&gt;="&amp;Q10Q11!S41,UseTable[DRAW_DATE],"&lt;="&amp;Q10Q11!T41),"")</f>
        <v/>
      </c>
      <c r="V41" s="40" t="str">
        <f>IFERROR(IF(N41=1,AVERAGEIFS(UseTable[LAB_VALUEs],UseTable[LAB_RESULT_CODE],Q10Q11!$Q$3,UseTable[ID],Q10Q11!J41,UseTable[DRAW_DATE],"&gt;="&amp;Q10Q11!S41,UseTable[DRAW_DATE],"&lt;="&amp;Q10Q11!T41),""),"")</f>
        <v/>
      </c>
      <c r="W41" t="str">
        <f>IF(N41=1,SUMIFS(AdminTable[Units],AdminTable[Med],Q10Q11!$W$4,AdminTable[ID],Q10Q11!J41,AdminTable[Admin Date],"&lt;="&amp;Q10Q11!P41,AdminTable[Admin Date],"&gt;="&amp;Q10Q11!O41),"")</f>
        <v/>
      </c>
      <c r="X41" t="str">
        <f>IF(N41=1,SUMIFS(AdminTable[Units],AdminTable[Med],Q10Q11!$X$4,AdminTable[ID],Q10Q11!J41,AdminTable[Admin Date],"&lt;="&amp;Q10Q11!T41,AdminTable[Admin Date],"&gt;="&amp;Q10Q11!S41),"")</f>
        <v/>
      </c>
      <c r="Y41" s="40" t="str">
        <f t="shared" si="6"/>
        <v/>
      </c>
      <c r="Z41" s="40" t="str">
        <f t="shared" si="7"/>
        <v/>
      </c>
    </row>
    <row r="42" spans="1:26" x14ac:dyDescent="0.25">
      <c r="A42" s="9" t="s">
        <v>11</v>
      </c>
      <c r="B42">
        <v>11200</v>
      </c>
      <c r="C42">
        <v>8</v>
      </c>
      <c r="F42">
        <v>2</v>
      </c>
      <c r="G42">
        <v>11210</v>
      </c>
      <c r="J42" t="str">
        <f t="shared" si="1"/>
        <v>20</v>
      </c>
      <c r="K42" s="29" t="str">
        <f t="shared" si="2"/>
        <v>T</v>
      </c>
      <c r="L42" s="29" t="str">
        <f t="shared" si="3"/>
        <v/>
      </c>
      <c r="M42" s="29" t="str">
        <f t="shared" si="4"/>
        <v/>
      </c>
      <c r="N42">
        <f t="shared" si="5"/>
        <v>1</v>
      </c>
      <c r="O42" s="30">
        <f>IF(N42=1,_xlfn.MINIFS(AdminTable[Admin Date],AdminTable[Med],Q10Q11!$O$4,AdminTable[ID],Q10Q11!J42),"")</f>
        <v>41092</v>
      </c>
      <c r="P42" s="30">
        <f>IF(N42=1,_xlfn.MAXIFS(AdminTable[Admin Date],AdminTable[Med],Q10Q11!$O$4,AdminTable[ID],Q10Q11!J42),"")</f>
        <v>41157</v>
      </c>
      <c r="Q42" s="40">
        <f>IF(N42=1,SUMIFS(UseTable[LAB_VALUEs],UseTable[LAB_RESULT_CODE],Q10Q11!$Q$3,UseTable[ID],Q10Q11!J42,UseTable[DRAW_DATE],"&gt;="&amp;Q10Q11!O42,UseTable[DRAW_DATE],"&lt;="&amp;Q10Q11!P42),"")</f>
        <v>47.3</v>
      </c>
      <c r="R42" s="40">
        <f>IFERROR(IF(N42=1,AVERAGEIFS(UseTable[LAB_VALUEs],UseTable[LAB_RESULT_CODE],Q10Q11!$Q$3,UseTable[ID],Q10Q11!J42,UseTable[DRAW_DATE],"&gt;="&amp;Q10Q11!O42,UseTable[DRAW_DATE],"&lt;="&amp;Q10Q11!P42),""),"")</f>
        <v>9.4599999999999991</v>
      </c>
      <c r="S42" s="30">
        <f>IF(N42=1,_xlfn.MINIFS(AdminTable[Admin Date],AdminTable[Med],Q10Q11!$S$4,AdminTable[ID],Q10Q11!J42),"")</f>
        <v>41164</v>
      </c>
      <c r="T42" s="30">
        <f>IF(N42=1,_xlfn.MAXIFS(AdminTable[Admin Date],AdminTable[Med],Q10Q11!$S$4,AdminTable[ID],Q10Q11!J42),"")</f>
        <v>41227</v>
      </c>
      <c r="U42" s="40">
        <f>IF(N42=1,SUMIFS(UseTable[LAB_VALUEs],UseTable[LAB_RESULT_CODE],Q10Q11!$Q$3,UseTable[ID],Q10Q11!J42,UseTable[DRAW_DATE],"&gt;="&amp;Q10Q11!S42,UseTable[DRAW_DATE],"&lt;="&amp;Q10Q11!T42),"")</f>
        <v>45.1</v>
      </c>
      <c r="V42" s="40">
        <f>IFERROR(IF(N42=1,AVERAGEIFS(UseTable[LAB_VALUEs],UseTable[LAB_RESULT_CODE],Q10Q11!$Q$3,UseTable[ID],Q10Q11!J42,UseTable[DRAW_DATE],"&gt;="&amp;Q10Q11!S42,UseTable[DRAW_DATE],"&lt;="&amp;Q10Q11!T42),""),"")</f>
        <v>11.275</v>
      </c>
      <c r="W42">
        <f>IF(N42=1,SUMIFS(AdminTable[Units],AdminTable[Med],Q10Q11!$W$4,AdminTable[ID],Q10Q11!J42,AdminTable[Admin Date],"&lt;="&amp;Q10Q11!P42,AdminTable[Admin Date],"&gt;="&amp;Q10Q11!O42),"")</f>
        <v>128800</v>
      </c>
      <c r="X42">
        <f>IF(N42=1,SUMIFS(AdminTable[Units],AdminTable[Med],Q10Q11!$X$4,AdminTable[ID],Q10Q11!J42,AdminTable[Admin Date],"&lt;="&amp;Q10Q11!T42,AdminTable[Admin Date],"&gt;="&amp;Q10Q11!S42),"")</f>
        <v>10</v>
      </c>
      <c r="Y42" s="40">
        <f t="shared" si="6"/>
        <v>47.3</v>
      </c>
      <c r="Z42" s="40">
        <f t="shared" si="7"/>
        <v>45.1</v>
      </c>
    </row>
    <row r="43" spans="1:26" x14ac:dyDescent="0.25">
      <c r="A43" s="9" t="s">
        <v>34</v>
      </c>
      <c r="B43">
        <v>6600</v>
      </c>
      <c r="C43">
        <v>6</v>
      </c>
      <c r="D43">
        <v>6</v>
      </c>
      <c r="G43">
        <v>6612</v>
      </c>
      <c r="J43" t="str">
        <f t="shared" si="1"/>
        <v>21</v>
      </c>
      <c r="K43" s="29" t="str">
        <f t="shared" si="2"/>
        <v>T</v>
      </c>
      <c r="L43" s="29" t="str">
        <f t="shared" si="3"/>
        <v/>
      </c>
      <c r="M43" s="29" t="str">
        <f t="shared" si="4"/>
        <v/>
      </c>
      <c r="N43">
        <f t="shared" si="5"/>
        <v>1</v>
      </c>
      <c r="O43" s="30">
        <f>IF(N43=1,_xlfn.MINIFS(AdminTable[Admin Date],AdminTable[Med],Q10Q11!$O$4,AdminTable[ID],Q10Q11!J43),"")</f>
        <v>41092</v>
      </c>
      <c r="P43" s="30">
        <f>IF(N43=1,_xlfn.MAXIFS(AdminTable[Admin Date],AdminTable[Med],Q10Q11!$O$4,AdminTable[ID],Q10Q11!J43),"")</f>
        <v>41157</v>
      </c>
      <c r="Q43" s="40">
        <f>IF(N43=1,SUMIFS(UseTable[LAB_VALUEs],UseTable[LAB_RESULT_CODE],Q10Q11!$Q$3,UseTable[ID],Q10Q11!J43,UseTable[DRAW_DATE],"&gt;="&amp;Q10Q11!O43,UseTable[DRAW_DATE],"&lt;="&amp;Q10Q11!P43),"")</f>
        <v>50</v>
      </c>
      <c r="R43" s="40">
        <f>IFERROR(IF(N43=1,AVERAGEIFS(UseTable[LAB_VALUEs],UseTable[LAB_RESULT_CODE],Q10Q11!$Q$3,UseTable[ID],Q10Q11!J43,UseTable[DRAW_DATE],"&gt;="&amp;Q10Q11!O43,UseTable[DRAW_DATE],"&lt;="&amp;Q10Q11!P43),""),"")</f>
        <v>10</v>
      </c>
      <c r="S43" s="30">
        <f>IF(N43=1,_xlfn.MINIFS(AdminTable[Admin Date],AdminTable[Med],Q10Q11!$S$4,AdminTable[ID],Q10Q11!J43),"")</f>
        <v>41164</v>
      </c>
      <c r="T43" s="30">
        <f>IF(N43=1,_xlfn.MAXIFS(AdminTable[Admin Date],AdminTable[Med],Q10Q11!$S$4,AdminTable[ID],Q10Q11!J43),"")</f>
        <v>41192</v>
      </c>
      <c r="U43" s="40">
        <f>IF(N43=1,SUMIFS(UseTable[LAB_VALUEs],UseTable[LAB_RESULT_CODE],Q10Q11!$Q$3,UseTable[ID],Q10Q11!J43,UseTable[DRAW_DATE],"&gt;="&amp;Q10Q11!S43,UseTable[DRAW_DATE],"&lt;="&amp;Q10Q11!T43),"")</f>
        <v>20.8</v>
      </c>
      <c r="V43" s="40">
        <f>IFERROR(IF(N43=1,AVERAGEIFS(UseTable[LAB_VALUEs],UseTable[LAB_RESULT_CODE],Q10Q11!$Q$3,UseTable[ID],Q10Q11!J43,UseTable[DRAW_DATE],"&gt;="&amp;Q10Q11!S43,UseTable[DRAW_DATE],"&lt;="&amp;Q10Q11!T43),""),"")</f>
        <v>10.4</v>
      </c>
      <c r="W43">
        <f>IF(N43=1,SUMIFS(AdminTable[Units],AdminTable[Med],Q10Q11!$W$4,AdminTable[ID],Q10Q11!J43,AdminTable[Admin Date],"&lt;="&amp;Q10Q11!P43,AdminTable[Admin Date],"&gt;="&amp;Q10Q11!O43),"")</f>
        <v>66600</v>
      </c>
      <c r="X43">
        <f>IF(N43=1,SUMIFS(AdminTable[Units],AdminTable[Med],Q10Q11!$X$4,AdminTable[ID],Q10Q11!J43,AdminTable[Admin Date],"&lt;="&amp;Q10Q11!T43,AdminTable[Admin Date],"&gt;="&amp;Q10Q11!S43),"")</f>
        <v>12</v>
      </c>
      <c r="Y43" s="40">
        <f t="shared" si="6"/>
        <v>50</v>
      </c>
      <c r="Z43" s="40">
        <f t="shared" si="7"/>
        <v>20.8</v>
      </c>
    </row>
    <row r="44" spans="1:26" x14ac:dyDescent="0.25">
      <c r="A44" s="9" t="s">
        <v>10</v>
      </c>
      <c r="B44">
        <v>14600</v>
      </c>
      <c r="D44">
        <v>2</v>
      </c>
      <c r="F44">
        <v>4</v>
      </c>
      <c r="G44">
        <v>14606</v>
      </c>
      <c r="J44" t="str">
        <f t="shared" si="1"/>
        <v>22</v>
      </c>
      <c r="K44" s="29" t="str">
        <f t="shared" si="2"/>
        <v/>
      </c>
      <c r="L44" s="29" t="str">
        <f t="shared" si="3"/>
        <v>T</v>
      </c>
      <c r="M44" s="29" t="str">
        <f t="shared" si="4"/>
        <v/>
      </c>
      <c r="N44">
        <f t="shared" si="5"/>
        <v>1</v>
      </c>
      <c r="O44" s="30">
        <f>IF(N44=1,_xlfn.MINIFS(AdminTable[Admin Date],AdminTable[Med],Q10Q11!$O$4,AdminTable[ID],Q10Q11!J44),"")</f>
        <v>41092</v>
      </c>
      <c r="P44" s="30">
        <f>IF(N44=1,_xlfn.MAXIFS(AdminTable[Admin Date],AdminTable[Med],Q10Q11!$O$4,AdminTable[ID],Q10Q11!J44),"")</f>
        <v>41157</v>
      </c>
      <c r="Q44" s="40">
        <f>IF(N44=1,SUMIFS(UseTable[LAB_VALUEs],UseTable[LAB_RESULT_CODE],Q10Q11!$Q$3,UseTable[ID],Q10Q11!J44,UseTable[DRAW_DATE],"&gt;="&amp;Q10Q11!O44,UseTable[DRAW_DATE],"&lt;="&amp;Q10Q11!P44),"")</f>
        <v>67</v>
      </c>
      <c r="R44" s="40">
        <f>IFERROR(IF(N44=1,AVERAGEIFS(UseTable[LAB_VALUEs],UseTable[LAB_RESULT_CODE],Q10Q11!$Q$3,UseTable[ID],Q10Q11!J44,UseTable[DRAW_DATE],"&gt;="&amp;Q10Q11!O44,UseTable[DRAW_DATE],"&lt;="&amp;Q10Q11!P44),""),"")</f>
        <v>11.166666666666666</v>
      </c>
      <c r="S44" s="30">
        <f>IF(N44=1,_xlfn.MINIFS(AdminTable[Admin Date],AdminTable[Med],Q10Q11!$S$4,AdminTable[ID],Q10Q11!J44),"")</f>
        <v>41192</v>
      </c>
      <c r="T44" s="30">
        <f>IF(N44=1,_xlfn.MAXIFS(AdminTable[Admin Date],AdminTable[Med],Q10Q11!$S$4,AdminTable[ID],Q10Q11!J44),"")</f>
        <v>41227</v>
      </c>
      <c r="U44" s="40">
        <f>IF(N44=1,SUMIFS(UseTable[LAB_VALUEs],UseTable[LAB_RESULT_CODE],Q10Q11!$Q$3,UseTable[ID],Q10Q11!J44,UseTable[DRAW_DATE],"&gt;="&amp;Q10Q11!S44,UseTable[DRAW_DATE],"&lt;="&amp;Q10Q11!T44),"")</f>
        <v>19.3</v>
      </c>
      <c r="V44" s="40">
        <f>IFERROR(IF(N44=1,AVERAGEIFS(UseTable[LAB_VALUEs],UseTable[LAB_RESULT_CODE],Q10Q11!$Q$3,UseTable[ID],Q10Q11!J44,UseTable[DRAW_DATE],"&gt;="&amp;Q10Q11!S44,UseTable[DRAW_DATE],"&lt;="&amp;Q10Q11!T44),""),"")</f>
        <v>9.65</v>
      </c>
      <c r="W44">
        <f>IF(N44=1,SUMIFS(AdminTable[Units],AdminTable[Med],Q10Q11!$W$4,AdminTable[ID],Q10Q11!J44,AdminTable[Admin Date],"&lt;="&amp;Q10Q11!P44,AdminTable[Admin Date],"&gt;="&amp;Q10Q11!O44),"")</f>
        <v>146200</v>
      </c>
      <c r="X44">
        <f>IF(N44=1,SUMIFS(AdminTable[Units],AdminTable[Med],Q10Q11!$X$4,AdminTable[ID],Q10Q11!J44,AdminTable[Admin Date],"&lt;="&amp;Q10Q11!T44,AdminTable[Admin Date],"&gt;="&amp;Q10Q11!S44),"")</f>
        <v>6</v>
      </c>
      <c r="Y44" s="40">
        <f t="shared" si="6"/>
        <v>67</v>
      </c>
      <c r="Z44" s="40">
        <f t="shared" si="7"/>
        <v>19.3</v>
      </c>
    </row>
    <row r="45" spans="1:26" x14ac:dyDescent="0.25">
      <c r="A45" s="9" t="s">
        <v>36</v>
      </c>
      <c r="C45">
        <v>3</v>
      </c>
      <c r="D45">
        <v>5</v>
      </c>
      <c r="G45">
        <v>8</v>
      </c>
      <c r="J45" t="str">
        <f t="shared" si="1"/>
        <v>24</v>
      </c>
      <c r="K45" s="29" t="str">
        <f t="shared" si="2"/>
        <v/>
      </c>
      <c r="L45" s="29" t="str">
        <f t="shared" si="3"/>
        <v/>
      </c>
      <c r="M45" s="29" t="str">
        <f t="shared" si="4"/>
        <v/>
      </c>
      <c r="N45">
        <f t="shared" si="5"/>
        <v>0</v>
      </c>
      <c r="O45" s="30" t="str">
        <f>IF(N45=1,_xlfn.MINIFS(AdminTable[Admin Date],AdminTable[Med],Q10Q11!$O$4,AdminTable[ID],Q10Q11!J45),"")</f>
        <v/>
      </c>
      <c r="P45" s="30" t="str">
        <f>IF(N45=1,_xlfn.MAXIFS(AdminTable[Admin Date],AdminTable[Med],Q10Q11!$O$4,AdminTable[ID],Q10Q11!J45),"")</f>
        <v/>
      </c>
      <c r="Q45" s="40" t="str">
        <f>IF(N45=1,SUMIFS(UseTable[LAB_VALUEs],UseTable[LAB_RESULT_CODE],Q10Q11!$Q$3,UseTable[ID],Q10Q11!J45,UseTable[DRAW_DATE],"&gt;="&amp;Q10Q11!O45,UseTable[DRAW_DATE],"&lt;="&amp;Q10Q11!P45),"")</f>
        <v/>
      </c>
      <c r="R45" s="40" t="str">
        <f>IFERROR(IF(N45=1,AVERAGEIFS(UseTable[LAB_VALUEs],UseTable[LAB_RESULT_CODE],Q10Q11!$Q$3,UseTable[ID],Q10Q11!J45,UseTable[DRAW_DATE],"&gt;="&amp;Q10Q11!O45,UseTable[DRAW_DATE],"&lt;="&amp;Q10Q11!P45),""),"")</f>
        <v/>
      </c>
      <c r="S45" s="30" t="str">
        <f>IF(N45=1,_xlfn.MINIFS(AdminTable[Admin Date],AdminTable[Med],Q10Q11!$S$4,AdminTable[ID],Q10Q11!J45),"")</f>
        <v/>
      </c>
      <c r="T45" s="30" t="str">
        <f>IF(N45=1,_xlfn.MAXIFS(AdminTable[Admin Date],AdminTable[Med],Q10Q11!$S$4,AdminTable[ID],Q10Q11!J45),"")</f>
        <v/>
      </c>
      <c r="U45" s="40" t="str">
        <f>IF(N45=1,SUMIFS(UseTable[LAB_VALUEs],UseTable[LAB_RESULT_CODE],Q10Q11!$Q$3,UseTable[ID],Q10Q11!J45,UseTable[DRAW_DATE],"&gt;="&amp;Q10Q11!S45,UseTable[DRAW_DATE],"&lt;="&amp;Q10Q11!T45),"")</f>
        <v/>
      </c>
      <c r="V45" s="40" t="str">
        <f>IFERROR(IF(N45=1,AVERAGEIFS(UseTable[LAB_VALUEs],UseTable[LAB_RESULT_CODE],Q10Q11!$Q$3,UseTable[ID],Q10Q11!J45,UseTable[DRAW_DATE],"&gt;="&amp;Q10Q11!S45,UseTable[DRAW_DATE],"&lt;="&amp;Q10Q11!T45),""),"")</f>
        <v/>
      </c>
      <c r="W45" t="str">
        <f>IF(N45=1,SUMIFS(AdminTable[Units],AdminTable[Med],Q10Q11!$W$4,AdminTable[ID],Q10Q11!J45,AdminTable[Admin Date],"&lt;="&amp;Q10Q11!P45,AdminTable[Admin Date],"&gt;="&amp;Q10Q11!O45),"")</f>
        <v/>
      </c>
      <c r="X45" t="str">
        <f>IF(N45=1,SUMIFS(AdminTable[Units],AdminTable[Med],Q10Q11!$X$4,AdminTable[ID],Q10Q11!J45,AdminTable[Admin Date],"&lt;="&amp;Q10Q11!T45,AdminTable[Admin Date],"&gt;="&amp;Q10Q11!S45),"")</f>
        <v/>
      </c>
      <c r="Y45" s="40" t="str">
        <f t="shared" si="6"/>
        <v/>
      </c>
      <c r="Z45" s="40" t="str">
        <f t="shared" si="7"/>
        <v/>
      </c>
    </row>
    <row r="46" spans="1:26" x14ac:dyDescent="0.25">
      <c r="A46" s="9" t="s">
        <v>7</v>
      </c>
      <c r="B46">
        <v>6000</v>
      </c>
      <c r="C46">
        <v>6</v>
      </c>
      <c r="D46">
        <v>6</v>
      </c>
      <c r="F46">
        <v>6</v>
      </c>
      <c r="G46">
        <v>6018</v>
      </c>
      <c r="J46" t="str">
        <f t="shared" si="1"/>
        <v>25</v>
      </c>
      <c r="K46" s="29" t="str">
        <f t="shared" si="2"/>
        <v>T</v>
      </c>
      <c r="L46" s="29" t="str">
        <f t="shared" si="3"/>
        <v/>
      </c>
      <c r="M46" s="29" t="str">
        <f t="shared" si="4"/>
        <v/>
      </c>
      <c r="N46">
        <f t="shared" si="5"/>
        <v>1</v>
      </c>
      <c r="O46" s="30">
        <f>IF(N46=1,_xlfn.MINIFS(AdminTable[Admin Date],AdminTable[Med],Q10Q11!$O$4,AdminTable[ID],Q10Q11!J46),"")</f>
        <v>41148</v>
      </c>
      <c r="P46" s="30">
        <f>IF(N46=1,_xlfn.MAXIFS(AdminTable[Admin Date],AdminTable[Med],Q10Q11!$O$4,AdminTable[ID],Q10Q11!J46),"")</f>
        <v>41157</v>
      </c>
      <c r="Q46" s="40">
        <f>IF(N46=1,SUMIFS(UseTable[LAB_VALUEs],UseTable[LAB_RESULT_CODE],Q10Q11!$Q$3,UseTable[ID],Q10Q11!J46,UseTable[DRAW_DATE],"&gt;="&amp;Q10Q11!O46,UseTable[DRAW_DATE],"&lt;="&amp;Q10Q11!P46),"")</f>
        <v>10.1</v>
      </c>
      <c r="R46" s="40">
        <f>IFERROR(IF(N46=1,AVERAGEIFS(UseTable[LAB_VALUEs],UseTable[LAB_RESULT_CODE],Q10Q11!$Q$3,UseTable[ID],Q10Q11!J46,UseTable[DRAW_DATE],"&gt;="&amp;Q10Q11!O46,UseTable[DRAW_DATE],"&lt;="&amp;Q10Q11!P46),""),"")</f>
        <v>10.1</v>
      </c>
      <c r="S46" s="30">
        <f>IF(N46=1,_xlfn.MINIFS(AdminTable[Admin Date],AdminTable[Med],Q10Q11!$S$4,AdminTable[ID],Q10Q11!J46),"")</f>
        <v>41164</v>
      </c>
      <c r="T46" s="30">
        <f>IF(N46=1,_xlfn.MAXIFS(AdminTable[Admin Date],AdminTable[Med],Q10Q11!$S$4,AdminTable[ID],Q10Q11!J46),"")</f>
        <v>41227</v>
      </c>
      <c r="U46" s="40">
        <f>IF(N46=1,SUMIFS(UseTable[LAB_VALUEs],UseTable[LAB_RESULT_CODE],Q10Q11!$Q$3,UseTable[ID],Q10Q11!J46,UseTable[DRAW_DATE],"&gt;="&amp;Q10Q11!S46,UseTable[DRAW_DATE],"&lt;="&amp;Q10Q11!T46),"")</f>
        <v>41.5</v>
      </c>
      <c r="V46" s="40">
        <f>IFERROR(IF(N46=1,AVERAGEIFS(UseTable[LAB_VALUEs],UseTable[LAB_RESULT_CODE],Q10Q11!$Q$3,UseTable[ID],Q10Q11!J46,UseTable[DRAW_DATE],"&gt;="&amp;Q10Q11!S46,UseTable[DRAW_DATE],"&lt;="&amp;Q10Q11!T46),""),"")</f>
        <v>10.375</v>
      </c>
      <c r="W46">
        <f>IF(N46=1,SUMIFS(AdminTable[Units],AdminTable[Med],Q10Q11!$W$4,AdminTable[ID],Q10Q11!J46,AdminTable[Admin Date],"&lt;="&amp;Q10Q11!P46,AdminTable[Admin Date],"&gt;="&amp;Q10Q11!O46),"")</f>
        <v>15000</v>
      </c>
      <c r="X46">
        <f>IF(N46=1,SUMIFS(AdminTable[Units],AdminTable[Med],Q10Q11!$X$4,AdminTable[ID],Q10Q11!J46,AdminTable[Admin Date],"&lt;="&amp;Q10Q11!T46,AdminTable[Admin Date],"&gt;="&amp;Q10Q11!S46),"")</f>
        <v>18</v>
      </c>
      <c r="Y46" s="40">
        <f t="shared" si="6"/>
        <v>10.1</v>
      </c>
      <c r="Z46" s="40">
        <f t="shared" si="7"/>
        <v>41.5</v>
      </c>
    </row>
    <row r="47" spans="1:26" x14ac:dyDescent="0.25">
      <c r="A47" s="9" t="s">
        <v>39</v>
      </c>
      <c r="C47">
        <v>6</v>
      </c>
      <c r="F47">
        <v>2</v>
      </c>
      <c r="G47">
        <v>8</v>
      </c>
      <c r="J47" t="str">
        <f t="shared" si="1"/>
        <v>28</v>
      </c>
      <c r="K47" s="29" t="str">
        <f t="shared" si="2"/>
        <v/>
      </c>
      <c r="L47" s="29" t="str">
        <f t="shared" si="3"/>
        <v/>
      </c>
      <c r="M47" s="29" t="str">
        <f t="shared" si="4"/>
        <v/>
      </c>
      <c r="N47">
        <f t="shared" si="5"/>
        <v>0</v>
      </c>
      <c r="O47" s="30" t="str">
        <f>IF(N47=1,_xlfn.MINIFS(AdminTable[Admin Date],AdminTable[Med],Q10Q11!$O$4,AdminTable[ID],Q10Q11!J47),"")</f>
        <v/>
      </c>
      <c r="P47" s="30" t="str">
        <f>IF(N47=1,_xlfn.MAXIFS(AdminTable[Admin Date],AdminTable[Med],Q10Q11!$O$4,AdminTable[ID],Q10Q11!J47),"")</f>
        <v/>
      </c>
      <c r="Q47" s="40" t="str">
        <f>IF(N47=1,SUMIFS(UseTable[LAB_VALUEs],UseTable[LAB_RESULT_CODE],Q10Q11!$Q$3,UseTable[ID],Q10Q11!J47,UseTable[DRAW_DATE],"&gt;="&amp;Q10Q11!O47,UseTable[DRAW_DATE],"&lt;="&amp;Q10Q11!P47),"")</f>
        <v/>
      </c>
      <c r="R47" s="40" t="str">
        <f>IFERROR(IF(N47=1,AVERAGEIFS(UseTable[LAB_VALUEs],UseTable[LAB_RESULT_CODE],Q10Q11!$Q$3,UseTable[ID],Q10Q11!J47,UseTable[DRAW_DATE],"&gt;="&amp;Q10Q11!O47,UseTable[DRAW_DATE],"&lt;="&amp;Q10Q11!P47),""),"")</f>
        <v/>
      </c>
      <c r="S47" s="30" t="str">
        <f>IF(N47=1,_xlfn.MINIFS(AdminTable[Admin Date],AdminTable[Med],Q10Q11!$S$4,AdminTable[ID],Q10Q11!J47),"")</f>
        <v/>
      </c>
      <c r="T47" s="30" t="str">
        <f>IF(N47=1,_xlfn.MAXIFS(AdminTable[Admin Date],AdminTable[Med],Q10Q11!$S$4,AdminTable[ID],Q10Q11!J47),"")</f>
        <v/>
      </c>
      <c r="U47" s="40" t="str">
        <f>IF(N47=1,SUMIFS(UseTable[LAB_VALUEs],UseTable[LAB_RESULT_CODE],Q10Q11!$Q$3,UseTable[ID],Q10Q11!J47,UseTable[DRAW_DATE],"&gt;="&amp;Q10Q11!S47,UseTable[DRAW_DATE],"&lt;="&amp;Q10Q11!T47),"")</f>
        <v/>
      </c>
      <c r="V47" s="40" t="str">
        <f>IFERROR(IF(N47=1,AVERAGEIFS(UseTable[LAB_VALUEs],UseTable[LAB_RESULT_CODE],Q10Q11!$Q$3,UseTable[ID],Q10Q11!J47,UseTable[DRAW_DATE],"&gt;="&amp;Q10Q11!S47,UseTable[DRAW_DATE],"&lt;="&amp;Q10Q11!T47),""),"")</f>
        <v/>
      </c>
      <c r="W47" t="str">
        <f>IF(N47=1,SUMIFS(AdminTable[Units],AdminTable[Med],Q10Q11!$W$4,AdminTable[ID],Q10Q11!J47,AdminTable[Admin Date],"&lt;="&amp;Q10Q11!P47,AdminTable[Admin Date],"&gt;="&amp;Q10Q11!O47),"")</f>
        <v/>
      </c>
      <c r="X47" t="str">
        <f>IF(N47=1,SUMIFS(AdminTable[Units],AdminTable[Med],Q10Q11!$X$4,AdminTable[ID],Q10Q11!J47,AdminTable[Admin Date],"&lt;="&amp;Q10Q11!T47,AdminTable[Admin Date],"&gt;="&amp;Q10Q11!S47),"")</f>
        <v/>
      </c>
      <c r="Y47" s="40" t="str">
        <f t="shared" si="6"/>
        <v/>
      </c>
      <c r="Z47" s="40" t="str">
        <f t="shared" si="7"/>
        <v/>
      </c>
    </row>
    <row r="48" spans="1:26" x14ac:dyDescent="0.25">
      <c r="A48" s="9" t="s">
        <v>37</v>
      </c>
      <c r="B48">
        <v>8800</v>
      </c>
      <c r="C48">
        <v>8</v>
      </c>
      <c r="F48">
        <v>10</v>
      </c>
      <c r="G48">
        <v>8818</v>
      </c>
      <c r="J48" t="str">
        <f t="shared" si="1"/>
        <v>29</v>
      </c>
      <c r="K48" s="29" t="str">
        <f t="shared" si="2"/>
        <v>T</v>
      </c>
      <c r="L48" s="29" t="str">
        <f t="shared" si="3"/>
        <v/>
      </c>
      <c r="M48" s="29" t="str">
        <f t="shared" si="4"/>
        <v/>
      </c>
      <c r="N48">
        <f t="shared" si="5"/>
        <v>1</v>
      </c>
      <c r="O48" s="30">
        <f>IF(N48=1,_xlfn.MINIFS(AdminTable[Admin Date],AdminTable[Med],Q10Q11!$O$4,AdminTable[ID],Q10Q11!J48),"")</f>
        <v>41093</v>
      </c>
      <c r="P48" s="30">
        <f>IF(N48=1,_xlfn.MAXIFS(AdminTable[Admin Date],AdminTable[Med],Q10Q11!$O$4,AdminTable[ID],Q10Q11!J48),"")</f>
        <v>41156</v>
      </c>
      <c r="Q48" s="40">
        <f>IF(N48=1,SUMIFS(UseTable[LAB_VALUEs],UseTable[LAB_RESULT_CODE],Q10Q11!$Q$3,UseTable[ID],Q10Q11!J48,UseTable[DRAW_DATE],"&gt;="&amp;Q10Q11!O48,UseTable[DRAW_DATE],"&lt;="&amp;Q10Q11!P48),"")</f>
        <v>76.900000000000006</v>
      </c>
      <c r="R48" s="40">
        <f>IFERROR(IF(N48=1,AVERAGEIFS(UseTable[LAB_VALUEs],UseTable[LAB_RESULT_CODE],Q10Q11!$Q$3,UseTable[ID],Q10Q11!J48,UseTable[DRAW_DATE],"&gt;="&amp;Q10Q11!O48,UseTable[DRAW_DATE],"&lt;="&amp;Q10Q11!P48),""),"")</f>
        <v>10.985714285714286</v>
      </c>
      <c r="S48" s="30">
        <f>IF(N48=1,_xlfn.MINIFS(AdminTable[Admin Date],AdminTable[Med],Q10Q11!$S$4,AdminTable[ID],Q10Q11!J48),"")</f>
        <v>41165</v>
      </c>
      <c r="T48" s="30">
        <f>IF(N48=1,_xlfn.MAXIFS(AdminTable[Admin Date],AdminTable[Med],Q10Q11!$S$4,AdminTable[ID],Q10Q11!J48),"")</f>
        <v>41230</v>
      </c>
      <c r="U48" s="40">
        <f>IF(N48=1,SUMIFS(UseTable[LAB_VALUEs],UseTable[LAB_RESULT_CODE],Q10Q11!$Q$3,UseTable[ID],Q10Q11!J48,UseTable[DRAW_DATE],"&gt;="&amp;Q10Q11!S48,UseTable[DRAW_DATE],"&lt;="&amp;Q10Q11!T48),"")</f>
        <v>53.099999999999994</v>
      </c>
      <c r="V48" s="40">
        <f>IFERROR(IF(N48=1,AVERAGEIFS(UseTable[LAB_VALUEs],UseTable[LAB_RESULT_CODE],Q10Q11!$Q$3,UseTable[ID],Q10Q11!J48,UseTable[DRAW_DATE],"&gt;="&amp;Q10Q11!S48,UseTable[DRAW_DATE],"&lt;="&amp;Q10Q11!T48),""),"")</f>
        <v>10.62</v>
      </c>
      <c r="W48">
        <f>IF(N48=1,SUMIFS(AdminTable[Units],AdminTable[Med],Q10Q11!$W$4,AdminTable[ID],Q10Q11!J48,AdminTable[Admin Date],"&lt;="&amp;Q10Q11!P48,AdminTable[Admin Date],"&gt;="&amp;Q10Q11!O48),"")</f>
        <v>58000</v>
      </c>
      <c r="X48">
        <f>IF(N48=1,SUMIFS(AdminTable[Units],AdminTable[Med],Q10Q11!$X$4,AdminTable[ID],Q10Q11!J48,AdminTable[Admin Date],"&lt;="&amp;Q10Q11!T48,AdminTable[Admin Date],"&gt;="&amp;Q10Q11!S48),"")</f>
        <v>18</v>
      </c>
      <c r="Y48" s="40">
        <f t="shared" si="6"/>
        <v>76.900000000000006</v>
      </c>
      <c r="Z48" s="40">
        <f t="shared" si="7"/>
        <v>53.099999999999994</v>
      </c>
    </row>
    <row r="49" spans="1:26" x14ac:dyDescent="0.25">
      <c r="A49" s="9" t="s">
        <v>15</v>
      </c>
      <c r="B49">
        <v>2400</v>
      </c>
      <c r="C49">
        <v>2</v>
      </c>
      <c r="D49">
        <v>3</v>
      </c>
      <c r="G49">
        <v>2405</v>
      </c>
      <c r="J49" t="str">
        <f t="shared" si="1"/>
        <v>30</v>
      </c>
      <c r="K49" s="29" t="str">
        <f t="shared" si="2"/>
        <v>T</v>
      </c>
      <c r="L49" s="29" t="str">
        <f t="shared" si="3"/>
        <v/>
      </c>
      <c r="M49" s="29" t="str">
        <f t="shared" si="4"/>
        <v/>
      </c>
      <c r="N49">
        <f t="shared" si="5"/>
        <v>1</v>
      </c>
      <c r="O49" s="30">
        <f>IF(N49=1,_xlfn.MINIFS(AdminTable[Admin Date],AdminTable[Med],Q10Q11!$O$4,AdminTable[ID],Q10Q11!J49),"")</f>
        <v>41092</v>
      </c>
      <c r="P49" s="30">
        <f>IF(N49=1,_xlfn.MAXIFS(AdminTable[Admin Date],AdminTable[Med],Q10Q11!$O$4,AdminTable[ID],Q10Q11!J49),"")</f>
        <v>41158</v>
      </c>
      <c r="Q49" s="40">
        <f>IF(N49=1,SUMIFS(UseTable[LAB_VALUEs],UseTable[LAB_RESULT_CODE],Q10Q11!$Q$3,UseTable[ID],Q10Q11!J49,UseTable[DRAW_DATE],"&gt;="&amp;Q10Q11!O49,UseTable[DRAW_DATE],"&lt;="&amp;Q10Q11!P49),"")</f>
        <v>65.5</v>
      </c>
      <c r="R49" s="40">
        <f>IFERROR(IF(N49=1,AVERAGEIFS(UseTable[LAB_VALUEs],UseTable[LAB_RESULT_CODE],Q10Q11!$Q$3,UseTable[ID],Q10Q11!J49,UseTable[DRAW_DATE],"&gt;="&amp;Q10Q11!O49,UseTable[DRAW_DATE],"&lt;="&amp;Q10Q11!P49),""),"")</f>
        <v>10.916666666666666</v>
      </c>
      <c r="S49" s="30">
        <f>IF(N49=1,_xlfn.MINIFS(AdminTable[Admin Date],AdminTable[Med],Q10Q11!$S$4,AdminTable[ID],Q10Q11!J49),"")</f>
        <v>41165</v>
      </c>
      <c r="T49" s="30">
        <f>IF(N49=1,_xlfn.MAXIFS(AdminTable[Admin Date],AdminTable[Med],Q10Q11!$S$4,AdminTable[ID],Q10Q11!J49),"")</f>
        <v>41200</v>
      </c>
      <c r="U49" s="40">
        <f>IF(N49=1,SUMIFS(UseTable[LAB_VALUEs],UseTable[LAB_RESULT_CODE],Q10Q11!$Q$3,UseTable[ID],Q10Q11!J49,UseTable[DRAW_DATE],"&gt;="&amp;Q10Q11!S49,UseTable[DRAW_DATE],"&lt;="&amp;Q10Q11!T49),"")</f>
        <v>31.799999999999997</v>
      </c>
      <c r="V49" s="40">
        <f>IFERROR(IF(N49=1,AVERAGEIFS(UseTable[LAB_VALUEs],UseTable[LAB_RESULT_CODE],Q10Q11!$Q$3,UseTable[ID],Q10Q11!J49,UseTable[DRAW_DATE],"&gt;="&amp;Q10Q11!S49,UseTable[DRAW_DATE],"&lt;="&amp;Q10Q11!T49),""),"")</f>
        <v>10.6</v>
      </c>
      <c r="W49">
        <f>IF(N49=1,SUMIFS(AdminTable[Units],AdminTable[Med],Q10Q11!$W$4,AdminTable[ID],Q10Q11!J49,AdminTable[Admin Date],"&lt;="&amp;Q10Q11!P49,AdminTable[Admin Date],"&gt;="&amp;Q10Q11!O49),"")</f>
        <v>19000</v>
      </c>
      <c r="X49">
        <f>IF(N49=1,SUMIFS(AdminTable[Units],AdminTable[Med],Q10Q11!$X$4,AdminTable[ID],Q10Q11!J49,AdminTable[Admin Date],"&lt;="&amp;Q10Q11!T49,AdminTable[Admin Date],"&gt;="&amp;Q10Q11!S49),"")</f>
        <v>5</v>
      </c>
      <c r="Y49" s="40">
        <f t="shared" si="6"/>
        <v>65.5</v>
      </c>
      <c r="Z49" s="40">
        <f t="shared" si="7"/>
        <v>31.799999999999997</v>
      </c>
    </row>
    <row r="50" spans="1:26" x14ac:dyDescent="0.25">
      <c r="A50" s="9" t="s">
        <v>24</v>
      </c>
      <c r="C50">
        <v>13</v>
      </c>
      <c r="D50">
        <v>13</v>
      </c>
      <c r="F50">
        <v>13</v>
      </c>
      <c r="G50">
        <v>39</v>
      </c>
      <c r="J50" t="str">
        <f t="shared" si="1"/>
        <v>31</v>
      </c>
      <c r="K50" s="29" t="str">
        <f t="shared" si="2"/>
        <v/>
      </c>
      <c r="L50" s="29" t="str">
        <f t="shared" si="3"/>
        <v/>
      </c>
      <c r="M50" s="29" t="str">
        <f t="shared" si="4"/>
        <v/>
      </c>
      <c r="N50">
        <f t="shared" si="5"/>
        <v>0</v>
      </c>
      <c r="O50" s="30" t="str">
        <f>IF(N50=1,_xlfn.MINIFS(AdminTable[Admin Date],AdminTable[Med],Q10Q11!$O$4,AdminTable[ID],Q10Q11!J50),"")</f>
        <v/>
      </c>
      <c r="P50" s="30" t="str">
        <f>IF(N50=1,_xlfn.MAXIFS(AdminTable[Admin Date],AdminTable[Med],Q10Q11!$O$4,AdminTable[ID],Q10Q11!J50),"")</f>
        <v/>
      </c>
      <c r="Q50" s="40" t="str">
        <f>IF(N50=1,SUMIFS(UseTable[LAB_VALUEs],UseTable[LAB_RESULT_CODE],Q10Q11!$Q$3,UseTable[ID],Q10Q11!J50,UseTable[DRAW_DATE],"&gt;="&amp;Q10Q11!O50,UseTable[DRAW_DATE],"&lt;="&amp;Q10Q11!P50),"")</f>
        <v/>
      </c>
      <c r="R50" s="40" t="str">
        <f>IFERROR(IF(N50=1,AVERAGEIFS(UseTable[LAB_VALUEs],UseTable[LAB_RESULT_CODE],Q10Q11!$Q$3,UseTable[ID],Q10Q11!J50,UseTable[DRAW_DATE],"&gt;="&amp;Q10Q11!O50,UseTable[DRAW_DATE],"&lt;="&amp;Q10Q11!P50),""),"")</f>
        <v/>
      </c>
      <c r="S50" s="30" t="str">
        <f>IF(N50=1,_xlfn.MINIFS(AdminTable[Admin Date],AdminTable[Med],Q10Q11!$S$4,AdminTable[ID],Q10Q11!J50),"")</f>
        <v/>
      </c>
      <c r="T50" s="30" t="str">
        <f>IF(N50=1,_xlfn.MAXIFS(AdminTable[Admin Date],AdminTable[Med],Q10Q11!$S$4,AdminTable[ID],Q10Q11!J50),"")</f>
        <v/>
      </c>
      <c r="U50" s="40" t="str">
        <f>IF(N50=1,SUMIFS(UseTable[LAB_VALUEs],UseTable[LAB_RESULT_CODE],Q10Q11!$Q$3,UseTable[ID],Q10Q11!J50,UseTable[DRAW_DATE],"&gt;="&amp;Q10Q11!S50,UseTable[DRAW_DATE],"&lt;="&amp;Q10Q11!T50),"")</f>
        <v/>
      </c>
      <c r="V50" s="40" t="str">
        <f>IFERROR(IF(N50=1,AVERAGEIFS(UseTable[LAB_VALUEs],UseTable[LAB_RESULT_CODE],Q10Q11!$Q$3,UseTable[ID],Q10Q11!J50,UseTable[DRAW_DATE],"&gt;="&amp;Q10Q11!S50,UseTable[DRAW_DATE],"&lt;="&amp;Q10Q11!T50),""),"")</f>
        <v/>
      </c>
      <c r="W50" t="str">
        <f>IF(N50=1,SUMIFS(AdminTable[Units],AdminTable[Med],Q10Q11!$W$4,AdminTable[ID],Q10Q11!J50,AdminTable[Admin Date],"&lt;="&amp;Q10Q11!P50,AdminTable[Admin Date],"&gt;="&amp;Q10Q11!O50),"")</f>
        <v/>
      </c>
      <c r="X50" t="str">
        <f>IF(N50=1,SUMIFS(AdminTable[Units],AdminTable[Med],Q10Q11!$X$4,AdminTable[ID],Q10Q11!J50,AdminTable[Admin Date],"&lt;="&amp;Q10Q11!T50,AdminTable[Admin Date],"&gt;="&amp;Q10Q11!S50),"")</f>
        <v/>
      </c>
      <c r="Y50" s="40" t="str">
        <f t="shared" si="6"/>
        <v/>
      </c>
      <c r="Z50" s="40" t="str">
        <f t="shared" si="7"/>
        <v/>
      </c>
    </row>
    <row r="51" spans="1:26" x14ac:dyDescent="0.25">
      <c r="A51" s="9" t="s">
        <v>17</v>
      </c>
      <c r="B51">
        <v>6000</v>
      </c>
      <c r="D51">
        <v>5</v>
      </c>
      <c r="F51">
        <v>5</v>
      </c>
      <c r="G51">
        <v>6010</v>
      </c>
      <c r="J51" t="str">
        <f t="shared" si="1"/>
        <v>33</v>
      </c>
      <c r="K51" s="29" t="str">
        <f t="shared" si="2"/>
        <v/>
      </c>
      <c r="L51" s="29" t="str">
        <f t="shared" si="3"/>
        <v>T</v>
      </c>
      <c r="M51" s="29" t="str">
        <f t="shared" si="4"/>
        <v/>
      </c>
      <c r="N51">
        <f t="shared" si="5"/>
        <v>1</v>
      </c>
      <c r="O51" s="30">
        <f>IF(N51=1,_xlfn.MINIFS(AdminTable[Admin Date],AdminTable[Med],Q10Q11!$O$4,AdminTable[ID],Q10Q11!J51),"")</f>
        <v>41093</v>
      </c>
      <c r="P51" s="30">
        <f>IF(N51=1,_xlfn.MAXIFS(AdminTable[Admin Date],AdminTable[Med],Q10Q11!$O$4,AdminTable[ID],Q10Q11!J51),"")</f>
        <v>41156</v>
      </c>
      <c r="Q51" s="40">
        <f>IF(N51=1,SUMIFS(UseTable[LAB_VALUEs],UseTable[LAB_RESULT_CODE],Q10Q11!$Q$3,UseTable[ID],Q10Q11!J51,UseTable[DRAW_DATE],"&gt;="&amp;Q10Q11!O51,UseTable[DRAW_DATE],"&lt;="&amp;Q10Q11!P51),"")</f>
        <v>70.599999999999994</v>
      </c>
      <c r="R51" s="40">
        <f>IFERROR(IF(N51=1,AVERAGEIFS(UseTable[LAB_VALUEs],UseTable[LAB_RESULT_CODE],Q10Q11!$Q$3,UseTable[ID],Q10Q11!J51,UseTable[DRAW_DATE],"&gt;="&amp;Q10Q11!O51,UseTable[DRAW_DATE],"&lt;="&amp;Q10Q11!P51),""),"")</f>
        <v>11.766666666666666</v>
      </c>
      <c r="S51" s="30">
        <f>IF(N51=1,_xlfn.MINIFS(AdminTable[Admin Date],AdminTable[Med],Q10Q11!$S$4,AdminTable[ID],Q10Q11!J51),"")</f>
        <v>41205</v>
      </c>
      <c r="T51" s="30">
        <f>IF(N51=1,_xlfn.MAXIFS(AdminTable[Admin Date],AdminTable[Med],Q10Q11!$S$4,AdminTable[ID],Q10Q11!J51),"")</f>
        <v>41229</v>
      </c>
      <c r="U51" s="40">
        <f>IF(N51=1,SUMIFS(UseTable[LAB_VALUEs],UseTable[LAB_RESULT_CODE],Q10Q11!$Q$3,UseTable[ID],Q10Q11!J51,UseTable[DRAW_DATE],"&gt;="&amp;Q10Q11!S51,UseTable[DRAW_DATE],"&lt;="&amp;Q10Q11!T51),"")</f>
        <v>38.200000000000003</v>
      </c>
      <c r="V51" s="40">
        <f>IFERROR(IF(N51=1,AVERAGEIFS(UseTable[LAB_VALUEs],UseTable[LAB_RESULT_CODE],Q10Q11!$Q$3,UseTable[ID],Q10Q11!J51,UseTable[DRAW_DATE],"&gt;="&amp;Q10Q11!S51,UseTable[DRAW_DATE],"&lt;="&amp;Q10Q11!T51),""),"")</f>
        <v>9.5500000000000007</v>
      </c>
      <c r="W51">
        <f>IF(N51=1,SUMIFS(AdminTable[Units],AdminTable[Med],Q10Q11!$W$4,AdminTable[ID],Q10Q11!J51,AdminTable[Admin Date],"&lt;="&amp;Q10Q11!P51,AdminTable[Admin Date],"&gt;="&amp;Q10Q11!O51),"")</f>
        <v>90000</v>
      </c>
      <c r="X51">
        <f>IF(N51=1,SUMIFS(AdminTable[Units],AdminTable[Med],Q10Q11!$X$4,AdminTable[ID],Q10Q11!J51,AdminTable[Admin Date],"&lt;="&amp;Q10Q11!T51,AdminTable[Admin Date],"&gt;="&amp;Q10Q11!S51),"")</f>
        <v>10</v>
      </c>
      <c r="Y51" s="40">
        <f t="shared" si="6"/>
        <v>70.599999999999994</v>
      </c>
      <c r="Z51" s="40">
        <f t="shared" si="7"/>
        <v>38.200000000000003</v>
      </c>
    </row>
    <row r="52" spans="1:26" x14ac:dyDescent="0.25">
      <c r="A52" s="9" t="s">
        <v>16</v>
      </c>
      <c r="D52">
        <v>3</v>
      </c>
      <c r="F52">
        <v>3</v>
      </c>
      <c r="G52">
        <v>6</v>
      </c>
      <c r="J52" t="str">
        <f t="shared" si="1"/>
        <v>34</v>
      </c>
      <c r="K52" s="29" t="str">
        <f t="shared" si="2"/>
        <v/>
      </c>
      <c r="L52" s="29" t="str">
        <f t="shared" si="3"/>
        <v/>
      </c>
      <c r="M52" s="29" t="str">
        <f t="shared" si="4"/>
        <v/>
      </c>
      <c r="N52">
        <f t="shared" si="5"/>
        <v>0</v>
      </c>
      <c r="O52" s="30" t="str">
        <f>IF(N52=1,_xlfn.MINIFS(AdminTable[Admin Date],AdminTable[Med],Q10Q11!$O$4,AdminTable[ID],Q10Q11!J52),"")</f>
        <v/>
      </c>
      <c r="P52" s="30" t="str">
        <f>IF(N52=1,_xlfn.MAXIFS(AdminTable[Admin Date],AdminTable[Med],Q10Q11!$O$4,AdminTable[ID],Q10Q11!J52),"")</f>
        <v/>
      </c>
      <c r="Q52" s="40" t="str">
        <f>IF(N52=1,SUMIFS(UseTable[LAB_VALUEs],UseTable[LAB_RESULT_CODE],Q10Q11!$Q$3,UseTable[ID],Q10Q11!J52,UseTable[DRAW_DATE],"&gt;="&amp;Q10Q11!O52,UseTable[DRAW_DATE],"&lt;="&amp;Q10Q11!P52),"")</f>
        <v/>
      </c>
      <c r="R52" s="40" t="str">
        <f>IFERROR(IF(N52=1,AVERAGEIFS(UseTable[LAB_VALUEs],UseTable[LAB_RESULT_CODE],Q10Q11!$Q$3,UseTable[ID],Q10Q11!J52,UseTable[DRAW_DATE],"&gt;="&amp;Q10Q11!O52,UseTable[DRAW_DATE],"&lt;="&amp;Q10Q11!P52),""),"")</f>
        <v/>
      </c>
      <c r="S52" s="30" t="str">
        <f>IF(N52=1,_xlfn.MINIFS(AdminTable[Admin Date],AdminTable[Med],Q10Q11!$S$4,AdminTable[ID],Q10Q11!J52),"")</f>
        <v/>
      </c>
      <c r="T52" s="30" t="str">
        <f>IF(N52=1,_xlfn.MAXIFS(AdminTable[Admin Date],AdminTable[Med],Q10Q11!$S$4,AdminTable[ID],Q10Q11!J52),"")</f>
        <v/>
      </c>
      <c r="U52" s="40" t="str">
        <f>IF(N52=1,SUMIFS(UseTable[LAB_VALUEs],UseTable[LAB_RESULT_CODE],Q10Q11!$Q$3,UseTable[ID],Q10Q11!J52,UseTable[DRAW_DATE],"&gt;="&amp;Q10Q11!S52,UseTable[DRAW_DATE],"&lt;="&amp;Q10Q11!T52),"")</f>
        <v/>
      </c>
      <c r="V52" s="40" t="str">
        <f>IFERROR(IF(N52=1,AVERAGEIFS(UseTable[LAB_VALUEs],UseTable[LAB_RESULT_CODE],Q10Q11!$Q$3,UseTable[ID],Q10Q11!J52,UseTable[DRAW_DATE],"&gt;="&amp;Q10Q11!S52,UseTable[DRAW_DATE],"&lt;="&amp;Q10Q11!T52),""),"")</f>
        <v/>
      </c>
      <c r="W52" t="str">
        <f>IF(N52=1,SUMIFS(AdminTable[Units],AdminTable[Med],Q10Q11!$W$4,AdminTable[ID],Q10Q11!J52,AdminTable[Admin Date],"&lt;="&amp;Q10Q11!P52,AdminTable[Admin Date],"&gt;="&amp;Q10Q11!O52),"")</f>
        <v/>
      </c>
      <c r="X52" t="str">
        <f>IF(N52=1,SUMIFS(AdminTable[Units],AdminTable[Med],Q10Q11!$X$4,AdminTable[ID],Q10Q11!J52,AdminTable[Admin Date],"&lt;="&amp;Q10Q11!T52,AdminTable[Admin Date],"&gt;="&amp;Q10Q11!S52),"")</f>
        <v/>
      </c>
      <c r="Y52" s="40" t="str">
        <f t="shared" si="6"/>
        <v/>
      </c>
      <c r="Z52" s="40" t="str">
        <f t="shared" si="7"/>
        <v/>
      </c>
    </row>
    <row r="53" spans="1:26" x14ac:dyDescent="0.25">
      <c r="A53" s="9" t="s">
        <v>44</v>
      </c>
      <c r="D53">
        <v>3</v>
      </c>
      <c r="F53">
        <v>5</v>
      </c>
      <c r="G53">
        <v>8</v>
      </c>
      <c r="J53" t="str">
        <f t="shared" si="1"/>
        <v>35</v>
      </c>
      <c r="K53" s="29" t="str">
        <f t="shared" si="2"/>
        <v/>
      </c>
      <c r="L53" s="29" t="str">
        <f t="shared" si="3"/>
        <v/>
      </c>
      <c r="M53" s="29" t="str">
        <f t="shared" si="4"/>
        <v/>
      </c>
      <c r="N53">
        <f t="shared" si="5"/>
        <v>0</v>
      </c>
      <c r="O53" s="30" t="str">
        <f>IF(N53=1,_xlfn.MINIFS(AdminTable[Admin Date],AdminTable[Med],Q10Q11!$O$4,AdminTable[ID],Q10Q11!J53),"")</f>
        <v/>
      </c>
      <c r="P53" s="30" t="str">
        <f>IF(N53=1,_xlfn.MAXIFS(AdminTable[Admin Date],AdminTable[Med],Q10Q11!$O$4,AdminTable[ID],Q10Q11!J53),"")</f>
        <v/>
      </c>
      <c r="Q53" s="40" t="str">
        <f>IF(N53=1,SUMIFS(UseTable[LAB_VALUEs],UseTable[LAB_RESULT_CODE],Q10Q11!$Q$3,UseTable[ID],Q10Q11!J53,UseTable[DRAW_DATE],"&gt;="&amp;Q10Q11!O53,UseTable[DRAW_DATE],"&lt;="&amp;Q10Q11!P53),"")</f>
        <v/>
      </c>
      <c r="R53" s="40" t="str">
        <f>IFERROR(IF(N53=1,AVERAGEIFS(UseTable[LAB_VALUEs],UseTable[LAB_RESULT_CODE],Q10Q11!$Q$3,UseTable[ID],Q10Q11!J53,UseTable[DRAW_DATE],"&gt;="&amp;Q10Q11!O53,UseTable[DRAW_DATE],"&lt;="&amp;Q10Q11!P53),""),"")</f>
        <v/>
      </c>
      <c r="S53" s="30" t="str">
        <f>IF(N53=1,_xlfn.MINIFS(AdminTable[Admin Date],AdminTable[Med],Q10Q11!$S$4,AdminTable[ID],Q10Q11!J53),"")</f>
        <v/>
      </c>
      <c r="T53" s="30" t="str">
        <f>IF(N53=1,_xlfn.MAXIFS(AdminTable[Admin Date],AdminTable[Med],Q10Q11!$S$4,AdminTable[ID],Q10Q11!J53),"")</f>
        <v/>
      </c>
      <c r="U53" s="40" t="str">
        <f>IF(N53=1,SUMIFS(UseTable[LAB_VALUEs],UseTable[LAB_RESULT_CODE],Q10Q11!$Q$3,UseTable[ID],Q10Q11!J53,UseTable[DRAW_DATE],"&gt;="&amp;Q10Q11!S53,UseTable[DRAW_DATE],"&lt;="&amp;Q10Q11!T53),"")</f>
        <v/>
      </c>
      <c r="V53" s="40" t="str">
        <f>IFERROR(IF(N53=1,AVERAGEIFS(UseTable[LAB_VALUEs],UseTable[LAB_RESULT_CODE],Q10Q11!$Q$3,UseTable[ID],Q10Q11!J53,UseTable[DRAW_DATE],"&gt;="&amp;Q10Q11!S53,UseTable[DRAW_DATE],"&lt;="&amp;Q10Q11!T53),""),"")</f>
        <v/>
      </c>
      <c r="W53" t="str">
        <f>IF(N53=1,SUMIFS(AdminTable[Units],AdminTable[Med],Q10Q11!$W$4,AdminTable[ID],Q10Q11!J53,AdminTable[Admin Date],"&lt;="&amp;Q10Q11!P53,AdminTable[Admin Date],"&gt;="&amp;Q10Q11!O53),"")</f>
        <v/>
      </c>
      <c r="X53" t="str">
        <f>IF(N53=1,SUMIFS(AdminTable[Units],AdminTable[Med],Q10Q11!$X$4,AdminTable[ID],Q10Q11!J53,AdminTable[Admin Date],"&lt;="&amp;Q10Q11!T53,AdminTable[Admin Date],"&gt;="&amp;Q10Q11!S53),"")</f>
        <v/>
      </c>
      <c r="Y53" s="40" t="str">
        <f t="shared" si="6"/>
        <v/>
      </c>
      <c r="Z53" s="40" t="str">
        <f t="shared" si="7"/>
        <v/>
      </c>
    </row>
    <row r="54" spans="1:26" x14ac:dyDescent="0.25">
      <c r="A54" s="9" t="s">
        <v>40</v>
      </c>
      <c r="C54">
        <v>6</v>
      </c>
      <c r="D54">
        <v>5</v>
      </c>
      <c r="F54">
        <v>4</v>
      </c>
      <c r="G54">
        <v>15</v>
      </c>
      <c r="J54" t="str">
        <f t="shared" si="1"/>
        <v>36</v>
      </c>
      <c r="K54" s="29" t="str">
        <f t="shared" si="2"/>
        <v/>
      </c>
      <c r="L54" s="29" t="str">
        <f t="shared" si="3"/>
        <v/>
      </c>
      <c r="M54" s="29" t="str">
        <f t="shared" si="4"/>
        <v/>
      </c>
      <c r="N54">
        <f t="shared" si="5"/>
        <v>0</v>
      </c>
      <c r="O54" s="30" t="str">
        <f>IF(N54=1,_xlfn.MINIFS(AdminTable[Admin Date],AdminTable[Med],Q10Q11!$O$4,AdminTable[ID],Q10Q11!J54),"")</f>
        <v/>
      </c>
      <c r="P54" s="30" t="str">
        <f>IF(N54=1,_xlfn.MAXIFS(AdminTable[Admin Date],AdminTable[Med],Q10Q11!$O$4,AdminTable[ID],Q10Q11!J54),"")</f>
        <v/>
      </c>
      <c r="Q54" s="40" t="str">
        <f>IF(N54=1,SUMIFS(UseTable[LAB_VALUEs],UseTable[LAB_RESULT_CODE],Q10Q11!$Q$3,UseTable[ID],Q10Q11!J54,UseTable[DRAW_DATE],"&gt;="&amp;Q10Q11!O54,UseTable[DRAW_DATE],"&lt;="&amp;Q10Q11!P54),"")</f>
        <v/>
      </c>
      <c r="R54" s="40" t="str">
        <f>IFERROR(IF(N54=1,AVERAGEIFS(UseTable[LAB_VALUEs],UseTable[LAB_RESULT_CODE],Q10Q11!$Q$3,UseTable[ID],Q10Q11!J54,UseTable[DRAW_DATE],"&gt;="&amp;Q10Q11!O54,UseTable[DRAW_DATE],"&lt;="&amp;Q10Q11!P54),""),"")</f>
        <v/>
      </c>
      <c r="S54" s="30" t="str">
        <f>IF(N54=1,_xlfn.MINIFS(AdminTable[Admin Date],AdminTable[Med],Q10Q11!$S$4,AdminTable[ID],Q10Q11!J54),"")</f>
        <v/>
      </c>
      <c r="T54" s="30" t="str">
        <f>IF(N54=1,_xlfn.MAXIFS(AdminTable[Admin Date],AdminTable[Med],Q10Q11!$S$4,AdminTable[ID],Q10Q11!J54),"")</f>
        <v/>
      </c>
      <c r="U54" s="40" t="str">
        <f>IF(N54=1,SUMIFS(UseTable[LAB_VALUEs],UseTable[LAB_RESULT_CODE],Q10Q11!$Q$3,UseTable[ID],Q10Q11!J54,UseTable[DRAW_DATE],"&gt;="&amp;Q10Q11!S54,UseTable[DRAW_DATE],"&lt;="&amp;Q10Q11!T54),"")</f>
        <v/>
      </c>
      <c r="V54" s="40" t="str">
        <f>IFERROR(IF(N54=1,AVERAGEIFS(UseTable[LAB_VALUEs],UseTable[LAB_RESULT_CODE],Q10Q11!$Q$3,UseTable[ID],Q10Q11!J54,UseTable[DRAW_DATE],"&gt;="&amp;Q10Q11!S54,UseTable[DRAW_DATE],"&lt;="&amp;Q10Q11!T54),""),"")</f>
        <v/>
      </c>
      <c r="W54" t="str">
        <f>IF(N54=1,SUMIFS(AdminTable[Units],AdminTable[Med],Q10Q11!$W$4,AdminTable[ID],Q10Q11!J54,AdminTable[Admin Date],"&lt;="&amp;Q10Q11!P54,AdminTable[Admin Date],"&gt;="&amp;Q10Q11!O54),"")</f>
        <v/>
      </c>
      <c r="X54" t="str">
        <f>IF(N54=1,SUMIFS(AdminTable[Units],AdminTable[Med],Q10Q11!$X$4,AdminTable[ID],Q10Q11!J54,AdminTable[Admin Date],"&lt;="&amp;Q10Q11!T54,AdminTable[Admin Date],"&gt;="&amp;Q10Q11!S54),"")</f>
        <v/>
      </c>
      <c r="Y54" s="40" t="str">
        <f t="shared" si="6"/>
        <v/>
      </c>
      <c r="Z54" s="40" t="str">
        <f t="shared" si="7"/>
        <v/>
      </c>
    </row>
    <row r="55" spans="1:26" x14ac:dyDescent="0.25">
      <c r="A55" s="9" t="s">
        <v>18</v>
      </c>
      <c r="D55">
        <v>1</v>
      </c>
      <c r="F55">
        <v>1</v>
      </c>
      <c r="G55">
        <v>2</v>
      </c>
      <c r="J55" t="str">
        <f t="shared" si="1"/>
        <v>37</v>
      </c>
      <c r="K55" s="29" t="str">
        <f t="shared" si="2"/>
        <v/>
      </c>
      <c r="L55" s="29" t="str">
        <f t="shared" si="3"/>
        <v/>
      </c>
      <c r="M55" s="29" t="str">
        <f t="shared" si="4"/>
        <v/>
      </c>
      <c r="N55">
        <f t="shared" si="5"/>
        <v>0</v>
      </c>
      <c r="O55" s="30" t="str">
        <f>IF(N55=1,_xlfn.MINIFS(AdminTable[Admin Date],AdminTable[Med],Q10Q11!$O$4,AdminTable[ID],Q10Q11!J55),"")</f>
        <v/>
      </c>
      <c r="P55" s="30" t="str">
        <f>IF(N55=1,_xlfn.MAXIFS(AdminTable[Admin Date],AdminTable[Med],Q10Q11!$O$4,AdminTable[ID],Q10Q11!J55),"")</f>
        <v/>
      </c>
      <c r="Q55" s="40" t="str">
        <f>IF(N55=1,SUMIFS(UseTable[LAB_VALUEs],UseTable[LAB_RESULT_CODE],Q10Q11!$Q$3,UseTable[ID],Q10Q11!J55,UseTable[DRAW_DATE],"&gt;="&amp;Q10Q11!O55,UseTable[DRAW_DATE],"&lt;="&amp;Q10Q11!P55),"")</f>
        <v/>
      </c>
      <c r="R55" s="40" t="str">
        <f>IFERROR(IF(N55=1,AVERAGEIFS(UseTable[LAB_VALUEs],UseTable[LAB_RESULT_CODE],Q10Q11!$Q$3,UseTable[ID],Q10Q11!J55,UseTable[DRAW_DATE],"&gt;="&amp;Q10Q11!O55,UseTable[DRAW_DATE],"&lt;="&amp;Q10Q11!P55),""),"")</f>
        <v/>
      </c>
      <c r="S55" s="30" t="str">
        <f>IF(N55=1,_xlfn.MINIFS(AdminTable[Admin Date],AdminTable[Med],Q10Q11!$S$4,AdminTable[ID],Q10Q11!J55),"")</f>
        <v/>
      </c>
      <c r="T55" s="30" t="str">
        <f>IF(N55=1,_xlfn.MAXIFS(AdminTable[Admin Date],AdminTable[Med],Q10Q11!$S$4,AdminTable[ID],Q10Q11!J55),"")</f>
        <v/>
      </c>
      <c r="U55" s="40" t="str">
        <f>IF(N55=1,SUMIFS(UseTable[LAB_VALUEs],UseTable[LAB_RESULT_CODE],Q10Q11!$Q$3,UseTable[ID],Q10Q11!J55,UseTable[DRAW_DATE],"&gt;="&amp;Q10Q11!S55,UseTable[DRAW_DATE],"&lt;="&amp;Q10Q11!T55),"")</f>
        <v/>
      </c>
      <c r="V55" s="40" t="str">
        <f>IFERROR(IF(N55=1,AVERAGEIFS(UseTable[LAB_VALUEs],UseTable[LAB_RESULT_CODE],Q10Q11!$Q$3,UseTable[ID],Q10Q11!J55,UseTable[DRAW_DATE],"&gt;="&amp;Q10Q11!S55,UseTable[DRAW_DATE],"&lt;="&amp;Q10Q11!T55),""),"")</f>
        <v/>
      </c>
      <c r="W55" t="str">
        <f>IF(N55=1,SUMIFS(AdminTable[Units],AdminTable[Med],Q10Q11!$W$4,AdminTable[ID],Q10Q11!J55,AdminTable[Admin Date],"&lt;="&amp;Q10Q11!P55,AdminTable[Admin Date],"&gt;="&amp;Q10Q11!O55),"")</f>
        <v/>
      </c>
      <c r="X55" t="str">
        <f>IF(N55=1,SUMIFS(AdminTable[Units],AdminTable[Med],Q10Q11!$X$4,AdminTable[ID],Q10Q11!J55,AdminTable[Admin Date],"&lt;="&amp;Q10Q11!T55,AdminTable[Admin Date],"&gt;="&amp;Q10Q11!S55),"")</f>
        <v/>
      </c>
      <c r="Y55" s="40" t="str">
        <f t="shared" si="6"/>
        <v/>
      </c>
      <c r="Z55" s="40" t="str">
        <f t="shared" si="7"/>
        <v/>
      </c>
    </row>
    <row r="56" spans="1:26" x14ac:dyDescent="0.25">
      <c r="A56" s="9" t="s">
        <v>32</v>
      </c>
      <c r="B56">
        <v>2600</v>
      </c>
      <c r="C56">
        <v>5</v>
      </c>
      <c r="G56">
        <v>2605</v>
      </c>
      <c r="J56" t="str">
        <f t="shared" si="1"/>
        <v>38</v>
      </c>
      <c r="K56" s="29" t="str">
        <f t="shared" si="2"/>
        <v>T</v>
      </c>
      <c r="L56" s="29" t="str">
        <f t="shared" si="3"/>
        <v/>
      </c>
      <c r="M56" s="29" t="str">
        <f t="shared" si="4"/>
        <v/>
      </c>
      <c r="N56">
        <f t="shared" si="5"/>
        <v>1</v>
      </c>
      <c r="O56" s="30">
        <f>IF(N56=1,_xlfn.MINIFS(AdminTable[Admin Date],AdminTable[Med],Q10Q11!$O$4,AdminTable[ID],Q10Q11!J56),"")</f>
        <v>41158</v>
      </c>
      <c r="P56" s="30">
        <f>IF(N56=1,_xlfn.MAXIFS(AdminTable[Admin Date],AdminTable[Med],Q10Q11!$O$4,AdminTable[ID],Q10Q11!J56),"")</f>
        <v>41158</v>
      </c>
      <c r="Q56" s="40">
        <f>IF(N56=1,SUMIFS(UseTable[LAB_VALUEs],UseTable[LAB_RESULT_CODE],Q10Q11!$Q$3,UseTable[ID],Q10Q11!J56,UseTable[DRAW_DATE],"&gt;="&amp;Q10Q11!O56,UseTable[DRAW_DATE],"&lt;="&amp;Q10Q11!P56),"")</f>
        <v>0</v>
      </c>
      <c r="R56" s="40" t="str">
        <f>IFERROR(IF(N56=1,AVERAGEIFS(UseTable[LAB_VALUEs],UseTable[LAB_RESULT_CODE],Q10Q11!$Q$3,UseTable[ID],Q10Q11!J56,UseTable[DRAW_DATE],"&gt;="&amp;Q10Q11!O56,UseTable[DRAW_DATE],"&lt;="&amp;Q10Q11!P56),""),"")</f>
        <v/>
      </c>
      <c r="S56" s="30">
        <f>IF(N56=1,_xlfn.MINIFS(AdminTable[Admin Date],AdminTable[Med],Q10Q11!$S$4,AdminTable[ID],Q10Q11!J56),"")</f>
        <v>41167</v>
      </c>
      <c r="T56" s="30">
        <f>IF(N56=1,_xlfn.MAXIFS(AdminTable[Admin Date],AdminTable[Med],Q10Q11!$S$4,AdminTable[ID],Q10Q11!J56),"")</f>
        <v>41167</v>
      </c>
      <c r="U56" s="40">
        <f>IF(N56=1,SUMIFS(UseTable[LAB_VALUEs],UseTable[LAB_RESULT_CODE],Q10Q11!$Q$3,UseTable[ID],Q10Q11!J56,UseTable[DRAW_DATE],"&gt;="&amp;Q10Q11!S56,UseTable[DRAW_DATE],"&lt;="&amp;Q10Q11!T56),"")</f>
        <v>0</v>
      </c>
      <c r="V56" s="40" t="str">
        <f>IFERROR(IF(N56=1,AVERAGEIFS(UseTable[LAB_VALUEs],UseTable[LAB_RESULT_CODE],Q10Q11!$Q$3,UseTable[ID],Q10Q11!J56,UseTable[DRAW_DATE],"&gt;="&amp;Q10Q11!S56,UseTable[DRAW_DATE],"&lt;="&amp;Q10Q11!T56),""),"")</f>
        <v/>
      </c>
      <c r="W56">
        <f>IF(N56=1,SUMIFS(AdminTable[Units],AdminTable[Med],Q10Q11!$W$4,AdminTable[ID],Q10Q11!J56,AdminTable[Admin Date],"&lt;="&amp;Q10Q11!P56,AdminTable[Admin Date],"&gt;="&amp;Q10Q11!O56),"")</f>
        <v>2600</v>
      </c>
      <c r="X56">
        <f>IF(N56=1,SUMIFS(AdminTable[Units],AdminTable[Med],Q10Q11!$X$4,AdminTable[ID],Q10Q11!J56,AdminTable[Admin Date],"&lt;="&amp;Q10Q11!T56,AdminTable[Admin Date],"&gt;="&amp;Q10Q11!S56),"")</f>
        <v>5</v>
      </c>
      <c r="Y56" s="40">
        <f t="shared" si="6"/>
        <v>0</v>
      </c>
      <c r="Z56" s="40">
        <f t="shared" si="7"/>
        <v>0</v>
      </c>
    </row>
    <row r="57" spans="1:26" x14ac:dyDescent="0.25">
      <c r="A57" s="9" t="s">
        <v>14</v>
      </c>
      <c r="B57">
        <v>4500</v>
      </c>
      <c r="C57">
        <v>8</v>
      </c>
      <c r="G57">
        <v>4508</v>
      </c>
      <c r="J57" t="str">
        <f t="shared" si="1"/>
        <v>39</v>
      </c>
      <c r="K57" s="29" t="str">
        <f t="shared" si="2"/>
        <v>T</v>
      </c>
      <c r="L57" s="29" t="str">
        <f t="shared" si="3"/>
        <v/>
      </c>
      <c r="M57" s="29" t="str">
        <f t="shared" si="4"/>
        <v/>
      </c>
      <c r="N57">
        <f t="shared" si="5"/>
        <v>1</v>
      </c>
      <c r="O57" s="30">
        <f>IF(N57=1,_xlfn.MINIFS(AdminTable[Admin Date],AdminTable[Med],Q10Q11!$O$4,AdminTable[ID],Q10Q11!J57),"")</f>
        <v>41093</v>
      </c>
      <c r="P57" s="30">
        <f>IF(N57=1,_xlfn.MAXIFS(AdminTable[Admin Date],AdminTable[Med],Q10Q11!$O$4,AdminTable[ID],Q10Q11!J57),"")</f>
        <v>41157</v>
      </c>
      <c r="Q57" s="40">
        <f>IF(N57=1,SUMIFS(UseTable[LAB_VALUEs],UseTable[LAB_RESULT_CODE],Q10Q11!$Q$3,UseTable[ID],Q10Q11!J57,UseTable[DRAW_DATE],"&gt;="&amp;Q10Q11!O57,UseTable[DRAW_DATE],"&lt;="&amp;Q10Q11!P57),"")</f>
        <v>54.7</v>
      </c>
      <c r="R57" s="40">
        <f>IFERROR(IF(N57=1,AVERAGEIFS(UseTable[LAB_VALUEs],UseTable[LAB_RESULT_CODE],Q10Q11!$Q$3,UseTable[ID],Q10Q11!J57,UseTable[DRAW_DATE],"&gt;="&amp;Q10Q11!O57,UseTable[DRAW_DATE],"&lt;="&amp;Q10Q11!P57),""),"")</f>
        <v>10.940000000000001</v>
      </c>
      <c r="S57" s="30">
        <f>IF(N57=1,_xlfn.MINIFS(AdminTable[Admin Date],AdminTable[Med],Q10Q11!$S$4,AdminTable[ID],Q10Q11!J57),"")</f>
        <v>41165</v>
      </c>
      <c r="T57" s="30">
        <f>IF(N57=1,_xlfn.MAXIFS(AdminTable[Admin Date],AdminTable[Med],Q10Q11!$S$4,AdminTable[ID],Q10Q11!J57),"")</f>
        <v>41165</v>
      </c>
      <c r="U57" s="40">
        <f>IF(N57=1,SUMIFS(UseTable[LAB_VALUEs],UseTable[LAB_RESULT_CODE],Q10Q11!$Q$3,UseTable[ID],Q10Q11!J57,UseTable[DRAW_DATE],"&gt;="&amp;Q10Q11!S57,UseTable[DRAW_DATE],"&lt;="&amp;Q10Q11!T57),"")</f>
        <v>0</v>
      </c>
      <c r="V57" s="40" t="str">
        <f>IFERROR(IF(N57=1,AVERAGEIFS(UseTable[LAB_VALUEs],UseTable[LAB_RESULT_CODE],Q10Q11!$Q$3,UseTable[ID],Q10Q11!J57,UseTable[DRAW_DATE],"&gt;="&amp;Q10Q11!S57,UseTable[DRAW_DATE],"&lt;="&amp;Q10Q11!T57),""),"")</f>
        <v/>
      </c>
      <c r="W57">
        <f>IF(N57=1,SUMIFS(AdminTable[Units],AdminTable[Med],Q10Q11!$W$4,AdminTable[ID],Q10Q11!J57,AdminTable[Admin Date],"&lt;="&amp;Q10Q11!P57,AdminTable[Admin Date],"&gt;="&amp;Q10Q11!O57),"")</f>
        <v>72000</v>
      </c>
      <c r="X57">
        <f>IF(N57=1,SUMIFS(AdminTable[Units],AdminTable[Med],Q10Q11!$X$4,AdminTable[ID],Q10Q11!J57,AdminTable[Admin Date],"&lt;="&amp;Q10Q11!T57,AdminTable[Admin Date],"&gt;="&amp;Q10Q11!S57),"")</f>
        <v>8</v>
      </c>
      <c r="Y57" s="40">
        <f t="shared" si="6"/>
        <v>54.7</v>
      </c>
      <c r="Z57" s="40">
        <f t="shared" si="7"/>
        <v>0</v>
      </c>
    </row>
    <row r="58" spans="1:26" x14ac:dyDescent="0.25">
      <c r="A58" s="9" t="s">
        <v>78</v>
      </c>
      <c r="B58">
        <v>2600</v>
      </c>
      <c r="C58">
        <v>3</v>
      </c>
      <c r="F58">
        <v>1</v>
      </c>
      <c r="G58">
        <v>2604</v>
      </c>
      <c r="J58" t="str">
        <f t="shared" si="1"/>
        <v>4</v>
      </c>
      <c r="K58" s="29" t="str">
        <f t="shared" si="2"/>
        <v>T</v>
      </c>
      <c r="L58" s="29" t="str">
        <f t="shared" si="3"/>
        <v/>
      </c>
      <c r="M58" s="29" t="str">
        <f t="shared" si="4"/>
        <v/>
      </c>
      <c r="N58">
        <f t="shared" si="5"/>
        <v>1</v>
      </c>
      <c r="O58" s="30">
        <f>IF(N58=1,_xlfn.MINIFS(AdminTable[Admin Date],AdminTable[Med],Q10Q11!$O$4,AdminTable[ID],Q10Q11!J58),"")</f>
        <v>41092</v>
      </c>
      <c r="P58" s="30">
        <f>IF(N58=1,_xlfn.MAXIFS(AdminTable[Admin Date],AdminTable[Med],Q10Q11!$O$4,AdminTable[ID],Q10Q11!J58),"")</f>
        <v>41157</v>
      </c>
      <c r="Q58" s="40">
        <f>IF(N58=1,SUMIFS(UseTable[LAB_VALUEs],UseTable[LAB_RESULT_CODE],Q10Q11!$Q$3,UseTable[ID],Q10Q11!J58,UseTable[DRAW_DATE],"&gt;="&amp;Q10Q11!O58,UseTable[DRAW_DATE],"&lt;="&amp;Q10Q11!P58),"")</f>
        <v>53.899999999999991</v>
      </c>
      <c r="R58" s="40">
        <f>IFERROR(IF(N58=1,AVERAGEIFS(UseTable[LAB_VALUEs],UseTable[LAB_RESULT_CODE],Q10Q11!$Q$3,UseTable[ID],Q10Q11!J58,UseTable[DRAW_DATE],"&gt;="&amp;Q10Q11!O58,UseTable[DRAW_DATE],"&lt;="&amp;Q10Q11!P58),""),"")</f>
        <v>10.779999999999998</v>
      </c>
      <c r="S58" s="30">
        <f>IF(N58=1,_xlfn.MINIFS(AdminTable[Admin Date],AdminTable[Med],Q10Q11!$S$4,AdminTable[ID],Q10Q11!J58),"")</f>
        <v>41164</v>
      </c>
      <c r="T58" s="30">
        <f>IF(N58=1,_xlfn.MAXIFS(AdminTable[Admin Date],AdminTable[Med],Q10Q11!$S$4,AdminTable[ID],Q10Q11!J58),"")</f>
        <v>41227</v>
      </c>
      <c r="U58" s="40">
        <f>IF(N58=1,SUMIFS(UseTable[LAB_VALUEs],UseTable[LAB_RESULT_CODE],Q10Q11!$Q$3,UseTable[ID],Q10Q11!J58,UseTable[DRAW_DATE],"&gt;="&amp;Q10Q11!S58,UseTable[DRAW_DATE],"&lt;="&amp;Q10Q11!T58),"")</f>
        <v>49.400000000000006</v>
      </c>
      <c r="V58" s="40">
        <f>IFERROR(IF(N58=1,AVERAGEIFS(UseTable[LAB_VALUEs],UseTable[LAB_RESULT_CODE],Q10Q11!$Q$3,UseTable[ID],Q10Q11!J58,UseTable[DRAW_DATE],"&gt;="&amp;Q10Q11!S58,UseTable[DRAW_DATE],"&lt;="&amp;Q10Q11!T58),""),"")</f>
        <v>12.350000000000001</v>
      </c>
      <c r="W58">
        <f>IF(N58=1,SUMIFS(AdminTable[Units],AdminTable[Med],Q10Q11!$W$4,AdminTable[ID],Q10Q11!J58,AdminTable[Admin Date],"&lt;="&amp;Q10Q11!P58,AdminTable[Admin Date],"&gt;="&amp;Q10Q11!O58),"")</f>
        <v>36200</v>
      </c>
      <c r="X58">
        <f>IF(N58=1,SUMIFS(AdminTable[Units],AdminTable[Med],Q10Q11!$X$4,AdminTable[ID],Q10Q11!J58,AdminTable[Admin Date],"&lt;="&amp;Q10Q11!T58,AdminTable[Admin Date],"&gt;="&amp;Q10Q11!S58),"")</f>
        <v>4</v>
      </c>
      <c r="Y58" s="40">
        <f t="shared" si="6"/>
        <v>53.899999999999991</v>
      </c>
      <c r="Z58" s="40">
        <f t="shared" si="7"/>
        <v>49.400000000000006</v>
      </c>
    </row>
    <row r="59" spans="1:26" x14ac:dyDescent="0.25">
      <c r="A59" s="9" t="s">
        <v>19</v>
      </c>
      <c r="C59">
        <v>6</v>
      </c>
      <c r="D59">
        <v>6</v>
      </c>
      <c r="G59">
        <v>12</v>
      </c>
      <c r="J59" t="str">
        <f t="shared" si="1"/>
        <v>41</v>
      </c>
      <c r="K59" s="29" t="str">
        <f t="shared" si="2"/>
        <v/>
      </c>
      <c r="L59" s="29" t="str">
        <f t="shared" si="3"/>
        <v/>
      </c>
      <c r="M59" s="29" t="str">
        <f t="shared" si="4"/>
        <v/>
      </c>
      <c r="N59">
        <f t="shared" si="5"/>
        <v>0</v>
      </c>
      <c r="O59" s="30" t="str">
        <f>IF(N59=1,_xlfn.MINIFS(AdminTable[Admin Date],AdminTable[Med],Q10Q11!$O$4,AdminTable[ID],Q10Q11!J59),"")</f>
        <v/>
      </c>
      <c r="P59" s="30" t="str">
        <f>IF(N59=1,_xlfn.MAXIFS(AdminTable[Admin Date],AdminTable[Med],Q10Q11!$O$4,AdminTable[ID],Q10Q11!J59),"")</f>
        <v/>
      </c>
      <c r="Q59" s="40" t="str">
        <f>IF(N59=1,SUMIFS(UseTable[LAB_VALUEs],UseTable[LAB_RESULT_CODE],Q10Q11!$Q$3,UseTable[ID],Q10Q11!J59,UseTable[DRAW_DATE],"&gt;="&amp;Q10Q11!O59,UseTable[DRAW_DATE],"&lt;="&amp;Q10Q11!P59),"")</f>
        <v/>
      </c>
      <c r="R59" s="40" t="str">
        <f>IFERROR(IF(N59=1,AVERAGEIFS(UseTable[LAB_VALUEs],UseTable[LAB_RESULT_CODE],Q10Q11!$Q$3,UseTable[ID],Q10Q11!J59,UseTable[DRAW_DATE],"&gt;="&amp;Q10Q11!O59,UseTable[DRAW_DATE],"&lt;="&amp;Q10Q11!P59),""),"")</f>
        <v/>
      </c>
      <c r="S59" s="30" t="str">
        <f>IF(N59=1,_xlfn.MINIFS(AdminTable[Admin Date],AdminTable[Med],Q10Q11!$S$4,AdminTable[ID],Q10Q11!J59),"")</f>
        <v/>
      </c>
      <c r="T59" s="30" t="str">
        <f>IF(N59=1,_xlfn.MAXIFS(AdminTable[Admin Date],AdminTable[Med],Q10Q11!$S$4,AdminTable[ID],Q10Q11!J59),"")</f>
        <v/>
      </c>
      <c r="U59" s="40" t="str">
        <f>IF(N59=1,SUMIFS(UseTable[LAB_VALUEs],UseTable[LAB_RESULT_CODE],Q10Q11!$Q$3,UseTable[ID],Q10Q11!J59,UseTable[DRAW_DATE],"&gt;="&amp;Q10Q11!S59,UseTable[DRAW_DATE],"&lt;="&amp;Q10Q11!T59),"")</f>
        <v/>
      </c>
      <c r="V59" s="40" t="str">
        <f>IFERROR(IF(N59=1,AVERAGEIFS(UseTable[LAB_VALUEs],UseTable[LAB_RESULT_CODE],Q10Q11!$Q$3,UseTable[ID],Q10Q11!J59,UseTable[DRAW_DATE],"&gt;="&amp;Q10Q11!S59,UseTable[DRAW_DATE],"&lt;="&amp;Q10Q11!T59),""),"")</f>
        <v/>
      </c>
      <c r="W59" t="str">
        <f>IF(N59=1,SUMIFS(AdminTable[Units],AdminTable[Med],Q10Q11!$W$4,AdminTable[ID],Q10Q11!J59,AdminTable[Admin Date],"&lt;="&amp;Q10Q11!P59,AdminTable[Admin Date],"&gt;="&amp;Q10Q11!O59),"")</f>
        <v/>
      </c>
      <c r="X59" t="str">
        <f>IF(N59=1,SUMIFS(AdminTable[Units],AdminTable[Med],Q10Q11!$X$4,AdminTable[ID],Q10Q11!J59,AdminTable[Admin Date],"&lt;="&amp;Q10Q11!T59,AdminTable[Admin Date],"&gt;="&amp;Q10Q11!S59),"")</f>
        <v/>
      </c>
      <c r="Y59" s="40" t="str">
        <f t="shared" si="6"/>
        <v/>
      </c>
      <c r="Z59" s="40" t="str">
        <f t="shared" si="7"/>
        <v/>
      </c>
    </row>
    <row r="60" spans="1:26" x14ac:dyDescent="0.25">
      <c r="A60" s="9" t="s">
        <v>42</v>
      </c>
      <c r="D60">
        <v>2</v>
      </c>
      <c r="F60">
        <v>3</v>
      </c>
      <c r="G60">
        <v>5</v>
      </c>
      <c r="J60" t="str">
        <f t="shared" si="1"/>
        <v>42</v>
      </c>
      <c r="K60" s="29" t="str">
        <f t="shared" si="2"/>
        <v/>
      </c>
      <c r="L60" s="29" t="str">
        <f t="shared" si="3"/>
        <v/>
      </c>
      <c r="M60" s="29" t="str">
        <f t="shared" si="4"/>
        <v/>
      </c>
      <c r="N60">
        <f t="shared" si="5"/>
        <v>0</v>
      </c>
      <c r="O60" s="30" t="str">
        <f>IF(N60=1,_xlfn.MINIFS(AdminTable[Admin Date],AdminTable[Med],Q10Q11!$O$4,AdminTable[ID],Q10Q11!J60),"")</f>
        <v/>
      </c>
      <c r="P60" s="30" t="str">
        <f>IF(N60=1,_xlfn.MAXIFS(AdminTable[Admin Date],AdminTable[Med],Q10Q11!$O$4,AdminTable[ID],Q10Q11!J60),"")</f>
        <v/>
      </c>
      <c r="Q60" s="40" t="str">
        <f>IF(N60=1,SUMIFS(UseTable[LAB_VALUEs],UseTable[LAB_RESULT_CODE],Q10Q11!$Q$3,UseTable[ID],Q10Q11!J60,UseTable[DRAW_DATE],"&gt;="&amp;Q10Q11!O60,UseTable[DRAW_DATE],"&lt;="&amp;Q10Q11!P60),"")</f>
        <v/>
      </c>
      <c r="R60" s="40" t="str">
        <f>IFERROR(IF(N60=1,AVERAGEIFS(UseTable[LAB_VALUEs],UseTable[LAB_RESULT_CODE],Q10Q11!$Q$3,UseTable[ID],Q10Q11!J60,UseTable[DRAW_DATE],"&gt;="&amp;Q10Q11!O60,UseTable[DRAW_DATE],"&lt;="&amp;Q10Q11!P60),""),"")</f>
        <v/>
      </c>
      <c r="S60" s="30" t="str">
        <f>IF(N60=1,_xlfn.MINIFS(AdminTable[Admin Date],AdminTable[Med],Q10Q11!$S$4,AdminTable[ID],Q10Q11!J60),"")</f>
        <v/>
      </c>
      <c r="T60" s="30" t="str">
        <f>IF(N60=1,_xlfn.MAXIFS(AdminTable[Admin Date],AdminTable[Med],Q10Q11!$S$4,AdminTable[ID],Q10Q11!J60),"")</f>
        <v/>
      </c>
      <c r="U60" s="40" t="str">
        <f>IF(N60=1,SUMIFS(UseTable[LAB_VALUEs],UseTable[LAB_RESULT_CODE],Q10Q11!$Q$3,UseTable[ID],Q10Q11!J60,UseTable[DRAW_DATE],"&gt;="&amp;Q10Q11!S60,UseTable[DRAW_DATE],"&lt;="&amp;Q10Q11!T60),"")</f>
        <v/>
      </c>
      <c r="V60" s="40" t="str">
        <f>IFERROR(IF(N60=1,AVERAGEIFS(UseTable[LAB_VALUEs],UseTable[LAB_RESULT_CODE],Q10Q11!$Q$3,UseTable[ID],Q10Q11!J60,UseTable[DRAW_DATE],"&gt;="&amp;Q10Q11!S60,UseTable[DRAW_DATE],"&lt;="&amp;Q10Q11!T60),""),"")</f>
        <v/>
      </c>
      <c r="W60" t="str">
        <f>IF(N60=1,SUMIFS(AdminTable[Units],AdminTable[Med],Q10Q11!$W$4,AdminTable[ID],Q10Q11!J60,AdminTable[Admin Date],"&lt;="&amp;Q10Q11!P60,AdminTable[Admin Date],"&gt;="&amp;Q10Q11!O60),"")</f>
        <v/>
      </c>
      <c r="X60" t="str">
        <f>IF(N60=1,SUMIFS(AdminTable[Units],AdminTable[Med],Q10Q11!$X$4,AdminTable[ID],Q10Q11!J60,AdminTable[Admin Date],"&lt;="&amp;Q10Q11!T60,AdminTable[Admin Date],"&gt;="&amp;Q10Q11!S60),"")</f>
        <v/>
      </c>
      <c r="Y60" s="40" t="str">
        <f t="shared" si="6"/>
        <v/>
      </c>
      <c r="Z60" s="40" t="str">
        <f t="shared" si="7"/>
        <v/>
      </c>
    </row>
    <row r="61" spans="1:26" x14ac:dyDescent="0.25">
      <c r="A61" s="9" t="s">
        <v>27</v>
      </c>
      <c r="D61">
        <v>2</v>
      </c>
      <c r="G61">
        <v>2</v>
      </c>
      <c r="J61" t="str">
        <f t="shared" si="1"/>
        <v>44</v>
      </c>
      <c r="K61" s="29" t="str">
        <f t="shared" si="2"/>
        <v/>
      </c>
      <c r="L61" s="29" t="str">
        <f t="shared" si="3"/>
        <v/>
      </c>
      <c r="M61" s="29" t="str">
        <f t="shared" si="4"/>
        <v/>
      </c>
      <c r="N61">
        <f t="shared" si="5"/>
        <v>0</v>
      </c>
      <c r="O61" s="30" t="str">
        <f>IF(N61=1,_xlfn.MINIFS(AdminTable[Admin Date],AdminTable[Med],Q10Q11!$O$4,AdminTable[ID],Q10Q11!J61),"")</f>
        <v/>
      </c>
      <c r="P61" s="30" t="str">
        <f>IF(N61=1,_xlfn.MAXIFS(AdminTable[Admin Date],AdminTable[Med],Q10Q11!$O$4,AdminTable[ID],Q10Q11!J61),"")</f>
        <v/>
      </c>
      <c r="Q61" s="40" t="str">
        <f>IF(N61=1,SUMIFS(UseTable[LAB_VALUEs],UseTable[LAB_RESULT_CODE],Q10Q11!$Q$3,UseTable[ID],Q10Q11!J61,UseTable[DRAW_DATE],"&gt;="&amp;Q10Q11!O61,UseTable[DRAW_DATE],"&lt;="&amp;Q10Q11!P61),"")</f>
        <v/>
      </c>
      <c r="R61" s="40" t="str">
        <f>IFERROR(IF(N61=1,AVERAGEIFS(UseTable[LAB_VALUEs],UseTable[LAB_RESULT_CODE],Q10Q11!$Q$3,UseTable[ID],Q10Q11!J61,UseTable[DRAW_DATE],"&gt;="&amp;Q10Q11!O61,UseTable[DRAW_DATE],"&lt;="&amp;Q10Q11!P61),""),"")</f>
        <v/>
      </c>
      <c r="S61" s="30" t="str">
        <f>IF(N61=1,_xlfn.MINIFS(AdminTable[Admin Date],AdminTable[Med],Q10Q11!$S$4,AdminTable[ID],Q10Q11!J61),"")</f>
        <v/>
      </c>
      <c r="T61" s="30" t="str">
        <f>IF(N61=1,_xlfn.MAXIFS(AdminTable[Admin Date],AdminTable[Med],Q10Q11!$S$4,AdminTable[ID],Q10Q11!J61),"")</f>
        <v/>
      </c>
      <c r="U61" s="40" t="str">
        <f>IF(N61=1,SUMIFS(UseTable[LAB_VALUEs],UseTable[LAB_RESULT_CODE],Q10Q11!$Q$3,UseTable[ID],Q10Q11!J61,UseTable[DRAW_DATE],"&gt;="&amp;Q10Q11!S61,UseTable[DRAW_DATE],"&lt;="&amp;Q10Q11!T61),"")</f>
        <v/>
      </c>
      <c r="V61" s="40" t="str">
        <f>IFERROR(IF(N61=1,AVERAGEIFS(UseTable[LAB_VALUEs],UseTable[LAB_RESULT_CODE],Q10Q11!$Q$3,UseTable[ID],Q10Q11!J61,UseTable[DRAW_DATE],"&gt;="&amp;Q10Q11!S61,UseTable[DRAW_DATE],"&lt;="&amp;Q10Q11!T61),""),"")</f>
        <v/>
      </c>
      <c r="W61" t="str">
        <f>IF(N61=1,SUMIFS(AdminTable[Units],AdminTable[Med],Q10Q11!$W$4,AdminTable[ID],Q10Q11!J61,AdminTable[Admin Date],"&lt;="&amp;Q10Q11!P61,AdminTable[Admin Date],"&gt;="&amp;Q10Q11!O61),"")</f>
        <v/>
      </c>
      <c r="X61" t="str">
        <f>IF(N61=1,SUMIFS(AdminTable[Units],AdminTable[Med],Q10Q11!$X$4,AdminTable[ID],Q10Q11!J61,AdminTable[Admin Date],"&lt;="&amp;Q10Q11!T61,AdminTable[Admin Date],"&gt;="&amp;Q10Q11!S61),"")</f>
        <v/>
      </c>
      <c r="Y61" s="40" t="str">
        <f t="shared" si="6"/>
        <v/>
      </c>
      <c r="Z61" s="40" t="str">
        <f t="shared" si="7"/>
        <v/>
      </c>
    </row>
    <row r="62" spans="1:26" x14ac:dyDescent="0.25">
      <c r="A62" s="9" t="s">
        <v>23</v>
      </c>
      <c r="B62">
        <v>23400</v>
      </c>
      <c r="C62">
        <v>13</v>
      </c>
      <c r="D62">
        <v>8</v>
      </c>
      <c r="F62">
        <v>10</v>
      </c>
      <c r="G62">
        <v>23431</v>
      </c>
      <c r="J62" t="str">
        <f t="shared" si="1"/>
        <v>46</v>
      </c>
      <c r="K62" s="29" t="str">
        <f t="shared" si="2"/>
        <v>T</v>
      </c>
      <c r="L62" s="29" t="str">
        <f t="shared" si="3"/>
        <v/>
      </c>
      <c r="M62" s="29" t="str">
        <f t="shared" si="4"/>
        <v/>
      </c>
      <c r="N62">
        <f t="shared" si="5"/>
        <v>1</v>
      </c>
      <c r="O62" s="30">
        <f>IF(N62=1,_xlfn.MINIFS(AdminTable[Admin Date],AdminTable[Med],Q10Q11!$O$4,AdminTable[ID],Q10Q11!J62),"")</f>
        <v>41096</v>
      </c>
      <c r="P62" s="30">
        <f>IF(N62=1,_xlfn.MAXIFS(AdminTable[Admin Date],AdminTable[Med],Q10Q11!$O$4,AdminTable[ID],Q10Q11!J62),"")</f>
        <v>41157</v>
      </c>
      <c r="Q62" s="40">
        <f>IF(N62=1,SUMIFS(UseTable[LAB_VALUEs],UseTable[LAB_RESULT_CODE],Q10Q11!$Q$3,UseTable[ID],Q10Q11!J62,UseTable[DRAW_DATE],"&gt;="&amp;Q10Q11!O62,UseTable[DRAW_DATE],"&lt;="&amp;Q10Q11!P62),"")</f>
        <v>42</v>
      </c>
      <c r="R62" s="40">
        <f>IFERROR(IF(N62=1,AVERAGEIFS(UseTable[LAB_VALUEs],UseTable[LAB_RESULT_CODE],Q10Q11!$Q$3,UseTable[ID],Q10Q11!J62,UseTable[DRAW_DATE],"&gt;="&amp;Q10Q11!O62,UseTable[DRAW_DATE],"&lt;="&amp;Q10Q11!P62),""),"")</f>
        <v>10.5</v>
      </c>
      <c r="S62" s="30">
        <f>IF(N62=1,_xlfn.MINIFS(AdminTable[Admin Date],AdminTable[Med],Q10Q11!$S$4,AdminTable[ID],Q10Q11!J62),"")</f>
        <v>41164</v>
      </c>
      <c r="T62" s="30">
        <f>IF(N62=1,_xlfn.MAXIFS(AdminTable[Admin Date],AdminTable[Med],Q10Q11!$S$4,AdminTable[ID],Q10Q11!J62),"")</f>
        <v>41227</v>
      </c>
      <c r="U62" s="40">
        <f>IF(N62=1,SUMIFS(UseTable[LAB_VALUEs],UseTable[LAB_RESULT_CODE],Q10Q11!$Q$3,UseTable[ID],Q10Q11!J62,UseTable[DRAW_DATE],"&gt;="&amp;Q10Q11!S62,UseTable[DRAW_DATE],"&lt;="&amp;Q10Q11!T62),"")</f>
        <v>40.200000000000003</v>
      </c>
      <c r="V62" s="40">
        <f>IFERROR(IF(N62=1,AVERAGEIFS(UseTable[LAB_VALUEs],UseTable[LAB_RESULT_CODE],Q10Q11!$Q$3,UseTable[ID],Q10Q11!J62,UseTable[DRAW_DATE],"&gt;="&amp;Q10Q11!S62,UseTable[DRAW_DATE],"&lt;="&amp;Q10Q11!T62),""),"")</f>
        <v>10.050000000000001</v>
      </c>
      <c r="W62">
        <f>IF(N62=1,SUMIFS(AdminTable[Units],AdminTable[Med],Q10Q11!$W$4,AdminTable[ID],Q10Q11!J62,AdminTable[Admin Date],"&lt;="&amp;Q10Q11!P62,AdminTable[Admin Date],"&gt;="&amp;Q10Q11!O62),"")</f>
        <v>301600</v>
      </c>
      <c r="X62">
        <f>IF(N62=1,SUMIFS(AdminTable[Units],AdminTable[Med],Q10Q11!$X$4,AdminTable[ID],Q10Q11!J62,AdminTable[Admin Date],"&lt;="&amp;Q10Q11!T62,AdminTable[Admin Date],"&gt;="&amp;Q10Q11!S62),"")</f>
        <v>31</v>
      </c>
      <c r="Y62" s="40">
        <f t="shared" si="6"/>
        <v>42</v>
      </c>
      <c r="Z62" s="40">
        <f t="shared" si="7"/>
        <v>40.200000000000003</v>
      </c>
    </row>
    <row r="63" spans="1:26" x14ac:dyDescent="0.25">
      <c r="A63" s="9" t="s">
        <v>26</v>
      </c>
      <c r="B63">
        <v>36000</v>
      </c>
      <c r="C63">
        <v>16</v>
      </c>
      <c r="D63">
        <v>20</v>
      </c>
      <c r="F63">
        <v>20</v>
      </c>
      <c r="G63">
        <v>36056</v>
      </c>
      <c r="J63" t="str">
        <f t="shared" si="1"/>
        <v>47</v>
      </c>
      <c r="K63" s="29" t="str">
        <f t="shared" si="2"/>
        <v>T</v>
      </c>
      <c r="L63" s="29" t="str">
        <f t="shared" si="3"/>
        <v/>
      </c>
      <c r="M63" s="29" t="str">
        <f t="shared" si="4"/>
        <v/>
      </c>
      <c r="N63">
        <f t="shared" si="5"/>
        <v>1</v>
      </c>
      <c r="O63" s="30">
        <f>IF(N63=1,_xlfn.MINIFS(AdminTable[Admin Date],AdminTable[Med],Q10Q11!$O$4,AdminTable[ID],Q10Q11!J63),"")</f>
        <v>41092</v>
      </c>
      <c r="P63" s="30">
        <f>IF(N63=1,_xlfn.MAXIFS(AdminTable[Admin Date],AdminTable[Med],Q10Q11!$O$4,AdminTable[ID],Q10Q11!J63),"")</f>
        <v>41157</v>
      </c>
      <c r="Q63" s="40">
        <f>IF(N63=1,SUMIFS(UseTable[LAB_VALUEs],UseTable[LAB_RESULT_CODE],Q10Q11!$Q$3,UseTable[ID],Q10Q11!J63,UseTable[DRAW_DATE],"&gt;="&amp;Q10Q11!O63,UseTable[DRAW_DATE],"&lt;="&amp;Q10Q11!P63),"")</f>
        <v>51.5</v>
      </c>
      <c r="R63" s="40">
        <f>IFERROR(IF(N63=1,AVERAGEIFS(UseTable[LAB_VALUEs],UseTable[LAB_RESULT_CODE],Q10Q11!$Q$3,UseTable[ID],Q10Q11!J63,UseTable[DRAW_DATE],"&gt;="&amp;Q10Q11!O63,UseTable[DRAW_DATE],"&lt;="&amp;Q10Q11!P63),""),"")</f>
        <v>10.3</v>
      </c>
      <c r="S63" s="30">
        <f>IF(N63=1,_xlfn.MINIFS(AdminTable[Admin Date],AdminTable[Med],Q10Q11!$S$4,AdminTable[ID],Q10Q11!J63),"")</f>
        <v>41164</v>
      </c>
      <c r="T63" s="30">
        <f>IF(N63=1,_xlfn.MAXIFS(AdminTable[Admin Date],AdminTable[Med],Q10Q11!$S$4,AdminTable[ID],Q10Q11!J63),"")</f>
        <v>41227</v>
      </c>
      <c r="U63" s="40">
        <f>IF(N63=1,SUMIFS(UseTable[LAB_VALUEs],UseTable[LAB_RESULT_CODE],Q10Q11!$Q$3,UseTable[ID],Q10Q11!J63,UseTable[DRAW_DATE],"&gt;="&amp;Q10Q11!S63,UseTable[DRAW_DATE],"&lt;="&amp;Q10Q11!T63),"")</f>
        <v>35.1</v>
      </c>
      <c r="V63" s="40">
        <f>IFERROR(IF(N63=1,AVERAGEIFS(UseTable[LAB_VALUEs],UseTable[LAB_RESULT_CODE],Q10Q11!$Q$3,UseTable[ID],Q10Q11!J63,UseTable[DRAW_DATE],"&gt;="&amp;Q10Q11!S63,UseTable[DRAW_DATE],"&lt;="&amp;Q10Q11!T63),""),"")</f>
        <v>8.7750000000000004</v>
      </c>
      <c r="W63">
        <f>IF(N63=1,SUMIFS(AdminTable[Units],AdminTable[Med],Q10Q11!$W$4,AdminTable[ID],Q10Q11!J63,AdminTable[Admin Date],"&lt;="&amp;Q10Q11!P63,AdminTable[Admin Date],"&gt;="&amp;Q10Q11!O63),"")</f>
        <v>538000</v>
      </c>
      <c r="X63">
        <f>IF(N63=1,SUMIFS(AdminTable[Units],AdminTable[Med],Q10Q11!$X$4,AdminTable[ID],Q10Q11!J63,AdminTable[Admin Date],"&lt;="&amp;Q10Q11!T63,AdminTable[Admin Date],"&gt;="&amp;Q10Q11!S63),"")</f>
        <v>56</v>
      </c>
      <c r="Y63" s="40">
        <f t="shared" si="6"/>
        <v>51.5</v>
      </c>
      <c r="Z63" s="40">
        <f t="shared" si="7"/>
        <v>35.1</v>
      </c>
    </row>
    <row r="64" spans="1:26" x14ac:dyDescent="0.25">
      <c r="A64" s="9" t="s">
        <v>46</v>
      </c>
      <c r="B64">
        <v>4000</v>
      </c>
      <c r="C64">
        <v>4</v>
      </c>
      <c r="D64">
        <v>3</v>
      </c>
      <c r="F64">
        <v>5</v>
      </c>
      <c r="G64">
        <v>4012</v>
      </c>
      <c r="J64" t="str">
        <f t="shared" si="1"/>
        <v>48</v>
      </c>
      <c r="K64" s="29" t="str">
        <f t="shared" si="2"/>
        <v>T</v>
      </c>
      <c r="L64" s="29" t="str">
        <f t="shared" si="3"/>
        <v/>
      </c>
      <c r="M64" s="29" t="str">
        <f t="shared" si="4"/>
        <v/>
      </c>
      <c r="N64">
        <f t="shared" si="5"/>
        <v>1</v>
      </c>
      <c r="O64" s="30">
        <f>IF(N64=1,_xlfn.MINIFS(AdminTable[Admin Date],AdminTable[Med],Q10Q11!$O$4,AdminTable[ID],Q10Q11!J64),"")</f>
        <v>41092</v>
      </c>
      <c r="P64" s="30">
        <f>IF(N64=1,_xlfn.MAXIFS(AdminTable[Admin Date],AdminTable[Med],Q10Q11!$O$4,AdminTable[ID],Q10Q11!J64),"")</f>
        <v>41157</v>
      </c>
      <c r="Q64" s="40">
        <f>IF(N64=1,SUMIFS(UseTable[LAB_VALUEs],UseTable[LAB_RESULT_CODE],Q10Q11!$Q$3,UseTable[ID],Q10Q11!J64,UseTable[DRAW_DATE],"&gt;="&amp;Q10Q11!O64,UseTable[DRAW_DATE],"&lt;="&amp;Q10Q11!P64),"")</f>
        <v>77.000000000000014</v>
      </c>
      <c r="R64" s="40">
        <f>IFERROR(IF(N64=1,AVERAGEIFS(UseTable[LAB_VALUEs],UseTable[LAB_RESULT_CODE],Q10Q11!$Q$3,UseTable[ID],Q10Q11!J64,UseTable[DRAW_DATE],"&gt;="&amp;Q10Q11!O64,UseTable[DRAW_DATE],"&lt;="&amp;Q10Q11!P64),""),"")</f>
        <v>11.000000000000002</v>
      </c>
      <c r="S64" s="30">
        <f>IF(N64=1,_xlfn.MINIFS(AdminTable[Admin Date],AdminTable[Med],Q10Q11!$S$4,AdminTable[ID],Q10Q11!J64),"")</f>
        <v>41164</v>
      </c>
      <c r="T64" s="30">
        <f>IF(N64=1,_xlfn.MAXIFS(AdminTable[Admin Date],AdminTable[Med],Q10Q11!$S$4,AdminTable[ID],Q10Q11!J64),"")</f>
        <v>41227</v>
      </c>
      <c r="U64" s="40">
        <f>IF(N64=1,SUMIFS(UseTable[LAB_VALUEs],UseTable[LAB_RESULT_CODE],Q10Q11!$Q$3,UseTable[ID],Q10Q11!J64,UseTable[DRAW_DATE],"&gt;="&amp;Q10Q11!S64,UseTable[DRAW_DATE],"&lt;="&amp;Q10Q11!T64),"")</f>
        <v>43.5</v>
      </c>
      <c r="V64" s="40">
        <f>IFERROR(IF(N64=1,AVERAGEIFS(UseTable[LAB_VALUEs],UseTable[LAB_RESULT_CODE],Q10Q11!$Q$3,UseTable[ID],Q10Q11!J64,UseTable[DRAW_DATE],"&gt;="&amp;Q10Q11!S64,UseTable[DRAW_DATE],"&lt;="&amp;Q10Q11!T64),""),"")</f>
        <v>10.875</v>
      </c>
      <c r="W64">
        <f>IF(N64=1,SUMIFS(AdminTable[Units],AdminTable[Med],Q10Q11!$W$4,AdminTable[ID],Q10Q11!J64,AdminTable[Admin Date],"&lt;="&amp;Q10Q11!P64,AdminTable[Admin Date],"&gt;="&amp;Q10Q11!O64),"")</f>
        <v>64400</v>
      </c>
      <c r="X64">
        <f>IF(N64=1,SUMIFS(AdminTable[Units],AdminTable[Med],Q10Q11!$X$4,AdminTable[ID],Q10Q11!J64,AdminTable[Admin Date],"&lt;="&amp;Q10Q11!T64,AdminTable[Admin Date],"&gt;="&amp;Q10Q11!S64),"")</f>
        <v>12</v>
      </c>
      <c r="Y64" s="40">
        <f t="shared" si="6"/>
        <v>77.000000000000014</v>
      </c>
      <c r="Z64" s="40">
        <f t="shared" si="7"/>
        <v>43.5</v>
      </c>
    </row>
    <row r="65" spans="1:26" x14ac:dyDescent="0.25">
      <c r="A65" s="9" t="s">
        <v>28</v>
      </c>
      <c r="B65">
        <v>5100</v>
      </c>
      <c r="C65">
        <v>4</v>
      </c>
      <c r="G65">
        <v>5104</v>
      </c>
      <c r="J65" t="str">
        <f t="shared" si="1"/>
        <v>49</v>
      </c>
      <c r="K65" s="29" t="str">
        <f t="shared" si="2"/>
        <v>T</v>
      </c>
      <c r="L65" s="29" t="str">
        <f t="shared" si="3"/>
        <v/>
      </c>
      <c r="M65" s="29" t="str">
        <f t="shared" si="4"/>
        <v/>
      </c>
      <c r="N65">
        <f t="shared" si="5"/>
        <v>1</v>
      </c>
      <c r="O65" s="30">
        <f>IF(N65=1,_xlfn.MINIFS(AdminTable[Admin Date],AdminTable[Med],Q10Q11!$O$4,AdminTable[ID],Q10Q11!J65),"")</f>
        <v>41093</v>
      </c>
      <c r="P65" s="30">
        <f>IF(N65=1,_xlfn.MAXIFS(AdminTable[Admin Date],AdminTable[Med],Q10Q11!$O$4,AdminTable[ID],Q10Q11!J65),"")</f>
        <v>41158</v>
      </c>
      <c r="Q65" s="40">
        <f>IF(N65=1,SUMIFS(UseTable[LAB_VALUEs],UseTable[LAB_RESULT_CODE],Q10Q11!$Q$3,UseTable[ID],Q10Q11!J65,UseTable[DRAW_DATE],"&gt;="&amp;Q10Q11!O65,UseTable[DRAW_DATE],"&lt;="&amp;Q10Q11!P65),"")</f>
        <v>53.8</v>
      </c>
      <c r="R65" s="40">
        <f>IFERROR(IF(N65=1,AVERAGEIFS(UseTable[LAB_VALUEs],UseTable[LAB_RESULT_CODE],Q10Q11!$Q$3,UseTable[ID],Q10Q11!J65,UseTable[DRAW_DATE],"&gt;="&amp;Q10Q11!O65,UseTable[DRAW_DATE],"&lt;="&amp;Q10Q11!P65),""),"")</f>
        <v>10.76</v>
      </c>
      <c r="S65" s="30">
        <f>IF(N65=1,_xlfn.MINIFS(AdminTable[Admin Date],AdminTable[Med],Q10Q11!$S$4,AdminTable[ID],Q10Q11!J65),"")</f>
        <v>41165</v>
      </c>
      <c r="T65" s="30">
        <f>IF(N65=1,_xlfn.MAXIFS(AdminTable[Admin Date],AdminTable[Med],Q10Q11!$S$4,AdminTable[ID],Q10Q11!J65),"")</f>
        <v>41165</v>
      </c>
      <c r="U65" s="40">
        <f>IF(N65=1,SUMIFS(UseTable[LAB_VALUEs],UseTable[LAB_RESULT_CODE],Q10Q11!$Q$3,UseTable[ID],Q10Q11!J65,UseTable[DRAW_DATE],"&gt;="&amp;Q10Q11!S65,UseTable[DRAW_DATE],"&lt;="&amp;Q10Q11!T65),"")</f>
        <v>0</v>
      </c>
      <c r="V65" s="40" t="str">
        <f>IFERROR(IF(N65=1,AVERAGEIFS(UseTable[LAB_VALUEs],UseTable[LAB_RESULT_CODE],Q10Q11!$Q$3,UseTable[ID],Q10Q11!J65,UseTable[DRAW_DATE],"&gt;="&amp;Q10Q11!S65,UseTable[DRAW_DATE],"&lt;="&amp;Q10Q11!T65),""),"")</f>
        <v/>
      </c>
      <c r="W65">
        <f>IF(N65=1,SUMIFS(AdminTable[Units],AdminTable[Med],Q10Q11!$W$4,AdminTable[ID],Q10Q11!J65,AdminTable[Admin Date],"&lt;="&amp;Q10Q11!P65,AdminTable[Admin Date],"&gt;="&amp;Q10Q11!O65),"")</f>
        <v>37400</v>
      </c>
      <c r="X65">
        <f>IF(N65=1,SUMIFS(AdminTable[Units],AdminTable[Med],Q10Q11!$X$4,AdminTable[ID],Q10Q11!J65,AdminTable[Admin Date],"&lt;="&amp;Q10Q11!T65,AdminTable[Admin Date],"&gt;="&amp;Q10Q11!S65),"")</f>
        <v>4</v>
      </c>
      <c r="Y65" s="40">
        <f t="shared" si="6"/>
        <v>53.8</v>
      </c>
      <c r="Z65" s="40">
        <f t="shared" si="7"/>
        <v>0</v>
      </c>
    </row>
    <row r="66" spans="1:26" x14ac:dyDescent="0.25">
      <c r="A66" s="9" t="s">
        <v>156</v>
      </c>
      <c r="C66">
        <v>8</v>
      </c>
      <c r="D66">
        <v>8</v>
      </c>
      <c r="F66">
        <v>8</v>
      </c>
      <c r="G66">
        <v>24</v>
      </c>
      <c r="J66" t="str">
        <f t="shared" si="1"/>
        <v>5</v>
      </c>
      <c r="K66" s="29" t="str">
        <f t="shared" si="2"/>
        <v/>
      </c>
      <c r="L66" s="29" t="str">
        <f t="shared" si="3"/>
        <v/>
      </c>
      <c r="M66" s="29" t="str">
        <f t="shared" si="4"/>
        <v/>
      </c>
      <c r="N66">
        <f t="shared" si="5"/>
        <v>0</v>
      </c>
      <c r="O66" s="30" t="str">
        <f>IF(N66=1,_xlfn.MINIFS(AdminTable[Admin Date],AdminTable[Med],Q10Q11!$O$4,AdminTable[ID],Q10Q11!J66),"")</f>
        <v/>
      </c>
      <c r="P66" s="30" t="str">
        <f>IF(N66=1,_xlfn.MAXIFS(AdminTable[Admin Date],AdminTable[Med],Q10Q11!$O$4,AdminTable[ID],Q10Q11!J66),"")</f>
        <v/>
      </c>
      <c r="Q66" s="40" t="str">
        <f>IF(N66=1,SUMIFS(UseTable[LAB_VALUEs],UseTable[LAB_RESULT_CODE],Q10Q11!$Q$3,UseTable[ID],Q10Q11!J66,UseTable[DRAW_DATE],"&gt;="&amp;Q10Q11!O66,UseTable[DRAW_DATE],"&lt;="&amp;Q10Q11!P66),"")</f>
        <v/>
      </c>
      <c r="R66" s="40" t="str">
        <f>IFERROR(IF(N66=1,AVERAGEIFS(UseTable[LAB_VALUEs],UseTable[LAB_RESULT_CODE],Q10Q11!$Q$3,UseTable[ID],Q10Q11!J66,UseTable[DRAW_DATE],"&gt;="&amp;Q10Q11!O66,UseTable[DRAW_DATE],"&lt;="&amp;Q10Q11!P66),""),"")</f>
        <v/>
      </c>
      <c r="S66" s="30" t="str">
        <f>IF(N66=1,_xlfn.MINIFS(AdminTable[Admin Date],AdminTable[Med],Q10Q11!$S$4,AdminTable[ID],Q10Q11!J66),"")</f>
        <v/>
      </c>
      <c r="T66" s="30" t="str">
        <f>IF(N66=1,_xlfn.MAXIFS(AdminTable[Admin Date],AdminTable[Med],Q10Q11!$S$4,AdminTable[ID],Q10Q11!J66),"")</f>
        <v/>
      </c>
      <c r="U66" s="40" t="str">
        <f>IF(N66=1,SUMIFS(UseTable[LAB_VALUEs],UseTable[LAB_RESULT_CODE],Q10Q11!$Q$3,UseTable[ID],Q10Q11!J66,UseTable[DRAW_DATE],"&gt;="&amp;Q10Q11!S66,UseTable[DRAW_DATE],"&lt;="&amp;Q10Q11!T66),"")</f>
        <v/>
      </c>
      <c r="V66" s="40" t="str">
        <f>IFERROR(IF(N66=1,AVERAGEIFS(UseTable[LAB_VALUEs],UseTable[LAB_RESULT_CODE],Q10Q11!$Q$3,UseTable[ID],Q10Q11!J66,UseTable[DRAW_DATE],"&gt;="&amp;Q10Q11!S66,UseTable[DRAW_DATE],"&lt;="&amp;Q10Q11!T66),""),"")</f>
        <v/>
      </c>
      <c r="W66" t="str">
        <f>IF(N66=1,SUMIFS(AdminTable[Units],AdminTable[Med],Q10Q11!$W$4,AdminTable[ID],Q10Q11!J66,AdminTable[Admin Date],"&lt;="&amp;Q10Q11!P66,AdminTable[Admin Date],"&gt;="&amp;Q10Q11!O66),"")</f>
        <v/>
      </c>
      <c r="X66" t="str">
        <f>IF(N66=1,SUMIFS(AdminTable[Units],AdminTable[Med],Q10Q11!$X$4,AdminTable[ID],Q10Q11!J66,AdminTable[Admin Date],"&lt;="&amp;Q10Q11!T66,AdminTable[Admin Date],"&gt;="&amp;Q10Q11!S66),"")</f>
        <v/>
      </c>
      <c r="Y66" s="40" t="str">
        <f t="shared" si="6"/>
        <v/>
      </c>
      <c r="Z66" s="40" t="str">
        <f t="shared" si="7"/>
        <v/>
      </c>
    </row>
    <row r="67" spans="1:26" x14ac:dyDescent="0.25">
      <c r="A67" s="9" t="s">
        <v>64</v>
      </c>
      <c r="B67">
        <v>20900</v>
      </c>
      <c r="G67">
        <v>20900</v>
      </c>
      <c r="J67" t="str">
        <f t="shared" si="1"/>
        <v>50</v>
      </c>
      <c r="K67" s="29" t="str">
        <f t="shared" si="2"/>
        <v/>
      </c>
      <c r="L67" s="29" t="str">
        <f t="shared" si="3"/>
        <v/>
      </c>
      <c r="M67" s="29" t="str">
        <f t="shared" si="4"/>
        <v/>
      </c>
      <c r="N67">
        <f t="shared" si="5"/>
        <v>0</v>
      </c>
      <c r="O67" s="30" t="str">
        <f>IF(N67=1,_xlfn.MINIFS(AdminTable[Admin Date],AdminTable[Med],Q10Q11!$O$4,AdminTable[ID],Q10Q11!J67),"")</f>
        <v/>
      </c>
      <c r="P67" s="30" t="str">
        <f>IF(N67=1,_xlfn.MAXIFS(AdminTable[Admin Date],AdminTable[Med],Q10Q11!$O$4,AdminTable[ID],Q10Q11!J67),"")</f>
        <v/>
      </c>
      <c r="Q67" s="40" t="str">
        <f>IF(N67=1,SUMIFS(UseTable[LAB_VALUEs],UseTable[LAB_RESULT_CODE],Q10Q11!$Q$3,UseTable[ID],Q10Q11!J67,UseTable[DRAW_DATE],"&gt;="&amp;Q10Q11!O67,UseTable[DRAW_DATE],"&lt;="&amp;Q10Q11!P67),"")</f>
        <v/>
      </c>
      <c r="R67" s="40" t="str">
        <f>IFERROR(IF(N67=1,AVERAGEIFS(UseTable[LAB_VALUEs],UseTable[LAB_RESULT_CODE],Q10Q11!$Q$3,UseTable[ID],Q10Q11!J67,UseTable[DRAW_DATE],"&gt;="&amp;Q10Q11!O67,UseTable[DRAW_DATE],"&lt;="&amp;Q10Q11!P67),""),"")</f>
        <v/>
      </c>
      <c r="S67" s="30" t="str">
        <f>IF(N67=1,_xlfn.MINIFS(AdminTable[Admin Date],AdminTable[Med],Q10Q11!$S$4,AdminTable[ID],Q10Q11!J67),"")</f>
        <v/>
      </c>
      <c r="T67" s="30" t="str">
        <f>IF(N67=1,_xlfn.MAXIFS(AdminTable[Admin Date],AdminTable[Med],Q10Q11!$S$4,AdminTable[ID],Q10Q11!J67),"")</f>
        <v/>
      </c>
      <c r="U67" s="40" t="str">
        <f>IF(N67=1,SUMIFS(UseTable[LAB_VALUEs],UseTable[LAB_RESULT_CODE],Q10Q11!$Q$3,UseTable[ID],Q10Q11!J67,UseTable[DRAW_DATE],"&gt;="&amp;Q10Q11!S67,UseTable[DRAW_DATE],"&lt;="&amp;Q10Q11!T67),"")</f>
        <v/>
      </c>
      <c r="V67" s="40" t="str">
        <f>IFERROR(IF(N67=1,AVERAGEIFS(UseTable[LAB_VALUEs],UseTable[LAB_RESULT_CODE],Q10Q11!$Q$3,UseTable[ID],Q10Q11!J67,UseTable[DRAW_DATE],"&gt;="&amp;Q10Q11!S67,UseTable[DRAW_DATE],"&lt;="&amp;Q10Q11!T67),""),"")</f>
        <v/>
      </c>
      <c r="W67" t="str">
        <f>IF(N67=1,SUMIFS(AdminTable[Units],AdminTable[Med],Q10Q11!$W$4,AdminTable[ID],Q10Q11!J67,AdminTable[Admin Date],"&lt;="&amp;Q10Q11!P67,AdminTable[Admin Date],"&gt;="&amp;Q10Q11!O67),"")</f>
        <v/>
      </c>
      <c r="X67" t="str">
        <f>IF(N67=1,SUMIFS(AdminTable[Units],AdminTable[Med],Q10Q11!$X$4,AdminTable[ID],Q10Q11!J67,AdminTable[Admin Date],"&lt;="&amp;Q10Q11!T67,AdminTable[Admin Date],"&gt;="&amp;Q10Q11!S67),"")</f>
        <v/>
      </c>
      <c r="Y67" s="40" t="str">
        <f t="shared" si="6"/>
        <v/>
      </c>
      <c r="Z67" s="40" t="str">
        <f t="shared" si="7"/>
        <v/>
      </c>
    </row>
    <row r="68" spans="1:26" x14ac:dyDescent="0.25">
      <c r="A68" s="9" t="s">
        <v>25</v>
      </c>
      <c r="B68">
        <v>9200</v>
      </c>
      <c r="C68">
        <v>8</v>
      </c>
      <c r="D68">
        <v>8</v>
      </c>
      <c r="F68">
        <v>8</v>
      </c>
      <c r="G68">
        <v>9224</v>
      </c>
      <c r="J68" t="str">
        <f t="shared" si="1"/>
        <v>52</v>
      </c>
      <c r="K68" s="29" t="str">
        <f t="shared" si="2"/>
        <v>T</v>
      </c>
      <c r="L68" s="29" t="str">
        <f t="shared" si="3"/>
        <v/>
      </c>
      <c r="M68" s="29" t="str">
        <f t="shared" si="4"/>
        <v/>
      </c>
      <c r="N68">
        <f t="shared" si="5"/>
        <v>1</v>
      </c>
      <c r="O68" s="30">
        <f>IF(N68=1,_xlfn.MINIFS(AdminTable[Admin Date],AdminTable[Med],Q10Q11!$O$4,AdminTable[ID],Q10Q11!J68),"")</f>
        <v>41125</v>
      </c>
      <c r="P68" s="30">
        <f>IF(N68=1,_xlfn.MAXIFS(AdminTable[Admin Date],AdminTable[Med],Q10Q11!$O$4,AdminTable[ID],Q10Q11!J68),"")</f>
        <v>41158</v>
      </c>
      <c r="Q68" s="40">
        <f>IF(N68=1,SUMIFS(UseTable[LAB_VALUEs],UseTable[LAB_RESULT_CODE],Q10Q11!$Q$3,UseTable[ID],Q10Q11!J68,UseTable[DRAW_DATE],"&gt;="&amp;Q10Q11!O68,UseTable[DRAW_DATE],"&lt;="&amp;Q10Q11!P68),"")</f>
        <v>19.8</v>
      </c>
      <c r="R68" s="40">
        <f>IFERROR(IF(N68=1,AVERAGEIFS(UseTable[LAB_VALUEs],UseTable[LAB_RESULT_CODE],Q10Q11!$Q$3,UseTable[ID],Q10Q11!J68,UseTable[DRAW_DATE],"&gt;="&amp;Q10Q11!O68,UseTable[DRAW_DATE],"&lt;="&amp;Q10Q11!P68),""),"")</f>
        <v>9.9</v>
      </c>
      <c r="S68" s="30">
        <f>IF(N68=1,_xlfn.MINIFS(AdminTable[Admin Date],AdminTable[Med],Q10Q11!$S$4,AdminTable[ID],Q10Q11!J68),"")</f>
        <v>41165</v>
      </c>
      <c r="T68" s="30">
        <f>IF(N68=1,_xlfn.MAXIFS(AdminTable[Admin Date],AdminTable[Med],Q10Q11!$S$4,AdminTable[ID],Q10Q11!J68),"")</f>
        <v>41230</v>
      </c>
      <c r="U68" s="40">
        <f>IF(N68=1,SUMIFS(UseTable[LAB_VALUEs],UseTable[LAB_RESULT_CODE],Q10Q11!$Q$3,UseTable[ID],Q10Q11!J68,UseTable[DRAW_DATE],"&gt;="&amp;Q10Q11!S68,UseTable[DRAW_DATE],"&lt;="&amp;Q10Q11!T68),"")</f>
        <v>53.5</v>
      </c>
      <c r="V68" s="40">
        <f>IFERROR(IF(N68=1,AVERAGEIFS(UseTable[LAB_VALUEs],UseTable[LAB_RESULT_CODE],Q10Q11!$Q$3,UseTable[ID],Q10Q11!J68,UseTable[DRAW_DATE],"&gt;="&amp;Q10Q11!S68,UseTable[DRAW_DATE],"&lt;="&amp;Q10Q11!T68),""),"")</f>
        <v>10.7</v>
      </c>
      <c r="W68">
        <f>IF(N68=1,SUMIFS(AdminTable[Units],AdminTable[Med],Q10Q11!$W$4,AdminTable[ID],Q10Q11!J68,AdminTable[Admin Date],"&lt;="&amp;Q10Q11!P68,AdminTable[Admin Date],"&gt;="&amp;Q10Q11!O68),"")</f>
        <v>62000</v>
      </c>
      <c r="X68">
        <f>IF(N68=1,SUMIFS(AdminTable[Units],AdminTable[Med],Q10Q11!$X$4,AdminTable[ID],Q10Q11!J68,AdminTable[Admin Date],"&lt;="&amp;Q10Q11!T68,AdminTable[Admin Date],"&gt;="&amp;Q10Q11!S68),"")</f>
        <v>24</v>
      </c>
      <c r="Y68" s="40">
        <f t="shared" si="6"/>
        <v>19.8</v>
      </c>
      <c r="Z68" s="40">
        <f t="shared" si="7"/>
        <v>53.5</v>
      </c>
    </row>
    <row r="69" spans="1:26" x14ac:dyDescent="0.25">
      <c r="A69" s="9" t="s">
        <v>68</v>
      </c>
      <c r="B69">
        <v>5400</v>
      </c>
      <c r="C69">
        <v>4</v>
      </c>
      <c r="D69">
        <v>4</v>
      </c>
      <c r="F69">
        <v>3</v>
      </c>
      <c r="G69">
        <v>5411</v>
      </c>
      <c r="J69" t="str">
        <f t="shared" si="1"/>
        <v>53</v>
      </c>
      <c r="K69" s="29" t="str">
        <f t="shared" si="2"/>
        <v>T</v>
      </c>
      <c r="L69" s="29" t="str">
        <f t="shared" si="3"/>
        <v/>
      </c>
      <c r="M69" s="29" t="str">
        <f t="shared" si="4"/>
        <v/>
      </c>
      <c r="N69">
        <f t="shared" si="5"/>
        <v>1</v>
      </c>
      <c r="O69" s="30">
        <f>IF(N69=1,_xlfn.MINIFS(AdminTable[Admin Date],AdminTable[Med],Q10Q11!$O$4,AdminTable[ID],Q10Q11!J69),"")</f>
        <v>41093</v>
      </c>
      <c r="P69" s="30">
        <f>IF(N69=1,_xlfn.MAXIFS(AdminTable[Admin Date],AdminTable[Med],Q10Q11!$O$4,AdminTable[ID],Q10Q11!J69),"")</f>
        <v>41158</v>
      </c>
      <c r="Q69" s="40">
        <f>IF(N69=1,SUMIFS(UseTable[LAB_VALUEs],UseTable[LAB_RESULT_CODE],Q10Q11!$Q$3,UseTable[ID],Q10Q11!J69,UseTable[DRAW_DATE],"&gt;="&amp;Q10Q11!O69,UseTable[DRAW_DATE],"&lt;="&amp;Q10Q11!P69),"")</f>
        <v>83.1</v>
      </c>
      <c r="R69" s="40">
        <f>IFERROR(IF(N69=1,AVERAGEIFS(UseTable[LAB_VALUEs],UseTable[LAB_RESULT_CODE],Q10Q11!$Q$3,UseTable[ID],Q10Q11!J69,UseTable[DRAW_DATE],"&gt;="&amp;Q10Q11!O69,UseTable[DRAW_DATE],"&lt;="&amp;Q10Q11!P69),""),"")</f>
        <v>11.87142857142857</v>
      </c>
      <c r="S69" s="30">
        <f>IF(N69=1,_xlfn.MINIFS(AdminTable[Admin Date],AdminTable[Med],Q10Q11!$S$4,AdminTable[ID],Q10Q11!J69),"")</f>
        <v>41165</v>
      </c>
      <c r="T69" s="30">
        <f>IF(N69=1,_xlfn.MAXIFS(AdminTable[Admin Date],AdminTable[Med],Q10Q11!$S$4,AdminTable[ID],Q10Q11!J69),"")</f>
        <v>41228</v>
      </c>
      <c r="U69" s="40">
        <f>IF(N69=1,SUMIFS(UseTable[LAB_VALUEs],UseTable[LAB_RESULT_CODE],Q10Q11!$Q$3,UseTable[ID],Q10Q11!J69,UseTable[DRAW_DATE],"&gt;="&amp;Q10Q11!S69,UseTable[DRAW_DATE],"&lt;="&amp;Q10Q11!T69),"")</f>
        <v>53.900000000000006</v>
      </c>
      <c r="V69" s="40">
        <f>IFERROR(IF(N69=1,AVERAGEIFS(UseTable[LAB_VALUEs],UseTable[LAB_RESULT_CODE],Q10Q11!$Q$3,UseTable[ID],Q10Q11!J69,UseTable[DRAW_DATE],"&gt;="&amp;Q10Q11!S69,UseTable[DRAW_DATE],"&lt;="&amp;Q10Q11!T69),""),"")</f>
        <v>10.780000000000001</v>
      </c>
      <c r="W69">
        <f>IF(N69=1,SUMIFS(AdminTable[Units],AdminTable[Med],Q10Q11!$W$4,AdminTable[ID],Q10Q11!J69,AdminTable[Admin Date],"&lt;="&amp;Q10Q11!P69,AdminTable[Admin Date],"&gt;="&amp;Q10Q11!O69),"")</f>
        <v>15600</v>
      </c>
      <c r="X69">
        <f>IF(N69=1,SUMIFS(AdminTable[Units],AdminTable[Med],Q10Q11!$X$4,AdminTable[ID],Q10Q11!J69,AdminTable[Admin Date],"&lt;="&amp;Q10Q11!T69,AdminTable[Admin Date],"&gt;="&amp;Q10Q11!S69),"")</f>
        <v>11</v>
      </c>
      <c r="Y69" s="40">
        <f t="shared" si="6"/>
        <v>83.1</v>
      </c>
      <c r="Z69" s="40">
        <f t="shared" si="7"/>
        <v>53.900000000000006</v>
      </c>
    </row>
    <row r="70" spans="1:26" x14ac:dyDescent="0.25">
      <c r="A70" s="9" t="s">
        <v>47</v>
      </c>
      <c r="B70">
        <v>7000</v>
      </c>
      <c r="C70">
        <v>10</v>
      </c>
      <c r="D70">
        <v>10</v>
      </c>
      <c r="F70">
        <v>10</v>
      </c>
      <c r="G70">
        <v>7030</v>
      </c>
      <c r="J70" t="str">
        <f t="shared" si="1"/>
        <v>54</v>
      </c>
      <c r="K70" s="29" t="str">
        <f t="shared" si="2"/>
        <v>T</v>
      </c>
      <c r="L70" s="29" t="str">
        <f t="shared" si="3"/>
        <v/>
      </c>
      <c r="M70" s="29" t="str">
        <f t="shared" si="4"/>
        <v/>
      </c>
      <c r="N70">
        <f t="shared" si="5"/>
        <v>1</v>
      </c>
      <c r="O70" s="30">
        <f>IF(N70=1,_xlfn.MINIFS(AdminTable[Admin Date],AdminTable[Med],Q10Q11!$O$4,AdminTable[ID],Q10Q11!J70),"")</f>
        <v>41092</v>
      </c>
      <c r="P70" s="30">
        <f>IF(N70=1,_xlfn.MAXIFS(AdminTable[Admin Date],AdminTable[Med],Q10Q11!$O$4,AdminTable[ID],Q10Q11!J70),"")</f>
        <v>41155</v>
      </c>
      <c r="Q70" s="40">
        <f>IF(N70=1,SUMIFS(UseTable[LAB_VALUEs],UseTable[LAB_RESULT_CODE],Q10Q11!$Q$3,UseTable[ID],Q10Q11!J70,UseTable[DRAW_DATE],"&gt;="&amp;Q10Q11!O70,UseTable[DRAW_DATE],"&lt;="&amp;Q10Q11!P70),"")</f>
        <v>36.200000000000003</v>
      </c>
      <c r="R70" s="40">
        <f>IFERROR(IF(N70=1,AVERAGEIFS(UseTable[LAB_VALUEs],UseTable[LAB_RESULT_CODE],Q10Q11!$Q$3,UseTable[ID],Q10Q11!J70,UseTable[DRAW_DATE],"&gt;="&amp;Q10Q11!O70,UseTable[DRAW_DATE],"&lt;="&amp;Q10Q11!P70),""),"")</f>
        <v>9.0500000000000007</v>
      </c>
      <c r="S70" s="30">
        <f>IF(N70=1,_xlfn.MINIFS(AdminTable[Admin Date],AdminTable[Med],Q10Q11!$S$4,AdminTable[ID],Q10Q11!J70),"")</f>
        <v>41164</v>
      </c>
      <c r="T70" s="30">
        <f>IF(N70=1,_xlfn.MAXIFS(AdminTable[Admin Date],AdminTable[Med],Q10Q11!$S$4,AdminTable[ID],Q10Q11!J70),"")</f>
        <v>41227</v>
      </c>
      <c r="U70" s="40">
        <f>IF(N70=1,SUMIFS(UseTable[LAB_VALUEs],UseTable[LAB_RESULT_CODE],Q10Q11!$Q$3,UseTable[ID],Q10Q11!J70,UseTable[DRAW_DATE],"&gt;="&amp;Q10Q11!S70,UseTable[DRAW_DATE],"&lt;="&amp;Q10Q11!T70),"")</f>
        <v>50.7</v>
      </c>
      <c r="V70" s="40">
        <f>IFERROR(IF(N70=1,AVERAGEIFS(UseTable[LAB_VALUEs],UseTable[LAB_RESULT_CODE],Q10Q11!$Q$3,UseTable[ID],Q10Q11!J70,UseTable[DRAW_DATE],"&gt;="&amp;Q10Q11!S70,UseTable[DRAW_DATE],"&lt;="&amp;Q10Q11!T70),""),"")</f>
        <v>10.14</v>
      </c>
      <c r="W70">
        <f>IF(N70=1,SUMIFS(AdminTable[Units],AdminTable[Med],Q10Q11!$W$4,AdminTable[ID],Q10Q11!J70,AdminTable[Admin Date],"&lt;="&amp;Q10Q11!P70,AdminTable[Admin Date],"&gt;="&amp;Q10Q11!O70),"")</f>
        <v>155900</v>
      </c>
      <c r="X70">
        <f>IF(N70=1,SUMIFS(AdminTable[Units],AdminTable[Med],Q10Q11!$X$4,AdminTable[ID],Q10Q11!J70,AdminTable[Admin Date],"&lt;="&amp;Q10Q11!T70,AdminTable[Admin Date],"&gt;="&amp;Q10Q11!S70),"")</f>
        <v>30</v>
      </c>
      <c r="Y70" s="40">
        <f t="shared" si="6"/>
        <v>36.200000000000003</v>
      </c>
      <c r="Z70" s="40">
        <f t="shared" si="7"/>
        <v>50.7</v>
      </c>
    </row>
    <row r="71" spans="1:26" x14ac:dyDescent="0.25">
      <c r="A71" s="9" t="s">
        <v>67</v>
      </c>
      <c r="C71">
        <v>2</v>
      </c>
      <c r="D71">
        <v>3</v>
      </c>
      <c r="F71">
        <v>3</v>
      </c>
      <c r="G71">
        <v>8</v>
      </c>
      <c r="J71" t="str">
        <f t="shared" ref="J71:J106" si="11">A71</f>
        <v>56</v>
      </c>
      <c r="K71" s="29" t="str">
        <f t="shared" ref="K71:K106" si="12">IF(AND(B71&gt;0,C71&gt;0),"T","")</f>
        <v/>
      </c>
      <c r="L71" s="29" t="str">
        <f t="shared" ref="L71:L106" si="13">IF(AND(B71&gt;0,C71="",D71&gt;0),"T","")</f>
        <v/>
      </c>
      <c r="M71" s="29" t="str">
        <f t="shared" ref="M71:M106" si="14">IF(AND(C71="",E71&gt;0,F71&gt;0),"T","")</f>
        <v/>
      </c>
      <c r="N71">
        <f t="shared" ref="N71:N106" si="15">COUNTIF(K71:M71,"T")</f>
        <v>0</v>
      </c>
      <c r="O71" s="30" t="str">
        <f>IF(N71=1,_xlfn.MINIFS(AdminTable[Admin Date],AdminTable[Med],Q10Q11!$O$4,AdminTable[ID],Q10Q11!J71),"")</f>
        <v/>
      </c>
      <c r="P71" s="30" t="str">
        <f>IF(N71=1,_xlfn.MAXIFS(AdminTable[Admin Date],AdminTable[Med],Q10Q11!$O$4,AdminTable[ID],Q10Q11!J71),"")</f>
        <v/>
      </c>
      <c r="Q71" s="40" t="str">
        <f>IF(N71=1,SUMIFS(UseTable[LAB_VALUEs],UseTable[LAB_RESULT_CODE],Q10Q11!$Q$3,UseTable[ID],Q10Q11!J71,UseTable[DRAW_DATE],"&gt;="&amp;Q10Q11!O71,UseTable[DRAW_DATE],"&lt;="&amp;Q10Q11!P71),"")</f>
        <v/>
      </c>
      <c r="R71" s="40" t="str">
        <f>IFERROR(IF(N71=1,AVERAGEIFS(UseTable[LAB_VALUEs],UseTable[LAB_RESULT_CODE],Q10Q11!$Q$3,UseTable[ID],Q10Q11!J71,UseTable[DRAW_DATE],"&gt;="&amp;Q10Q11!O71,UseTable[DRAW_DATE],"&lt;="&amp;Q10Q11!P71),""),"")</f>
        <v/>
      </c>
      <c r="S71" s="30" t="str">
        <f>IF(N71=1,_xlfn.MINIFS(AdminTable[Admin Date],AdminTable[Med],Q10Q11!$S$4,AdminTable[ID],Q10Q11!J71),"")</f>
        <v/>
      </c>
      <c r="T71" s="30" t="str">
        <f>IF(N71=1,_xlfn.MAXIFS(AdminTable[Admin Date],AdminTable[Med],Q10Q11!$S$4,AdminTable[ID],Q10Q11!J71),"")</f>
        <v/>
      </c>
      <c r="U71" s="40" t="str">
        <f>IF(N71=1,SUMIFS(UseTable[LAB_VALUEs],UseTable[LAB_RESULT_CODE],Q10Q11!$Q$3,UseTable[ID],Q10Q11!J71,UseTable[DRAW_DATE],"&gt;="&amp;Q10Q11!S71,UseTable[DRAW_DATE],"&lt;="&amp;Q10Q11!T71),"")</f>
        <v/>
      </c>
      <c r="V71" s="40" t="str">
        <f>IFERROR(IF(N71=1,AVERAGEIFS(UseTable[LAB_VALUEs],UseTable[LAB_RESULT_CODE],Q10Q11!$Q$3,UseTable[ID],Q10Q11!J71,UseTable[DRAW_DATE],"&gt;="&amp;Q10Q11!S71,UseTable[DRAW_DATE],"&lt;="&amp;Q10Q11!T71),""),"")</f>
        <v/>
      </c>
      <c r="W71" t="str">
        <f>IF(N71=1,SUMIFS(AdminTable[Units],AdminTable[Med],Q10Q11!$W$4,AdminTable[ID],Q10Q11!J71,AdminTable[Admin Date],"&lt;="&amp;Q10Q11!P71,AdminTable[Admin Date],"&gt;="&amp;Q10Q11!O71),"")</f>
        <v/>
      </c>
      <c r="X71" t="str">
        <f>IF(N71=1,SUMIFS(AdminTable[Units],AdminTable[Med],Q10Q11!$X$4,AdminTable[ID],Q10Q11!J71,AdminTable[Admin Date],"&lt;="&amp;Q10Q11!T71,AdminTable[Admin Date],"&gt;="&amp;Q10Q11!S71),"")</f>
        <v/>
      </c>
      <c r="Y71" s="40" t="str">
        <f t="shared" ref="Y71:Y106" si="16">Q71</f>
        <v/>
      </c>
      <c r="Z71" s="40" t="str">
        <f t="shared" ref="Z71:Z106" si="17">U71</f>
        <v/>
      </c>
    </row>
    <row r="72" spans="1:26" x14ac:dyDescent="0.25">
      <c r="A72" s="9" t="s">
        <v>48</v>
      </c>
      <c r="C72">
        <v>16</v>
      </c>
      <c r="D72">
        <v>13</v>
      </c>
      <c r="F72">
        <v>13</v>
      </c>
      <c r="G72">
        <v>42</v>
      </c>
      <c r="J72" t="str">
        <f t="shared" si="11"/>
        <v>57</v>
      </c>
      <c r="K72" s="29" t="str">
        <f t="shared" si="12"/>
        <v/>
      </c>
      <c r="L72" s="29" t="str">
        <f t="shared" si="13"/>
        <v/>
      </c>
      <c r="M72" s="29" t="str">
        <f t="shared" si="14"/>
        <v/>
      </c>
      <c r="N72">
        <f t="shared" si="15"/>
        <v>0</v>
      </c>
      <c r="O72" s="30" t="str">
        <f>IF(N72=1,_xlfn.MINIFS(AdminTable[Admin Date],AdminTable[Med],Q10Q11!$O$4,AdminTable[ID],Q10Q11!J72),"")</f>
        <v/>
      </c>
      <c r="P72" s="30" t="str">
        <f>IF(N72=1,_xlfn.MAXIFS(AdminTable[Admin Date],AdminTable[Med],Q10Q11!$O$4,AdminTable[ID],Q10Q11!J72),"")</f>
        <v/>
      </c>
      <c r="Q72" s="40" t="str">
        <f>IF(N72=1,SUMIFS(UseTable[LAB_VALUEs],UseTable[LAB_RESULT_CODE],Q10Q11!$Q$3,UseTable[ID],Q10Q11!J72,UseTable[DRAW_DATE],"&gt;="&amp;Q10Q11!O72,UseTable[DRAW_DATE],"&lt;="&amp;Q10Q11!P72),"")</f>
        <v/>
      </c>
      <c r="R72" s="40" t="str">
        <f>IFERROR(IF(N72=1,AVERAGEIFS(UseTable[LAB_VALUEs],UseTable[LAB_RESULT_CODE],Q10Q11!$Q$3,UseTable[ID],Q10Q11!J72,UseTable[DRAW_DATE],"&gt;="&amp;Q10Q11!O72,UseTable[DRAW_DATE],"&lt;="&amp;Q10Q11!P72),""),"")</f>
        <v/>
      </c>
      <c r="S72" s="30" t="str">
        <f>IF(N72=1,_xlfn.MINIFS(AdminTable[Admin Date],AdminTable[Med],Q10Q11!$S$4,AdminTable[ID],Q10Q11!J72),"")</f>
        <v/>
      </c>
      <c r="T72" s="30" t="str">
        <f>IF(N72=1,_xlfn.MAXIFS(AdminTable[Admin Date],AdminTable[Med],Q10Q11!$S$4,AdminTable[ID],Q10Q11!J72),"")</f>
        <v/>
      </c>
      <c r="U72" s="40" t="str">
        <f>IF(N72=1,SUMIFS(UseTable[LAB_VALUEs],UseTable[LAB_RESULT_CODE],Q10Q11!$Q$3,UseTable[ID],Q10Q11!J72,UseTable[DRAW_DATE],"&gt;="&amp;Q10Q11!S72,UseTable[DRAW_DATE],"&lt;="&amp;Q10Q11!T72),"")</f>
        <v/>
      </c>
      <c r="V72" s="40" t="str">
        <f>IFERROR(IF(N72=1,AVERAGEIFS(UseTable[LAB_VALUEs],UseTable[LAB_RESULT_CODE],Q10Q11!$Q$3,UseTable[ID],Q10Q11!J72,UseTable[DRAW_DATE],"&gt;="&amp;Q10Q11!S72,UseTable[DRAW_DATE],"&lt;="&amp;Q10Q11!T72),""),"")</f>
        <v/>
      </c>
      <c r="W72" t="str">
        <f>IF(N72=1,SUMIFS(AdminTable[Units],AdminTable[Med],Q10Q11!$W$4,AdminTable[ID],Q10Q11!J72,AdminTable[Admin Date],"&lt;="&amp;Q10Q11!P72,AdminTable[Admin Date],"&gt;="&amp;Q10Q11!O72),"")</f>
        <v/>
      </c>
      <c r="X72" t="str">
        <f>IF(N72=1,SUMIFS(AdminTable[Units],AdminTable[Med],Q10Q11!$X$4,AdminTable[ID],Q10Q11!J72,AdminTable[Admin Date],"&lt;="&amp;Q10Q11!T72,AdminTable[Admin Date],"&gt;="&amp;Q10Q11!S72),"")</f>
        <v/>
      </c>
      <c r="Y72" s="40" t="str">
        <f t="shared" si="16"/>
        <v/>
      </c>
      <c r="Z72" s="40" t="str">
        <f t="shared" si="17"/>
        <v/>
      </c>
    </row>
    <row r="73" spans="1:26" x14ac:dyDescent="0.25">
      <c r="A73" s="9" t="s">
        <v>9</v>
      </c>
      <c r="B73">
        <v>5000</v>
      </c>
      <c r="C73">
        <v>5</v>
      </c>
      <c r="D73">
        <v>5</v>
      </c>
      <c r="F73">
        <v>6</v>
      </c>
      <c r="G73">
        <v>5016</v>
      </c>
      <c r="J73" t="str">
        <f t="shared" si="11"/>
        <v>60</v>
      </c>
      <c r="K73" s="29" t="str">
        <f t="shared" si="12"/>
        <v>T</v>
      </c>
      <c r="L73" s="29" t="str">
        <f t="shared" si="13"/>
        <v/>
      </c>
      <c r="M73" s="29" t="str">
        <f t="shared" si="14"/>
        <v/>
      </c>
      <c r="N73">
        <f t="shared" si="15"/>
        <v>1</v>
      </c>
      <c r="O73" s="30">
        <f>IF(N73=1,_xlfn.MINIFS(AdminTable[Admin Date],AdminTable[Med],Q10Q11!$O$4,AdminTable[ID],Q10Q11!J73),"")</f>
        <v>41092</v>
      </c>
      <c r="P73" s="30">
        <f>IF(N73=1,_xlfn.MAXIFS(AdminTable[Admin Date],AdminTable[Med],Q10Q11!$O$4,AdminTable[ID],Q10Q11!J73),"")</f>
        <v>41157</v>
      </c>
      <c r="Q73" s="40">
        <f>IF(N73=1,SUMIFS(UseTable[LAB_VALUEs],UseTable[LAB_RESULT_CODE],Q10Q11!$Q$3,UseTable[ID],Q10Q11!J73,UseTable[DRAW_DATE],"&gt;="&amp;Q10Q11!O73,UseTable[DRAW_DATE],"&lt;="&amp;Q10Q11!P73),"")</f>
        <v>53.800000000000004</v>
      </c>
      <c r="R73" s="40">
        <f>IFERROR(IF(N73=1,AVERAGEIFS(UseTable[LAB_VALUEs],UseTable[LAB_RESULT_CODE],Q10Q11!$Q$3,UseTable[ID],Q10Q11!J73,UseTable[DRAW_DATE],"&gt;="&amp;Q10Q11!O73,UseTable[DRAW_DATE],"&lt;="&amp;Q10Q11!P73),""),"")</f>
        <v>10.760000000000002</v>
      </c>
      <c r="S73" s="30">
        <f>IF(N73=1,_xlfn.MINIFS(AdminTable[Admin Date],AdminTable[Med],Q10Q11!$S$4,AdminTable[ID],Q10Q11!J73),"")</f>
        <v>41165</v>
      </c>
      <c r="T73" s="30">
        <f>IF(N73=1,_xlfn.MAXIFS(AdminTable[Admin Date],AdminTable[Med],Q10Q11!$S$4,AdminTable[ID],Q10Q11!J73),"")</f>
        <v>41227</v>
      </c>
      <c r="U73" s="40">
        <f>IF(N73=1,SUMIFS(UseTable[LAB_VALUEs],UseTable[LAB_RESULT_CODE],Q10Q11!$Q$3,UseTable[ID],Q10Q11!J73,UseTable[DRAW_DATE],"&gt;="&amp;Q10Q11!S73,UseTable[DRAW_DATE],"&lt;="&amp;Q10Q11!T73),"")</f>
        <v>44.6</v>
      </c>
      <c r="V73" s="40">
        <f>IFERROR(IF(N73=1,AVERAGEIFS(UseTable[LAB_VALUEs],UseTable[LAB_RESULT_CODE],Q10Q11!$Q$3,UseTable[ID],Q10Q11!J73,UseTable[DRAW_DATE],"&gt;="&amp;Q10Q11!S73,UseTable[DRAW_DATE],"&lt;="&amp;Q10Q11!T73),""),"")</f>
        <v>11.15</v>
      </c>
      <c r="W73">
        <f>IF(N73=1,SUMIFS(AdminTable[Units],AdminTable[Med],Q10Q11!$W$4,AdminTable[ID],Q10Q11!J73,AdminTable[Admin Date],"&lt;="&amp;Q10Q11!P73,AdminTable[Admin Date],"&gt;="&amp;Q10Q11!O73),"")</f>
        <v>72500</v>
      </c>
      <c r="X73">
        <f>IF(N73=1,SUMIFS(AdminTable[Units],AdminTable[Med],Q10Q11!$X$4,AdminTable[ID],Q10Q11!J73,AdminTable[Admin Date],"&lt;="&amp;Q10Q11!T73,AdminTable[Admin Date],"&gt;="&amp;Q10Q11!S73),"")</f>
        <v>16</v>
      </c>
      <c r="Y73" s="40">
        <f t="shared" si="16"/>
        <v>53.800000000000004</v>
      </c>
      <c r="Z73" s="40">
        <f t="shared" si="17"/>
        <v>44.6</v>
      </c>
    </row>
    <row r="74" spans="1:26" x14ac:dyDescent="0.25">
      <c r="A74" s="9" t="s">
        <v>13</v>
      </c>
      <c r="C74">
        <v>6</v>
      </c>
      <c r="D74">
        <v>5</v>
      </c>
      <c r="G74">
        <v>11</v>
      </c>
      <c r="J74" t="str">
        <f t="shared" si="11"/>
        <v>63</v>
      </c>
      <c r="K74" s="29" t="str">
        <f t="shared" si="12"/>
        <v/>
      </c>
      <c r="L74" s="29" t="str">
        <f t="shared" si="13"/>
        <v/>
      </c>
      <c r="M74" s="29" t="str">
        <f t="shared" si="14"/>
        <v/>
      </c>
      <c r="N74">
        <f t="shared" si="15"/>
        <v>0</v>
      </c>
      <c r="O74" s="30" t="str">
        <f>IF(N74=1,_xlfn.MINIFS(AdminTable[Admin Date],AdminTable[Med],Q10Q11!$O$4,AdminTable[ID],Q10Q11!J74),"")</f>
        <v/>
      </c>
      <c r="P74" s="30" t="str">
        <f>IF(N74=1,_xlfn.MAXIFS(AdminTable[Admin Date],AdminTable[Med],Q10Q11!$O$4,AdminTable[ID],Q10Q11!J74),"")</f>
        <v/>
      </c>
      <c r="Q74" s="40" t="str">
        <f>IF(N74=1,SUMIFS(UseTable[LAB_VALUEs],UseTable[LAB_RESULT_CODE],Q10Q11!$Q$3,UseTable[ID],Q10Q11!J74,UseTable[DRAW_DATE],"&gt;="&amp;Q10Q11!O74,UseTable[DRAW_DATE],"&lt;="&amp;Q10Q11!P74),"")</f>
        <v/>
      </c>
      <c r="R74" s="40" t="str">
        <f>IFERROR(IF(N74=1,AVERAGEIFS(UseTable[LAB_VALUEs],UseTable[LAB_RESULT_CODE],Q10Q11!$Q$3,UseTable[ID],Q10Q11!J74,UseTable[DRAW_DATE],"&gt;="&amp;Q10Q11!O74,UseTable[DRAW_DATE],"&lt;="&amp;Q10Q11!P74),""),"")</f>
        <v/>
      </c>
      <c r="S74" s="30" t="str">
        <f>IF(N74=1,_xlfn.MINIFS(AdminTable[Admin Date],AdminTable[Med],Q10Q11!$S$4,AdminTable[ID],Q10Q11!J74),"")</f>
        <v/>
      </c>
      <c r="T74" s="30" t="str">
        <f>IF(N74=1,_xlfn.MAXIFS(AdminTable[Admin Date],AdminTable[Med],Q10Q11!$S$4,AdminTable[ID],Q10Q11!J74),"")</f>
        <v/>
      </c>
      <c r="U74" s="40" t="str">
        <f>IF(N74=1,SUMIFS(UseTable[LAB_VALUEs],UseTable[LAB_RESULT_CODE],Q10Q11!$Q$3,UseTable[ID],Q10Q11!J74,UseTable[DRAW_DATE],"&gt;="&amp;Q10Q11!S74,UseTable[DRAW_DATE],"&lt;="&amp;Q10Q11!T74),"")</f>
        <v/>
      </c>
      <c r="V74" s="40" t="str">
        <f>IFERROR(IF(N74=1,AVERAGEIFS(UseTable[LAB_VALUEs],UseTable[LAB_RESULT_CODE],Q10Q11!$Q$3,UseTable[ID],Q10Q11!J74,UseTable[DRAW_DATE],"&gt;="&amp;Q10Q11!S74,UseTable[DRAW_DATE],"&lt;="&amp;Q10Q11!T74),""),"")</f>
        <v/>
      </c>
      <c r="W74" t="str">
        <f>IF(N74=1,SUMIFS(AdminTable[Units],AdminTable[Med],Q10Q11!$W$4,AdminTable[ID],Q10Q11!J74,AdminTable[Admin Date],"&lt;="&amp;Q10Q11!P74,AdminTable[Admin Date],"&gt;="&amp;Q10Q11!O74),"")</f>
        <v/>
      </c>
      <c r="X74" t="str">
        <f>IF(N74=1,SUMIFS(AdminTable[Units],AdminTable[Med],Q10Q11!$X$4,AdminTable[ID],Q10Q11!J74,AdminTable[Admin Date],"&lt;="&amp;Q10Q11!T74,AdminTable[Admin Date],"&gt;="&amp;Q10Q11!S74),"")</f>
        <v/>
      </c>
      <c r="Y74" s="40" t="str">
        <f t="shared" si="16"/>
        <v/>
      </c>
      <c r="Z74" s="40" t="str">
        <f t="shared" si="17"/>
        <v/>
      </c>
    </row>
    <row r="75" spans="1:26" x14ac:dyDescent="0.25">
      <c r="A75" s="9" t="s">
        <v>55</v>
      </c>
      <c r="B75">
        <v>11400</v>
      </c>
      <c r="G75">
        <v>11400</v>
      </c>
      <c r="J75" t="str">
        <f t="shared" si="11"/>
        <v>64</v>
      </c>
      <c r="K75" s="29" t="str">
        <f t="shared" si="12"/>
        <v/>
      </c>
      <c r="L75" s="29" t="str">
        <f t="shared" si="13"/>
        <v/>
      </c>
      <c r="M75" s="29" t="str">
        <f t="shared" si="14"/>
        <v/>
      </c>
      <c r="N75">
        <f t="shared" si="15"/>
        <v>0</v>
      </c>
      <c r="O75" s="30" t="str">
        <f>IF(N75=1,_xlfn.MINIFS(AdminTable[Admin Date],AdminTable[Med],Q10Q11!$O$4,AdminTable[ID],Q10Q11!J75),"")</f>
        <v/>
      </c>
      <c r="P75" s="30" t="str">
        <f>IF(N75=1,_xlfn.MAXIFS(AdminTable[Admin Date],AdminTable[Med],Q10Q11!$O$4,AdminTable[ID],Q10Q11!J75),"")</f>
        <v/>
      </c>
      <c r="Q75" s="40" t="str">
        <f>IF(N75=1,SUMIFS(UseTable[LAB_VALUEs],UseTable[LAB_RESULT_CODE],Q10Q11!$Q$3,UseTable[ID],Q10Q11!J75,UseTable[DRAW_DATE],"&gt;="&amp;Q10Q11!O75,UseTable[DRAW_DATE],"&lt;="&amp;Q10Q11!P75),"")</f>
        <v/>
      </c>
      <c r="R75" s="40" t="str">
        <f>IFERROR(IF(N75=1,AVERAGEIFS(UseTable[LAB_VALUEs],UseTable[LAB_RESULT_CODE],Q10Q11!$Q$3,UseTable[ID],Q10Q11!J75,UseTable[DRAW_DATE],"&gt;="&amp;Q10Q11!O75,UseTable[DRAW_DATE],"&lt;="&amp;Q10Q11!P75),""),"")</f>
        <v/>
      </c>
      <c r="S75" s="30" t="str">
        <f>IF(N75=1,_xlfn.MINIFS(AdminTable[Admin Date],AdminTable[Med],Q10Q11!$S$4,AdminTable[ID],Q10Q11!J75),"")</f>
        <v/>
      </c>
      <c r="T75" s="30" t="str">
        <f>IF(N75=1,_xlfn.MAXIFS(AdminTable[Admin Date],AdminTable[Med],Q10Q11!$S$4,AdminTable[ID],Q10Q11!J75),"")</f>
        <v/>
      </c>
      <c r="U75" s="40" t="str">
        <f>IF(N75=1,SUMIFS(UseTable[LAB_VALUEs],UseTable[LAB_RESULT_CODE],Q10Q11!$Q$3,UseTable[ID],Q10Q11!J75,UseTable[DRAW_DATE],"&gt;="&amp;Q10Q11!S75,UseTable[DRAW_DATE],"&lt;="&amp;Q10Q11!T75),"")</f>
        <v/>
      </c>
      <c r="V75" s="40" t="str">
        <f>IFERROR(IF(N75=1,AVERAGEIFS(UseTable[LAB_VALUEs],UseTable[LAB_RESULT_CODE],Q10Q11!$Q$3,UseTable[ID],Q10Q11!J75,UseTable[DRAW_DATE],"&gt;="&amp;Q10Q11!S75,UseTable[DRAW_DATE],"&lt;="&amp;Q10Q11!T75),""),"")</f>
        <v/>
      </c>
      <c r="W75" t="str">
        <f>IF(N75=1,SUMIFS(AdminTable[Units],AdminTable[Med],Q10Q11!$W$4,AdminTable[ID],Q10Q11!J75,AdminTable[Admin Date],"&lt;="&amp;Q10Q11!P75,AdminTable[Admin Date],"&gt;="&amp;Q10Q11!O75),"")</f>
        <v/>
      </c>
      <c r="X75" t="str">
        <f>IF(N75=1,SUMIFS(AdminTable[Units],AdminTable[Med],Q10Q11!$X$4,AdminTable[ID],Q10Q11!J75,AdminTable[Admin Date],"&lt;="&amp;Q10Q11!T75,AdminTable[Admin Date],"&gt;="&amp;Q10Q11!S75),"")</f>
        <v/>
      </c>
      <c r="Y75" s="40" t="str">
        <f t="shared" si="16"/>
        <v/>
      </c>
      <c r="Z75" s="40" t="str">
        <f t="shared" si="17"/>
        <v/>
      </c>
    </row>
    <row r="76" spans="1:26" x14ac:dyDescent="0.25">
      <c r="A76" s="9" t="s">
        <v>31</v>
      </c>
      <c r="B76">
        <v>60000</v>
      </c>
      <c r="C76">
        <v>16</v>
      </c>
      <c r="D76">
        <v>16</v>
      </c>
      <c r="G76">
        <v>60032</v>
      </c>
      <c r="J76" t="str">
        <f t="shared" si="11"/>
        <v>65</v>
      </c>
      <c r="K76" s="29" t="str">
        <f t="shared" si="12"/>
        <v>T</v>
      </c>
      <c r="L76" s="29" t="str">
        <f t="shared" si="13"/>
        <v/>
      </c>
      <c r="M76" s="29" t="str">
        <f t="shared" si="14"/>
        <v/>
      </c>
      <c r="N76">
        <f t="shared" si="15"/>
        <v>1</v>
      </c>
      <c r="O76" s="30">
        <f>IF(N76=1,_xlfn.MINIFS(AdminTable[Admin Date],AdminTable[Med],Q10Q11!$O$4,AdminTable[ID],Q10Q11!J76),"")</f>
        <v>41093</v>
      </c>
      <c r="P76" s="30">
        <f>IF(N76=1,_xlfn.MAXIFS(AdminTable[Admin Date],AdminTable[Med],Q10Q11!$O$4,AdminTable[ID],Q10Q11!J76),"")</f>
        <v>41158</v>
      </c>
      <c r="Q76" s="40">
        <f>IF(N76=1,SUMIFS(UseTable[LAB_VALUEs],UseTable[LAB_RESULT_CODE],Q10Q11!$Q$3,UseTable[ID],Q10Q11!J76,UseTable[DRAW_DATE],"&gt;="&amp;Q10Q11!O76,UseTable[DRAW_DATE],"&lt;="&amp;Q10Q11!P76),"")</f>
        <v>42.7</v>
      </c>
      <c r="R76" s="40">
        <f>IFERROR(IF(N76=1,AVERAGEIFS(UseTable[LAB_VALUEs],UseTable[LAB_RESULT_CODE],Q10Q11!$Q$3,UseTable[ID],Q10Q11!J76,UseTable[DRAW_DATE],"&gt;="&amp;Q10Q11!O76,UseTable[DRAW_DATE],"&lt;="&amp;Q10Q11!P76),""),"")</f>
        <v>8.5400000000000009</v>
      </c>
      <c r="S76" s="30">
        <f>IF(N76=1,_xlfn.MINIFS(AdminTable[Admin Date],AdminTable[Med],Q10Q11!$S$4,AdminTable[ID],Q10Q11!J76),"")</f>
        <v>41165</v>
      </c>
      <c r="T76" s="30">
        <f>IF(N76=1,_xlfn.MAXIFS(AdminTable[Admin Date],AdminTable[Med],Q10Q11!$S$4,AdminTable[ID],Q10Q11!J76),"")</f>
        <v>41193</v>
      </c>
      <c r="U76" s="40">
        <f>IF(N76=1,SUMIFS(UseTable[LAB_VALUEs],UseTable[LAB_RESULT_CODE],Q10Q11!$Q$3,UseTable[ID],Q10Q11!J76,UseTable[DRAW_DATE],"&gt;="&amp;Q10Q11!S76,UseTable[DRAW_DATE],"&lt;="&amp;Q10Q11!T76),"")</f>
        <v>16.600000000000001</v>
      </c>
      <c r="V76" s="40">
        <f>IFERROR(IF(N76=1,AVERAGEIFS(UseTable[LAB_VALUEs],UseTable[LAB_RESULT_CODE],Q10Q11!$Q$3,UseTable[ID],Q10Q11!J76,UseTable[DRAW_DATE],"&gt;="&amp;Q10Q11!S76,UseTable[DRAW_DATE],"&lt;="&amp;Q10Q11!T76),""),"")</f>
        <v>8.3000000000000007</v>
      </c>
      <c r="W76">
        <f>IF(N76=1,SUMIFS(AdminTable[Units],AdminTable[Med],Q10Q11!$W$4,AdminTable[ID],Q10Q11!J76,AdminTable[Admin Date],"&lt;="&amp;Q10Q11!P76,AdminTable[Admin Date],"&gt;="&amp;Q10Q11!O76),"")</f>
        <v>540200</v>
      </c>
      <c r="X76">
        <f>IF(N76=1,SUMIFS(AdminTable[Units],AdminTable[Med],Q10Q11!$X$4,AdminTable[ID],Q10Q11!J76,AdminTable[Admin Date],"&lt;="&amp;Q10Q11!T76,AdminTable[Admin Date],"&gt;="&amp;Q10Q11!S76),"")</f>
        <v>32</v>
      </c>
      <c r="Y76" s="40">
        <f t="shared" si="16"/>
        <v>42.7</v>
      </c>
      <c r="Z76" s="40">
        <f t="shared" si="17"/>
        <v>16.600000000000001</v>
      </c>
    </row>
    <row r="77" spans="1:26" x14ac:dyDescent="0.25">
      <c r="A77" s="9" t="s">
        <v>50</v>
      </c>
      <c r="B77">
        <v>5400</v>
      </c>
      <c r="D77">
        <v>8</v>
      </c>
      <c r="F77">
        <v>1</v>
      </c>
      <c r="G77">
        <v>5409</v>
      </c>
      <c r="J77" t="str">
        <f t="shared" si="11"/>
        <v>66</v>
      </c>
      <c r="K77" s="29" t="str">
        <f t="shared" si="12"/>
        <v/>
      </c>
      <c r="L77" s="29" t="str">
        <f t="shared" si="13"/>
        <v>T</v>
      </c>
      <c r="M77" s="29" t="str">
        <f t="shared" si="14"/>
        <v/>
      </c>
      <c r="N77">
        <f t="shared" si="15"/>
        <v>1</v>
      </c>
      <c r="O77" s="30">
        <f>IF(N77=1,_xlfn.MINIFS(AdminTable[Admin Date],AdminTable[Med],Q10Q11!$O$4,AdminTable[ID],Q10Q11!J77),"")</f>
        <v>41092</v>
      </c>
      <c r="P77" s="30">
        <f>IF(N77=1,_xlfn.MAXIFS(AdminTable[Admin Date],AdminTable[Med],Q10Q11!$O$4,AdminTable[ID],Q10Q11!J77),"")</f>
        <v>41157</v>
      </c>
      <c r="Q77" s="40">
        <f>IF(N77=1,SUMIFS(UseTable[LAB_VALUEs],UseTable[LAB_RESULT_CODE],Q10Q11!$Q$3,UseTable[ID],Q10Q11!J77,UseTable[DRAW_DATE],"&gt;="&amp;Q10Q11!O77,UseTable[DRAW_DATE],"&lt;="&amp;Q10Q11!P77),"")</f>
        <v>52.4</v>
      </c>
      <c r="R77" s="40">
        <f>IFERROR(IF(N77=1,AVERAGEIFS(UseTable[LAB_VALUEs],UseTable[LAB_RESULT_CODE],Q10Q11!$Q$3,UseTable[ID],Q10Q11!J77,UseTable[DRAW_DATE],"&gt;="&amp;Q10Q11!O77,UseTable[DRAW_DATE],"&lt;="&amp;Q10Q11!P77),""),"")</f>
        <v>10.48</v>
      </c>
      <c r="S77" s="30">
        <f>IF(N77=1,_xlfn.MINIFS(AdminTable[Admin Date],AdminTable[Med],Q10Q11!$S$4,AdminTable[ID],Q10Q11!J77),"")</f>
        <v>41208</v>
      </c>
      <c r="T77" s="30">
        <f>IF(N77=1,_xlfn.MAXIFS(AdminTable[Admin Date],AdminTable[Med],Q10Q11!$S$4,AdminTable[ID],Q10Q11!J77),"")</f>
        <v>41227</v>
      </c>
      <c r="U77" s="40">
        <f>IF(N77=1,SUMIFS(UseTable[LAB_VALUEs],UseTable[LAB_RESULT_CODE],Q10Q11!$Q$3,UseTable[ID],Q10Q11!J77,UseTable[DRAW_DATE],"&gt;="&amp;Q10Q11!S77,UseTable[DRAW_DATE],"&lt;="&amp;Q10Q11!T77),"")</f>
        <v>19.700000000000003</v>
      </c>
      <c r="V77" s="40">
        <f>IFERROR(IF(N77=1,AVERAGEIFS(UseTable[LAB_VALUEs],UseTable[LAB_RESULT_CODE],Q10Q11!$Q$3,UseTable[ID],Q10Q11!J77,UseTable[DRAW_DATE],"&gt;="&amp;Q10Q11!S77,UseTable[DRAW_DATE],"&lt;="&amp;Q10Q11!T77),""),"")</f>
        <v>9.8500000000000014</v>
      </c>
      <c r="W77">
        <f>IF(N77=1,SUMIFS(AdminTable[Units],AdminTable[Med],Q10Q11!$W$4,AdminTable[ID],Q10Q11!J77,AdminTable[Admin Date],"&lt;="&amp;Q10Q11!P77,AdminTable[Admin Date],"&gt;="&amp;Q10Q11!O77),"")</f>
        <v>80700</v>
      </c>
      <c r="X77">
        <f>IF(N77=1,SUMIFS(AdminTable[Units],AdminTable[Med],Q10Q11!$X$4,AdminTable[ID],Q10Q11!J77,AdminTable[Admin Date],"&lt;="&amp;Q10Q11!T77,AdminTable[Admin Date],"&gt;="&amp;Q10Q11!S77),"")</f>
        <v>9</v>
      </c>
      <c r="Y77" s="40">
        <f t="shared" si="16"/>
        <v>52.4</v>
      </c>
      <c r="Z77" s="40">
        <f t="shared" si="17"/>
        <v>19.700000000000003</v>
      </c>
    </row>
    <row r="78" spans="1:26" x14ac:dyDescent="0.25">
      <c r="A78" s="9" t="s">
        <v>80</v>
      </c>
      <c r="D78">
        <v>1</v>
      </c>
      <c r="F78">
        <v>2</v>
      </c>
      <c r="G78">
        <v>3</v>
      </c>
      <c r="J78" t="str">
        <f t="shared" si="11"/>
        <v>67</v>
      </c>
      <c r="K78" s="29" t="str">
        <f t="shared" si="12"/>
        <v/>
      </c>
      <c r="L78" s="29" t="str">
        <f t="shared" si="13"/>
        <v/>
      </c>
      <c r="M78" s="29" t="str">
        <f t="shared" si="14"/>
        <v/>
      </c>
      <c r="N78">
        <f t="shared" si="15"/>
        <v>0</v>
      </c>
      <c r="O78" s="30" t="str">
        <f>IF(N78=1,_xlfn.MINIFS(AdminTable[Admin Date],AdminTable[Med],Q10Q11!$O$4,AdminTable[ID],Q10Q11!J78),"")</f>
        <v/>
      </c>
      <c r="P78" s="30" t="str">
        <f>IF(N78=1,_xlfn.MAXIFS(AdminTable[Admin Date],AdminTable[Med],Q10Q11!$O$4,AdminTable[ID],Q10Q11!J78),"")</f>
        <v/>
      </c>
      <c r="Q78" s="40" t="str">
        <f>IF(N78=1,SUMIFS(UseTable[LAB_VALUEs],UseTable[LAB_RESULT_CODE],Q10Q11!$Q$3,UseTable[ID],Q10Q11!J78,UseTable[DRAW_DATE],"&gt;="&amp;Q10Q11!O78,UseTable[DRAW_DATE],"&lt;="&amp;Q10Q11!P78),"")</f>
        <v/>
      </c>
      <c r="R78" s="40" t="str">
        <f>IFERROR(IF(N78=1,AVERAGEIFS(UseTable[LAB_VALUEs],UseTable[LAB_RESULT_CODE],Q10Q11!$Q$3,UseTable[ID],Q10Q11!J78,UseTable[DRAW_DATE],"&gt;="&amp;Q10Q11!O78,UseTable[DRAW_DATE],"&lt;="&amp;Q10Q11!P78),""),"")</f>
        <v/>
      </c>
      <c r="S78" s="30" t="str">
        <f>IF(N78=1,_xlfn.MINIFS(AdminTable[Admin Date],AdminTable[Med],Q10Q11!$S$4,AdminTable[ID],Q10Q11!J78),"")</f>
        <v/>
      </c>
      <c r="T78" s="30" t="str">
        <f>IF(N78=1,_xlfn.MAXIFS(AdminTable[Admin Date],AdminTable[Med],Q10Q11!$S$4,AdminTable[ID],Q10Q11!J78),"")</f>
        <v/>
      </c>
      <c r="U78" s="40" t="str">
        <f>IF(N78=1,SUMIFS(UseTable[LAB_VALUEs],UseTable[LAB_RESULT_CODE],Q10Q11!$Q$3,UseTable[ID],Q10Q11!J78,UseTable[DRAW_DATE],"&gt;="&amp;Q10Q11!S78,UseTable[DRAW_DATE],"&lt;="&amp;Q10Q11!T78),"")</f>
        <v/>
      </c>
      <c r="V78" s="40" t="str">
        <f>IFERROR(IF(N78=1,AVERAGEIFS(UseTable[LAB_VALUEs],UseTable[LAB_RESULT_CODE],Q10Q11!$Q$3,UseTable[ID],Q10Q11!J78,UseTable[DRAW_DATE],"&gt;="&amp;Q10Q11!S78,UseTable[DRAW_DATE],"&lt;="&amp;Q10Q11!T78),""),"")</f>
        <v/>
      </c>
      <c r="W78" t="str">
        <f>IF(N78=1,SUMIFS(AdminTable[Units],AdminTable[Med],Q10Q11!$W$4,AdminTable[ID],Q10Q11!J78,AdminTable[Admin Date],"&lt;="&amp;Q10Q11!P78,AdminTable[Admin Date],"&gt;="&amp;Q10Q11!O78),"")</f>
        <v/>
      </c>
      <c r="X78" t="str">
        <f>IF(N78=1,SUMIFS(AdminTable[Units],AdminTable[Med],Q10Q11!$X$4,AdminTable[ID],Q10Q11!J78,AdminTable[Admin Date],"&lt;="&amp;Q10Q11!T78,AdminTable[Admin Date],"&gt;="&amp;Q10Q11!S78),"")</f>
        <v/>
      </c>
      <c r="Y78" s="40" t="str">
        <f t="shared" si="16"/>
        <v/>
      </c>
      <c r="Z78" s="40" t="str">
        <f t="shared" si="17"/>
        <v/>
      </c>
    </row>
    <row r="79" spans="1:26" x14ac:dyDescent="0.25">
      <c r="A79" s="9" t="s">
        <v>158</v>
      </c>
      <c r="F79">
        <v>4</v>
      </c>
      <c r="G79">
        <v>4</v>
      </c>
      <c r="J79" t="str">
        <f t="shared" si="11"/>
        <v>68</v>
      </c>
      <c r="K79" s="29" t="str">
        <f t="shared" si="12"/>
        <v/>
      </c>
      <c r="L79" s="29" t="str">
        <f t="shared" si="13"/>
        <v/>
      </c>
      <c r="M79" s="29" t="str">
        <f t="shared" si="14"/>
        <v/>
      </c>
      <c r="N79">
        <f t="shared" si="15"/>
        <v>0</v>
      </c>
      <c r="O79" s="30" t="str">
        <f>IF(N79=1,_xlfn.MINIFS(AdminTable[Admin Date],AdminTable[Med],Q10Q11!$O$4,AdminTable[ID],Q10Q11!J79),"")</f>
        <v/>
      </c>
      <c r="P79" s="30" t="str">
        <f>IF(N79=1,_xlfn.MAXIFS(AdminTable[Admin Date],AdminTable[Med],Q10Q11!$O$4,AdminTable[ID],Q10Q11!J79),"")</f>
        <v/>
      </c>
      <c r="Q79" s="40" t="str">
        <f>IF(N79=1,SUMIFS(UseTable[LAB_VALUEs],UseTable[LAB_RESULT_CODE],Q10Q11!$Q$3,UseTable[ID],Q10Q11!J79,UseTable[DRAW_DATE],"&gt;="&amp;Q10Q11!O79,UseTable[DRAW_DATE],"&lt;="&amp;Q10Q11!P79),"")</f>
        <v/>
      </c>
      <c r="R79" s="40" t="str">
        <f>IFERROR(IF(N79=1,AVERAGEIFS(UseTable[LAB_VALUEs],UseTable[LAB_RESULT_CODE],Q10Q11!$Q$3,UseTable[ID],Q10Q11!J79,UseTable[DRAW_DATE],"&gt;="&amp;Q10Q11!O79,UseTable[DRAW_DATE],"&lt;="&amp;Q10Q11!P79),""),"")</f>
        <v/>
      </c>
      <c r="S79" s="30" t="str">
        <f>IF(N79=1,_xlfn.MINIFS(AdminTable[Admin Date],AdminTable[Med],Q10Q11!$S$4,AdminTable[ID],Q10Q11!J79),"")</f>
        <v/>
      </c>
      <c r="T79" s="30" t="str">
        <f>IF(N79=1,_xlfn.MAXIFS(AdminTable[Admin Date],AdminTable[Med],Q10Q11!$S$4,AdminTable[ID],Q10Q11!J79),"")</f>
        <v/>
      </c>
      <c r="U79" s="40" t="str">
        <f>IF(N79=1,SUMIFS(UseTable[LAB_VALUEs],UseTable[LAB_RESULT_CODE],Q10Q11!$Q$3,UseTable[ID],Q10Q11!J79,UseTable[DRAW_DATE],"&gt;="&amp;Q10Q11!S79,UseTable[DRAW_DATE],"&lt;="&amp;Q10Q11!T79),"")</f>
        <v/>
      </c>
      <c r="V79" s="40" t="str">
        <f>IFERROR(IF(N79=1,AVERAGEIFS(UseTable[LAB_VALUEs],UseTable[LAB_RESULT_CODE],Q10Q11!$Q$3,UseTable[ID],Q10Q11!J79,UseTable[DRAW_DATE],"&gt;="&amp;Q10Q11!S79,UseTable[DRAW_DATE],"&lt;="&amp;Q10Q11!T79),""),"")</f>
        <v/>
      </c>
      <c r="W79" t="str">
        <f>IF(N79=1,SUMIFS(AdminTable[Units],AdminTable[Med],Q10Q11!$W$4,AdminTable[ID],Q10Q11!J79,AdminTable[Admin Date],"&lt;="&amp;Q10Q11!P79,AdminTable[Admin Date],"&gt;="&amp;Q10Q11!O79),"")</f>
        <v/>
      </c>
      <c r="X79" t="str">
        <f>IF(N79=1,SUMIFS(AdminTable[Units],AdminTable[Med],Q10Q11!$X$4,AdminTable[ID],Q10Q11!J79,AdminTable[Admin Date],"&lt;="&amp;Q10Q11!T79,AdminTable[Admin Date],"&gt;="&amp;Q10Q11!S79),"")</f>
        <v/>
      </c>
      <c r="Y79" s="40" t="str">
        <f t="shared" si="16"/>
        <v/>
      </c>
      <c r="Z79" s="40" t="str">
        <f t="shared" si="17"/>
        <v/>
      </c>
    </row>
    <row r="80" spans="1:26" x14ac:dyDescent="0.25">
      <c r="A80" s="9" t="s">
        <v>58</v>
      </c>
      <c r="B80">
        <v>7200</v>
      </c>
      <c r="C80">
        <v>5</v>
      </c>
      <c r="D80">
        <v>5</v>
      </c>
      <c r="F80">
        <v>5</v>
      </c>
      <c r="G80">
        <v>7215</v>
      </c>
      <c r="J80" t="str">
        <f t="shared" si="11"/>
        <v>69</v>
      </c>
      <c r="K80" s="29" t="str">
        <f t="shared" si="12"/>
        <v>T</v>
      </c>
      <c r="L80" s="29" t="str">
        <f t="shared" si="13"/>
        <v/>
      </c>
      <c r="M80" s="29" t="str">
        <f t="shared" si="14"/>
        <v/>
      </c>
      <c r="N80">
        <f t="shared" si="15"/>
        <v>1</v>
      </c>
      <c r="O80" s="30">
        <f>IF(N80=1,_xlfn.MINIFS(AdminTable[Admin Date],AdminTable[Med],Q10Q11!$O$4,AdminTable[ID],Q10Q11!J80),"")</f>
        <v>41093</v>
      </c>
      <c r="P80" s="30">
        <f>IF(N80=1,_xlfn.MAXIFS(AdminTable[Admin Date],AdminTable[Med],Q10Q11!$O$4,AdminTable[ID],Q10Q11!J80),"")</f>
        <v>41158</v>
      </c>
      <c r="Q80" s="40">
        <f>IF(N80=1,SUMIFS(UseTable[LAB_VALUEs],UseTable[LAB_RESULT_CODE],Q10Q11!$Q$3,UseTable[ID],Q10Q11!J80,UseTable[DRAW_DATE],"&gt;="&amp;Q10Q11!O80,UseTable[DRAW_DATE],"&lt;="&amp;Q10Q11!P80),"")</f>
        <v>50.4</v>
      </c>
      <c r="R80" s="40">
        <f>IFERROR(IF(N80=1,AVERAGEIFS(UseTable[LAB_VALUEs],UseTable[LAB_RESULT_CODE],Q10Q11!$Q$3,UseTable[ID],Q10Q11!J80,UseTable[DRAW_DATE],"&gt;="&amp;Q10Q11!O80,UseTable[DRAW_DATE],"&lt;="&amp;Q10Q11!P80),""),"")</f>
        <v>10.08</v>
      </c>
      <c r="S80" s="30">
        <f>IF(N80=1,_xlfn.MINIFS(AdminTable[Admin Date],AdminTable[Med],Q10Q11!$S$4,AdminTable[ID],Q10Q11!J80),"")</f>
        <v>41165</v>
      </c>
      <c r="T80" s="30">
        <f>IF(N80=1,_xlfn.MAXIFS(AdminTable[Admin Date],AdminTable[Med],Q10Q11!$S$4,AdminTable[ID],Q10Q11!J80),"")</f>
        <v>41228</v>
      </c>
      <c r="U80" s="40">
        <f>IF(N80=1,SUMIFS(UseTable[LAB_VALUEs],UseTable[LAB_RESULT_CODE],Q10Q11!$Q$3,UseTable[ID],Q10Q11!J80,UseTable[DRAW_DATE],"&gt;="&amp;Q10Q11!S80,UseTable[DRAW_DATE],"&lt;="&amp;Q10Q11!T80),"")</f>
        <v>43.900000000000006</v>
      </c>
      <c r="V80" s="40">
        <f>IFERROR(IF(N80=1,AVERAGEIFS(UseTable[LAB_VALUEs],UseTable[LAB_RESULT_CODE],Q10Q11!$Q$3,UseTable[ID],Q10Q11!J80,UseTable[DRAW_DATE],"&gt;="&amp;Q10Q11!S80,UseTable[DRAW_DATE],"&lt;="&amp;Q10Q11!T80),""),"")</f>
        <v>10.975000000000001</v>
      </c>
      <c r="W80">
        <f>IF(N80=1,SUMIFS(AdminTable[Units],AdminTable[Med],Q10Q11!$W$4,AdminTable[ID],Q10Q11!J80,AdminTable[Admin Date],"&lt;="&amp;Q10Q11!P80,AdminTable[Admin Date],"&gt;="&amp;Q10Q11!O80),"")</f>
        <v>54400</v>
      </c>
      <c r="X80">
        <f>IF(N80=1,SUMIFS(AdminTable[Units],AdminTable[Med],Q10Q11!$X$4,AdminTable[ID],Q10Q11!J80,AdminTable[Admin Date],"&lt;="&amp;Q10Q11!T80,AdminTable[Admin Date],"&gt;="&amp;Q10Q11!S80),"")</f>
        <v>15</v>
      </c>
      <c r="Y80" s="40">
        <f t="shared" si="16"/>
        <v>50.4</v>
      </c>
      <c r="Z80" s="40">
        <f t="shared" si="17"/>
        <v>43.900000000000006</v>
      </c>
    </row>
    <row r="81" spans="1:26" x14ac:dyDescent="0.25">
      <c r="A81" s="9" t="s">
        <v>159</v>
      </c>
      <c r="F81">
        <v>2</v>
      </c>
      <c r="G81">
        <v>2</v>
      </c>
      <c r="J81" t="str">
        <f t="shared" si="11"/>
        <v>72</v>
      </c>
      <c r="K81" s="29" t="str">
        <f t="shared" si="12"/>
        <v/>
      </c>
      <c r="L81" s="29" t="str">
        <f t="shared" si="13"/>
        <v/>
      </c>
      <c r="M81" s="29" t="str">
        <f t="shared" si="14"/>
        <v/>
      </c>
      <c r="N81">
        <f t="shared" si="15"/>
        <v>0</v>
      </c>
      <c r="O81" s="30" t="str">
        <f>IF(N81=1,_xlfn.MINIFS(AdminTable[Admin Date],AdminTable[Med],Q10Q11!$O$4,AdminTable[ID],Q10Q11!J81),"")</f>
        <v/>
      </c>
      <c r="P81" s="30" t="str">
        <f>IF(N81=1,_xlfn.MAXIFS(AdminTable[Admin Date],AdminTable[Med],Q10Q11!$O$4,AdminTable[ID],Q10Q11!J81),"")</f>
        <v/>
      </c>
      <c r="Q81" s="40" t="str">
        <f>IF(N81=1,SUMIFS(UseTable[LAB_VALUEs],UseTable[LAB_RESULT_CODE],Q10Q11!$Q$3,UseTable[ID],Q10Q11!J81,UseTable[DRAW_DATE],"&gt;="&amp;Q10Q11!O81,UseTable[DRAW_DATE],"&lt;="&amp;Q10Q11!P81),"")</f>
        <v/>
      </c>
      <c r="R81" s="40" t="str">
        <f>IFERROR(IF(N81=1,AVERAGEIFS(UseTable[LAB_VALUEs],UseTable[LAB_RESULT_CODE],Q10Q11!$Q$3,UseTable[ID],Q10Q11!J81,UseTable[DRAW_DATE],"&gt;="&amp;Q10Q11!O81,UseTable[DRAW_DATE],"&lt;="&amp;Q10Q11!P81),""),"")</f>
        <v/>
      </c>
      <c r="S81" s="30" t="str">
        <f>IF(N81=1,_xlfn.MINIFS(AdminTable[Admin Date],AdminTable[Med],Q10Q11!$S$4,AdminTable[ID],Q10Q11!J81),"")</f>
        <v/>
      </c>
      <c r="T81" s="30" t="str">
        <f>IF(N81=1,_xlfn.MAXIFS(AdminTable[Admin Date],AdminTable[Med],Q10Q11!$S$4,AdminTable[ID],Q10Q11!J81),"")</f>
        <v/>
      </c>
      <c r="U81" s="40" t="str">
        <f>IF(N81=1,SUMIFS(UseTable[LAB_VALUEs],UseTable[LAB_RESULT_CODE],Q10Q11!$Q$3,UseTable[ID],Q10Q11!J81,UseTable[DRAW_DATE],"&gt;="&amp;Q10Q11!S81,UseTable[DRAW_DATE],"&lt;="&amp;Q10Q11!T81),"")</f>
        <v/>
      </c>
      <c r="V81" s="40" t="str">
        <f>IFERROR(IF(N81=1,AVERAGEIFS(UseTable[LAB_VALUEs],UseTable[LAB_RESULT_CODE],Q10Q11!$Q$3,UseTable[ID],Q10Q11!J81,UseTable[DRAW_DATE],"&gt;="&amp;Q10Q11!S81,UseTable[DRAW_DATE],"&lt;="&amp;Q10Q11!T81),""),"")</f>
        <v/>
      </c>
      <c r="W81" t="str">
        <f>IF(N81=1,SUMIFS(AdminTable[Units],AdminTable[Med],Q10Q11!$W$4,AdminTable[ID],Q10Q11!J81,AdminTable[Admin Date],"&lt;="&amp;Q10Q11!P81,AdminTable[Admin Date],"&gt;="&amp;Q10Q11!O81),"")</f>
        <v/>
      </c>
      <c r="X81" t="str">
        <f>IF(N81=1,SUMIFS(AdminTable[Units],AdminTable[Med],Q10Q11!$X$4,AdminTable[ID],Q10Q11!J81,AdminTable[Admin Date],"&lt;="&amp;Q10Q11!T81,AdminTable[Admin Date],"&gt;="&amp;Q10Q11!S81),"")</f>
        <v/>
      </c>
      <c r="Y81" s="40" t="str">
        <f t="shared" si="16"/>
        <v/>
      </c>
      <c r="Z81" s="40" t="str">
        <f t="shared" si="17"/>
        <v/>
      </c>
    </row>
    <row r="82" spans="1:26" x14ac:dyDescent="0.25">
      <c r="A82" s="9" t="s">
        <v>41</v>
      </c>
      <c r="B82">
        <v>20000</v>
      </c>
      <c r="C82">
        <v>13</v>
      </c>
      <c r="D82">
        <v>13</v>
      </c>
      <c r="F82">
        <v>10</v>
      </c>
      <c r="G82">
        <v>20036</v>
      </c>
      <c r="J82" t="str">
        <f t="shared" si="11"/>
        <v>73</v>
      </c>
      <c r="K82" s="29" t="str">
        <f t="shared" si="12"/>
        <v>T</v>
      </c>
      <c r="L82" s="29" t="str">
        <f t="shared" si="13"/>
        <v/>
      </c>
      <c r="M82" s="29" t="str">
        <f t="shared" si="14"/>
        <v/>
      </c>
      <c r="N82">
        <f t="shared" si="15"/>
        <v>1</v>
      </c>
      <c r="O82" s="30">
        <f>IF(N82=1,_xlfn.MINIFS(AdminTable[Admin Date],AdminTable[Med],Q10Q11!$O$4,AdminTable[ID],Q10Q11!J82),"")</f>
        <v>41152</v>
      </c>
      <c r="P82" s="30">
        <f>IF(N82=1,_xlfn.MAXIFS(AdminTable[Admin Date],AdminTable[Med],Q10Q11!$O$4,AdminTable[ID],Q10Q11!J82),"")</f>
        <v>41157</v>
      </c>
      <c r="Q82" s="40">
        <f>IF(N82=1,SUMIFS(UseTable[LAB_VALUEs],UseTable[LAB_RESULT_CODE],Q10Q11!$Q$3,UseTable[ID],Q10Q11!J82,UseTable[DRAW_DATE],"&gt;="&amp;Q10Q11!O82,UseTable[DRAW_DATE],"&lt;="&amp;Q10Q11!P82),"")</f>
        <v>9.8000000000000007</v>
      </c>
      <c r="R82" s="40">
        <f>IFERROR(IF(N82=1,AVERAGEIFS(UseTable[LAB_VALUEs],UseTable[LAB_RESULT_CODE],Q10Q11!$Q$3,UseTable[ID],Q10Q11!J82,UseTable[DRAW_DATE],"&gt;="&amp;Q10Q11!O82,UseTable[DRAW_DATE],"&lt;="&amp;Q10Q11!P82),""),"")</f>
        <v>9.8000000000000007</v>
      </c>
      <c r="S82" s="30">
        <f>IF(N82=1,_xlfn.MINIFS(AdminTable[Admin Date],AdminTable[Med],Q10Q11!$S$4,AdminTable[ID],Q10Q11!J82),"")</f>
        <v>41166</v>
      </c>
      <c r="T82" s="30">
        <f>IF(N82=1,_xlfn.MAXIFS(AdminTable[Admin Date],AdminTable[Med],Q10Q11!$S$4,AdminTable[ID],Q10Q11!J82),"")</f>
        <v>41227</v>
      </c>
      <c r="U82" s="40">
        <f>IF(N82=1,SUMIFS(UseTable[LAB_VALUEs],UseTable[LAB_RESULT_CODE],Q10Q11!$Q$3,UseTable[ID],Q10Q11!J82,UseTable[DRAW_DATE],"&gt;="&amp;Q10Q11!S82,UseTable[DRAW_DATE],"&lt;="&amp;Q10Q11!T82),"")</f>
        <v>52.4</v>
      </c>
      <c r="V82" s="40">
        <f>IFERROR(IF(N82=1,AVERAGEIFS(UseTable[LAB_VALUEs],UseTable[LAB_RESULT_CODE],Q10Q11!$Q$3,UseTable[ID],Q10Q11!J82,UseTable[DRAW_DATE],"&gt;="&amp;Q10Q11!S82,UseTable[DRAW_DATE],"&lt;="&amp;Q10Q11!T82),""),"")</f>
        <v>10.48</v>
      </c>
      <c r="W82">
        <f>IF(N82=1,SUMIFS(AdminTable[Units],AdminTable[Med],Q10Q11!$W$4,AdminTable[ID],Q10Q11!J82,AdminTable[Admin Date],"&lt;="&amp;Q10Q11!P82,AdminTable[Admin Date],"&gt;="&amp;Q10Q11!O82),"")</f>
        <v>30000</v>
      </c>
      <c r="X82">
        <f>IF(N82=1,SUMIFS(AdminTable[Units],AdminTable[Med],Q10Q11!$X$4,AdminTable[ID],Q10Q11!J82,AdminTable[Admin Date],"&lt;="&amp;Q10Q11!T82,AdminTable[Admin Date],"&gt;="&amp;Q10Q11!S82),"")</f>
        <v>36</v>
      </c>
      <c r="Y82" s="40">
        <f t="shared" si="16"/>
        <v>9.8000000000000007</v>
      </c>
      <c r="Z82" s="40">
        <f t="shared" si="17"/>
        <v>52.4</v>
      </c>
    </row>
    <row r="83" spans="1:26" x14ac:dyDescent="0.25">
      <c r="A83" s="9" t="s">
        <v>77</v>
      </c>
      <c r="B83">
        <v>7200</v>
      </c>
      <c r="D83">
        <v>4</v>
      </c>
      <c r="F83">
        <v>4</v>
      </c>
      <c r="G83">
        <v>7208</v>
      </c>
      <c r="J83" t="str">
        <f t="shared" si="11"/>
        <v>74</v>
      </c>
      <c r="K83" s="29" t="str">
        <f t="shared" si="12"/>
        <v/>
      </c>
      <c r="L83" s="29" t="str">
        <f t="shared" si="13"/>
        <v>T</v>
      </c>
      <c r="M83" s="29" t="str">
        <f t="shared" si="14"/>
        <v/>
      </c>
      <c r="N83">
        <f t="shared" si="15"/>
        <v>1</v>
      </c>
      <c r="O83" s="30">
        <f>IF(N83=1,_xlfn.MINIFS(AdminTable[Admin Date],AdminTable[Med],Q10Q11!$O$4,AdminTable[ID],Q10Q11!J83),"")</f>
        <v>41092</v>
      </c>
      <c r="P83" s="30">
        <f>IF(N83=1,_xlfn.MAXIFS(AdminTable[Admin Date],AdminTable[Med],Q10Q11!$O$4,AdminTable[ID],Q10Q11!J83),"")</f>
        <v>41157</v>
      </c>
      <c r="Q83" s="40">
        <f>IF(N83=1,SUMIFS(UseTable[LAB_VALUEs],UseTable[LAB_RESULT_CODE],Q10Q11!$Q$3,UseTable[ID],Q10Q11!J83,UseTable[DRAW_DATE],"&gt;="&amp;Q10Q11!O83,UseTable[DRAW_DATE],"&lt;="&amp;Q10Q11!P83),"")</f>
        <v>46.2</v>
      </c>
      <c r="R83" s="40">
        <f>IFERROR(IF(N83=1,AVERAGEIFS(UseTable[LAB_VALUEs],UseTable[LAB_RESULT_CODE],Q10Q11!$Q$3,UseTable[ID],Q10Q11!J83,UseTable[DRAW_DATE],"&gt;="&amp;Q10Q11!O83,UseTable[DRAW_DATE],"&lt;="&amp;Q10Q11!P83),""),"")</f>
        <v>9.24</v>
      </c>
      <c r="S83" s="30">
        <f>IF(N83=1,_xlfn.MINIFS(AdminTable[Admin Date],AdminTable[Med],Q10Q11!$S$4,AdminTable[ID],Q10Q11!J83),"")</f>
        <v>41192</v>
      </c>
      <c r="T83" s="30">
        <f>IF(N83=1,_xlfn.MAXIFS(AdminTable[Admin Date],AdminTable[Med],Q10Q11!$S$4,AdminTable[ID],Q10Q11!J83),"")</f>
        <v>41227</v>
      </c>
      <c r="U83" s="40">
        <f>IF(N83=1,SUMIFS(UseTable[LAB_VALUEs],UseTable[LAB_RESULT_CODE],Q10Q11!$Q$3,UseTable[ID],Q10Q11!J83,UseTable[DRAW_DATE],"&gt;="&amp;Q10Q11!S83,UseTable[DRAW_DATE],"&lt;="&amp;Q10Q11!T83),"")</f>
        <v>20.399999999999999</v>
      </c>
      <c r="V83" s="40">
        <f>IFERROR(IF(N83=1,AVERAGEIFS(UseTable[LAB_VALUEs],UseTable[LAB_RESULT_CODE],Q10Q11!$Q$3,UseTable[ID],Q10Q11!J83,UseTable[DRAW_DATE],"&gt;="&amp;Q10Q11!S83,UseTable[DRAW_DATE],"&lt;="&amp;Q10Q11!T83),""),"")</f>
        <v>10.199999999999999</v>
      </c>
      <c r="W83">
        <f>IF(N83=1,SUMIFS(AdminTable[Units],AdminTable[Med],Q10Q11!$W$4,AdminTable[ID],Q10Q11!J83,AdminTable[Admin Date],"&lt;="&amp;Q10Q11!P83,AdminTable[Admin Date],"&gt;="&amp;Q10Q11!O83),"")</f>
        <v>59800</v>
      </c>
      <c r="X83">
        <f>IF(N83=1,SUMIFS(AdminTable[Units],AdminTable[Med],Q10Q11!$X$4,AdminTable[ID],Q10Q11!J83,AdminTable[Admin Date],"&lt;="&amp;Q10Q11!T83,AdminTable[Admin Date],"&gt;="&amp;Q10Q11!S83),"")</f>
        <v>8</v>
      </c>
      <c r="Y83" s="40">
        <f t="shared" si="16"/>
        <v>46.2</v>
      </c>
      <c r="Z83" s="40">
        <f t="shared" si="17"/>
        <v>20.399999999999999</v>
      </c>
    </row>
    <row r="84" spans="1:26" x14ac:dyDescent="0.25">
      <c r="A84" s="9" t="s">
        <v>160</v>
      </c>
      <c r="B84">
        <v>39600</v>
      </c>
      <c r="C84">
        <v>16</v>
      </c>
      <c r="D84">
        <v>16</v>
      </c>
      <c r="G84">
        <v>39632</v>
      </c>
      <c r="J84" t="str">
        <f t="shared" si="11"/>
        <v>75</v>
      </c>
      <c r="K84" s="29" t="str">
        <f t="shared" si="12"/>
        <v>T</v>
      </c>
      <c r="L84" s="29" t="str">
        <f t="shared" si="13"/>
        <v/>
      </c>
      <c r="M84" s="29" t="str">
        <f t="shared" si="14"/>
        <v/>
      </c>
      <c r="N84">
        <f t="shared" si="15"/>
        <v>1</v>
      </c>
      <c r="O84" s="30">
        <f>IF(N84=1,_xlfn.MINIFS(AdminTable[Admin Date],AdminTable[Med],Q10Q11!$O$4,AdminTable[ID],Q10Q11!J84),"")</f>
        <v>41102</v>
      </c>
      <c r="P84" s="30">
        <f>IF(N84=1,_xlfn.MAXIFS(AdminTable[Admin Date],AdminTable[Med],Q10Q11!$O$4,AdminTable[ID],Q10Q11!J84),"")</f>
        <v>41158</v>
      </c>
      <c r="Q84" s="40">
        <f>IF(N84=1,SUMIFS(UseTable[LAB_VALUEs],UseTable[LAB_RESULT_CODE],Q10Q11!$Q$3,UseTable[ID],Q10Q11!J84,UseTable[DRAW_DATE],"&gt;="&amp;Q10Q11!O84,UseTable[DRAW_DATE],"&lt;="&amp;Q10Q11!P84),"")</f>
        <v>46.6</v>
      </c>
      <c r="R84" s="40">
        <f>IFERROR(IF(N84=1,AVERAGEIFS(UseTable[LAB_VALUEs],UseTable[LAB_RESULT_CODE],Q10Q11!$Q$3,UseTable[ID],Q10Q11!J84,UseTable[DRAW_DATE],"&gt;="&amp;Q10Q11!O84,UseTable[DRAW_DATE],"&lt;="&amp;Q10Q11!P84),""),"")</f>
        <v>9.32</v>
      </c>
      <c r="S84" s="30">
        <f>IF(N84=1,_xlfn.MINIFS(AdminTable[Admin Date],AdminTable[Med],Q10Q11!$S$4,AdminTable[ID],Q10Q11!J84),"")</f>
        <v>41172</v>
      </c>
      <c r="T84" s="30">
        <f>IF(N84=1,_xlfn.MAXIFS(AdminTable[Admin Date],AdminTable[Med],Q10Q11!$S$4,AdminTable[ID],Q10Q11!J84),"")</f>
        <v>41198</v>
      </c>
      <c r="U84" s="40">
        <f>IF(N84=1,SUMIFS(UseTable[LAB_VALUEs],UseTable[LAB_RESULT_CODE],Q10Q11!$Q$3,UseTable[ID],Q10Q11!J84,UseTable[DRAW_DATE],"&gt;="&amp;Q10Q11!S84,UseTable[DRAW_DATE],"&lt;="&amp;Q10Q11!T84),"")</f>
        <v>19.299999999999997</v>
      </c>
      <c r="V84" s="40">
        <f>IFERROR(IF(N84=1,AVERAGEIFS(UseTable[LAB_VALUEs],UseTable[LAB_RESULT_CODE],Q10Q11!$Q$3,UseTable[ID],Q10Q11!J84,UseTable[DRAW_DATE],"&gt;="&amp;Q10Q11!S84,UseTable[DRAW_DATE],"&lt;="&amp;Q10Q11!T84),""),"")</f>
        <v>9.6499999999999986</v>
      </c>
      <c r="W84">
        <f>IF(N84=1,SUMIFS(AdminTable[Units],AdminTable[Med],Q10Q11!$W$4,AdminTable[ID],Q10Q11!J84,AdminTable[Admin Date],"&lt;="&amp;Q10Q11!P84,AdminTable[Admin Date],"&gt;="&amp;Q10Q11!O84),"")</f>
        <v>310000</v>
      </c>
      <c r="X84">
        <f>IF(N84=1,SUMIFS(AdminTable[Units],AdminTable[Med],Q10Q11!$X$4,AdminTable[ID],Q10Q11!J84,AdminTable[Admin Date],"&lt;="&amp;Q10Q11!T84,AdminTable[Admin Date],"&gt;="&amp;Q10Q11!S84),"")</f>
        <v>32</v>
      </c>
      <c r="Y84" s="40">
        <f t="shared" si="16"/>
        <v>46.6</v>
      </c>
      <c r="Z84" s="40">
        <f t="shared" si="17"/>
        <v>19.299999999999997</v>
      </c>
    </row>
    <row r="85" spans="1:26" x14ac:dyDescent="0.25">
      <c r="A85" s="9" t="s">
        <v>161</v>
      </c>
      <c r="F85">
        <v>10</v>
      </c>
      <c r="G85">
        <v>10</v>
      </c>
      <c r="J85" t="str">
        <f t="shared" si="11"/>
        <v>76</v>
      </c>
      <c r="K85" s="29" t="str">
        <f t="shared" si="12"/>
        <v/>
      </c>
      <c r="L85" s="29" t="str">
        <f t="shared" si="13"/>
        <v/>
      </c>
      <c r="M85" s="29" t="str">
        <f t="shared" si="14"/>
        <v/>
      </c>
      <c r="N85">
        <f t="shared" si="15"/>
        <v>0</v>
      </c>
      <c r="O85" s="30" t="str">
        <f>IF(N85=1,_xlfn.MINIFS(AdminTable[Admin Date],AdminTable[Med],Q10Q11!$O$4,AdminTable[ID],Q10Q11!J85),"")</f>
        <v/>
      </c>
      <c r="P85" s="30" t="str">
        <f>IF(N85=1,_xlfn.MAXIFS(AdminTable[Admin Date],AdminTable[Med],Q10Q11!$O$4,AdminTable[ID],Q10Q11!J85),"")</f>
        <v/>
      </c>
      <c r="Q85" s="40" t="str">
        <f>IF(N85=1,SUMIFS(UseTable[LAB_VALUEs],UseTable[LAB_RESULT_CODE],Q10Q11!$Q$3,UseTable[ID],Q10Q11!J85,UseTable[DRAW_DATE],"&gt;="&amp;Q10Q11!O85,UseTable[DRAW_DATE],"&lt;="&amp;Q10Q11!P85),"")</f>
        <v/>
      </c>
      <c r="R85" s="40" t="str">
        <f>IFERROR(IF(N85=1,AVERAGEIFS(UseTable[LAB_VALUEs],UseTable[LAB_RESULT_CODE],Q10Q11!$Q$3,UseTable[ID],Q10Q11!J85,UseTable[DRAW_DATE],"&gt;="&amp;Q10Q11!O85,UseTable[DRAW_DATE],"&lt;="&amp;Q10Q11!P85),""),"")</f>
        <v/>
      </c>
      <c r="S85" s="30" t="str">
        <f>IF(N85=1,_xlfn.MINIFS(AdminTable[Admin Date],AdminTable[Med],Q10Q11!$S$4,AdminTable[ID],Q10Q11!J85),"")</f>
        <v/>
      </c>
      <c r="T85" s="30" t="str">
        <f>IF(N85=1,_xlfn.MAXIFS(AdminTable[Admin Date],AdminTable[Med],Q10Q11!$S$4,AdminTable[ID],Q10Q11!J85),"")</f>
        <v/>
      </c>
      <c r="U85" s="40" t="str">
        <f>IF(N85=1,SUMIFS(UseTable[LAB_VALUEs],UseTable[LAB_RESULT_CODE],Q10Q11!$Q$3,UseTable[ID],Q10Q11!J85,UseTable[DRAW_DATE],"&gt;="&amp;Q10Q11!S85,UseTable[DRAW_DATE],"&lt;="&amp;Q10Q11!T85),"")</f>
        <v/>
      </c>
      <c r="V85" s="40" t="str">
        <f>IFERROR(IF(N85=1,AVERAGEIFS(UseTable[LAB_VALUEs],UseTable[LAB_RESULT_CODE],Q10Q11!$Q$3,UseTable[ID],Q10Q11!J85,UseTable[DRAW_DATE],"&gt;="&amp;Q10Q11!S85,UseTable[DRAW_DATE],"&lt;="&amp;Q10Q11!T85),""),"")</f>
        <v/>
      </c>
      <c r="W85" t="str">
        <f>IF(N85=1,SUMIFS(AdminTable[Units],AdminTable[Med],Q10Q11!$W$4,AdminTable[ID],Q10Q11!J85,AdminTable[Admin Date],"&lt;="&amp;Q10Q11!P85,AdminTable[Admin Date],"&gt;="&amp;Q10Q11!O85),"")</f>
        <v/>
      </c>
      <c r="X85" t="str">
        <f>IF(N85=1,SUMIFS(AdminTable[Units],AdminTable[Med],Q10Q11!$X$4,AdminTable[ID],Q10Q11!J85,AdminTable[Admin Date],"&lt;="&amp;Q10Q11!T85,AdminTable[Admin Date],"&gt;="&amp;Q10Q11!S85),"")</f>
        <v/>
      </c>
      <c r="Y85" s="40" t="str">
        <f t="shared" si="16"/>
        <v/>
      </c>
      <c r="Z85" s="40" t="str">
        <f t="shared" si="17"/>
        <v/>
      </c>
    </row>
    <row r="86" spans="1:26" x14ac:dyDescent="0.25">
      <c r="A86" s="9" t="s">
        <v>162</v>
      </c>
      <c r="C86">
        <v>8</v>
      </c>
      <c r="F86">
        <v>10</v>
      </c>
      <c r="G86">
        <v>18</v>
      </c>
      <c r="J86" t="str">
        <f t="shared" si="11"/>
        <v>77</v>
      </c>
      <c r="K86" s="29" t="str">
        <f t="shared" si="12"/>
        <v/>
      </c>
      <c r="L86" s="29" t="str">
        <f t="shared" si="13"/>
        <v/>
      </c>
      <c r="M86" s="29" t="str">
        <f t="shared" si="14"/>
        <v/>
      </c>
      <c r="N86">
        <f t="shared" si="15"/>
        <v>0</v>
      </c>
      <c r="O86" s="30" t="str">
        <f>IF(N86=1,_xlfn.MINIFS(AdminTable[Admin Date],AdminTable[Med],Q10Q11!$O$4,AdminTable[ID],Q10Q11!J86),"")</f>
        <v/>
      </c>
      <c r="P86" s="30" t="str">
        <f>IF(N86=1,_xlfn.MAXIFS(AdminTable[Admin Date],AdminTable[Med],Q10Q11!$O$4,AdminTable[ID],Q10Q11!J86),"")</f>
        <v/>
      </c>
      <c r="Q86" s="40" t="str">
        <f>IF(N86=1,SUMIFS(UseTable[LAB_VALUEs],UseTable[LAB_RESULT_CODE],Q10Q11!$Q$3,UseTable[ID],Q10Q11!J86,UseTable[DRAW_DATE],"&gt;="&amp;Q10Q11!O86,UseTable[DRAW_DATE],"&lt;="&amp;Q10Q11!P86),"")</f>
        <v/>
      </c>
      <c r="R86" s="40" t="str">
        <f>IFERROR(IF(N86=1,AVERAGEIFS(UseTable[LAB_VALUEs],UseTable[LAB_RESULT_CODE],Q10Q11!$Q$3,UseTable[ID],Q10Q11!J86,UseTable[DRAW_DATE],"&gt;="&amp;Q10Q11!O86,UseTable[DRAW_DATE],"&lt;="&amp;Q10Q11!P86),""),"")</f>
        <v/>
      </c>
      <c r="S86" s="30" t="str">
        <f>IF(N86=1,_xlfn.MINIFS(AdminTable[Admin Date],AdminTable[Med],Q10Q11!$S$4,AdminTable[ID],Q10Q11!J86),"")</f>
        <v/>
      </c>
      <c r="T86" s="30" t="str">
        <f>IF(N86=1,_xlfn.MAXIFS(AdminTable[Admin Date],AdminTable[Med],Q10Q11!$S$4,AdminTable[ID],Q10Q11!J86),"")</f>
        <v/>
      </c>
      <c r="U86" s="40" t="str">
        <f>IF(N86=1,SUMIFS(UseTable[LAB_VALUEs],UseTable[LAB_RESULT_CODE],Q10Q11!$Q$3,UseTable[ID],Q10Q11!J86,UseTable[DRAW_DATE],"&gt;="&amp;Q10Q11!S86,UseTable[DRAW_DATE],"&lt;="&amp;Q10Q11!T86),"")</f>
        <v/>
      </c>
      <c r="V86" s="40" t="str">
        <f>IFERROR(IF(N86=1,AVERAGEIFS(UseTable[LAB_VALUEs],UseTable[LAB_RESULT_CODE],Q10Q11!$Q$3,UseTable[ID],Q10Q11!J86,UseTable[DRAW_DATE],"&gt;="&amp;Q10Q11!S86,UseTable[DRAW_DATE],"&lt;="&amp;Q10Q11!T86),""),"")</f>
        <v/>
      </c>
      <c r="W86" t="str">
        <f>IF(N86=1,SUMIFS(AdminTable[Units],AdminTable[Med],Q10Q11!$W$4,AdminTable[ID],Q10Q11!J86,AdminTable[Admin Date],"&lt;="&amp;Q10Q11!P86,AdminTable[Admin Date],"&gt;="&amp;Q10Q11!O86),"")</f>
        <v/>
      </c>
      <c r="X86" t="str">
        <f>IF(N86=1,SUMIFS(AdminTable[Units],AdminTable[Med],Q10Q11!$X$4,AdminTable[ID],Q10Q11!J86,AdminTable[Admin Date],"&lt;="&amp;Q10Q11!T86,AdminTable[Admin Date],"&gt;="&amp;Q10Q11!S86),"")</f>
        <v/>
      </c>
      <c r="Y86" s="40" t="str">
        <f t="shared" si="16"/>
        <v/>
      </c>
      <c r="Z86" s="40" t="str">
        <f t="shared" si="17"/>
        <v/>
      </c>
    </row>
    <row r="87" spans="1:26" x14ac:dyDescent="0.25">
      <c r="A87" s="9" t="s">
        <v>21</v>
      </c>
      <c r="B87">
        <v>7700</v>
      </c>
      <c r="C87">
        <v>5</v>
      </c>
      <c r="D87">
        <v>4</v>
      </c>
      <c r="F87">
        <v>4</v>
      </c>
      <c r="G87">
        <v>7713</v>
      </c>
      <c r="J87" t="str">
        <f t="shared" si="11"/>
        <v>8</v>
      </c>
      <c r="K87" s="29" t="str">
        <f t="shared" si="12"/>
        <v>T</v>
      </c>
      <c r="L87" s="29" t="str">
        <f t="shared" si="13"/>
        <v/>
      </c>
      <c r="M87" s="29" t="str">
        <f t="shared" si="14"/>
        <v/>
      </c>
      <c r="N87">
        <f t="shared" si="15"/>
        <v>1</v>
      </c>
      <c r="O87" s="30">
        <f>IF(N87=1,_xlfn.MINIFS(AdminTable[Admin Date],AdminTable[Med],Q10Q11!$O$4,AdminTable[ID],Q10Q11!J87),"")</f>
        <v>41093</v>
      </c>
      <c r="P87" s="30">
        <f>IF(N87=1,_xlfn.MAXIFS(AdminTable[Admin Date],AdminTable[Med],Q10Q11!$O$4,AdminTable[ID],Q10Q11!J87),"")</f>
        <v>41158</v>
      </c>
      <c r="Q87" s="40">
        <f>IF(N87=1,SUMIFS(UseTable[LAB_VALUEs],UseTable[LAB_RESULT_CODE],Q10Q11!$Q$3,UseTable[ID],Q10Q11!J87,UseTable[DRAW_DATE],"&gt;="&amp;Q10Q11!O87,UseTable[DRAW_DATE],"&lt;="&amp;Q10Q11!P87),"")</f>
        <v>53.1</v>
      </c>
      <c r="R87" s="40">
        <f>IFERROR(IF(N87=1,AVERAGEIFS(UseTable[LAB_VALUEs],UseTable[LAB_RESULT_CODE],Q10Q11!$Q$3,UseTable[ID],Q10Q11!J87,UseTable[DRAW_DATE],"&gt;="&amp;Q10Q11!O87,UseTable[DRAW_DATE],"&lt;="&amp;Q10Q11!P87),""),"")</f>
        <v>10.620000000000001</v>
      </c>
      <c r="S87" s="30">
        <f>IF(N87=1,_xlfn.MINIFS(AdminTable[Admin Date],AdminTable[Med],Q10Q11!$S$4,AdminTable[ID],Q10Q11!J87),"")</f>
        <v>41165</v>
      </c>
      <c r="T87" s="30">
        <f>IF(N87=1,_xlfn.MAXIFS(AdminTable[Admin Date],AdminTable[Med],Q10Q11!$S$4,AdminTable[ID],Q10Q11!J87),"")</f>
        <v>41228</v>
      </c>
      <c r="U87" s="40">
        <f>IF(N87=1,SUMIFS(UseTable[LAB_VALUEs],UseTable[LAB_RESULT_CODE],Q10Q11!$Q$3,UseTable[ID],Q10Q11!J87,UseTable[DRAW_DATE],"&gt;="&amp;Q10Q11!S87,UseTable[DRAW_DATE],"&lt;="&amp;Q10Q11!T87),"")</f>
        <v>41.5</v>
      </c>
      <c r="V87" s="40">
        <f>IFERROR(IF(N87=1,AVERAGEIFS(UseTable[LAB_VALUEs],UseTable[LAB_RESULT_CODE],Q10Q11!$Q$3,UseTable[ID],Q10Q11!J87,UseTable[DRAW_DATE],"&gt;="&amp;Q10Q11!S87,UseTable[DRAW_DATE],"&lt;="&amp;Q10Q11!T87),""),"")</f>
        <v>10.375</v>
      </c>
      <c r="W87">
        <f>IF(N87=1,SUMIFS(AdminTable[Units],AdminTable[Med],Q10Q11!$W$4,AdminTable[ID],Q10Q11!J87,AdminTable[Admin Date],"&lt;="&amp;Q10Q11!P87,AdminTable[Admin Date],"&gt;="&amp;Q10Q11!O87),"")</f>
        <v>62100</v>
      </c>
      <c r="X87">
        <f>IF(N87=1,SUMIFS(AdminTable[Units],AdminTable[Med],Q10Q11!$X$4,AdminTable[ID],Q10Q11!J87,AdminTable[Admin Date],"&lt;="&amp;Q10Q11!T87,AdminTable[Admin Date],"&gt;="&amp;Q10Q11!S87),"")</f>
        <v>13</v>
      </c>
      <c r="Y87" s="40">
        <f t="shared" si="16"/>
        <v>53.1</v>
      </c>
      <c r="Z87" s="40">
        <f t="shared" si="17"/>
        <v>41.5</v>
      </c>
    </row>
    <row r="88" spans="1:26" x14ac:dyDescent="0.25">
      <c r="A88" s="9" t="s">
        <v>65</v>
      </c>
      <c r="B88">
        <v>19200</v>
      </c>
      <c r="G88">
        <v>19200</v>
      </c>
      <c r="J88" t="str">
        <f t="shared" si="11"/>
        <v>80</v>
      </c>
      <c r="K88" s="29" t="str">
        <f t="shared" si="12"/>
        <v/>
      </c>
      <c r="L88" s="29" t="str">
        <f t="shared" si="13"/>
        <v/>
      </c>
      <c r="M88" s="29" t="str">
        <f t="shared" si="14"/>
        <v/>
      </c>
      <c r="N88">
        <f t="shared" si="15"/>
        <v>0</v>
      </c>
      <c r="O88" s="30" t="str">
        <f>IF(N88=1,_xlfn.MINIFS(AdminTable[Admin Date],AdminTable[Med],Q10Q11!$O$4,AdminTable[ID],Q10Q11!J88),"")</f>
        <v/>
      </c>
      <c r="P88" s="30" t="str">
        <f>IF(N88=1,_xlfn.MAXIFS(AdminTable[Admin Date],AdminTable[Med],Q10Q11!$O$4,AdminTable[ID],Q10Q11!J88),"")</f>
        <v/>
      </c>
      <c r="Q88" s="40" t="str">
        <f>IF(N88=1,SUMIFS(UseTable[LAB_VALUEs],UseTable[LAB_RESULT_CODE],Q10Q11!$Q$3,UseTable[ID],Q10Q11!J88,UseTable[DRAW_DATE],"&gt;="&amp;Q10Q11!O88,UseTable[DRAW_DATE],"&lt;="&amp;Q10Q11!P88),"")</f>
        <v/>
      </c>
      <c r="R88" s="40" t="str">
        <f>IFERROR(IF(N88=1,AVERAGEIFS(UseTable[LAB_VALUEs],UseTable[LAB_RESULT_CODE],Q10Q11!$Q$3,UseTable[ID],Q10Q11!J88,UseTable[DRAW_DATE],"&gt;="&amp;Q10Q11!O88,UseTable[DRAW_DATE],"&lt;="&amp;Q10Q11!P88),""),"")</f>
        <v/>
      </c>
      <c r="S88" s="30" t="str">
        <f>IF(N88=1,_xlfn.MINIFS(AdminTable[Admin Date],AdminTable[Med],Q10Q11!$S$4,AdminTable[ID],Q10Q11!J88),"")</f>
        <v/>
      </c>
      <c r="T88" s="30" t="str">
        <f>IF(N88=1,_xlfn.MAXIFS(AdminTable[Admin Date],AdminTable[Med],Q10Q11!$S$4,AdminTable[ID],Q10Q11!J88),"")</f>
        <v/>
      </c>
      <c r="U88" s="40" t="str">
        <f>IF(N88=1,SUMIFS(UseTable[LAB_VALUEs],UseTable[LAB_RESULT_CODE],Q10Q11!$Q$3,UseTable[ID],Q10Q11!J88,UseTable[DRAW_DATE],"&gt;="&amp;Q10Q11!S88,UseTable[DRAW_DATE],"&lt;="&amp;Q10Q11!T88),"")</f>
        <v/>
      </c>
      <c r="V88" s="40" t="str">
        <f>IFERROR(IF(N88=1,AVERAGEIFS(UseTable[LAB_VALUEs],UseTable[LAB_RESULT_CODE],Q10Q11!$Q$3,UseTable[ID],Q10Q11!J88,UseTable[DRAW_DATE],"&gt;="&amp;Q10Q11!S88,UseTable[DRAW_DATE],"&lt;="&amp;Q10Q11!T88),""),"")</f>
        <v/>
      </c>
      <c r="W88" t="str">
        <f>IF(N88=1,SUMIFS(AdminTable[Units],AdminTable[Med],Q10Q11!$W$4,AdminTable[ID],Q10Q11!J88,AdminTable[Admin Date],"&lt;="&amp;Q10Q11!P88,AdminTable[Admin Date],"&gt;="&amp;Q10Q11!O88),"")</f>
        <v/>
      </c>
      <c r="X88" t="str">
        <f>IF(N88=1,SUMIFS(AdminTable[Units],AdminTable[Med],Q10Q11!$X$4,AdminTable[ID],Q10Q11!J88,AdminTable[Admin Date],"&lt;="&amp;Q10Q11!T88,AdminTable[Admin Date],"&gt;="&amp;Q10Q11!S88),"")</f>
        <v/>
      </c>
      <c r="Y88" s="40" t="str">
        <f t="shared" si="16"/>
        <v/>
      </c>
      <c r="Z88" s="40" t="str">
        <f t="shared" si="17"/>
        <v/>
      </c>
    </row>
    <row r="89" spans="1:26" x14ac:dyDescent="0.25">
      <c r="A89" s="9" t="s">
        <v>163</v>
      </c>
      <c r="B89">
        <v>23600</v>
      </c>
      <c r="C89">
        <v>10</v>
      </c>
      <c r="D89">
        <v>10</v>
      </c>
      <c r="F89">
        <v>13</v>
      </c>
      <c r="G89">
        <v>23633</v>
      </c>
      <c r="J89" t="str">
        <f t="shared" si="11"/>
        <v>81</v>
      </c>
      <c r="K89" s="29" t="str">
        <f t="shared" si="12"/>
        <v>T</v>
      </c>
      <c r="L89" s="29" t="str">
        <f t="shared" si="13"/>
        <v/>
      </c>
      <c r="M89" s="29" t="str">
        <f t="shared" si="14"/>
        <v/>
      </c>
      <c r="N89">
        <f t="shared" si="15"/>
        <v>1</v>
      </c>
      <c r="O89" s="30">
        <f>IF(N89=1,_xlfn.MINIFS(AdminTable[Admin Date],AdminTable[Med],Q10Q11!$O$4,AdminTable[ID],Q10Q11!J89),"")</f>
        <v>41093</v>
      </c>
      <c r="P89" s="30">
        <f>IF(N89=1,_xlfn.MAXIFS(AdminTable[Admin Date],AdminTable[Med],Q10Q11!$O$4,AdminTable[ID],Q10Q11!J89),"")</f>
        <v>41158</v>
      </c>
      <c r="Q89" s="40">
        <f>IF(N89=1,SUMIFS(UseTable[LAB_VALUEs],UseTable[LAB_RESULT_CODE],Q10Q11!$Q$3,UseTable[ID],Q10Q11!J89,UseTable[DRAW_DATE],"&gt;="&amp;Q10Q11!O89,UseTable[DRAW_DATE],"&lt;="&amp;Q10Q11!P89),"")</f>
        <v>47.500000000000007</v>
      </c>
      <c r="R89" s="40">
        <f>IFERROR(IF(N89=1,AVERAGEIFS(UseTable[LAB_VALUEs],UseTable[LAB_RESULT_CODE],Q10Q11!$Q$3,UseTable[ID],Q10Q11!J89,UseTable[DRAW_DATE],"&gt;="&amp;Q10Q11!O89,UseTable[DRAW_DATE],"&lt;="&amp;Q10Q11!P89),""),"")</f>
        <v>9.5000000000000018</v>
      </c>
      <c r="S89" s="30">
        <f>IF(N89=1,_xlfn.MINIFS(AdminTable[Admin Date],AdminTable[Med],Q10Q11!$S$4,AdminTable[ID],Q10Q11!J89),"")</f>
        <v>41165</v>
      </c>
      <c r="T89" s="30">
        <f>IF(N89=1,_xlfn.MAXIFS(AdminTable[Admin Date],AdminTable[Med],Q10Q11!$S$4,AdminTable[ID],Q10Q11!J89),"")</f>
        <v>41228</v>
      </c>
      <c r="U89" s="40">
        <f>IF(N89=1,SUMIFS(UseTable[LAB_VALUEs],UseTable[LAB_RESULT_CODE],Q10Q11!$Q$3,UseTable[ID],Q10Q11!J89,UseTable[DRAW_DATE],"&gt;="&amp;Q10Q11!S89,UseTable[DRAW_DATE],"&lt;="&amp;Q10Q11!T89),"")</f>
        <v>44.6</v>
      </c>
      <c r="V89" s="40">
        <f>IFERROR(IF(N89=1,AVERAGEIFS(UseTable[LAB_VALUEs],UseTable[LAB_RESULT_CODE],Q10Q11!$Q$3,UseTable[ID],Q10Q11!J89,UseTable[DRAW_DATE],"&gt;="&amp;Q10Q11!S89,UseTable[DRAW_DATE],"&lt;="&amp;Q10Q11!T89),""),"")</f>
        <v>11.15</v>
      </c>
      <c r="W89">
        <f>IF(N89=1,SUMIFS(AdminTable[Units],AdminTable[Med],Q10Q11!$W$4,AdminTable[ID],Q10Q11!J89,AdminTable[Admin Date],"&lt;="&amp;Q10Q11!P89,AdminTable[Admin Date],"&gt;="&amp;Q10Q11!O89),"")</f>
        <v>175900</v>
      </c>
      <c r="X89">
        <f>IF(N89=1,SUMIFS(AdminTable[Units],AdminTable[Med],Q10Q11!$X$4,AdminTable[ID],Q10Q11!J89,AdminTable[Admin Date],"&lt;="&amp;Q10Q11!T89,AdminTable[Admin Date],"&gt;="&amp;Q10Q11!S89),"")</f>
        <v>33</v>
      </c>
      <c r="Y89" s="40">
        <f t="shared" si="16"/>
        <v>47.500000000000007</v>
      </c>
      <c r="Z89" s="40">
        <f t="shared" si="17"/>
        <v>44.6</v>
      </c>
    </row>
    <row r="90" spans="1:26" x14ac:dyDescent="0.25">
      <c r="A90" s="9" t="s">
        <v>164</v>
      </c>
      <c r="B90">
        <v>1600</v>
      </c>
      <c r="C90">
        <v>2</v>
      </c>
      <c r="D90">
        <v>3</v>
      </c>
      <c r="F90">
        <v>3</v>
      </c>
      <c r="G90">
        <v>1608</v>
      </c>
      <c r="J90" t="str">
        <f t="shared" si="11"/>
        <v>82</v>
      </c>
      <c r="K90" s="29" t="str">
        <f t="shared" si="12"/>
        <v>T</v>
      </c>
      <c r="L90" s="29" t="str">
        <f t="shared" si="13"/>
        <v/>
      </c>
      <c r="M90" s="29" t="str">
        <f t="shared" si="14"/>
        <v/>
      </c>
      <c r="N90">
        <f t="shared" si="15"/>
        <v>1</v>
      </c>
      <c r="O90" s="30">
        <f>IF(N90=1,_xlfn.MINIFS(AdminTable[Admin Date],AdminTable[Med],Q10Q11!$O$4,AdminTable[ID],Q10Q11!J90),"")</f>
        <v>41096</v>
      </c>
      <c r="P90" s="30">
        <f>IF(N90=1,_xlfn.MAXIFS(AdminTable[Admin Date],AdminTable[Med],Q10Q11!$O$4,AdminTable[ID],Q10Q11!J90),"")</f>
        <v>41157</v>
      </c>
      <c r="Q90" s="40">
        <f>IF(N90=1,SUMIFS(UseTable[LAB_VALUEs],UseTable[LAB_RESULT_CODE],Q10Q11!$Q$3,UseTable[ID],Q10Q11!J90,UseTable[DRAW_DATE],"&gt;="&amp;Q10Q11!O90,UseTable[DRAW_DATE],"&lt;="&amp;Q10Q11!P90),"")</f>
        <v>54.6</v>
      </c>
      <c r="R90" s="40">
        <f>IFERROR(IF(N90=1,AVERAGEIFS(UseTable[LAB_VALUEs],UseTable[LAB_RESULT_CODE],Q10Q11!$Q$3,UseTable[ID],Q10Q11!J90,UseTable[DRAW_DATE],"&gt;="&amp;Q10Q11!O90,UseTable[DRAW_DATE],"&lt;="&amp;Q10Q11!P90),""),"")</f>
        <v>10.92</v>
      </c>
      <c r="S90" s="30">
        <f>IF(N90=1,_xlfn.MINIFS(AdminTable[Admin Date],AdminTable[Med],Q10Q11!$S$4,AdminTable[ID],Q10Q11!J90),"")</f>
        <v>41164</v>
      </c>
      <c r="T90" s="30">
        <f>IF(N90=1,_xlfn.MAXIFS(AdminTable[Admin Date],AdminTable[Med],Q10Q11!$S$4,AdminTable[ID],Q10Q11!J90),"")</f>
        <v>41227</v>
      </c>
      <c r="U90" s="40">
        <f>IF(N90=1,SUMIFS(UseTable[LAB_VALUEs],UseTable[LAB_RESULT_CODE],Q10Q11!$Q$3,UseTable[ID],Q10Q11!J90,UseTable[DRAW_DATE],"&gt;="&amp;Q10Q11!S90,UseTable[DRAW_DATE],"&lt;="&amp;Q10Q11!T90),"")</f>
        <v>43.6</v>
      </c>
      <c r="V90" s="40">
        <f>IFERROR(IF(N90=1,AVERAGEIFS(UseTable[LAB_VALUEs],UseTable[LAB_RESULT_CODE],Q10Q11!$Q$3,UseTable[ID],Q10Q11!J90,UseTable[DRAW_DATE],"&gt;="&amp;Q10Q11!S90,UseTable[DRAW_DATE],"&lt;="&amp;Q10Q11!T90),""),"")</f>
        <v>10.9</v>
      </c>
      <c r="W90">
        <f>IF(N90=1,SUMIFS(AdminTable[Units],AdminTable[Med],Q10Q11!$W$4,AdminTable[ID],Q10Q11!J90,AdminTable[Admin Date],"&lt;="&amp;Q10Q11!P90,AdminTable[Admin Date],"&gt;="&amp;Q10Q11!O90),"")</f>
        <v>20800</v>
      </c>
      <c r="X90">
        <f>IF(N90=1,SUMIFS(AdminTable[Units],AdminTable[Med],Q10Q11!$X$4,AdminTable[ID],Q10Q11!J90,AdminTable[Admin Date],"&lt;="&amp;Q10Q11!T90,AdminTable[Admin Date],"&gt;="&amp;Q10Q11!S90),"")</f>
        <v>8</v>
      </c>
      <c r="Y90" s="40">
        <f t="shared" si="16"/>
        <v>54.6</v>
      </c>
      <c r="Z90" s="40">
        <f t="shared" si="17"/>
        <v>43.6</v>
      </c>
    </row>
    <row r="91" spans="1:26" x14ac:dyDescent="0.25">
      <c r="A91" s="9" t="s">
        <v>57</v>
      </c>
      <c r="B91">
        <v>10600</v>
      </c>
      <c r="C91">
        <v>8</v>
      </c>
      <c r="F91">
        <v>2</v>
      </c>
      <c r="G91">
        <v>10610</v>
      </c>
      <c r="J91" t="str">
        <f t="shared" si="11"/>
        <v>83</v>
      </c>
      <c r="K91" s="29" t="str">
        <f t="shared" si="12"/>
        <v>T</v>
      </c>
      <c r="L91" s="29" t="str">
        <f t="shared" si="13"/>
        <v/>
      </c>
      <c r="M91" s="29" t="str">
        <f t="shared" si="14"/>
        <v/>
      </c>
      <c r="N91">
        <f t="shared" si="15"/>
        <v>1</v>
      </c>
      <c r="O91" s="30">
        <f>IF(N91=1,_xlfn.MINIFS(AdminTable[Admin Date],AdminTable[Med],Q10Q11!$O$4,AdminTable[ID],Q10Q11!J91),"")</f>
        <v>41127</v>
      </c>
      <c r="P91" s="30">
        <f>IF(N91=1,_xlfn.MAXIFS(AdminTable[Admin Date],AdminTable[Med],Q10Q11!$O$4,AdminTable[ID],Q10Q11!J91),"")</f>
        <v>41157</v>
      </c>
      <c r="Q91" s="40">
        <f>IF(N91=1,SUMIFS(UseTable[LAB_VALUEs],UseTable[LAB_RESULT_CODE],Q10Q11!$Q$3,UseTable[ID],Q10Q11!J91,UseTable[DRAW_DATE],"&gt;="&amp;Q10Q11!O91,UseTable[DRAW_DATE],"&lt;="&amp;Q10Q11!P91),"")</f>
        <v>20</v>
      </c>
      <c r="R91" s="40">
        <f>IFERROR(IF(N91=1,AVERAGEIFS(UseTable[LAB_VALUEs],UseTable[LAB_RESULT_CODE],Q10Q11!$Q$3,UseTable[ID],Q10Q11!J91,UseTable[DRAW_DATE],"&gt;="&amp;Q10Q11!O91,UseTable[DRAW_DATE],"&lt;="&amp;Q10Q11!P91),""),"")</f>
        <v>10</v>
      </c>
      <c r="S91" s="30">
        <f>IF(N91=1,_xlfn.MINIFS(AdminTable[Admin Date],AdminTable[Med],Q10Q11!$S$4,AdminTable[ID],Q10Q11!J91),"")</f>
        <v>41164</v>
      </c>
      <c r="T91" s="30">
        <f>IF(N91=1,_xlfn.MAXIFS(AdminTable[Admin Date],AdminTable[Med],Q10Q11!$S$4,AdminTable[ID],Q10Q11!J91),"")</f>
        <v>41227</v>
      </c>
      <c r="U91" s="40">
        <f>IF(N91=1,SUMIFS(UseTable[LAB_VALUEs],UseTable[LAB_RESULT_CODE],Q10Q11!$Q$3,UseTable[ID],Q10Q11!J91,UseTable[DRAW_DATE],"&gt;="&amp;Q10Q11!S91,UseTable[DRAW_DATE],"&lt;="&amp;Q10Q11!T91),"")</f>
        <v>59.7</v>
      </c>
      <c r="V91" s="40">
        <f>IFERROR(IF(N91=1,AVERAGEIFS(UseTable[LAB_VALUEs],UseTable[LAB_RESULT_CODE],Q10Q11!$Q$3,UseTable[ID],Q10Q11!J91,UseTable[DRAW_DATE],"&gt;="&amp;Q10Q11!S91,UseTable[DRAW_DATE],"&lt;="&amp;Q10Q11!T91),""),"")</f>
        <v>11.940000000000001</v>
      </c>
      <c r="W91">
        <f>IF(N91=1,SUMIFS(AdminTable[Units],AdminTable[Med],Q10Q11!$W$4,AdminTable[ID],Q10Q11!J91,AdminTable[Admin Date],"&lt;="&amp;Q10Q11!P91,AdminTable[Admin Date],"&gt;="&amp;Q10Q11!O91),"")</f>
        <v>68800</v>
      </c>
      <c r="X91">
        <f>IF(N91=1,SUMIFS(AdminTable[Units],AdminTable[Med],Q10Q11!$X$4,AdminTable[ID],Q10Q11!J91,AdminTable[Admin Date],"&lt;="&amp;Q10Q11!T91,AdminTable[Admin Date],"&gt;="&amp;Q10Q11!S91),"")</f>
        <v>10</v>
      </c>
      <c r="Y91" s="40">
        <f t="shared" si="16"/>
        <v>20</v>
      </c>
      <c r="Z91" s="40">
        <f t="shared" si="17"/>
        <v>59.7</v>
      </c>
    </row>
    <row r="92" spans="1:26" x14ac:dyDescent="0.25">
      <c r="A92" s="9" t="s">
        <v>165</v>
      </c>
      <c r="D92">
        <v>3</v>
      </c>
      <c r="G92">
        <v>3</v>
      </c>
      <c r="J92" t="str">
        <f t="shared" si="11"/>
        <v>84</v>
      </c>
      <c r="K92" s="29" t="str">
        <f t="shared" si="12"/>
        <v/>
      </c>
      <c r="L92" s="29" t="str">
        <f t="shared" si="13"/>
        <v/>
      </c>
      <c r="M92" s="29" t="str">
        <f t="shared" si="14"/>
        <v/>
      </c>
      <c r="N92">
        <f t="shared" si="15"/>
        <v>0</v>
      </c>
      <c r="O92" s="30" t="str">
        <f>IF(N92=1,_xlfn.MINIFS(AdminTable[Admin Date],AdminTable[Med],Q10Q11!$O$4,AdminTable[ID],Q10Q11!J92),"")</f>
        <v/>
      </c>
      <c r="P92" s="30" t="str">
        <f>IF(N92=1,_xlfn.MAXIFS(AdminTable[Admin Date],AdminTable[Med],Q10Q11!$O$4,AdminTable[ID],Q10Q11!J92),"")</f>
        <v/>
      </c>
      <c r="Q92" s="40" t="str">
        <f>IF(N92=1,SUMIFS(UseTable[LAB_VALUEs],UseTable[LAB_RESULT_CODE],Q10Q11!$Q$3,UseTable[ID],Q10Q11!J92,UseTable[DRAW_DATE],"&gt;="&amp;Q10Q11!O92,UseTable[DRAW_DATE],"&lt;="&amp;Q10Q11!P92),"")</f>
        <v/>
      </c>
      <c r="R92" s="40" t="str">
        <f>IFERROR(IF(N92=1,AVERAGEIFS(UseTable[LAB_VALUEs],UseTable[LAB_RESULT_CODE],Q10Q11!$Q$3,UseTable[ID],Q10Q11!J92,UseTable[DRAW_DATE],"&gt;="&amp;Q10Q11!O92,UseTable[DRAW_DATE],"&lt;="&amp;Q10Q11!P92),""),"")</f>
        <v/>
      </c>
      <c r="S92" s="30" t="str">
        <f>IF(N92=1,_xlfn.MINIFS(AdminTable[Admin Date],AdminTable[Med],Q10Q11!$S$4,AdminTable[ID],Q10Q11!J92),"")</f>
        <v/>
      </c>
      <c r="T92" s="30" t="str">
        <f>IF(N92=1,_xlfn.MAXIFS(AdminTable[Admin Date],AdminTable[Med],Q10Q11!$S$4,AdminTable[ID],Q10Q11!J92),"")</f>
        <v/>
      </c>
      <c r="U92" s="40" t="str">
        <f>IF(N92=1,SUMIFS(UseTable[LAB_VALUEs],UseTable[LAB_RESULT_CODE],Q10Q11!$Q$3,UseTable[ID],Q10Q11!J92,UseTable[DRAW_DATE],"&gt;="&amp;Q10Q11!S92,UseTable[DRAW_DATE],"&lt;="&amp;Q10Q11!T92),"")</f>
        <v/>
      </c>
      <c r="V92" s="40" t="str">
        <f>IFERROR(IF(N92=1,AVERAGEIFS(UseTable[LAB_VALUEs],UseTable[LAB_RESULT_CODE],Q10Q11!$Q$3,UseTable[ID],Q10Q11!J92,UseTable[DRAW_DATE],"&gt;="&amp;Q10Q11!S92,UseTable[DRAW_DATE],"&lt;="&amp;Q10Q11!T92),""),"")</f>
        <v/>
      </c>
      <c r="W92" t="str">
        <f>IF(N92=1,SUMIFS(AdminTable[Units],AdminTable[Med],Q10Q11!$W$4,AdminTable[ID],Q10Q11!J92,AdminTable[Admin Date],"&lt;="&amp;Q10Q11!P92,AdminTable[Admin Date],"&gt;="&amp;Q10Q11!O92),"")</f>
        <v/>
      </c>
      <c r="X92" t="str">
        <f>IF(N92=1,SUMIFS(AdminTable[Units],AdminTable[Med],Q10Q11!$X$4,AdminTable[ID],Q10Q11!J92,AdminTable[Admin Date],"&lt;="&amp;Q10Q11!T92,AdminTable[Admin Date],"&gt;="&amp;Q10Q11!S92),"")</f>
        <v/>
      </c>
      <c r="Y92" s="40" t="str">
        <f t="shared" si="16"/>
        <v/>
      </c>
      <c r="Z92" s="40" t="str">
        <f t="shared" si="17"/>
        <v/>
      </c>
    </row>
    <row r="93" spans="1:26" x14ac:dyDescent="0.25">
      <c r="A93" s="9" t="s">
        <v>76</v>
      </c>
      <c r="B93">
        <v>39000</v>
      </c>
      <c r="C93">
        <v>16</v>
      </c>
      <c r="G93">
        <v>39016</v>
      </c>
      <c r="J93" t="str">
        <f t="shared" si="11"/>
        <v>85</v>
      </c>
      <c r="K93" s="29" t="str">
        <f t="shared" si="12"/>
        <v>T</v>
      </c>
      <c r="L93" s="29" t="str">
        <f t="shared" si="13"/>
        <v/>
      </c>
      <c r="M93" s="29" t="str">
        <f t="shared" si="14"/>
        <v/>
      </c>
      <c r="N93">
        <f t="shared" si="15"/>
        <v>1</v>
      </c>
      <c r="O93" s="30">
        <f>IF(N93=1,_xlfn.MINIFS(AdminTable[Admin Date],AdminTable[Med],Q10Q11!$O$4,AdminTable[ID],Q10Q11!J93),"")</f>
        <v>41097</v>
      </c>
      <c r="P93" s="30">
        <f>IF(N93=1,_xlfn.MAXIFS(AdminTable[Admin Date],AdminTable[Med],Q10Q11!$O$4,AdminTable[ID],Q10Q11!J93),"")</f>
        <v>41158</v>
      </c>
      <c r="Q93" s="40">
        <f>IF(N93=1,SUMIFS(UseTable[LAB_VALUEs],UseTable[LAB_RESULT_CODE],Q10Q11!$Q$3,UseTable[ID],Q10Q11!J93,UseTable[DRAW_DATE],"&gt;="&amp;Q10Q11!O93,UseTable[DRAW_DATE],"&lt;="&amp;Q10Q11!P93),"")</f>
        <v>44.1</v>
      </c>
      <c r="R93" s="40">
        <f>IFERROR(IF(N93=1,AVERAGEIFS(UseTable[LAB_VALUEs],UseTable[LAB_RESULT_CODE],Q10Q11!$Q$3,UseTable[ID],Q10Q11!J93,UseTable[DRAW_DATE],"&gt;="&amp;Q10Q11!O93,UseTable[DRAW_DATE],"&lt;="&amp;Q10Q11!P93),""),"")</f>
        <v>11.025</v>
      </c>
      <c r="S93" s="30">
        <f>IF(N93=1,_xlfn.MINIFS(AdminTable[Admin Date],AdminTable[Med],Q10Q11!$S$4,AdminTable[ID],Q10Q11!J93),"")</f>
        <v>41165</v>
      </c>
      <c r="T93" s="30">
        <f>IF(N93=1,_xlfn.MAXIFS(AdminTable[Admin Date],AdminTable[Med],Q10Q11!$S$4,AdminTable[ID],Q10Q11!J93),"")</f>
        <v>41165</v>
      </c>
      <c r="U93" s="40">
        <f>IF(N93=1,SUMIFS(UseTable[LAB_VALUEs],UseTable[LAB_RESULT_CODE],Q10Q11!$Q$3,UseTable[ID],Q10Q11!J93,UseTable[DRAW_DATE],"&gt;="&amp;Q10Q11!S93,UseTable[DRAW_DATE],"&lt;="&amp;Q10Q11!T93),"")</f>
        <v>0</v>
      </c>
      <c r="V93" s="40" t="str">
        <f>IFERROR(IF(N93=1,AVERAGEIFS(UseTable[LAB_VALUEs],UseTable[LAB_RESULT_CODE],Q10Q11!$Q$3,UseTable[ID],Q10Q11!J93,UseTable[DRAW_DATE],"&gt;="&amp;Q10Q11!S93,UseTable[DRAW_DATE],"&lt;="&amp;Q10Q11!T93),""),"")</f>
        <v/>
      </c>
      <c r="W93">
        <f>IF(N93=1,SUMIFS(AdminTable[Units],AdminTable[Med],Q10Q11!$W$4,AdminTable[ID],Q10Q11!J93,AdminTable[Admin Date],"&lt;="&amp;Q10Q11!P93,AdminTable[Admin Date],"&gt;="&amp;Q10Q11!O93),"")</f>
        <v>289800</v>
      </c>
      <c r="X93">
        <f>IF(N93=1,SUMIFS(AdminTable[Units],AdminTable[Med],Q10Q11!$X$4,AdminTable[ID],Q10Q11!J93,AdminTable[Admin Date],"&lt;="&amp;Q10Q11!T93,AdminTable[Admin Date],"&gt;="&amp;Q10Q11!S93),"")</f>
        <v>16</v>
      </c>
      <c r="Y93" s="40">
        <f t="shared" si="16"/>
        <v>44.1</v>
      </c>
      <c r="Z93" s="40">
        <f t="shared" si="17"/>
        <v>0</v>
      </c>
    </row>
    <row r="94" spans="1:26" x14ac:dyDescent="0.25">
      <c r="A94" s="9" t="s">
        <v>70</v>
      </c>
      <c r="B94">
        <v>1000</v>
      </c>
      <c r="C94">
        <v>1</v>
      </c>
      <c r="D94">
        <v>1</v>
      </c>
      <c r="G94">
        <v>1002</v>
      </c>
      <c r="J94" t="str">
        <f t="shared" si="11"/>
        <v>86</v>
      </c>
      <c r="K94" s="29" t="str">
        <f t="shared" si="12"/>
        <v>T</v>
      </c>
      <c r="L94" s="29" t="str">
        <f t="shared" si="13"/>
        <v/>
      </c>
      <c r="M94" s="29" t="str">
        <f t="shared" si="14"/>
        <v/>
      </c>
      <c r="N94">
        <f t="shared" si="15"/>
        <v>1</v>
      </c>
      <c r="O94" s="30">
        <f>IF(N94=1,_xlfn.MINIFS(AdminTable[Admin Date],AdminTable[Med],Q10Q11!$O$4,AdminTable[ID],Q10Q11!J94),"")</f>
        <v>41139</v>
      </c>
      <c r="P94" s="30">
        <f>IF(N94=1,_xlfn.MAXIFS(AdminTable[Admin Date],AdminTable[Med],Q10Q11!$O$4,AdminTable[ID],Q10Q11!J94),"")</f>
        <v>41156</v>
      </c>
      <c r="Q94" s="40">
        <f>IF(N94=1,SUMIFS(UseTable[LAB_VALUEs],UseTable[LAB_RESULT_CODE],Q10Q11!$Q$3,UseTable[ID],Q10Q11!J94,UseTable[DRAW_DATE],"&gt;="&amp;Q10Q11!O94,UseTable[DRAW_DATE],"&lt;="&amp;Q10Q11!P94),"")</f>
        <v>11.6</v>
      </c>
      <c r="R94" s="40">
        <f>IFERROR(IF(N94=1,AVERAGEIFS(UseTable[LAB_VALUEs],UseTable[LAB_RESULT_CODE],Q10Q11!$Q$3,UseTable[ID],Q10Q11!J94,UseTable[DRAW_DATE],"&gt;="&amp;Q10Q11!O94,UseTable[DRAW_DATE],"&lt;="&amp;Q10Q11!P94),""),"")</f>
        <v>11.6</v>
      </c>
      <c r="S94" s="30">
        <f>IF(N94=1,_xlfn.MINIFS(AdminTable[Admin Date],AdminTable[Med],Q10Q11!$S$4,AdminTable[ID],Q10Q11!J94),"")</f>
        <v>41177</v>
      </c>
      <c r="T94" s="30">
        <f>IF(N94=1,_xlfn.MAXIFS(AdminTable[Admin Date],AdminTable[Med],Q10Q11!$S$4,AdminTable[ID],Q10Q11!J94),"")</f>
        <v>41193</v>
      </c>
      <c r="U94" s="40">
        <f>IF(N94=1,SUMIFS(UseTable[LAB_VALUEs],UseTable[LAB_RESULT_CODE],Q10Q11!$Q$3,UseTable[ID],Q10Q11!J94,UseTable[DRAW_DATE],"&gt;="&amp;Q10Q11!S94,UseTable[DRAW_DATE],"&lt;="&amp;Q10Q11!T94),"")</f>
        <v>11.1</v>
      </c>
      <c r="V94" s="40">
        <f>IFERROR(IF(N94=1,AVERAGEIFS(UseTable[LAB_VALUEs],UseTable[LAB_RESULT_CODE],Q10Q11!$Q$3,UseTable[ID],Q10Q11!J94,UseTable[DRAW_DATE],"&gt;="&amp;Q10Q11!S94,UseTable[DRAW_DATE],"&lt;="&amp;Q10Q11!T94),""),"")</f>
        <v>11.1</v>
      </c>
      <c r="W94">
        <f>IF(N94=1,SUMIFS(AdminTable[Units],AdminTable[Med],Q10Q11!$W$4,AdminTable[ID],Q10Q11!J94,AdminTable[Admin Date],"&lt;="&amp;Q10Q11!P94,AdminTable[Admin Date],"&gt;="&amp;Q10Q11!O94),"")</f>
        <v>4000</v>
      </c>
      <c r="X94">
        <f>IF(N94=1,SUMIFS(AdminTable[Units],AdminTable[Med],Q10Q11!$X$4,AdminTable[ID],Q10Q11!J94,AdminTable[Admin Date],"&lt;="&amp;Q10Q11!T94,AdminTable[Admin Date],"&gt;="&amp;Q10Q11!S94),"")</f>
        <v>2</v>
      </c>
      <c r="Y94" s="40">
        <f t="shared" si="16"/>
        <v>11.6</v>
      </c>
      <c r="Z94" s="40">
        <f t="shared" si="17"/>
        <v>11.1</v>
      </c>
    </row>
    <row r="95" spans="1:26" x14ac:dyDescent="0.25">
      <c r="A95" s="9" t="s">
        <v>166</v>
      </c>
      <c r="B95">
        <v>6200</v>
      </c>
      <c r="C95">
        <v>6</v>
      </c>
      <c r="D95">
        <v>6</v>
      </c>
      <c r="F95">
        <v>8</v>
      </c>
      <c r="G95">
        <v>6220</v>
      </c>
      <c r="J95" t="str">
        <f t="shared" si="11"/>
        <v>87</v>
      </c>
      <c r="K95" s="29" t="str">
        <f t="shared" si="12"/>
        <v>T</v>
      </c>
      <c r="L95" s="29" t="str">
        <f t="shared" si="13"/>
        <v/>
      </c>
      <c r="M95" s="29" t="str">
        <f t="shared" si="14"/>
        <v/>
      </c>
      <c r="N95">
        <f t="shared" si="15"/>
        <v>1</v>
      </c>
      <c r="O95" s="30">
        <f>IF(N95=1,_xlfn.MINIFS(AdminTable[Admin Date],AdminTable[Med],Q10Q11!$O$4,AdminTable[ID],Q10Q11!J95),"")</f>
        <v>41092</v>
      </c>
      <c r="P95" s="30">
        <f>IF(N95=1,_xlfn.MAXIFS(AdminTable[Admin Date],AdminTable[Med],Q10Q11!$O$4,AdminTable[ID],Q10Q11!J95),"")</f>
        <v>41157</v>
      </c>
      <c r="Q95" s="40">
        <f>IF(N95=1,SUMIFS(UseTable[LAB_VALUEs],UseTable[LAB_RESULT_CODE],Q10Q11!$Q$3,UseTable[ID],Q10Q11!J95,UseTable[DRAW_DATE],"&gt;="&amp;Q10Q11!O95,UseTable[DRAW_DATE],"&lt;="&amp;Q10Q11!P95),"")</f>
        <v>66</v>
      </c>
      <c r="R95" s="40">
        <f>IFERROR(IF(N95=1,AVERAGEIFS(UseTable[LAB_VALUEs],UseTable[LAB_RESULT_CODE],Q10Q11!$Q$3,UseTable[ID],Q10Q11!J95,UseTable[DRAW_DATE],"&gt;="&amp;Q10Q11!O95,UseTable[DRAW_DATE],"&lt;="&amp;Q10Q11!P95),""),"")</f>
        <v>11</v>
      </c>
      <c r="S95" s="30">
        <f>IF(N95=1,_xlfn.MINIFS(AdminTable[Admin Date],AdminTable[Med],Q10Q11!$S$4,AdminTable[ID],Q10Q11!J95),"")</f>
        <v>41164</v>
      </c>
      <c r="T95" s="30">
        <f>IF(N95=1,_xlfn.MAXIFS(AdminTable[Admin Date],AdminTable[Med],Q10Q11!$S$4,AdminTable[ID],Q10Q11!J95),"")</f>
        <v>41227</v>
      </c>
      <c r="U95" s="40">
        <f>IF(N95=1,SUMIFS(UseTable[LAB_VALUEs],UseTable[LAB_RESULT_CODE],Q10Q11!$Q$3,UseTable[ID],Q10Q11!J95,UseTable[DRAW_DATE],"&gt;="&amp;Q10Q11!S95,UseTable[DRAW_DATE],"&lt;="&amp;Q10Q11!T95),"")</f>
        <v>44.5</v>
      </c>
      <c r="V95" s="40">
        <f>IFERROR(IF(N95=1,AVERAGEIFS(UseTable[LAB_VALUEs],UseTable[LAB_RESULT_CODE],Q10Q11!$Q$3,UseTable[ID],Q10Q11!J95,UseTable[DRAW_DATE],"&gt;="&amp;Q10Q11!S95,UseTable[DRAW_DATE],"&lt;="&amp;Q10Q11!T95),""),"")</f>
        <v>11.125</v>
      </c>
      <c r="W95">
        <f>IF(N95=1,SUMIFS(AdminTable[Units],AdminTable[Med],Q10Q11!$W$4,AdminTable[ID],Q10Q11!J95,AdminTable[Admin Date],"&lt;="&amp;Q10Q11!P95,AdminTable[Admin Date],"&gt;="&amp;Q10Q11!O95),"")</f>
        <v>77600</v>
      </c>
      <c r="X95">
        <f>IF(N95=1,SUMIFS(AdminTable[Units],AdminTable[Med],Q10Q11!$X$4,AdminTable[ID],Q10Q11!J95,AdminTable[Admin Date],"&lt;="&amp;Q10Q11!T95,AdminTable[Admin Date],"&gt;="&amp;Q10Q11!S95),"")</f>
        <v>20</v>
      </c>
      <c r="Y95" s="40">
        <f t="shared" si="16"/>
        <v>66</v>
      </c>
      <c r="Z95" s="40">
        <f t="shared" si="17"/>
        <v>44.5</v>
      </c>
    </row>
    <row r="96" spans="1:26" x14ac:dyDescent="0.25">
      <c r="A96" s="9" t="s">
        <v>69</v>
      </c>
      <c r="C96">
        <v>5</v>
      </c>
      <c r="D96">
        <v>5</v>
      </c>
      <c r="G96">
        <v>10</v>
      </c>
      <c r="J96" t="str">
        <f t="shared" si="11"/>
        <v>88</v>
      </c>
      <c r="K96" s="29" t="str">
        <f t="shared" si="12"/>
        <v/>
      </c>
      <c r="L96" s="29" t="str">
        <f t="shared" si="13"/>
        <v/>
      </c>
      <c r="M96" s="29" t="str">
        <f t="shared" si="14"/>
        <v/>
      </c>
      <c r="N96">
        <f t="shared" si="15"/>
        <v>0</v>
      </c>
      <c r="O96" s="30" t="str">
        <f>IF(N96=1,_xlfn.MINIFS(AdminTable[Admin Date],AdminTable[Med],Q10Q11!$O$4,AdminTable[ID],Q10Q11!J96),"")</f>
        <v/>
      </c>
      <c r="P96" s="30" t="str">
        <f>IF(N96=1,_xlfn.MAXIFS(AdminTable[Admin Date],AdminTable[Med],Q10Q11!$O$4,AdminTable[ID],Q10Q11!J96),"")</f>
        <v/>
      </c>
      <c r="Q96" s="40" t="str">
        <f>IF(N96=1,SUMIFS(UseTable[LAB_VALUEs],UseTable[LAB_RESULT_CODE],Q10Q11!$Q$3,UseTable[ID],Q10Q11!J96,UseTable[DRAW_DATE],"&gt;="&amp;Q10Q11!O96,UseTable[DRAW_DATE],"&lt;="&amp;Q10Q11!P96),"")</f>
        <v/>
      </c>
      <c r="R96" s="40" t="str">
        <f>IFERROR(IF(N96=1,AVERAGEIFS(UseTable[LAB_VALUEs],UseTable[LAB_RESULT_CODE],Q10Q11!$Q$3,UseTable[ID],Q10Q11!J96,UseTable[DRAW_DATE],"&gt;="&amp;Q10Q11!O96,UseTable[DRAW_DATE],"&lt;="&amp;Q10Q11!P96),""),"")</f>
        <v/>
      </c>
      <c r="S96" s="30" t="str">
        <f>IF(N96=1,_xlfn.MINIFS(AdminTable[Admin Date],AdminTable[Med],Q10Q11!$S$4,AdminTable[ID],Q10Q11!J96),"")</f>
        <v/>
      </c>
      <c r="T96" s="30" t="str">
        <f>IF(N96=1,_xlfn.MAXIFS(AdminTable[Admin Date],AdminTable[Med],Q10Q11!$S$4,AdminTable[ID],Q10Q11!J96),"")</f>
        <v/>
      </c>
      <c r="U96" s="40" t="str">
        <f>IF(N96=1,SUMIFS(UseTable[LAB_VALUEs],UseTable[LAB_RESULT_CODE],Q10Q11!$Q$3,UseTable[ID],Q10Q11!J96,UseTable[DRAW_DATE],"&gt;="&amp;Q10Q11!S96,UseTable[DRAW_DATE],"&lt;="&amp;Q10Q11!T96),"")</f>
        <v/>
      </c>
      <c r="V96" s="40" t="str">
        <f>IFERROR(IF(N96=1,AVERAGEIFS(UseTable[LAB_VALUEs],UseTable[LAB_RESULT_CODE],Q10Q11!$Q$3,UseTable[ID],Q10Q11!J96,UseTable[DRAW_DATE],"&gt;="&amp;Q10Q11!S96,UseTable[DRAW_DATE],"&lt;="&amp;Q10Q11!T96),""),"")</f>
        <v/>
      </c>
      <c r="W96" t="str">
        <f>IF(N96=1,SUMIFS(AdminTable[Units],AdminTable[Med],Q10Q11!$W$4,AdminTable[ID],Q10Q11!J96,AdminTable[Admin Date],"&lt;="&amp;Q10Q11!P96,AdminTable[Admin Date],"&gt;="&amp;Q10Q11!O96),"")</f>
        <v/>
      </c>
      <c r="X96" t="str">
        <f>IF(N96=1,SUMIFS(AdminTable[Units],AdminTable[Med],Q10Q11!$X$4,AdminTable[ID],Q10Q11!J96,AdminTable[Admin Date],"&lt;="&amp;Q10Q11!T96,AdminTable[Admin Date],"&gt;="&amp;Q10Q11!S96),"")</f>
        <v/>
      </c>
      <c r="Y96" s="40" t="str">
        <f t="shared" si="16"/>
        <v/>
      </c>
      <c r="Z96" s="40" t="str">
        <f t="shared" si="17"/>
        <v/>
      </c>
    </row>
    <row r="97" spans="1:26" x14ac:dyDescent="0.25">
      <c r="A97" s="9" t="s">
        <v>75</v>
      </c>
      <c r="B97">
        <v>4400</v>
      </c>
      <c r="G97">
        <v>4400</v>
      </c>
      <c r="J97" t="str">
        <f t="shared" si="11"/>
        <v>89</v>
      </c>
      <c r="K97" s="29" t="str">
        <f t="shared" si="12"/>
        <v/>
      </c>
      <c r="L97" s="29" t="str">
        <f t="shared" si="13"/>
        <v/>
      </c>
      <c r="M97" s="29" t="str">
        <f t="shared" si="14"/>
        <v/>
      </c>
      <c r="N97">
        <f t="shared" si="15"/>
        <v>0</v>
      </c>
      <c r="O97" s="30" t="str">
        <f>IF(N97=1,_xlfn.MINIFS(AdminTable[Admin Date],AdminTable[Med],Q10Q11!$O$4,AdminTable[ID],Q10Q11!J97),"")</f>
        <v/>
      </c>
      <c r="P97" s="30" t="str">
        <f>IF(N97=1,_xlfn.MAXIFS(AdminTable[Admin Date],AdminTable[Med],Q10Q11!$O$4,AdminTable[ID],Q10Q11!J97),"")</f>
        <v/>
      </c>
      <c r="Q97" s="40" t="str">
        <f>IF(N97=1,SUMIFS(UseTable[LAB_VALUEs],UseTable[LAB_RESULT_CODE],Q10Q11!$Q$3,UseTable[ID],Q10Q11!J97,UseTable[DRAW_DATE],"&gt;="&amp;Q10Q11!O97,UseTable[DRAW_DATE],"&lt;="&amp;Q10Q11!P97),"")</f>
        <v/>
      </c>
      <c r="R97" s="40" t="str">
        <f>IFERROR(IF(N97=1,AVERAGEIFS(UseTable[LAB_VALUEs],UseTable[LAB_RESULT_CODE],Q10Q11!$Q$3,UseTable[ID],Q10Q11!J97,UseTable[DRAW_DATE],"&gt;="&amp;Q10Q11!O97,UseTable[DRAW_DATE],"&lt;="&amp;Q10Q11!P97),""),"")</f>
        <v/>
      </c>
      <c r="S97" s="30" t="str">
        <f>IF(N97=1,_xlfn.MINIFS(AdminTable[Admin Date],AdminTable[Med],Q10Q11!$S$4,AdminTable[ID],Q10Q11!J97),"")</f>
        <v/>
      </c>
      <c r="T97" s="30" t="str">
        <f>IF(N97=1,_xlfn.MAXIFS(AdminTable[Admin Date],AdminTable[Med],Q10Q11!$S$4,AdminTable[ID],Q10Q11!J97),"")</f>
        <v/>
      </c>
      <c r="U97" s="40" t="str">
        <f>IF(N97=1,SUMIFS(UseTable[LAB_VALUEs],UseTable[LAB_RESULT_CODE],Q10Q11!$Q$3,UseTable[ID],Q10Q11!J97,UseTable[DRAW_DATE],"&gt;="&amp;Q10Q11!S97,UseTable[DRAW_DATE],"&lt;="&amp;Q10Q11!T97),"")</f>
        <v/>
      </c>
      <c r="V97" s="40" t="str">
        <f>IFERROR(IF(N97=1,AVERAGEIFS(UseTable[LAB_VALUEs],UseTable[LAB_RESULT_CODE],Q10Q11!$Q$3,UseTable[ID],Q10Q11!J97,UseTable[DRAW_DATE],"&gt;="&amp;Q10Q11!S97,UseTable[DRAW_DATE],"&lt;="&amp;Q10Q11!T97),""),"")</f>
        <v/>
      </c>
      <c r="W97" t="str">
        <f>IF(N97=1,SUMIFS(AdminTable[Units],AdminTable[Med],Q10Q11!$W$4,AdminTable[ID],Q10Q11!J97,AdminTable[Admin Date],"&lt;="&amp;Q10Q11!P97,AdminTable[Admin Date],"&gt;="&amp;Q10Q11!O97),"")</f>
        <v/>
      </c>
      <c r="X97" t="str">
        <f>IF(N97=1,SUMIFS(AdminTable[Units],AdminTable[Med],Q10Q11!$X$4,AdminTable[ID],Q10Q11!J97,AdminTable[Admin Date],"&lt;="&amp;Q10Q11!T97,AdminTable[Admin Date],"&gt;="&amp;Q10Q11!S97),"")</f>
        <v/>
      </c>
      <c r="Y97" s="40" t="str">
        <f t="shared" si="16"/>
        <v/>
      </c>
      <c r="Z97" s="40" t="str">
        <f t="shared" si="17"/>
        <v/>
      </c>
    </row>
    <row r="98" spans="1:26" x14ac:dyDescent="0.25">
      <c r="A98" s="9" t="s">
        <v>62</v>
      </c>
      <c r="B98">
        <v>13500</v>
      </c>
      <c r="C98">
        <v>8</v>
      </c>
      <c r="D98">
        <v>6</v>
      </c>
      <c r="F98">
        <v>6</v>
      </c>
      <c r="G98">
        <v>13520</v>
      </c>
      <c r="J98" t="str">
        <f t="shared" si="11"/>
        <v>9</v>
      </c>
      <c r="K98" s="29" t="str">
        <f t="shared" si="12"/>
        <v>T</v>
      </c>
      <c r="L98" s="29" t="str">
        <f t="shared" si="13"/>
        <v/>
      </c>
      <c r="M98" s="29" t="str">
        <f t="shared" si="14"/>
        <v/>
      </c>
      <c r="N98">
        <f t="shared" si="15"/>
        <v>1</v>
      </c>
      <c r="O98" s="30">
        <f>IF(N98=1,_xlfn.MINIFS(AdminTable[Admin Date],AdminTable[Med],Q10Q11!$O$4,AdminTable[ID],Q10Q11!J98),"")</f>
        <v>41093</v>
      </c>
      <c r="P98" s="30">
        <f>IF(N98=1,_xlfn.MAXIFS(AdminTable[Admin Date],AdminTable[Med],Q10Q11!$O$4,AdminTable[ID],Q10Q11!J98),"")</f>
        <v>41158</v>
      </c>
      <c r="Q98" s="40">
        <f>IF(N98=1,SUMIFS(UseTable[LAB_VALUEs],UseTable[LAB_RESULT_CODE],Q10Q11!$Q$3,UseTable[ID],Q10Q11!J98,UseTable[DRAW_DATE],"&gt;="&amp;Q10Q11!O98,UseTable[DRAW_DATE],"&lt;="&amp;Q10Q11!P98),"")</f>
        <v>64.099999999999994</v>
      </c>
      <c r="R98" s="40">
        <f>IFERROR(IF(N98=1,AVERAGEIFS(UseTable[LAB_VALUEs],UseTable[LAB_RESULT_CODE],Q10Q11!$Q$3,UseTable[ID],Q10Q11!J98,UseTable[DRAW_DATE],"&gt;="&amp;Q10Q11!O98,UseTable[DRAW_DATE],"&lt;="&amp;Q10Q11!P98),""),"")</f>
        <v>10.683333333333332</v>
      </c>
      <c r="S98" s="30">
        <f>IF(N98=1,_xlfn.MINIFS(AdminTable[Admin Date],AdminTable[Med],Q10Q11!$S$4,AdminTable[ID],Q10Q11!J98),"")</f>
        <v>41165</v>
      </c>
      <c r="T98" s="30">
        <f>IF(N98=1,_xlfn.MAXIFS(AdminTable[Admin Date],AdminTable[Med],Q10Q11!$S$4,AdminTable[ID],Q10Q11!J98),"")</f>
        <v>41228</v>
      </c>
      <c r="U98" s="40">
        <f>IF(N98=1,SUMIFS(UseTable[LAB_VALUEs],UseTable[LAB_RESULT_CODE],Q10Q11!$Q$3,UseTable[ID],Q10Q11!J98,UseTable[DRAW_DATE],"&gt;="&amp;Q10Q11!S98,UseTable[DRAW_DATE],"&lt;="&amp;Q10Q11!T98),"")</f>
        <v>41.599999999999994</v>
      </c>
      <c r="V98" s="40">
        <f>IFERROR(IF(N98=1,AVERAGEIFS(UseTable[LAB_VALUEs],UseTable[LAB_RESULT_CODE],Q10Q11!$Q$3,UseTable[ID],Q10Q11!J98,UseTable[DRAW_DATE],"&gt;="&amp;Q10Q11!S98,UseTable[DRAW_DATE],"&lt;="&amp;Q10Q11!T98),""),"")</f>
        <v>10.399999999999999</v>
      </c>
      <c r="W98">
        <f>IF(N98=1,SUMIFS(AdminTable[Units],AdminTable[Med],Q10Q11!$W$4,AdminTable[ID],Q10Q11!J98,AdminTable[Admin Date],"&lt;="&amp;Q10Q11!P98,AdminTable[Admin Date],"&gt;="&amp;Q10Q11!O98),"")</f>
        <v>67700</v>
      </c>
      <c r="X98">
        <f>IF(N98=1,SUMIFS(AdminTable[Units],AdminTable[Med],Q10Q11!$X$4,AdminTable[ID],Q10Q11!J98,AdminTable[Admin Date],"&lt;="&amp;Q10Q11!T98,AdminTable[Admin Date],"&gt;="&amp;Q10Q11!S98),"")</f>
        <v>20</v>
      </c>
      <c r="Y98" s="40">
        <f t="shared" si="16"/>
        <v>64.099999999999994</v>
      </c>
      <c r="Z98" s="40">
        <f t="shared" si="17"/>
        <v>41.599999999999994</v>
      </c>
    </row>
    <row r="99" spans="1:26" x14ac:dyDescent="0.25">
      <c r="A99" s="9" t="s">
        <v>52</v>
      </c>
      <c r="B99">
        <v>3000</v>
      </c>
      <c r="C99">
        <v>3</v>
      </c>
      <c r="F99">
        <v>4</v>
      </c>
      <c r="G99">
        <v>3007</v>
      </c>
      <c r="J99" t="str">
        <f t="shared" si="11"/>
        <v>90</v>
      </c>
      <c r="K99" s="29" t="str">
        <f t="shared" si="12"/>
        <v>T</v>
      </c>
      <c r="L99" s="29" t="str">
        <f t="shared" si="13"/>
        <v/>
      </c>
      <c r="M99" s="29" t="str">
        <f t="shared" si="14"/>
        <v/>
      </c>
      <c r="N99">
        <f t="shared" si="15"/>
        <v>1</v>
      </c>
      <c r="O99" s="30">
        <f>IF(N99=1,_xlfn.MINIFS(AdminTable[Admin Date],AdminTable[Med],Q10Q11!$O$4,AdminTable[ID],Q10Q11!J99),"")</f>
        <v>41093</v>
      </c>
      <c r="P99" s="30">
        <f>IF(N99=1,_xlfn.MAXIFS(AdminTable[Admin Date],AdminTable[Med],Q10Q11!$O$4,AdminTable[ID],Q10Q11!J99),"")</f>
        <v>41158</v>
      </c>
      <c r="Q99" s="40">
        <f>IF(N99=1,SUMIFS(UseTable[LAB_VALUEs],UseTable[LAB_RESULT_CODE],Q10Q11!$Q$3,UseTable[ID],Q10Q11!J99,UseTable[DRAW_DATE],"&gt;="&amp;Q10Q11!O99,UseTable[DRAW_DATE],"&lt;="&amp;Q10Q11!P99),"")</f>
        <v>67.8</v>
      </c>
      <c r="R99" s="40">
        <f>IFERROR(IF(N99=1,AVERAGEIFS(UseTable[LAB_VALUEs],UseTable[LAB_RESULT_CODE],Q10Q11!$Q$3,UseTable[ID],Q10Q11!J99,UseTable[DRAW_DATE],"&gt;="&amp;Q10Q11!O99,UseTable[DRAW_DATE],"&lt;="&amp;Q10Q11!P99),""),"")</f>
        <v>11.299999999999999</v>
      </c>
      <c r="S99" s="30">
        <f>IF(N99=1,_xlfn.MINIFS(AdminTable[Admin Date],AdminTable[Med],Q10Q11!$S$4,AdminTable[ID],Q10Q11!J99),"")</f>
        <v>41165</v>
      </c>
      <c r="T99" s="30">
        <f>IF(N99=1,_xlfn.MAXIFS(AdminTable[Admin Date],AdminTable[Med],Q10Q11!$S$4,AdminTable[ID],Q10Q11!J99),"")</f>
        <v>41228</v>
      </c>
      <c r="U99" s="40">
        <f>IF(N99=1,SUMIFS(UseTable[LAB_VALUEs],UseTable[LAB_RESULT_CODE],Q10Q11!$Q$3,UseTable[ID],Q10Q11!J99,UseTable[DRAW_DATE],"&gt;="&amp;Q10Q11!S99,UseTable[DRAW_DATE],"&lt;="&amp;Q10Q11!T99),"")</f>
        <v>43.9</v>
      </c>
      <c r="V99" s="40">
        <f>IFERROR(IF(N99=1,AVERAGEIFS(UseTable[LAB_VALUEs],UseTable[LAB_RESULT_CODE],Q10Q11!$Q$3,UseTable[ID],Q10Q11!J99,UseTable[DRAW_DATE],"&gt;="&amp;Q10Q11!S99,UseTable[DRAW_DATE],"&lt;="&amp;Q10Q11!T99),""),"")</f>
        <v>10.975</v>
      </c>
      <c r="W99">
        <f>IF(N99=1,SUMIFS(AdminTable[Units],AdminTable[Med],Q10Q11!$W$4,AdminTable[ID],Q10Q11!J99,AdminTable[Admin Date],"&lt;="&amp;Q10Q11!P99,AdminTable[Admin Date],"&gt;="&amp;Q10Q11!O99),"")</f>
        <v>20000</v>
      </c>
      <c r="X99">
        <f>IF(N99=1,SUMIFS(AdminTable[Units],AdminTable[Med],Q10Q11!$X$4,AdminTable[ID],Q10Q11!J99,AdminTable[Admin Date],"&lt;="&amp;Q10Q11!T99,AdminTable[Admin Date],"&gt;="&amp;Q10Q11!S99),"")</f>
        <v>7</v>
      </c>
      <c r="Y99" s="40">
        <f t="shared" si="16"/>
        <v>67.8</v>
      </c>
      <c r="Z99" s="40">
        <f t="shared" si="17"/>
        <v>43.9</v>
      </c>
    </row>
    <row r="100" spans="1:26" x14ac:dyDescent="0.25">
      <c r="A100" s="9" t="s">
        <v>53</v>
      </c>
      <c r="B100">
        <v>100</v>
      </c>
      <c r="C100">
        <v>1</v>
      </c>
      <c r="D100">
        <v>1</v>
      </c>
      <c r="G100">
        <v>102</v>
      </c>
      <c r="J100" t="str">
        <f t="shared" si="11"/>
        <v>91</v>
      </c>
      <c r="K100" s="29" t="str">
        <f t="shared" si="12"/>
        <v>T</v>
      </c>
      <c r="L100" s="29" t="str">
        <f t="shared" si="13"/>
        <v/>
      </c>
      <c r="M100" s="29" t="str">
        <f t="shared" si="14"/>
        <v/>
      </c>
      <c r="N100">
        <f t="shared" si="15"/>
        <v>1</v>
      </c>
      <c r="O100" s="30">
        <f>IF(N100=1,_xlfn.MINIFS(AdminTable[Admin Date],AdminTable[Med],Q10Q11!$O$4,AdminTable[ID],Q10Q11!J100),"")</f>
        <v>41093</v>
      </c>
      <c r="P100" s="30">
        <f>IF(N100=1,_xlfn.MAXIFS(AdminTable[Admin Date],AdminTable[Med],Q10Q11!$O$4,AdminTable[ID],Q10Q11!J100),"")</f>
        <v>41156</v>
      </c>
      <c r="Q100" s="40">
        <f>IF(N100=1,SUMIFS(UseTable[LAB_VALUEs],UseTable[LAB_RESULT_CODE],Q10Q11!$Q$3,UseTable[ID],Q10Q11!J100,UseTable[DRAW_DATE],"&gt;="&amp;Q10Q11!O100,UseTable[DRAW_DATE],"&lt;="&amp;Q10Q11!P100),"")</f>
        <v>65.7</v>
      </c>
      <c r="R100" s="40">
        <f>IFERROR(IF(N100=1,AVERAGEIFS(UseTable[LAB_VALUEs],UseTable[LAB_RESULT_CODE],Q10Q11!$Q$3,UseTable[ID],Q10Q11!J100,UseTable[DRAW_DATE],"&gt;="&amp;Q10Q11!O100,UseTable[DRAW_DATE],"&lt;="&amp;Q10Q11!P100),""),"")</f>
        <v>10.950000000000001</v>
      </c>
      <c r="S100" s="30">
        <f>IF(N100=1,_xlfn.MINIFS(AdminTable[Admin Date],AdminTable[Med],Q10Q11!$S$4,AdminTable[ID],Q10Q11!J100),"")</f>
        <v>41165</v>
      </c>
      <c r="T100" s="30">
        <f>IF(N100=1,_xlfn.MAXIFS(AdminTable[Admin Date],AdminTable[Med],Q10Q11!$S$4,AdminTable[ID],Q10Q11!J100),"")</f>
        <v>41208</v>
      </c>
      <c r="U100" s="40">
        <f>IF(N100=1,SUMIFS(UseTable[LAB_VALUEs],UseTable[LAB_RESULT_CODE],Q10Q11!$Q$3,UseTable[ID],Q10Q11!J100,UseTable[DRAW_DATE],"&gt;="&amp;Q10Q11!S100,UseTable[DRAW_DATE],"&lt;="&amp;Q10Q11!T100),"")</f>
        <v>22</v>
      </c>
      <c r="V100" s="40">
        <f>IFERROR(IF(N100=1,AVERAGEIFS(UseTable[LAB_VALUEs],UseTable[LAB_RESULT_CODE],Q10Q11!$Q$3,UseTable[ID],Q10Q11!J100,UseTable[DRAW_DATE],"&gt;="&amp;Q10Q11!S100,UseTable[DRAW_DATE],"&lt;="&amp;Q10Q11!T100),""),"")</f>
        <v>11</v>
      </c>
      <c r="W100">
        <f>IF(N100=1,SUMIFS(AdminTable[Units],AdminTable[Med],Q10Q11!$W$4,AdminTable[ID],Q10Q11!J100,AdminTable[Admin Date],"&lt;="&amp;Q10Q11!P100,AdminTable[Admin Date],"&gt;="&amp;Q10Q11!O100),"")</f>
        <v>800</v>
      </c>
      <c r="X100">
        <f>IF(N100=1,SUMIFS(AdminTable[Units],AdminTable[Med],Q10Q11!$X$4,AdminTable[ID],Q10Q11!J100,AdminTable[Admin Date],"&lt;="&amp;Q10Q11!T100,AdminTable[Admin Date],"&gt;="&amp;Q10Q11!S100),"")</f>
        <v>2</v>
      </c>
      <c r="Y100" s="40">
        <f t="shared" si="16"/>
        <v>65.7</v>
      </c>
      <c r="Z100" s="40">
        <f t="shared" si="17"/>
        <v>22</v>
      </c>
    </row>
    <row r="101" spans="1:26" x14ac:dyDescent="0.25">
      <c r="A101" s="9" t="s">
        <v>167</v>
      </c>
      <c r="B101">
        <v>1400</v>
      </c>
      <c r="C101">
        <v>2</v>
      </c>
      <c r="D101">
        <v>3</v>
      </c>
      <c r="F101">
        <v>3</v>
      </c>
      <c r="G101">
        <v>1408</v>
      </c>
      <c r="J101" t="str">
        <f t="shared" si="11"/>
        <v>92</v>
      </c>
      <c r="K101" s="29" t="str">
        <f t="shared" si="12"/>
        <v>T</v>
      </c>
      <c r="L101" s="29" t="str">
        <f t="shared" si="13"/>
        <v/>
      </c>
      <c r="M101" s="29" t="str">
        <f t="shared" si="14"/>
        <v/>
      </c>
      <c r="N101">
        <f t="shared" si="15"/>
        <v>1</v>
      </c>
      <c r="O101" s="30">
        <f>IF(N101=1,_xlfn.MINIFS(AdminTable[Admin Date],AdminTable[Med],Q10Q11!$O$4,AdminTable[ID],Q10Q11!J101),"")</f>
        <v>41092</v>
      </c>
      <c r="P101" s="30">
        <f>IF(N101=1,_xlfn.MAXIFS(AdminTable[Admin Date],AdminTable[Med],Q10Q11!$O$4,AdminTable[ID],Q10Q11!J101),"")</f>
        <v>41157</v>
      </c>
      <c r="Q101" s="40">
        <f>IF(N101=1,SUMIFS(UseTable[LAB_VALUEs],UseTable[LAB_RESULT_CODE],Q10Q11!$Q$3,UseTable[ID],Q10Q11!J101,UseTable[DRAW_DATE],"&gt;="&amp;Q10Q11!O101,UseTable[DRAW_DATE],"&lt;="&amp;Q10Q11!P101),"")</f>
        <v>53.4</v>
      </c>
      <c r="R101" s="40">
        <f>IFERROR(IF(N101=1,AVERAGEIFS(UseTable[LAB_VALUEs],UseTable[LAB_RESULT_CODE],Q10Q11!$Q$3,UseTable[ID],Q10Q11!J101,UseTable[DRAW_DATE],"&gt;="&amp;Q10Q11!O101,UseTable[DRAW_DATE],"&lt;="&amp;Q10Q11!P101),""),"")</f>
        <v>10.68</v>
      </c>
      <c r="S101" s="30">
        <f>IF(N101=1,_xlfn.MINIFS(AdminTable[Admin Date],AdminTable[Med],Q10Q11!$S$4,AdminTable[ID],Q10Q11!J101),"")</f>
        <v>41164</v>
      </c>
      <c r="T101" s="30">
        <f>IF(N101=1,_xlfn.MAXIFS(AdminTable[Admin Date],AdminTable[Med],Q10Q11!$S$4,AdminTable[ID],Q10Q11!J101),"")</f>
        <v>41227</v>
      </c>
      <c r="U101" s="40">
        <f>IF(N101=1,SUMIFS(UseTable[LAB_VALUEs],UseTable[LAB_RESULT_CODE],Q10Q11!$Q$3,UseTable[ID],Q10Q11!J101,UseTable[DRAW_DATE],"&gt;="&amp;Q10Q11!S101,UseTable[DRAW_DATE],"&lt;="&amp;Q10Q11!T101),"")</f>
        <v>44.2</v>
      </c>
      <c r="V101" s="40">
        <f>IFERROR(IF(N101=1,AVERAGEIFS(UseTable[LAB_VALUEs],UseTable[LAB_RESULT_CODE],Q10Q11!$Q$3,UseTable[ID],Q10Q11!J101,UseTable[DRAW_DATE],"&gt;="&amp;Q10Q11!S101,UseTable[DRAW_DATE],"&lt;="&amp;Q10Q11!T101),""),"")</f>
        <v>11.05</v>
      </c>
      <c r="W101">
        <f>IF(N101=1,SUMIFS(AdminTable[Units],AdminTable[Med],Q10Q11!$W$4,AdminTable[ID],Q10Q11!J101,AdminTable[Admin Date],"&lt;="&amp;Q10Q11!P101,AdminTable[Admin Date],"&gt;="&amp;Q10Q11!O101),"")</f>
        <v>20100</v>
      </c>
      <c r="X101">
        <f>IF(N101=1,SUMIFS(AdminTable[Units],AdminTable[Med],Q10Q11!$X$4,AdminTable[ID],Q10Q11!J101,AdminTable[Admin Date],"&lt;="&amp;Q10Q11!T101,AdminTable[Admin Date],"&gt;="&amp;Q10Q11!S101),"")</f>
        <v>8</v>
      </c>
      <c r="Y101" s="40">
        <f t="shared" si="16"/>
        <v>53.4</v>
      </c>
      <c r="Z101" s="40">
        <f t="shared" si="17"/>
        <v>44.2</v>
      </c>
    </row>
    <row r="102" spans="1:26" x14ac:dyDescent="0.25">
      <c r="A102" s="9" t="s">
        <v>168</v>
      </c>
      <c r="B102">
        <v>12800</v>
      </c>
      <c r="C102">
        <v>10</v>
      </c>
      <c r="F102">
        <v>1</v>
      </c>
      <c r="G102">
        <v>12811</v>
      </c>
      <c r="J102" t="str">
        <f t="shared" si="11"/>
        <v>94</v>
      </c>
      <c r="K102" s="29" t="str">
        <f t="shared" si="12"/>
        <v>T</v>
      </c>
      <c r="L102" s="29" t="str">
        <f t="shared" si="13"/>
        <v/>
      </c>
      <c r="M102" s="29" t="str">
        <f t="shared" si="14"/>
        <v/>
      </c>
      <c r="N102">
        <f t="shared" si="15"/>
        <v>1</v>
      </c>
      <c r="O102" s="30">
        <f>IF(N102=1,_xlfn.MINIFS(AdminTable[Admin Date],AdminTable[Med],Q10Q11!$O$4,AdminTable[ID],Q10Q11!J102),"")</f>
        <v>41092</v>
      </c>
      <c r="P102" s="30">
        <f>IF(N102=1,_xlfn.MAXIFS(AdminTable[Admin Date],AdminTable[Med],Q10Q11!$O$4,AdminTable[ID],Q10Q11!J102),"")</f>
        <v>41157</v>
      </c>
      <c r="Q102" s="40">
        <f>IF(N102=1,SUMIFS(UseTable[LAB_VALUEs],UseTable[LAB_RESULT_CODE],Q10Q11!$Q$3,UseTable[ID],Q10Q11!J102,UseTable[DRAW_DATE],"&gt;="&amp;Q10Q11!O102,UseTable[DRAW_DATE],"&lt;="&amp;Q10Q11!P102),"")</f>
        <v>48.2</v>
      </c>
      <c r="R102" s="40">
        <f>IFERROR(IF(N102=1,AVERAGEIFS(UseTable[LAB_VALUEs],UseTable[LAB_RESULT_CODE],Q10Q11!$Q$3,UseTable[ID],Q10Q11!J102,UseTable[DRAW_DATE],"&gt;="&amp;Q10Q11!O102,UseTable[DRAW_DATE],"&lt;="&amp;Q10Q11!P102),""),"")</f>
        <v>9.64</v>
      </c>
      <c r="S102" s="30">
        <f>IF(N102=1,_xlfn.MINIFS(AdminTable[Admin Date],AdminTable[Med],Q10Q11!$S$4,AdminTable[ID],Q10Q11!J102),"")</f>
        <v>41164</v>
      </c>
      <c r="T102" s="30">
        <f>IF(N102=1,_xlfn.MAXIFS(AdminTable[Admin Date],AdminTable[Med],Q10Q11!$S$4,AdminTable[ID],Q10Q11!J102),"")</f>
        <v>41227</v>
      </c>
      <c r="U102" s="40">
        <f>IF(N102=1,SUMIFS(UseTable[LAB_VALUEs],UseTable[LAB_RESULT_CODE],Q10Q11!$Q$3,UseTable[ID],Q10Q11!J102,UseTable[DRAW_DATE],"&gt;="&amp;Q10Q11!S102,UseTable[DRAW_DATE],"&lt;="&amp;Q10Q11!T102),"")</f>
        <v>49.4</v>
      </c>
      <c r="V102" s="40">
        <f>IFERROR(IF(N102=1,AVERAGEIFS(UseTable[LAB_VALUEs],UseTable[LAB_RESULT_CODE],Q10Q11!$Q$3,UseTable[ID],Q10Q11!J102,UseTable[DRAW_DATE],"&gt;="&amp;Q10Q11!S102,UseTable[DRAW_DATE],"&lt;="&amp;Q10Q11!T102),""),"")</f>
        <v>12.35</v>
      </c>
      <c r="W102">
        <f>IF(N102=1,SUMIFS(AdminTable[Units],AdminTable[Med],Q10Q11!$W$4,AdminTable[ID],Q10Q11!J102,AdminTable[Admin Date],"&lt;="&amp;Q10Q11!P102,AdminTable[Admin Date],"&gt;="&amp;Q10Q11!O102),"")</f>
        <v>158400</v>
      </c>
      <c r="X102">
        <f>IF(N102=1,SUMIFS(AdminTable[Units],AdminTable[Med],Q10Q11!$X$4,AdminTable[ID],Q10Q11!J102,AdminTable[Admin Date],"&lt;="&amp;Q10Q11!T102,AdminTable[Admin Date],"&gt;="&amp;Q10Q11!S102),"")</f>
        <v>11</v>
      </c>
      <c r="Y102" s="40">
        <f t="shared" si="16"/>
        <v>48.2</v>
      </c>
      <c r="Z102" s="40">
        <f t="shared" si="17"/>
        <v>49.4</v>
      </c>
    </row>
    <row r="103" spans="1:26" x14ac:dyDescent="0.25">
      <c r="A103" s="9" t="s">
        <v>169</v>
      </c>
      <c r="B103">
        <v>5100</v>
      </c>
      <c r="C103">
        <v>4</v>
      </c>
      <c r="F103">
        <v>2</v>
      </c>
      <c r="G103">
        <v>5106</v>
      </c>
      <c r="J103" t="str">
        <f t="shared" si="11"/>
        <v>96</v>
      </c>
      <c r="K103" s="29" t="str">
        <f t="shared" si="12"/>
        <v>T</v>
      </c>
      <c r="L103" s="29" t="str">
        <f t="shared" si="13"/>
        <v/>
      </c>
      <c r="M103" s="29" t="str">
        <f t="shared" si="14"/>
        <v/>
      </c>
      <c r="N103">
        <f t="shared" si="15"/>
        <v>1</v>
      </c>
      <c r="O103" s="30">
        <f>IF(N103=1,_xlfn.MINIFS(AdminTable[Admin Date],AdminTable[Med],Q10Q11!$O$4,AdminTable[ID],Q10Q11!J103),"")</f>
        <v>41097</v>
      </c>
      <c r="P103" s="30">
        <f>IF(N103=1,_xlfn.MAXIFS(AdminTable[Admin Date],AdminTable[Med],Q10Q11!$O$4,AdminTable[ID],Q10Q11!J103),"")</f>
        <v>41158</v>
      </c>
      <c r="Q103" s="40">
        <f>IF(N103=1,SUMIFS(UseTable[LAB_VALUEs],UseTable[LAB_RESULT_CODE],Q10Q11!$Q$3,UseTable[ID],Q10Q11!J103,UseTable[DRAW_DATE],"&gt;="&amp;Q10Q11!O103,UseTable[DRAW_DATE],"&lt;="&amp;Q10Q11!P103),"")</f>
        <v>43.099999999999994</v>
      </c>
      <c r="R103" s="40">
        <f>IFERROR(IF(N103=1,AVERAGEIFS(UseTable[LAB_VALUEs],UseTable[LAB_RESULT_CODE],Q10Q11!$Q$3,UseTable[ID],Q10Q11!J103,UseTable[DRAW_DATE],"&gt;="&amp;Q10Q11!O103,UseTable[DRAW_DATE],"&lt;="&amp;Q10Q11!P103),""),"")</f>
        <v>10.774999999999999</v>
      </c>
      <c r="S103" s="30">
        <f>IF(N103=1,_xlfn.MINIFS(AdminTable[Admin Date],AdminTable[Med],Q10Q11!$S$4,AdminTable[ID],Q10Q11!J103),"")</f>
        <v>41165</v>
      </c>
      <c r="T103" s="30">
        <f>IF(N103=1,_xlfn.MAXIFS(AdminTable[Admin Date],AdminTable[Med],Q10Q11!$S$4,AdminTable[ID],Q10Q11!J103),"")</f>
        <v>41228</v>
      </c>
      <c r="U103" s="40">
        <f>IF(N103=1,SUMIFS(UseTable[LAB_VALUEs],UseTable[LAB_RESULT_CODE],Q10Q11!$Q$3,UseTable[ID],Q10Q11!J103,UseTable[DRAW_DATE],"&gt;="&amp;Q10Q11!S103,UseTable[DRAW_DATE],"&lt;="&amp;Q10Q11!T103),"")</f>
        <v>59.600000000000009</v>
      </c>
      <c r="V103" s="40">
        <f>IFERROR(IF(N103=1,AVERAGEIFS(UseTable[LAB_VALUEs],UseTable[LAB_RESULT_CODE],Q10Q11!$Q$3,UseTable[ID],Q10Q11!J103,UseTable[DRAW_DATE],"&gt;="&amp;Q10Q11!S103,UseTable[DRAW_DATE],"&lt;="&amp;Q10Q11!T103),""),"")</f>
        <v>11.920000000000002</v>
      </c>
      <c r="W103">
        <f>IF(N103=1,SUMIFS(AdminTable[Units],AdminTable[Med],Q10Q11!$W$4,AdminTable[ID],Q10Q11!J103,AdminTable[Admin Date],"&lt;="&amp;Q10Q11!P103,AdminTable[Admin Date],"&gt;="&amp;Q10Q11!O103),"")</f>
        <v>36900</v>
      </c>
      <c r="X103">
        <f>IF(N103=1,SUMIFS(AdminTable[Units],AdminTable[Med],Q10Q11!$X$4,AdminTable[ID],Q10Q11!J103,AdminTable[Admin Date],"&lt;="&amp;Q10Q11!T103,AdminTable[Admin Date],"&gt;="&amp;Q10Q11!S103),"")</f>
        <v>6</v>
      </c>
      <c r="Y103" s="40">
        <f t="shared" si="16"/>
        <v>43.099999999999994</v>
      </c>
      <c r="Z103" s="40">
        <f t="shared" si="17"/>
        <v>59.600000000000009</v>
      </c>
    </row>
    <row r="104" spans="1:26" x14ac:dyDescent="0.25">
      <c r="A104" s="9" t="s">
        <v>170</v>
      </c>
      <c r="B104">
        <v>2000</v>
      </c>
      <c r="C104">
        <v>3</v>
      </c>
      <c r="D104">
        <v>3</v>
      </c>
      <c r="G104">
        <v>2006</v>
      </c>
      <c r="J104" t="str">
        <f t="shared" si="11"/>
        <v>97</v>
      </c>
      <c r="K104" s="29" t="str">
        <f t="shared" si="12"/>
        <v>T</v>
      </c>
      <c r="L104" s="29" t="str">
        <f t="shared" si="13"/>
        <v/>
      </c>
      <c r="M104" s="29" t="str">
        <f t="shared" si="14"/>
        <v/>
      </c>
      <c r="N104">
        <f t="shared" si="15"/>
        <v>1</v>
      </c>
      <c r="O104" s="30">
        <f>IF(N104=1,_xlfn.MINIFS(AdminTable[Admin Date],AdminTable[Med],Q10Q11!$O$4,AdminTable[ID],Q10Q11!J104),"")</f>
        <v>41124</v>
      </c>
      <c r="P104" s="30">
        <f>IF(N104=1,_xlfn.MAXIFS(AdminTable[Admin Date],AdminTable[Med],Q10Q11!$O$4,AdminTable[ID],Q10Q11!J104),"")</f>
        <v>41157</v>
      </c>
      <c r="Q104" s="40">
        <f>IF(N104=1,SUMIFS(UseTable[LAB_VALUEs],UseTable[LAB_RESULT_CODE],Q10Q11!$Q$3,UseTable[ID],Q10Q11!J104,UseTable[DRAW_DATE],"&gt;="&amp;Q10Q11!O104,UseTable[DRAW_DATE],"&lt;="&amp;Q10Q11!P104),"")</f>
        <v>34</v>
      </c>
      <c r="R104" s="40">
        <f>IFERROR(IF(N104=1,AVERAGEIFS(UseTable[LAB_VALUEs],UseTable[LAB_RESULT_CODE],Q10Q11!$Q$3,UseTable[ID],Q10Q11!J104,UseTable[DRAW_DATE],"&gt;="&amp;Q10Q11!O104,UseTable[DRAW_DATE],"&lt;="&amp;Q10Q11!P104),""),"")</f>
        <v>11.333333333333334</v>
      </c>
      <c r="S104" s="30">
        <f>IF(N104=1,_xlfn.MINIFS(AdminTable[Admin Date],AdminTable[Med],Q10Q11!$S$4,AdminTable[ID],Q10Q11!J104),"")</f>
        <v>41164</v>
      </c>
      <c r="T104" s="30">
        <f>IF(N104=1,_xlfn.MAXIFS(AdminTable[Admin Date],AdminTable[Med],Q10Q11!$S$4,AdminTable[ID],Q10Q11!J104),"")</f>
        <v>41192</v>
      </c>
      <c r="U104" s="40">
        <f>IF(N104=1,SUMIFS(UseTable[LAB_VALUEs],UseTable[LAB_RESULT_CODE],Q10Q11!$Q$3,UseTable[ID],Q10Q11!J104,UseTable[DRAW_DATE],"&gt;="&amp;Q10Q11!S104,UseTable[DRAW_DATE],"&lt;="&amp;Q10Q11!T104),"")</f>
        <v>20.9</v>
      </c>
      <c r="V104" s="40">
        <f>IFERROR(IF(N104=1,AVERAGEIFS(UseTable[LAB_VALUEs],UseTable[LAB_RESULT_CODE],Q10Q11!$Q$3,UseTable[ID],Q10Q11!J104,UseTable[DRAW_DATE],"&gt;="&amp;Q10Q11!S104,UseTable[DRAW_DATE],"&lt;="&amp;Q10Q11!T104),""),"")</f>
        <v>10.45</v>
      </c>
      <c r="W104">
        <f>IF(N104=1,SUMIFS(AdminTable[Units],AdminTable[Med],Q10Q11!$W$4,AdminTable[ID],Q10Q11!J104,AdminTable[Admin Date],"&lt;="&amp;Q10Q11!P104,AdminTable[Admin Date],"&gt;="&amp;Q10Q11!O104),"")</f>
        <v>7200</v>
      </c>
      <c r="X104">
        <f>IF(N104=1,SUMIFS(AdminTable[Units],AdminTable[Med],Q10Q11!$X$4,AdminTable[ID],Q10Q11!J104,AdminTable[Admin Date],"&lt;="&amp;Q10Q11!T104,AdminTable[Admin Date],"&gt;="&amp;Q10Q11!S104),"")</f>
        <v>6</v>
      </c>
      <c r="Y104" s="40">
        <f t="shared" si="16"/>
        <v>34</v>
      </c>
      <c r="Z104" s="40">
        <f t="shared" si="17"/>
        <v>20.9</v>
      </c>
    </row>
    <row r="105" spans="1:26" x14ac:dyDescent="0.25">
      <c r="A105" s="9" t="s">
        <v>171</v>
      </c>
      <c r="B105">
        <v>32000</v>
      </c>
      <c r="C105">
        <v>3</v>
      </c>
      <c r="D105">
        <v>3</v>
      </c>
      <c r="F105">
        <v>5</v>
      </c>
      <c r="G105">
        <v>32011</v>
      </c>
      <c r="J105" t="str">
        <f t="shared" si="11"/>
        <v>98</v>
      </c>
      <c r="K105" s="29" t="str">
        <f t="shared" si="12"/>
        <v>T</v>
      </c>
      <c r="L105" s="29" t="str">
        <f t="shared" si="13"/>
        <v/>
      </c>
      <c r="M105" s="29" t="str">
        <f t="shared" si="14"/>
        <v/>
      </c>
      <c r="N105">
        <f t="shared" si="15"/>
        <v>1</v>
      </c>
      <c r="O105" s="30">
        <f>IF(N105=1,_xlfn.MINIFS(AdminTable[Admin Date],AdminTable[Med],Q10Q11!$O$4,AdminTable[ID],Q10Q11!J105),"")</f>
        <v>41095</v>
      </c>
      <c r="P105" s="30">
        <f>IF(N105=1,_xlfn.MAXIFS(AdminTable[Admin Date],AdminTable[Med],Q10Q11!$O$4,AdminTable[ID],Q10Q11!J105),"")</f>
        <v>41158</v>
      </c>
      <c r="Q105" s="40">
        <f>IF(N105=1,SUMIFS(UseTable[LAB_VALUEs],UseTable[LAB_RESULT_CODE],Q10Q11!$Q$3,UseTable[ID],Q10Q11!J105,UseTable[DRAW_DATE],"&gt;="&amp;Q10Q11!O105,UseTable[DRAW_DATE],"&lt;="&amp;Q10Q11!P105),"")</f>
        <v>53.5</v>
      </c>
      <c r="R105" s="40">
        <f>IFERROR(IF(N105=1,AVERAGEIFS(UseTable[LAB_VALUEs],UseTable[LAB_RESULT_CODE],Q10Q11!$Q$3,UseTable[ID],Q10Q11!J105,UseTable[DRAW_DATE],"&gt;="&amp;Q10Q11!O105,UseTable[DRAW_DATE],"&lt;="&amp;Q10Q11!P105),""),"")</f>
        <v>10.7</v>
      </c>
      <c r="S105" s="30">
        <f>IF(N105=1,_xlfn.MINIFS(AdminTable[Admin Date],AdminTable[Med],Q10Q11!$S$4,AdminTable[ID],Q10Q11!J105),"")</f>
        <v>41179</v>
      </c>
      <c r="T105" s="30">
        <f>IF(N105=1,_xlfn.MAXIFS(AdminTable[Admin Date],AdminTable[Med],Q10Q11!$S$4,AdminTable[ID],Q10Q11!J105),"")</f>
        <v>41228</v>
      </c>
      <c r="U105" s="40">
        <f>IF(N105=1,SUMIFS(UseTable[LAB_VALUEs],UseTable[LAB_RESULT_CODE],Q10Q11!$Q$3,UseTable[ID],Q10Q11!J105,UseTable[DRAW_DATE],"&gt;="&amp;Q10Q11!S105,UseTable[DRAW_DATE],"&lt;="&amp;Q10Q11!T105),"")</f>
        <v>19.399999999999999</v>
      </c>
      <c r="V105" s="40">
        <f>IFERROR(IF(N105=1,AVERAGEIFS(UseTable[LAB_VALUEs],UseTable[LAB_RESULT_CODE],Q10Q11!$Q$3,UseTable[ID],Q10Q11!J105,UseTable[DRAW_DATE],"&gt;="&amp;Q10Q11!S105,UseTable[DRAW_DATE],"&lt;="&amp;Q10Q11!T105),""),"")</f>
        <v>9.6999999999999993</v>
      </c>
      <c r="W105">
        <f>IF(N105=1,SUMIFS(AdminTable[Units],AdminTable[Med],Q10Q11!$W$4,AdminTable[ID],Q10Q11!J105,AdminTable[Admin Date],"&lt;="&amp;Q10Q11!P105,AdminTable[Admin Date],"&gt;="&amp;Q10Q11!O105),"")</f>
        <v>452000</v>
      </c>
      <c r="X105">
        <f>IF(N105=1,SUMIFS(AdminTable[Units],AdminTable[Med],Q10Q11!$X$4,AdminTable[ID],Q10Q11!J105,AdminTable[Admin Date],"&lt;="&amp;Q10Q11!T105,AdminTable[Admin Date],"&gt;="&amp;Q10Q11!S105),"")</f>
        <v>11</v>
      </c>
      <c r="Y105" s="40">
        <f t="shared" si="16"/>
        <v>53.5</v>
      </c>
      <c r="Z105" s="40">
        <f t="shared" si="17"/>
        <v>19.399999999999999</v>
      </c>
    </row>
    <row r="106" spans="1:26" x14ac:dyDescent="0.25">
      <c r="A106" s="9" t="s">
        <v>172</v>
      </c>
      <c r="B106">
        <v>7000</v>
      </c>
      <c r="C106">
        <v>6</v>
      </c>
      <c r="D106">
        <v>6</v>
      </c>
      <c r="G106">
        <v>7012</v>
      </c>
      <c r="J106" t="str">
        <f t="shared" si="11"/>
        <v>99</v>
      </c>
      <c r="K106" s="29" t="str">
        <f t="shared" si="12"/>
        <v>T</v>
      </c>
      <c r="L106" s="29" t="str">
        <f t="shared" si="13"/>
        <v/>
      </c>
      <c r="M106" s="29" t="str">
        <f t="shared" si="14"/>
        <v/>
      </c>
      <c r="N106">
        <f t="shared" si="15"/>
        <v>1</v>
      </c>
      <c r="O106" s="30">
        <f>IF(N106=1,_xlfn.MINIFS(AdminTable[Admin Date],AdminTable[Med],Q10Q11!$O$4,AdminTable[ID],Q10Q11!J106),"")</f>
        <v>41092</v>
      </c>
      <c r="P106" s="30">
        <f>IF(N106=1,_xlfn.MAXIFS(AdminTable[Admin Date],AdminTable[Med],Q10Q11!$O$4,AdminTable[ID],Q10Q11!J106),"")</f>
        <v>41157</v>
      </c>
      <c r="Q106" s="40">
        <f>IF(N106=1,SUMIFS(UseTable[LAB_VALUEs],UseTable[LAB_RESULT_CODE],Q10Q11!$Q$3,UseTable[ID],Q10Q11!J106,UseTable[DRAW_DATE],"&gt;="&amp;Q10Q11!O106,UseTable[DRAW_DATE],"&lt;="&amp;Q10Q11!P106),"")</f>
        <v>50.900000000000006</v>
      </c>
      <c r="R106" s="40">
        <f>IFERROR(IF(N106=1,AVERAGEIFS(UseTable[LAB_VALUEs],UseTable[LAB_RESULT_CODE],Q10Q11!$Q$3,UseTable[ID],Q10Q11!J106,UseTable[DRAW_DATE],"&gt;="&amp;Q10Q11!O106,UseTable[DRAW_DATE],"&lt;="&amp;Q10Q11!P106),""),"")</f>
        <v>10.180000000000001</v>
      </c>
      <c r="S106" s="30">
        <f>IF(N106=1,_xlfn.MINIFS(AdminTable[Admin Date],AdminTable[Med],Q10Q11!$S$4,AdminTable[ID],Q10Q11!J106),"")</f>
        <v>41164</v>
      </c>
      <c r="T106" s="30">
        <f>IF(N106=1,_xlfn.MAXIFS(AdminTable[Admin Date],AdminTable[Med],Q10Q11!$S$4,AdminTable[ID],Q10Q11!J106),"")</f>
        <v>41192</v>
      </c>
      <c r="U106" s="40">
        <f>IF(N106=1,SUMIFS(UseTable[LAB_VALUEs],UseTable[LAB_RESULT_CODE],Q10Q11!$Q$3,UseTable[ID],Q10Q11!J106,UseTable[DRAW_DATE],"&gt;="&amp;Q10Q11!S106,UseTable[DRAW_DATE],"&lt;="&amp;Q10Q11!T106),"")</f>
        <v>22.299999999999997</v>
      </c>
      <c r="V106" s="40">
        <f>IFERROR(IF(N106=1,AVERAGEIFS(UseTable[LAB_VALUEs],UseTable[LAB_RESULT_CODE],Q10Q11!$Q$3,UseTable[ID],Q10Q11!J106,UseTable[DRAW_DATE],"&gt;="&amp;Q10Q11!S106,UseTable[DRAW_DATE],"&lt;="&amp;Q10Q11!T106),""),"")</f>
        <v>11.149999999999999</v>
      </c>
      <c r="W106">
        <f>IF(N106=1,SUMIFS(AdminTable[Units],AdminTable[Med],Q10Q11!$W$4,AdminTable[ID],Q10Q11!J106,AdminTable[Admin Date],"&lt;="&amp;Q10Q11!P106,AdminTable[Admin Date],"&gt;="&amp;Q10Q11!O106),"")</f>
        <v>97700</v>
      </c>
      <c r="X106">
        <f>IF(N106=1,SUMIFS(AdminTable[Units],AdminTable[Med],Q10Q11!$X$4,AdminTable[ID],Q10Q11!J106,AdminTable[Admin Date],"&lt;="&amp;Q10Q11!T106,AdminTable[Admin Date],"&gt;="&amp;Q10Q11!S106),"")</f>
        <v>12</v>
      </c>
      <c r="Y106" s="40">
        <f t="shared" si="16"/>
        <v>50.900000000000006</v>
      </c>
      <c r="Z106" s="40">
        <f t="shared" si="17"/>
        <v>22.299999999999997</v>
      </c>
    </row>
    <row r="107" spans="1:26" x14ac:dyDescent="0.25">
      <c r="A107" s="9" t="s">
        <v>88</v>
      </c>
      <c r="B107">
        <v>1400</v>
      </c>
      <c r="E107">
        <v>75300</v>
      </c>
      <c r="F107">
        <v>2</v>
      </c>
      <c r="G107">
        <v>76702</v>
      </c>
      <c r="K107" s="29"/>
      <c r="L107" s="29"/>
      <c r="M107" s="29"/>
    </row>
    <row r="108" spans="1:26" x14ac:dyDescent="0.25">
      <c r="A108" s="9" t="s">
        <v>89</v>
      </c>
      <c r="B108">
        <v>849900</v>
      </c>
      <c r="C108">
        <v>535</v>
      </c>
      <c r="D108">
        <v>393</v>
      </c>
      <c r="E108">
        <v>75300</v>
      </c>
      <c r="F108">
        <v>420</v>
      </c>
      <c r="G108">
        <v>926548</v>
      </c>
      <c r="K108" s="29">
        <f>COUNTIF(K6:K107,"T")</f>
        <v>62</v>
      </c>
      <c r="L108" s="29">
        <f t="shared" ref="L108:M108" si="18">COUNTIF(L6:L107,"T")</f>
        <v>5</v>
      </c>
      <c r="M108" s="29">
        <f t="shared" si="18"/>
        <v>0</v>
      </c>
      <c r="Q108" s="41">
        <f>AVERAGE(Q6:Q106)</f>
        <v>50.989552238805963</v>
      </c>
      <c r="U108" s="41">
        <f>AVERAGE(U6:U106)</f>
        <v>37.819402985074625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Answers</vt:lpstr>
      <vt:lpstr>Admin</vt:lpstr>
      <vt:lpstr>Labs</vt:lpstr>
      <vt:lpstr>Q1</vt:lpstr>
      <vt:lpstr>Q2</vt:lpstr>
      <vt:lpstr>Q4</vt:lpstr>
      <vt:lpstr>Q5Q6</vt:lpstr>
      <vt:lpstr>Q9</vt:lpstr>
      <vt:lpstr>Q10Q11</vt:lpstr>
    </vt:vector>
  </TitlesOfParts>
  <Company>Xelay Acumen,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Yang</dc:creator>
  <cp:lastModifiedBy>ASUS</cp:lastModifiedBy>
  <dcterms:created xsi:type="dcterms:W3CDTF">2012-12-11T07:32:46Z</dcterms:created>
  <dcterms:modified xsi:type="dcterms:W3CDTF">2023-03-20T01:46:19Z</dcterms:modified>
</cp:coreProperties>
</file>