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560" yWindow="280" windowWidth="25040" windowHeight="142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4" i="1" l="1"/>
  <c r="AA5" i="1"/>
  <c r="AA6" i="1"/>
  <c r="AA7" i="1"/>
  <c r="AA8" i="1"/>
  <c r="AA9" i="1"/>
  <c r="AA10" i="1"/>
  <c r="AA11" i="1"/>
  <c r="AA12" i="1"/>
  <c r="AA3" i="1"/>
  <c r="Y4" i="1"/>
  <c r="Y5" i="1"/>
  <c r="Y6" i="1"/>
  <c r="Y7" i="1"/>
  <c r="Y8" i="1"/>
  <c r="Y9" i="1"/>
  <c r="Y10" i="1"/>
  <c r="Y11" i="1"/>
  <c r="Y12" i="1"/>
  <c r="Y3" i="1"/>
  <c r="Q3" i="1"/>
  <c r="R3" i="1"/>
  <c r="S3" i="1"/>
  <c r="Q14" i="1"/>
  <c r="R14" i="1"/>
  <c r="S14" i="1"/>
  <c r="U14" i="1"/>
  <c r="Q4" i="1"/>
  <c r="R4" i="1"/>
  <c r="S4" i="1"/>
  <c r="Q15" i="1"/>
  <c r="R15" i="1"/>
  <c r="S15" i="1"/>
  <c r="U15" i="1"/>
  <c r="Q5" i="1"/>
  <c r="R5" i="1"/>
  <c r="S5" i="1"/>
  <c r="Q16" i="1"/>
  <c r="R16" i="1"/>
  <c r="S16" i="1"/>
  <c r="U16" i="1"/>
  <c r="Q6" i="1"/>
  <c r="R6" i="1"/>
  <c r="S6" i="1"/>
  <c r="Q17" i="1"/>
  <c r="R17" i="1"/>
  <c r="S17" i="1"/>
  <c r="U17" i="1"/>
  <c r="Q7" i="1"/>
  <c r="R7" i="1"/>
  <c r="S7" i="1"/>
  <c r="Q18" i="1"/>
  <c r="R18" i="1"/>
  <c r="S18" i="1"/>
  <c r="U18" i="1"/>
  <c r="Q8" i="1"/>
  <c r="R8" i="1"/>
  <c r="S8" i="1"/>
  <c r="Q19" i="1"/>
  <c r="R19" i="1"/>
  <c r="S19" i="1"/>
  <c r="U19" i="1"/>
  <c r="Q9" i="1"/>
  <c r="R9" i="1"/>
  <c r="S9" i="1"/>
  <c r="Q20" i="1"/>
  <c r="R20" i="1"/>
  <c r="S20" i="1"/>
  <c r="U20" i="1"/>
  <c r="Q10" i="1"/>
  <c r="R10" i="1"/>
  <c r="S10" i="1"/>
  <c r="Q21" i="1"/>
  <c r="R21" i="1"/>
  <c r="S21" i="1"/>
  <c r="U21" i="1"/>
  <c r="Q11" i="1"/>
  <c r="R11" i="1"/>
  <c r="S11" i="1"/>
  <c r="Q22" i="1"/>
  <c r="R22" i="1"/>
  <c r="S22" i="1"/>
  <c r="U22" i="1"/>
  <c r="Q13" i="1"/>
  <c r="R13" i="1"/>
  <c r="S13" i="1"/>
  <c r="U13" i="1"/>
  <c r="S2" i="1"/>
  <c r="R2" i="1"/>
  <c r="Q2" i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" i="1"/>
  <c r="J2" i="1"/>
  <c r="K2" i="1"/>
</calcChain>
</file>

<file path=xl/sharedStrings.xml><?xml version="1.0" encoding="utf-8"?>
<sst xmlns="http://schemas.openxmlformats.org/spreadsheetml/2006/main" count="27" uniqueCount="21">
  <si>
    <t>Standard #</t>
  </si>
  <si>
    <t>ug BSA</t>
  </si>
  <si>
    <t>OD</t>
  </si>
  <si>
    <t xml:space="preserve">Total </t>
  </si>
  <si>
    <t>Temperature</t>
  </si>
  <si>
    <t>Native</t>
  </si>
  <si>
    <t>OD Rep 2</t>
  </si>
  <si>
    <t>OD Rep 1</t>
  </si>
  <si>
    <t>Conc 1</t>
  </si>
  <si>
    <t>Conc 2</t>
  </si>
  <si>
    <t>Avg Conc</t>
  </si>
  <si>
    <t xml:space="preserve">Temperature </t>
  </si>
  <si>
    <t xml:space="preserve">OD Rep 1 </t>
  </si>
  <si>
    <t>Pogo Standard</t>
  </si>
  <si>
    <t>Pogo QuBIt</t>
  </si>
  <si>
    <t>Temp</t>
  </si>
  <si>
    <t>Buffer Background</t>
  </si>
  <si>
    <t>Minus Background</t>
  </si>
  <si>
    <t>Reading</t>
  </si>
  <si>
    <t>Amount Loaded (uL)</t>
  </si>
  <si>
    <t>Conc (ug/uL)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</si>
</sst>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8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Standards Aphaeno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Sheet1!$B$2:$B$8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2.5</c:v>
                </c:pt>
                <c:pt idx="3">
                  <c:v>5.0</c:v>
                </c:pt>
                <c:pt idx="4">
                  <c:v>10.0</c:v>
                </c:pt>
                <c:pt idx="5">
                  <c:v>15.0</c:v>
                </c:pt>
                <c:pt idx="6">
                  <c:v>25.0</c:v>
                </c:pt>
              </c:numCache>
            </c:numRef>
          </c:xVal>
          <c:yVal>
            <c:numRef>
              <c:f>Sheet1!$C$2:$C$8</c:f>
              <c:numCache>
                <c:formatCode>0.000</c:formatCode>
                <c:ptCount val="7"/>
                <c:pt idx="0">
                  <c:v>0.0</c:v>
                </c:pt>
                <c:pt idx="1">
                  <c:v>0.036</c:v>
                </c:pt>
                <c:pt idx="2">
                  <c:v>0.087</c:v>
                </c:pt>
                <c:pt idx="3">
                  <c:v>0.186</c:v>
                </c:pt>
                <c:pt idx="4">
                  <c:v>0.448</c:v>
                </c:pt>
                <c:pt idx="5">
                  <c:v>0.67</c:v>
                </c:pt>
                <c:pt idx="6">
                  <c:v>1.234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961864"/>
        <c:axId val="2081131544"/>
      </c:scatterChart>
      <c:valAx>
        <c:axId val="2080961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</a:t>
                </a:r>
                <a:r>
                  <a:rPr lang="en-US" baseline="0"/>
                  <a:t> of BSA (ug)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1131544"/>
        <c:crosses val="autoZero"/>
        <c:crossBetween val="midCat"/>
      </c:valAx>
      <c:valAx>
        <c:axId val="20811315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080961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Centennial</a:t>
            </a:r>
            <a:r>
              <a:rPr lang="en-US" baseline="0"/>
              <a:t> Woods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Native</c:v>
          </c:tx>
          <c:spPr>
            <a:ln w="47625">
              <a:noFill/>
            </a:ln>
          </c:spPr>
          <c:xVal>
            <c:numRef>
              <c:f>Sheet1!$E$13:$E$22</c:f>
              <c:numCache>
                <c:formatCode>General</c:formatCode>
                <c:ptCount val="10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  <c:pt idx="5">
                  <c:v>40.0</c:v>
                </c:pt>
                <c:pt idx="6">
                  <c:v>45.0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</c:numCache>
            </c:numRef>
          </c:xVal>
          <c:yVal>
            <c:numRef>
              <c:f>Sheet1!$K$13:$K$22</c:f>
              <c:numCache>
                <c:formatCode>0.000</c:formatCode>
                <c:ptCount val="10"/>
                <c:pt idx="0">
                  <c:v>0.613387423935091</c:v>
                </c:pt>
                <c:pt idx="1">
                  <c:v>0.738133874239351</c:v>
                </c:pt>
                <c:pt idx="2">
                  <c:v>0.857809330628803</c:v>
                </c:pt>
                <c:pt idx="3">
                  <c:v>0.788843813387424</c:v>
                </c:pt>
                <c:pt idx="4">
                  <c:v>0.770588235294118</c:v>
                </c:pt>
                <c:pt idx="5">
                  <c:v>0.614401622718053</c:v>
                </c:pt>
                <c:pt idx="6">
                  <c:v>0.460243407707911</c:v>
                </c:pt>
                <c:pt idx="7">
                  <c:v>0.499797160243408</c:v>
                </c:pt>
                <c:pt idx="8">
                  <c:v>0.40446247464503</c:v>
                </c:pt>
                <c:pt idx="9">
                  <c:v>0.353752535496957</c:v>
                </c:pt>
              </c:numCache>
            </c:numRef>
          </c:yVal>
          <c:smooth val="0"/>
        </c:ser>
        <c:ser>
          <c:idx val="1"/>
          <c:order val="1"/>
          <c:tx>
            <c:v>Total</c:v>
          </c:tx>
          <c:spPr>
            <a:ln w="47625">
              <a:noFill/>
            </a:ln>
          </c:spPr>
          <c:xVal>
            <c:numRef>
              <c:f>Sheet1!$E$13:$E$22</c:f>
              <c:numCache>
                <c:formatCode>General</c:formatCode>
                <c:ptCount val="10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  <c:pt idx="5">
                  <c:v>40.0</c:v>
                </c:pt>
                <c:pt idx="6">
                  <c:v>45.0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</c:numCache>
            </c:numRef>
          </c:xVal>
          <c:yVal>
            <c:numRef>
              <c:f>Sheet1!$K$2:$K$11</c:f>
              <c:numCache>
                <c:formatCode>0.000</c:formatCode>
                <c:ptCount val="10"/>
                <c:pt idx="0">
                  <c:v>0.963286004056795</c:v>
                </c:pt>
                <c:pt idx="1">
                  <c:v>0.777687626774848</c:v>
                </c:pt>
                <c:pt idx="2">
                  <c:v>0.643813387423935</c:v>
                </c:pt>
                <c:pt idx="3">
                  <c:v>0.846653144016227</c:v>
                </c:pt>
                <c:pt idx="4">
                  <c:v>0.915618661257606</c:v>
                </c:pt>
                <c:pt idx="5">
                  <c:v>0.752332657200811</c:v>
                </c:pt>
                <c:pt idx="6">
                  <c:v>0.88316430020284</c:v>
                </c:pt>
                <c:pt idx="7">
                  <c:v>0.865922920892495</c:v>
                </c:pt>
                <c:pt idx="8">
                  <c:v>0.85578093306288</c:v>
                </c:pt>
                <c:pt idx="9">
                  <c:v>0.844624746450304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367416"/>
        <c:axId val="2137368088"/>
      </c:scatterChart>
      <c:valAx>
        <c:axId val="2137367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368088"/>
        <c:crosses val="autoZero"/>
        <c:crossBetween val="midCat"/>
      </c:valAx>
      <c:valAx>
        <c:axId val="21373680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Concentration (ug/uL)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137367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Standards</a:t>
            </a:r>
            <a:r>
              <a:rPr lang="en-US" baseline="0"/>
              <a:t> Pogo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Sheet1!$B$11:$B$17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2.5</c:v>
                </c:pt>
                <c:pt idx="3">
                  <c:v>5.0</c:v>
                </c:pt>
                <c:pt idx="4">
                  <c:v>10.0</c:v>
                </c:pt>
                <c:pt idx="5">
                  <c:v>15.0</c:v>
                </c:pt>
                <c:pt idx="6">
                  <c:v>25.0</c:v>
                </c:pt>
              </c:numCache>
            </c:numRef>
          </c:xVal>
          <c:yVal>
            <c:numRef>
              <c:f>Sheet1!$C$11:$C$17</c:f>
              <c:numCache>
                <c:formatCode>General</c:formatCode>
                <c:ptCount val="7"/>
                <c:pt idx="0">
                  <c:v>0.0</c:v>
                </c:pt>
                <c:pt idx="1">
                  <c:v>0.036</c:v>
                </c:pt>
                <c:pt idx="2">
                  <c:v>0.07</c:v>
                </c:pt>
                <c:pt idx="3">
                  <c:v>0.211</c:v>
                </c:pt>
                <c:pt idx="4">
                  <c:v>0.444</c:v>
                </c:pt>
                <c:pt idx="5">
                  <c:v>0.668</c:v>
                </c:pt>
                <c:pt idx="6">
                  <c:v>1.198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546776"/>
        <c:axId val="2137259032"/>
      </c:scatterChart>
      <c:valAx>
        <c:axId val="2038546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</a:t>
                </a:r>
                <a:r>
                  <a:rPr lang="en-US" baseline="0"/>
                  <a:t> of BSA (ug)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259032"/>
        <c:crosses val="autoZero"/>
        <c:crossBetween val="midCat"/>
      </c:valAx>
      <c:valAx>
        <c:axId val="21372590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8546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WWRQ-14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Native</c:v>
          </c:tx>
          <c:spPr>
            <a:ln w="47625">
              <a:noFill/>
            </a:ln>
          </c:spPr>
          <c:xVal>
            <c:numRef>
              <c:f>Sheet1!$M$2:$M$11</c:f>
              <c:numCache>
                <c:formatCode>General</c:formatCode>
                <c:ptCount val="10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  <c:pt idx="5">
                  <c:v>40.0</c:v>
                </c:pt>
                <c:pt idx="6">
                  <c:v>45.0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</c:numCache>
            </c:numRef>
          </c:xVal>
          <c:yVal>
            <c:numRef>
              <c:f>Sheet1!$S$13:$S$22</c:f>
              <c:numCache>
                <c:formatCode>0.000</c:formatCode>
                <c:ptCount val="10"/>
                <c:pt idx="0">
                  <c:v>0.523908523908524</c:v>
                </c:pt>
                <c:pt idx="1">
                  <c:v>0.743243243243243</c:v>
                </c:pt>
                <c:pt idx="2">
                  <c:v>0.823284823284823</c:v>
                </c:pt>
                <c:pt idx="3">
                  <c:v>0.817047817047817</c:v>
                </c:pt>
                <c:pt idx="4">
                  <c:v>0.783783783783784</c:v>
                </c:pt>
                <c:pt idx="5">
                  <c:v>0.726611226611227</c:v>
                </c:pt>
                <c:pt idx="6">
                  <c:v>0.558212058212058</c:v>
                </c:pt>
                <c:pt idx="7">
                  <c:v>0.454261954261954</c:v>
                </c:pt>
                <c:pt idx="8">
                  <c:v>0.38981288981289</c:v>
                </c:pt>
                <c:pt idx="9">
                  <c:v>0.332640332640333</c:v>
                </c:pt>
              </c:numCache>
            </c:numRef>
          </c:yVal>
          <c:smooth val="0"/>
        </c:ser>
        <c:ser>
          <c:idx val="1"/>
          <c:order val="1"/>
          <c:tx>
            <c:v>Total </c:v>
          </c:tx>
          <c:spPr>
            <a:ln w="47625">
              <a:noFill/>
            </a:ln>
          </c:spPr>
          <c:xVal>
            <c:numRef>
              <c:f>Sheet1!$M$2:$M$11</c:f>
              <c:numCache>
                <c:formatCode>General</c:formatCode>
                <c:ptCount val="10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  <c:pt idx="5">
                  <c:v>40.0</c:v>
                </c:pt>
                <c:pt idx="6">
                  <c:v>45.0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</c:numCache>
            </c:numRef>
          </c:xVal>
          <c:yVal>
            <c:numRef>
              <c:f>Sheet1!$S$2:$S$11</c:f>
              <c:numCache>
                <c:formatCode>0.000</c:formatCode>
                <c:ptCount val="10"/>
                <c:pt idx="0">
                  <c:v>0.711018711018711</c:v>
                </c:pt>
                <c:pt idx="1">
                  <c:v>1.071725571725572</c:v>
                </c:pt>
                <c:pt idx="2">
                  <c:v>0.984407484407485</c:v>
                </c:pt>
                <c:pt idx="3">
                  <c:v>1.068607068607069</c:v>
                </c:pt>
                <c:pt idx="4">
                  <c:v>1.022869022869023</c:v>
                </c:pt>
                <c:pt idx="5">
                  <c:v>0.978170478170478</c:v>
                </c:pt>
                <c:pt idx="6">
                  <c:v>1.002079002079002</c:v>
                </c:pt>
                <c:pt idx="7">
                  <c:v>0.886694386694387</c:v>
                </c:pt>
                <c:pt idx="8">
                  <c:v>1.015592515592516</c:v>
                </c:pt>
                <c:pt idx="9">
                  <c:v>1.017671517671518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752104"/>
        <c:axId val="2134340664"/>
      </c:scatterChart>
      <c:valAx>
        <c:axId val="2138752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340664"/>
        <c:crosses val="autoZero"/>
        <c:crossBetween val="midCat"/>
      </c:valAx>
      <c:valAx>
        <c:axId val="21343406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Concentration (ug/uL)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138752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Sheet1!$M$13:$M$22</c:f>
              <c:numCache>
                <c:formatCode>General</c:formatCode>
                <c:ptCount val="10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  <c:pt idx="5">
                  <c:v>40.0</c:v>
                </c:pt>
                <c:pt idx="6">
                  <c:v>45.0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</c:numCache>
            </c:numRef>
          </c:xVal>
          <c:yVal>
            <c:numRef>
              <c:f>Sheet1!$U$13:$U$22</c:f>
              <c:numCache>
                <c:formatCode>0.000</c:formatCode>
                <c:ptCount val="10"/>
                <c:pt idx="0">
                  <c:v>0.187110187110187</c:v>
                </c:pt>
                <c:pt idx="1">
                  <c:v>0.328482328482328</c:v>
                </c:pt>
                <c:pt idx="2">
                  <c:v>0.161122661122661</c:v>
                </c:pt>
                <c:pt idx="3">
                  <c:v>0.251559251559251</c:v>
                </c:pt>
                <c:pt idx="4">
                  <c:v>0.239085239085239</c:v>
                </c:pt>
                <c:pt idx="5">
                  <c:v>0.251559251559251</c:v>
                </c:pt>
                <c:pt idx="6">
                  <c:v>0.443866943866944</c:v>
                </c:pt>
                <c:pt idx="7">
                  <c:v>0.432432432432433</c:v>
                </c:pt>
                <c:pt idx="8">
                  <c:v>0.625779625779626</c:v>
                </c:pt>
                <c:pt idx="9">
                  <c:v>0.685031185031185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522360"/>
        <c:axId val="2137422184"/>
      </c:scatterChart>
      <c:valAx>
        <c:axId val="2137522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7422184"/>
        <c:crosses val="autoZero"/>
        <c:crossBetween val="midCat"/>
      </c:valAx>
      <c:valAx>
        <c:axId val="2137422184"/>
        <c:scaling>
          <c:orientation val="minMax"/>
        </c:scaling>
        <c:delete val="0"/>
        <c:axPos val="l"/>
        <c:numFmt formatCode="0.000" sourceLinked="1"/>
        <c:majorTickMark val="out"/>
        <c:minorTickMark val="none"/>
        <c:tickLblPos val="nextTo"/>
        <c:crossAx val="2137522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Pogo Total QuBit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QuBit</c:v>
          </c:tx>
          <c:spPr>
            <a:ln w="28575">
              <a:noFill/>
            </a:ln>
          </c:spPr>
          <c:xVal>
            <c:numRef>
              <c:f>Sheet1!$V$3:$V$12</c:f>
              <c:numCache>
                <c:formatCode>General</c:formatCode>
                <c:ptCount val="10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  <c:pt idx="5">
                  <c:v>40.0</c:v>
                </c:pt>
                <c:pt idx="6">
                  <c:v>45.0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</c:numCache>
            </c:numRef>
          </c:xVal>
          <c:yVal>
            <c:numRef>
              <c:f>Sheet1!$AA$3:$AA$12</c:f>
              <c:numCache>
                <c:formatCode>General</c:formatCode>
                <c:ptCount val="10"/>
                <c:pt idx="0">
                  <c:v>0.7364</c:v>
                </c:pt>
                <c:pt idx="1">
                  <c:v>0.6964</c:v>
                </c:pt>
                <c:pt idx="2">
                  <c:v>0.9444</c:v>
                </c:pt>
                <c:pt idx="3">
                  <c:v>1.201</c:v>
                </c:pt>
                <c:pt idx="4">
                  <c:v>1.111</c:v>
                </c:pt>
                <c:pt idx="5">
                  <c:v>0.9444</c:v>
                </c:pt>
                <c:pt idx="6">
                  <c:v>0.8964</c:v>
                </c:pt>
                <c:pt idx="7">
                  <c:v>0.8684</c:v>
                </c:pt>
                <c:pt idx="8">
                  <c:v>0.8364</c:v>
                </c:pt>
                <c:pt idx="9">
                  <c:v>0.7604</c:v>
                </c:pt>
              </c:numCache>
            </c:numRef>
          </c:yVal>
          <c:smooth val="0"/>
        </c:ser>
        <c:ser>
          <c:idx val="1"/>
          <c:order val="1"/>
          <c:tx>
            <c:v>Bradford</c:v>
          </c:tx>
          <c:spPr>
            <a:ln w="28575">
              <a:noFill/>
            </a:ln>
          </c:spPr>
          <c:xVal>
            <c:numRef>
              <c:f>Sheet1!$V$3:$V$12</c:f>
              <c:numCache>
                <c:formatCode>General</c:formatCode>
                <c:ptCount val="10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  <c:pt idx="5">
                  <c:v>40.0</c:v>
                </c:pt>
                <c:pt idx="6">
                  <c:v>45.0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</c:numCache>
            </c:numRef>
          </c:xVal>
          <c:yVal>
            <c:numRef>
              <c:f>Sheet1!$S$2:$S$11</c:f>
              <c:numCache>
                <c:formatCode>0.000</c:formatCode>
                <c:ptCount val="10"/>
                <c:pt idx="0">
                  <c:v>0.711018711018711</c:v>
                </c:pt>
                <c:pt idx="1">
                  <c:v>1.071725571725572</c:v>
                </c:pt>
                <c:pt idx="2">
                  <c:v>0.984407484407485</c:v>
                </c:pt>
                <c:pt idx="3">
                  <c:v>1.068607068607069</c:v>
                </c:pt>
                <c:pt idx="4">
                  <c:v>1.022869022869023</c:v>
                </c:pt>
                <c:pt idx="5">
                  <c:v>0.978170478170478</c:v>
                </c:pt>
                <c:pt idx="6">
                  <c:v>1.002079002079002</c:v>
                </c:pt>
                <c:pt idx="7">
                  <c:v>0.886694386694387</c:v>
                </c:pt>
                <c:pt idx="8">
                  <c:v>1.015592515592516</c:v>
                </c:pt>
                <c:pt idx="9">
                  <c:v>1.017671517671518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771880"/>
        <c:axId val="2088558776"/>
      </c:scatterChart>
      <c:valAx>
        <c:axId val="2091771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558776"/>
        <c:crosses val="autoZero"/>
        <c:crossBetween val="midCat"/>
      </c:valAx>
      <c:valAx>
        <c:axId val="20885587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Concentration (ug/uL)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1771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25</xdr:row>
      <xdr:rowOff>50800</xdr:rowOff>
    </xdr:from>
    <xdr:to>
      <xdr:col>5</xdr:col>
      <xdr:colOff>482600</xdr:colOff>
      <xdr:row>39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88900</xdr:colOff>
      <xdr:row>43</xdr:row>
      <xdr:rowOff>152400</xdr:rowOff>
    </xdr:from>
    <xdr:to>
      <xdr:col>8</xdr:col>
      <xdr:colOff>711200</xdr:colOff>
      <xdr:row>60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88900</xdr:colOff>
      <xdr:row>25</xdr:row>
      <xdr:rowOff>76200</xdr:rowOff>
    </xdr:from>
    <xdr:to>
      <xdr:col>11</xdr:col>
      <xdr:colOff>533400</xdr:colOff>
      <xdr:row>39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355600</xdr:colOff>
      <xdr:row>44</xdr:row>
      <xdr:rowOff>0</xdr:rowOff>
    </xdr:from>
    <xdr:to>
      <xdr:col>18</xdr:col>
      <xdr:colOff>317500</xdr:colOff>
      <xdr:row>60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482600</xdr:colOff>
      <xdr:row>24</xdr:row>
      <xdr:rowOff>165100</xdr:rowOff>
    </xdr:from>
    <xdr:to>
      <xdr:col>18</xdr:col>
      <xdr:colOff>101600</xdr:colOff>
      <xdr:row>39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495300</xdr:colOff>
      <xdr:row>44</xdr:row>
      <xdr:rowOff>177800</xdr:rowOff>
    </xdr:from>
    <xdr:to>
      <xdr:col>27</xdr:col>
      <xdr:colOff>203200</xdr:colOff>
      <xdr:row>68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tabSelected="1" topLeftCell="P39" workbookViewId="0">
      <selection activeCell="V3" activeCellId="1" sqref="AA3:AA12 V3:V12"/>
    </sheetView>
  </sheetViews>
  <sheetFormatPr baseColWidth="10" defaultRowHeight="15" x14ac:dyDescent="0"/>
  <sheetData>
    <row r="1" spans="1:27">
      <c r="A1" t="s">
        <v>0</v>
      </c>
      <c r="B1" t="s">
        <v>1</v>
      </c>
      <c r="C1" t="s">
        <v>2</v>
      </c>
      <c r="E1" t="s">
        <v>4</v>
      </c>
      <c r="F1" t="s">
        <v>3</v>
      </c>
      <c r="G1" t="s">
        <v>7</v>
      </c>
      <c r="H1" t="s">
        <v>6</v>
      </c>
      <c r="I1" t="s">
        <v>8</v>
      </c>
      <c r="J1" t="s">
        <v>9</v>
      </c>
      <c r="K1" t="s">
        <v>10</v>
      </c>
      <c r="M1" t="s">
        <v>11</v>
      </c>
      <c r="N1" t="s">
        <v>3</v>
      </c>
      <c r="O1" t="s">
        <v>12</v>
      </c>
      <c r="P1" t="s">
        <v>6</v>
      </c>
      <c r="Q1" t="s">
        <v>8</v>
      </c>
      <c r="R1" t="s">
        <v>9</v>
      </c>
      <c r="S1" t="s">
        <v>10</v>
      </c>
    </row>
    <row r="2" spans="1:27">
      <c r="A2">
        <v>1</v>
      </c>
      <c r="B2">
        <v>0</v>
      </c>
      <c r="C2" s="1">
        <v>0</v>
      </c>
      <c r="E2">
        <v>15</v>
      </c>
      <c r="F2">
        <v>1</v>
      </c>
      <c r="G2" s="1">
        <v>0.438</v>
      </c>
      <c r="H2" s="1">
        <v>0.44800000000000001</v>
      </c>
      <c r="I2" s="1">
        <f>(((G2+0.0319)/0.0493)/10)</f>
        <v>0.95314401622718048</v>
      </c>
      <c r="J2" s="1">
        <f>(((H2+0.0319)/0.0493)/10)</f>
        <v>0.97342799188640983</v>
      </c>
      <c r="K2" s="1">
        <f>AVERAGE(I2:J2)</f>
        <v>0.96328600405679521</v>
      </c>
      <c r="M2">
        <v>15</v>
      </c>
      <c r="N2">
        <v>1</v>
      </c>
      <c r="O2" s="1">
        <v>0.34300000000000003</v>
      </c>
      <c r="P2" s="1">
        <v>0.28799999999999998</v>
      </c>
      <c r="Q2" s="1">
        <f>(((O2+0.0265)/0.0481)/10)</f>
        <v>0.76819126819126837</v>
      </c>
      <c r="R2" s="1">
        <f>(((P2+0.0265)/0.0481)/10)</f>
        <v>0.65384615384615397</v>
      </c>
      <c r="S2" s="1">
        <f>AVERAGE(Q2:R2)</f>
        <v>0.71101871101871117</v>
      </c>
      <c r="U2" t="s">
        <v>16</v>
      </c>
      <c r="V2" t="s">
        <v>15</v>
      </c>
      <c r="W2" t="s">
        <v>14</v>
      </c>
      <c r="X2" t="s">
        <v>18</v>
      </c>
      <c r="Y2" t="s">
        <v>17</v>
      </c>
      <c r="Z2" t="s">
        <v>19</v>
      </c>
      <c r="AA2" t="s">
        <v>20</v>
      </c>
    </row>
    <row r="3" spans="1:27">
      <c r="A3">
        <v>2</v>
      </c>
      <c r="B3">
        <v>1</v>
      </c>
      <c r="C3" s="1">
        <v>3.5999999999999997E-2</v>
      </c>
      <c r="E3">
        <v>20</v>
      </c>
      <c r="F3">
        <v>2</v>
      </c>
      <c r="G3" s="1">
        <v>0.34200000000000003</v>
      </c>
      <c r="H3" s="1">
        <v>0.36099999999999999</v>
      </c>
      <c r="I3" s="1">
        <f t="shared" ref="I3:I22" si="0">(((G3+0.0319)/0.0493)/10)</f>
        <v>0.75841784989858019</v>
      </c>
      <c r="J3" s="1">
        <f t="shared" ref="J3:J22" si="1">(((H3+0.0319)/0.0493)/10)</f>
        <v>0.79695740365111567</v>
      </c>
      <c r="K3" s="1">
        <f t="shared" ref="K3:K22" si="2">AVERAGE(I3:J3)</f>
        <v>0.77768762677484793</v>
      </c>
      <c r="M3">
        <v>20</v>
      </c>
      <c r="N3">
        <v>2</v>
      </c>
      <c r="O3" s="1">
        <v>0.46600000000000003</v>
      </c>
      <c r="P3" s="1">
        <v>0.51200000000000001</v>
      </c>
      <c r="Q3" s="1">
        <f t="shared" ref="Q3:Q22" si="3">(((O3+0.0265)/0.0481)/10)</f>
        <v>1.0239085239085242</v>
      </c>
      <c r="R3" s="1">
        <f t="shared" ref="R3:R22" si="4">(((P3+0.0265)/0.0481)/10)</f>
        <v>1.1195426195426195</v>
      </c>
      <c r="S3" s="1">
        <f t="shared" ref="S3:S22" si="5">AVERAGE(Q3:R3)</f>
        <v>1.0717255717255718</v>
      </c>
      <c r="U3">
        <v>2.39</v>
      </c>
      <c r="V3">
        <v>15</v>
      </c>
      <c r="W3">
        <v>1</v>
      </c>
      <c r="X3">
        <v>20.8</v>
      </c>
      <c r="Y3">
        <f>X3-U3</f>
        <v>18.41</v>
      </c>
      <c r="Z3">
        <v>5</v>
      </c>
      <c r="AA3">
        <f>((Y3*(200/Z3))/1000)</f>
        <v>0.73639999999999994</v>
      </c>
    </row>
    <row r="4" spans="1:27">
      <c r="A4">
        <v>3</v>
      </c>
      <c r="B4">
        <v>2.5</v>
      </c>
      <c r="C4" s="1">
        <v>8.6999999999999994E-2</v>
      </c>
      <c r="E4">
        <v>25</v>
      </c>
      <c r="F4">
        <v>3</v>
      </c>
      <c r="G4" s="1">
        <v>0.28299999999999997</v>
      </c>
      <c r="H4" s="1">
        <v>0.28799999999999998</v>
      </c>
      <c r="I4" s="1">
        <f t="shared" si="0"/>
        <v>0.63874239350912776</v>
      </c>
      <c r="J4" s="1">
        <f t="shared" si="1"/>
        <v>0.64888438133874238</v>
      </c>
      <c r="K4" s="1">
        <f t="shared" si="2"/>
        <v>0.64381338742393512</v>
      </c>
      <c r="M4">
        <v>25</v>
      </c>
      <c r="N4">
        <v>3</v>
      </c>
      <c r="O4" s="1">
        <v>0.42599999999999999</v>
      </c>
      <c r="P4" s="1">
        <v>0.46800000000000003</v>
      </c>
      <c r="Q4" s="1">
        <f t="shared" si="3"/>
        <v>0.94074844074844088</v>
      </c>
      <c r="R4" s="1">
        <f t="shared" si="4"/>
        <v>1.0280665280665282</v>
      </c>
      <c r="S4" s="1">
        <f t="shared" si="5"/>
        <v>0.9844074844074846</v>
      </c>
      <c r="U4">
        <v>2.39</v>
      </c>
      <c r="V4">
        <v>20</v>
      </c>
      <c r="W4">
        <v>2</v>
      </c>
      <c r="X4">
        <v>19.8</v>
      </c>
      <c r="Y4">
        <f t="shared" ref="Y4:Y12" si="6">X4-U4</f>
        <v>17.41</v>
      </c>
      <c r="Z4">
        <v>5</v>
      </c>
      <c r="AA4">
        <f t="shared" ref="AA4:AA12" si="7">((Y4*(200/Z4))/1000)</f>
        <v>0.69640000000000002</v>
      </c>
    </row>
    <row r="5" spans="1:27">
      <c r="A5">
        <v>4</v>
      </c>
      <c r="B5">
        <v>5</v>
      </c>
      <c r="C5" s="1">
        <v>0.186</v>
      </c>
      <c r="E5">
        <v>30</v>
      </c>
      <c r="F5">
        <v>4</v>
      </c>
      <c r="G5" s="1">
        <v>0.38800000000000001</v>
      </c>
      <c r="H5" s="1">
        <v>0.38300000000000001</v>
      </c>
      <c r="I5" s="1">
        <f t="shared" si="0"/>
        <v>0.85172413793103452</v>
      </c>
      <c r="J5" s="1">
        <f t="shared" si="1"/>
        <v>0.84158215010141979</v>
      </c>
      <c r="K5" s="1">
        <f t="shared" si="2"/>
        <v>0.84665314401622715</v>
      </c>
      <c r="M5">
        <v>30</v>
      </c>
      <c r="N5">
        <v>4</v>
      </c>
      <c r="O5" s="1">
        <v>0.5</v>
      </c>
      <c r="P5" s="1">
        <v>0.47499999999999998</v>
      </c>
      <c r="Q5" s="1">
        <f t="shared" si="3"/>
        <v>1.0945945945945945</v>
      </c>
      <c r="R5" s="1">
        <f t="shared" si="4"/>
        <v>1.0426195426195426</v>
      </c>
      <c r="S5" s="1">
        <f t="shared" si="5"/>
        <v>1.0686070686070686</v>
      </c>
      <c r="U5">
        <v>2.39</v>
      </c>
      <c r="V5">
        <v>25</v>
      </c>
      <c r="W5">
        <v>3</v>
      </c>
      <c r="X5">
        <v>26</v>
      </c>
      <c r="Y5">
        <f t="shared" si="6"/>
        <v>23.61</v>
      </c>
      <c r="Z5">
        <v>5</v>
      </c>
      <c r="AA5">
        <f t="shared" si="7"/>
        <v>0.94440000000000002</v>
      </c>
    </row>
    <row r="6" spans="1:27">
      <c r="A6">
        <v>5</v>
      </c>
      <c r="B6">
        <v>10</v>
      </c>
      <c r="C6" s="1">
        <v>0.44800000000000001</v>
      </c>
      <c r="E6">
        <v>35</v>
      </c>
      <c r="F6">
        <v>5</v>
      </c>
      <c r="G6" s="1">
        <v>0.41199999999999998</v>
      </c>
      <c r="H6" s="1">
        <v>0.42699999999999999</v>
      </c>
      <c r="I6" s="1">
        <f t="shared" si="0"/>
        <v>0.90040567951318451</v>
      </c>
      <c r="J6" s="1">
        <f t="shared" si="1"/>
        <v>0.93083164300202836</v>
      </c>
      <c r="K6" s="1">
        <f t="shared" si="2"/>
        <v>0.91561866125760649</v>
      </c>
      <c r="M6">
        <v>35</v>
      </c>
      <c r="N6">
        <v>5</v>
      </c>
      <c r="O6" s="1">
        <v>0.46</v>
      </c>
      <c r="P6" s="1">
        <v>0.47099999999999997</v>
      </c>
      <c r="Q6" s="1">
        <f t="shared" si="3"/>
        <v>1.0114345114345116</v>
      </c>
      <c r="R6" s="1">
        <f t="shared" si="4"/>
        <v>1.0343035343035343</v>
      </c>
      <c r="S6" s="1">
        <f t="shared" si="5"/>
        <v>1.0228690228690229</v>
      </c>
      <c r="U6">
        <v>2.39</v>
      </c>
      <c r="V6">
        <v>30</v>
      </c>
      <c r="W6">
        <v>4</v>
      </c>
      <c r="X6">
        <v>14.4</v>
      </c>
      <c r="Y6">
        <f t="shared" si="6"/>
        <v>12.01</v>
      </c>
      <c r="Z6">
        <v>2</v>
      </c>
      <c r="AA6">
        <f t="shared" si="7"/>
        <v>1.2010000000000001</v>
      </c>
    </row>
    <row r="7" spans="1:27">
      <c r="A7">
        <v>6</v>
      </c>
      <c r="B7">
        <v>15</v>
      </c>
      <c r="C7" s="1">
        <v>0.67</v>
      </c>
      <c r="E7">
        <v>40</v>
      </c>
      <c r="F7">
        <v>6</v>
      </c>
      <c r="G7" s="1">
        <v>0.32800000000000001</v>
      </c>
      <c r="H7" s="1">
        <v>0.35</v>
      </c>
      <c r="I7" s="1">
        <f t="shared" si="0"/>
        <v>0.73002028397565932</v>
      </c>
      <c r="J7" s="1">
        <f t="shared" si="1"/>
        <v>0.77464503042596344</v>
      </c>
      <c r="K7" s="1">
        <f t="shared" si="2"/>
        <v>0.75233265720081133</v>
      </c>
      <c r="M7">
        <v>40</v>
      </c>
      <c r="N7">
        <v>6</v>
      </c>
      <c r="O7" s="1">
        <v>0.47099999999999997</v>
      </c>
      <c r="P7" s="1">
        <v>0.41699999999999998</v>
      </c>
      <c r="Q7" s="1">
        <f t="shared" si="3"/>
        <v>1.0343035343035343</v>
      </c>
      <c r="R7" s="1">
        <f t="shared" si="4"/>
        <v>0.92203742203742212</v>
      </c>
      <c r="S7" s="1">
        <f t="shared" si="5"/>
        <v>0.9781704781704782</v>
      </c>
      <c r="U7">
        <v>2.39</v>
      </c>
      <c r="V7">
        <v>35</v>
      </c>
      <c r="W7">
        <v>5</v>
      </c>
      <c r="X7">
        <v>13.5</v>
      </c>
      <c r="Y7">
        <f t="shared" si="6"/>
        <v>11.11</v>
      </c>
      <c r="Z7">
        <v>2</v>
      </c>
      <c r="AA7">
        <f t="shared" si="7"/>
        <v>1.111</v>
      </c>
    </row>
    <row r="8" spans="1:27">
      <c r="A8">
        <v>7</v>
      </c>
      <c r="B8">
        <v>25</v>
      </c>
      <c r="C8" s="1">
        <v>1.234</v>
      </c>
      <c r="E8">
        <v>45</v>
      </c>
      <c r="F8">
        <v>7</v>
      </c>
      <c r="G8" s="1">
        <v>0.40300000000000002</v>
      </c>
      <c r="H8" s="1">
        <v>0.40400000000000003</v>
      </c>
      <c r="I8" s="1">
        <f t="shared" si="0"/>
        <v>0.88215010141987837</v>
      </c>
      <c r="J8" s="1">
        <f t="shared" si="1"/>
        <v>0.88417849898580125</v>
      </c>
      <c r="K8" s="1">
        <f t="shared" si="2"/>
        <v>0.88316430020283976</v>
      </c>
      <c r="M8">
        <v>45</v>
      </c>
      <c r="N8">
        <v>7</v>
      </c>
      <c r="O8" s="1">
        <v>0.46</v>
      </c>
      <c r="P8" s="1">
        <v>0.45100000000000001</v>
      </c>
      <c r="Q8" s="1">
        <f t="shared" si="3"/>
        <v>1.0114345114345116</v>
      </c>
      <c r="R8" s="1">
        <f t="shared" si="4"/>
        <v>0.99272349272349292</v>
      </c>
      <c r="S8" s="1">
        <f t="shared" si="5"/>
        <v>1.0020790020790022</v>
      </c>
      <c r="U8">
        <v>2.39</v>
      </c>
      <c r="V8">
        <v>40</v>
      </c>
      <c r="W8">
        <v>6</v>
      </c>
      <c r="X8">
        <v>26</v>
      </c>
      <c r="Y8">
        <f t="shared" si="6"/>
        <v>23.61</v>
      </c>
      <c r="Z8">
        <v>5</v>
      </c>
      <c r="AA8">
        <f t="shared" si="7"/>
        <v>0.94440000000000002</v>
      </c>
    </row>
    <row r="9" spans="1:27">
      <c r="E9">
        <v>50</v>
      </c>
      <c r="F9">
        <v>8</v>
      </c>
      <c r="G9" s="1">
        <v>0.378</v>
      </c>
      <c r="H9" s="1">
        <v>0.41199999999999998</v>
      </c>
      <c r="I9" s="1">
        <f t="shared" si="0"/>
        <v>0.83144016227180528</v>
      </c>
      <c r="J9" s="1">
        <f t="shared" si="1"/>
        <v>0.90040567951318451</v>
      </c>
      <c r="K9" s="1">
        <f t="shared" si="2"/>
        <v>0.8659229208924949</v>
      </c>
      <c r="M9">
        <v>50</v>
      </c>
      <c r="N9">
        <v>8</v>
      </c>
      <c r="O9" s="1">
        <v>0.40600000000000003</v>
      </c>
      <c r="P9" s="1">
        <v>0.39400000000000002</v>
      </c>
      <c r="Q9" s="1">
        <f t="shared" si="3"/>
        <v>0.89916839916839941</v>
      </c>
      <c r="R9" s="1">
        <f t="shared" si="4"/>
        <v>0.87422037422037435</v>
      </c>
      <c r="S9" s="1">
        <f t="shared" si="5"/>
        <v>0.88669438669438683</v>
      </c>
      <c r="U9">
        <v>2.39</v>
      </c>
      <c r="V9">
        <v>45</v>
      </c>
      <c r="W9">
        <v>7</v>
      </c>
      <c r="X9">
        <v>24.8</v>
      </c>
      <c r="Y9">
        <f t="shared" si="6"/>
        <v>22.41</v>
      </c>
      <c r="Z9">
        <v>5</v>
      </c>
      <c r="AA9">
        <f t="shared" si="7"/>
        <v>0.89639999999999997</v>
      </c>
    </row>
    <row r="10" spans="1:27">
      <c r="A10" t="s">
        <v>13</v>
      </c>
      <c r="E10">
        <v>55</v>
      </c>
      <c r="F10">
        <v>9</v>
      </c>
      <c r="G10" s="1">
        <v>0.36699999999999999</v>
      </c>
      <c r="H10" s="1">
        <v>0.41299999999999998</v>
      </c>
      <c r="I10" s="1">
        <f t="shared" si="0"/>
        <v>0.80912778904665328</v>
      </c>
      <c r="J10" s="1">
        <f t="shared" si="1"/>
        <v>0.90243407707910739</v>
      </c>
      <c r="K10" s="1">
        <f t="shared" si="2"/>
        <v>0.85578093306288028</v>
      </c>
      <c r="M10">
        <v>55</v>
      </c>
      <c r="N10">
        <v>9</v>
      </c>
      <c r="O10" s="1">
        <v>0.45800000000000002</v>
      </c>
      <c r="P10" s="1">
        <v>0.46600000000000003</v>
      </c>
      <c r="Q10" s="1">
        <f t="shared" si="3"/>
        <v>1.0072765072765075</v>
      </c>
      <c r="R10" s="1">
        <f t="shared" si="4"/>
        <v>1.0239085239085242</v>
      </c>
      <c r="S10" s="1">
        <f t="shared" si="5"/>
        <v>1.0155925155925158</v>
      </c>
      <c r="U10">
        <v>2.39</v>
      </c>
      <c r="V10">
        <v>50</v>
      </c>
      <c r="W10">
        <v>8</v>
      </c>
      <c r="X10">
        <v>24.1</v>
      </c>
      <c r="Y10">
        <f t="shared" si="6"/>
        <v>21.71</v>
      </c>
      <c r="Z10">
        <v>5</v>
      </c>
      <c r="AA10">
        <f t="shared" si="7"/>
        <v>0.86840000000000006</v>
      </c>
    </row>
    <row r="11" spans="1:27">
      <c r="A11">
        <v>1</v>
      </c>
      <c r="B11">
        <v>0</v>
      </c>
      <c r="C11">
        <v>0</v>
      </c>
      <c r="E11">
        <v>60</v>
      </c>
      <c r="F11">
        <v>10</v>
      </c>
      <c r="G11" s="1">
        <v>0.379</v>
      </c>
      <c r="H11" s="1">
        <v>0.39</v>
      </c>
      <c r="I11" s="1">
        <f t="shared" si="0"/>
        <v>0.83346855983772827</v>
      </c>
      <c r="J11" s="1">
        <f t="shared" si="1"/>
        <v>0.85578093306288028</v>
      </c>
      <c r="K11" s="1">
        <f t="shared" si="2"/>
        <v>0.84462474645030428</v>
      </c>
      <c r="M11">
        <v>60</v>
      </c>
      <c r="N11">
        <v>10</v>
      </c>
      <c r="O11" s="1">
        <v>0.45500000000000002</v>
      </c>
      <c r="P11" s="1">
        <v>0.47099999999999997</v>
      </c>
      <c r="Q11" s="1">
        <f t="shared" si="3"/>
        <v>1.0010395010395012</v>
      </c>
      <c r="R11" s="1">
        <f t="shared" si="4"/>
        <v>1.0343035343035343</v>
      </c>
      <c r="S11" s="1">
        <f t="shared" si="5"/>
        <v>1.0176715176715176</v>
      </c>
      <c r="U11">
        <v>2.39</v>
      </c>
      <c r="V11">
        <v>55</v>
      </c>
      <c r="W11">
        <v>9</v>
      </c>
      <c r="X11">
        <v>23.3</v>
      </c>
      <c r="Y11">
        <f t="shared" si="6"/>
        <v>20.91</v>
      </c>
      <c r="Z11">
        <v>5</v>
      </c>
      <c r="AA11">
        <f t="shared" si="7"/>
        <v>0.83640000000000003</v>
      </c>
    </row>
    <row r="12" spans="1:27">
      <c r="A12">
        <v>2</v>
      </c>
      <c r="B12">
        <v>1</v>
      </c>
      <c r="C12">
        <v>3.5999999999999997E-2</v>
      </c>
      <c r="F12" t="s">
        <v>5</v>
      </c>
      <c r="G12" s="1"/>
      <c r="H12" s="1"/>
      <c r="I12" s="1"/>
      <c r="J12" s="1"/>
      <c r="K12" s="1"/>
      <c r="N12" t="s">
        <v>5</v>
      </c>
      <c r="O12" s="1"/>
      <c r="P12" s="1"/>
      <c r="Q12" s="1"/>
      <c r="R12" s="1"/>
      <c r="S12" s="1"/>
      <c r="U12">
        <v>2.39</v>
      </c>
      <c r="V12">
        <v>60</v>
      </c>
      <c r="W12">
        <v>10</v>
      </c>
      <c r="X12">
        <v>21.4</v>
      </c>
      <c r="Y12">
        <f t="shared" si="6"/>
        <v>19.009999999999998</v>
      </c>
      <c r="Z12">
        <v>5</v>
      </c>
      <c r="AA12">
        <f t="shared" si="7"/>
        <v>0.76039999999999985</v>
      </c>
    </row>
    <row r="13" spans="1:27">
      <c r="A13">
        <v>3</v>
      </c>
      <c r="B13">
        <v>2.5</v>
      </c>
      <c r="C13">
        <v>7.0000000000000007E-2</v>
      </c>
      <c r="E13">
        <v>15</v>
      </c>
      <c r="F13">
        <v>1</v>
      </c>
      <c r="G13" s="1">
        <v>0.26200000000000001</v>
      </c>
      <c r="H13" s="1">
        <v>0.27900000000000003</v>
      </c>
      <c r="I13" s="1">
        <f t="shared" si="0"/>
        <v>0.59614604462474641</v>
      </c>
      <c r="J13" s="1">
        <f t="shared" si="1"/>
        <v>0.63062880324543613</v>
      </c>
      <c r="K13" s="1">
        <f t="shared" si="2"/>
        <v>0.61338742393509127</v>
      </c>
      <c r="M13">
        <v>15</v>
      </c>
      <c r="N13">
        <v>1</v>
      </c>
      <c r="O13" s="1">
        <v>0.214</v>
      </c>
      <c r="P13" s="1">
        <v>0.23699999999999999</v>
      </c>
      <c r="Q13" s="1">
        <f t="shared" si="3"/>
        <v>0.5</v>
      </c>
      <c r="R13" s="1">
        <f t="shared" si="4"/>
        <v>0.54781704781704788</v>
      </c>
      <c r="S13" s="1">
        <f t="shared" si="5"/>
        <v>0.52390852390852394</v>
      </c>
      <c r="U13" s="1">
        <f>(S2-S13)</f>
        <v>0.18711018711018723</v>
      </c>
    </row>
    <row r="14" spans="1:27">
      <c r="A14">
        <v>4</v>
      </c>
      <c r="B14">
        <v>5</v>
      </c>
      <c r="C14">
        <v>0.21099999999999999</v>
      </c>
      <c r="E14">
        <v>20</v>
      </c>
      <c r="F14">
        <v>2</v>
      </c>
      <c r="G14" s="1">
        <v>0.34200000000000003</v>
      </c>
      <c r="H14" s="1">
        <v>0.32200000000000001</v>
      </c>
      <c r="I14" s="1">
        <f t="shared" si="0"/>
        <v>0.75841784989858019</v>
      </c>
      <c r="J14" s="1">
        <f t="shared" si="1"/>
        <v>0.71784989858012183</v>
      </c>
      <c r="K14" s="1">
        <f t="shared" si="2"/>
        <v>0.73813387423935106</v>
      </c>
      <c r="M14">
        <v>20</v>
      </c>
      <c r="N14">
        <v>2</v>
      </c>
      <c r="O14" s="1">
        <v>0.33100000000000002</v>
      </c>
      <c r="P14" s="1">
        <v>0.33100000000000002</v>
      </c>
      <c r="Q14" s="1">
        <f t="shared" si="3"/>
        <v>0.74324324324324331</v>
      </c>
      <c r="R14" s="1">
        <f t="shared" si="4"/>
        <v>0.74324324324324331</v>
      </c>
      <c r="S14" s="1">
        <f t="shared" si="5"/>
        <v>0.74324324324324331</v>
      </c>
      <c r="U14" s="1">
        <f t="shared" ref="U14:U22" si="8">(S3-S14)</f>
        <v>0.3284823284823285</v>
      </c>
    </row>
    <row r="15" spans="1:27">
      <c r="A15">
        <v>5</v>
      </c>
      <c r="B15">
        <v>10</v>
      </c>
      <c r="C15">
        <v>0.44400000000000001</v>
      </c>
      <c r="E15">
        <v>25</v>
      </c>
      <c r="F15">
        <v>3</v>
      </c>
      <c r="G15" s="1">
        <v>0.379</v>
      </c>
      <c r="H15" s="1">
        <v>0.40300000000000002</v>
      </c>
      <c r="I15" s="1">
        <f t="shared" si="0"/>
        <v>0.83346855983772827</v>
      </c>
      <c r="J15" s="1">
        <f t="shared" si="1"/>
        <v>0.88215010141987837</v>
      </c>
      <c r="K15" s="1">
        <f t="shared" si="2"/>
        <v>0.85780933062880327</v>
      </c>
      <c r="M15">
        <v>25</v>
      </c>
      <c r="N15">
        <v>3</v>
      </c>
      <c r="O15" s="1">
        <v>0.36599999999999999</v>
      </c>
      <c r="P15" s="1">
        <v>0.373</v>
      </c>
      <c r="Q15" s="1">
        <f t="shared" si="3"/>
        <v>0.81600831600831614</v>
      </c>
      <c r="R15" s="1">
        <f t="shared" si="4"/>
        <v>0.83056133056133064</v>
      </c>
      <c r="S15" s="1">
        <f t="shared" si="5"/>
        <v>0.82328482328482333</v>
      </c>
      <c r="U15" s="1">
        <f t="shared" si="8"/>
        <v>0.16112266112266127</v>
      </c>
    </row>
    <row r="16" spans="1:27">
      <c r="A16">
        <v>6</v>
      </c>
      <c r="B16">
        <v>15</v>
      </c>
      <c r="C16">
        <v>0.66800000000000004</v>
      </c>
      <c r="E16">
        <v>30</v>
      </c>
      <c r="F16">
        <v>4</v>
      </c>
      <c r="G16" s="1">
        <v>0.35099999999999998</v>
      </c>
      <c r="H16" s="1">
        <v>0.36299999999999999</v>
      </c>
      <c r="I16" s="1">
        <f t="shared" si="0"/>
        <v>0.77667342799188632</v>
      </c>
      <c r="J16" s="1">
        <f t="shared" si="1"/>
        <v>0.80101419878296143</v>
      </c>
      <c r="K16" s="1">
        <f t="shared" si="2"/>
        <v>0.78884381338742382</v>
      </c>
      <c r="M16">
        <v>30</v>
      </c>
      <c r="N16">
        <v>4</v>
      </c>
      <c r="O16" s="1">
        <v>0.35299999999999998</v>
      </c>
      <c r="P16" s="1">
        <v>0.38</v>
      </c>
      <c r="Q16" s="1">
        <f t="shared" si="3"/>
        <v>0.78898128898128905</v>
      </c>
      <c r="R16" s="1">
        <f t="shared" si="4"/>
        <v>0.84511434511434513</v>
      </c>
      <c r="S16" s="1">
        <f t="shared" si="5"/>
        <v>0.81704781704781704</v>
      </c>
      <c r="U16" s="1">
        <f t="shared" si="8"/>
        <v>0.25155925155925152</v>
      </c>
    </row>
    <row r="17" spans="1:21">
      <c r="A17">
        <v>7</v>
      </c>
      <c r="B17">
        <v>25</v>
      </c>
      <c r="C17">
        <v>1.198</v>
      </c>
      <c r="E17">
        <v>35</v>
      </c>
      <c r="F17">
        <v>5</v>
      </c>
      <c r="G17" s="1">
        <v>0.34399999999999997</v>
      </c>
      <c r="H17" s="1">
        <v>0.35199999999999998</v>
      </c>
      <c r="I17" s="1">
        <f t="shared" si="0"/>
        <v>0.76247464503042595</v>
      </c>
      <c r="J17" s="1">
        <f t="shared" si="1"/>
        <v>0.77870182555780931</v>
      </c>
      <c r="K17" s="1">
        <f t="shared" si="2"/>
        <v>0.77058823529411757</v>
      </c>
      <c r="M17">
        <v>35</v>
      </c>
      <c r="N17">
        <v>5</v>
      </c>
      <c r="O17" s="1">
        <v>0.34799999999999998</v>
      </c>
      <c r="P17" s="1">
        <v>0.35299999999999998</v>
      </c>
      <c r="Q17" s="1">
        <f t="shared" si="3"/>
        <v>0.7785862785862786</v>
      </c>
      <c r="R17" s="1">
        <f t="shared" si="4"/>
        <v>0.78898128898128905</v>
      </c>
      <c r="S17" s="1">
        <f t="shared" si="5"/>
        <v>0.78378378378378377</v>
      </c>
      <c r="U17" s="1">
        <f t="shared" si="8"/>
        <v>0.23908523908523915</v>
      </c>
    </row>
    <row r="18" spans="1:21">
      <c r="E18">
        <v>40</v>
      </c>
      <c r="F18">
        <v>6</v>
      </c>
      <c r="G18" s="1">
        <v>0.27700000000000002</v>
      </c>
      <c r="H18" s="1">
        <v>0.26500000000000001</v>
      </c>
      <c r="I18" s="1">
        <f t="shared" si="0"/>
        <v>0.62657200811359037</v>
      </c>
      <c r="J18" s="1">
        <f t="shared" si="1"/>
        <v>0.60223123732251527</v>
      </c>
      <c r="K18" s="1">
        <f t="shared" si="2"/>
        <v>0.61440162271805288</v>
      </c>
      <c r="M18">
        <v>40</v>
      </c>
      <c r="N18">
        <v>6</v>
      </c>
      <c r="O18" s="1">
        <v>0.308</v>
      </c>
      <c r="P18" s="1">
        <v>0.33800000000000002</v>
      </c>
      <c r="Q18" s="1">
        <f t="shared" si="3"/>
        <v>0.69542619542619555</v>
      </c>
      <c r="R18" s="1">
        <f t="shared" si="4"/>
        <v>0.75779625779625792</v>
      </c>
      <c r="S18" s="1">
        <f t="shared" si="5"/>
        <v>0.72661122661122679</v>
      </c>
      <c r="U18" s="1">
        <f t="shared" si="8"/>
        <v>0.25155925155925141</v>
      </c>
    </row>
    <row r="19" spans="1:21">
      <c r="E19">
        <v>45</v>
      </c>
      <c r="F19">
        <v>7</v>
      </c>
      <c r="G19" s="1">
        <v>0.17799999999999999</v>
      </c>
      <c r="H19" s="1">
        <v>0.21199999999999999</v>
      </c>
      <c r="I19" s="1">
        <f t="shared" si="0"/>
        <v>0.42576064908722105</v>
      </c>
      <c r="J19" s="1">
        <f t="shared" si="1"/>
        <v>0.4947261663286005</v>
      </c>
      <c r="K19" s="1">
        <f t="shared" si="2"/>
        <v>0.46024340770791078</v>
      </c>
      <c r="M19">
        <v>45</v>
      </c>
      <c r="N19">
        <v>7</v>
      </c>
      <c r="O19" s="1">
        <v>0.246</v>
      </c>
      <c r="P19" s="1">
        <v>0.23799999999999999</v>
      </c>
      <c r="Q19" s="1">
        <f t="shared" si="3"/>
        <v>0.56652806652806664</v>
      </c>
      <c r="R19" s="1">
        <f t="shared" si="4"/>
        <v>0.54989604989605001</v>
      </c>
      <c r="S19" s="1">
        <f t="shared" si="5"/>
        <v>0.55821205821205833</v>
      </c>
      <c r="U19" s="1">
        <f t="shared" si="8"/>
        <v>0.44386694386694392</v>
      </c>
    </row>
    <row r="20" spans="1:21">
      <c r="E20">
        <v>50</v>
      </c>
      <c r="F20">
        <v>8</v>
      </c>
      <c r="G20" s="1">
        <v>0.20899999999999999</v>
      </c>
      <c r="H20" s="1">
        <v>0.22</v>
      </c>
      <c r="I20" s="1">
        <f t="shared" si="0"/>
        <v>0.4886409736308317</v>
      </c>
      <c r="J20" s="1">
        <f t="shared" si="1"/>
        <v>0.51095334685598381</v>
      </c>
      <c r="K20" s="1">
        <f t="shared" si="2"/>
        <v>0.49979716024340776</v>
      </c>
      <c r="M20">
        <v>50</v>
      </c>
      <c r="N20">
        <v>8</v>
      </c>
      <c r="O20" s="1">
        <v>0.19700000000000001</v>
      </c>
      <c r="P20" s="1">
        <v>0.187</v>
      </c>
      <c r="Q20" s="1">
        <f t="shared" si="3"/>
        <v>0.46465696465696471</v>
      </c>
      <c r="R20" s="1">
        <f t="shared" si="4"/>
        <v>0.44386694386694386</v>
      </c>
      <c r="S20" s="1">
        <f t="shared" si="5"/>
        <v>0.45426195426195426</v>
      </c>
      <c r="U20" s="1">
        <f t="shared" si="8"/>
        <v>0.43243243243243257</v>
      </c>
    </row>
    <row r="21" spans="1:21">
      <c r="E21">
        <v>55</v>
      </c>
      <c r="F21">
        <v>9</v>
      </c>
      <c r="G21" s="1">
        <v>0.17899999999999999</v>
      </c>
      <c r="H21" s="1">
        <v>0.156</v>
      </c>
      <c r="I21" s="1">
        <f t="shared" si="0"/>
        <v>0.42778904665314404</v>
      </c>
      <c r="J21" s="1">
        <f t="shared" si="1"/>
        <v>0.38113590263691688</v>
      </c>
      <c r="K21" s="1">
        <f t="shared" si="2"/>
        <v>0.40446247464503049</v>
      </c>
      <c r="M21">
        <v>55</v>
      </c>
      <c r="N21">
        <v>9</v>
      </c>
      <c r="O21" s="1">
        <v>0.16500000000000001</v>
      </c>
      <c r="P21" s="1">
        <v>0.157</v>
      </c>
      <c r="Q21" s="1">
        <f t="shared" si="3"/>
        <v>0.39812889812889818</v>
      </c>
      <c r="R21" s="1">
        <f t="shared" si="4"/>
        <v>0.38149688149688149</v>
      </c>
      <c r="S21" s="1">
        <f t="shared" si="5"/>
        <v>0.38981288981288986</v>
      </c>
      <c r="U21" s="1">
        <f t="shared" si="8"/>
        <v>0.62577962577962598</v>
      </c>
    </row>
    <row r="22" spans="1:21">
      <c r="E22">
        <v>60</v>
      </c>
      <c r="F22">
        <v>10</v>
      </c>
      <c r="G22" s="1">
        <v>0.14699999999999999</v>
      </c>
      <c r="H22" s="1">
        <v>0.13800000000000001</v>
      </c>
      <c r="I22" s="1">
        <f t="shared" si="0"/>
        <v>0.36288032454361058</v>
      </c>
      <c r="J22" s="1">
        <f t="shared" si="1"/>
        <v>0.34462474645030428</v>
      </c>
      <c r="K22" s="1">
        <f t="shared" si="2"/>
        <v>0.3537525354969574</v>
      </c>
      <c r="M22">
        <v>60</v>
      </c>
      <c r="N22">
        <v>10</v>
      </c>
      <c r="O22" s="1">
        <v>0.14099999999999999</v>
      </c>
      <c r="P22" s="1">
        <v>0.126</v>
      </c>
      <c r="Q22" s="1">
        <f t="shared" si="3"/>
        <v>0.34823284823284822</v>
      </c>
      <c r="R22" s="1">
        <f t="shared" si="4"/>
        <v>0.31704781704781709</v>
      </c>
      <c r="S22" s="1">
        <f t="shared" si="5"/>
        <v>0.33264033264033266</v>
      </c>
      <c r="U22" s="1">
        <f t="shared" si="8"/>
        <v>0.68503118503118499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Vermont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Meyer</dc:creator>
  <cp:lastModifiedBy>Amanda Meyer</cp:lastModifiedBy>
  <dcterms:created xsi:type="dcterms:W3CDTF">2016-03-22T15:46:36Z</dcterms:created>
  <dcterms:modified xsi:type="dcterms:W3CDTF">2016-03-22T20:30:14Z</dcterms:modified>
</cp:coreProperties>
</file>