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4800" windowHeight="15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1" l="1"/>
  <c r="M15" i="1"/>
  <c r="M16" i="1"/>
  <c r="M17" i="1"/>
  <c r="M18" i="1"/>
  <c r="M19" i="1"/>
  <c r="M14" i="1"/>
  <c r="M9" i="1"/>
  <c r="M10" i="1"/>
  <c r="M11" i="1"/>
  <c r="M12" i="1"/>
  <c r="M13" i="1"/>
  <c r="M8" i="1"/>
  <c r="L15" i="1"/>
  <c r="L16" i="1"/>
  <c r="L17" i="1"/>
  <c r="L18" i="1"/>
  <c r="L19" i="1"/>
  <c r="L14" i="1"/>
  <c r="K9" i="1"/>
  <c r="K10" i="1"/>
  <c r="K11" i="1"/>
  <c r="K12" i="1"/>
  <c r="K13" i="1"/>
  <c r="K8" i="1"/>
  <c r="J2" i="1"/>
  <c r="J3" i="1"/>
  <c r="M3" i="1"/>
  <c r="J4" i="1"/>
  <c r="M4" i="1"/>
  <c r="J5" i="1"/>
  <c r="M5" i="1"/>
  <c r="J6" i="1"/>
  <c r="M6" i="1"/>
  <c r="J7" i="1"/>
  <c r="M7" i="1"/>
  <c r="M2" i="1"/>
</calcChain>
</file>

<file path=xl/sharedStrings.xml><?xml version="1.0" encoding="utf-8"?>
<sst xmlns="http://schemas.openxmlformats.org/spreadsheetml/2006/main" count="40" uniqueCount="38">
  <si>
    <t>Amount of BSA (uL)</t>
  </si>
  <si>
    <t xml:space="preserve">Standard Sample # </t>
  </si>
  <si>
    <t>1 (Blank)</t>
  </si>
  <si>
    <t>Buffer 1</t>
  </si>
  <si>
    <t>Buffer 2</t>
  </si>
  <si>
    <t>Buffer 3</t>
  </si>
  <si>
    <t>Sample</t>
  </si>
  <si>
    <t>1B1</t>
  </si>
  <si>
    <t>1B2</t>
  </si>
  <si>
    <t>1B3</t>
  </si>
  <si>
    <t>1P1</t>
  </si>
  <si>
    <t>1P2</t>
  </si>
  <si>
    <t>1P3</t>
  </si>
  <si>
    <t>2B1</t>
  </si>
  <si>
    <t>2B2</t>
  </si>
  <si>
    <t>2B3</t>
  </si>
  <si>
    <t>2P1</t>
  </si>
  <si>
    <t>2P2</t>
  </si>
  <si>
    <t>2P3</t>
  </si>
  <si>
    <t>3B1</t>
  </si>
  <si>
    <t>3B2</t>
  </si>
  <si>
    <t>3B3</t>
  </si>
  <si>
    <t>3P1</t>
  </si>
  <si>
    <t>3P2</t>
  </si>
  <si>
    <t>3P3</t>
  </si>
  <si>
    <t>OD</t>
  </si>
  <si>
    <t>Final_Conc</t>
  </si>
  <si>
    <t>Buffer1_pred</t>
  </si>
  <si>
    <t>Buffer3</t>
  </si>
  <si>
    <t>Notes</t>
  </si>
  <si>
    <t>not completely homogenized</t>
  </si>
  <si>
    <t>Key</t>
  </si>
  <si>
    <t>buffer1</t>
  </si>
  <si>
    <t>buffer2</t>
  </si>
  <si>
    <t>buffer3</t>
  </si>
  <si>
    <t>BCLB + prot inhibs</t>
  </si>
  <si>
    <t xml:space="preserve">covaris </t>
  </si>
  <si>
    <t>covaris + prot inhib + edta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</si>
</sst>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Buffer1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05361891654016"/>
                  <c:y val="-0.0875531727157371"/>
                </c:manualLayout>
              </c:layout>
              <c:numFmt formatCode="General" sourceLinked="0"/>
            </c:trendlineLbl>
          </c:trendline>
          <c:xVal>
            <c:numRef>
              <c:f>Sheet1!$C$2:$C$8</c:f>
              <c:numCache>
                <c:formatCode>0.000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0.022</c:v>
                </c:pt>
                <c:pt idx="3">
                  <c:v>0.044</c:v>
                </c:pt>
                <c:pt idx="4">
                  <c:v>0.26</c:v>
                </c:pt>
                <c:pt idx="5">
                  <c:v>0.304</c:v>
                </c:pt>
                <c:pt idx="6">
                  <c:v>0.555</c:v>
                </c:pt>
              </c:numCache>
            </c:numRef>
          </c:xVal>
          <c:yVal>
            <c:numRef>
              <c:f>Sheet1!$A$2:$A$8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2.5</c:v>
                </c:pt>
                <c:pt idx="3">
                  <c:v>5.0</c:v>
                </c:pt>
                <c:pt idx="4">
                  <c:v>10.0</c:v>
                </c:pt>
                <c:pt idx="5">
                  <c:v>15.0</c:v>
                </c:pt>
                <c:pt idx="6">
                  <c:v>25.0</c:v>
                </c:pt>
              </c:numCache>
            </c:numRef>
          </c:yVal>
          <c:smooth val="0"/>
        </c:ser>
        <c:ser>
          <c:idx val="1"/>
          <c:order val="1"/>
          <c:tx>
            <c:v>Buffer2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23143699310654"/>
                  <c:y val="-0.0957707207623593"/>
                </c:manualLayout>
              </c:layout>
              <c:numFmt formatCode="General" sourceLinked="0"/>
            </c:trendlineLbl>
          </c:trendline>
          <c:xVal>
            <c:numRef>
              <c:f>Sheet1!$D$2:$D$8</c:f>
              <c:numCache>
                <c:formatCode>0.000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0.034</c:v>
                </c:pt>
                <c:pt idx="4">
                  <c:v>0.134</c:v>
                </c:pt>
                <c:pt idx="5">
                  <c:v>0.287</c:v>
                </c:pt>
                <c:pt idx="6">
                  <c:v>0.446</c:v>
                </c:pt>
              </c:numCache>
            </c:numRef>
          </c:xVal>
          <c:yVal>
            <c:numRef>
              <c:f>Sheet1!$A$2:$A$8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2.5</c:v>
                </c:pt>
                <c:pt idx="3">
                  <c:v>5.0</c:v>
                </c:pt>
                <c:pt idx="4">
                  <c:v>10.0</c:v>
                </c:pt>
                <c:pt idx="5">
                  <c:v>15.0</c:v>
                </c:pt>
                <c:pt idx="6">
                  <c:v>25.0</c:v>
                </c:pt>
              </c:numCache>
            </c:numRef>
          </c:yVal>
          <c:smooth val="0"/>
        </c:ser>
        <c:ser>
          <c:idx val="2"/>
          <c:order val="2"/>
          <c:tx>
            <c:v>Buffer3_BCLB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25030839895013"/>
                  <c:y val="-0.095540974044911"/>
                </c:manualLayout>
              </c:layout>
              <c:numFmt formatCode="General" sourceLinked="0"/>
            </c:trendlineLbl>
          </c:trendline>
          <c:xVal>
            <c:numRef>
              <c:f>Sheet1!$E$2:$E$8</c:f>
              <c:numCache>
                <c:formatCode>0.000</c:formatCode>
                <c:ptCount val="7"/>
                <c:pt idx="0">
                  <c:v>0.0</c:v>
                </c:pt>
                <c:pt idx="1">
                  <c:v>0.044</c:v>
                </c:pt>
                <c:pt idx="2">
                  <c:v>0.08</c:v>
                </c:pt>
                <c:pt idx="3">
                  <c:v>0.164</c:v>
                </c:pt>
                <c:pt idx="4">
                  <c:v>0.322</c:v>
                </c:pt>
                <c:pt idx="5">
                  <c:v>0.46</c:v>
                </c:pt>
                <c:pt idx="6">
                  <c:v>0.733</c:v>
                </c:pt>
              </c:numCache>
            </c:numRef>
          </c:xVal>
          <c:yVal>
            <c:numRef>
              <c:f>Sheet1!$A$2:$A$8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2.5</c:v>
                </c:pt>
                <c:pt idx="3">
                  <c:v>5.0</c:v>
                </c:pt>
                <c:pt idx="4">
                  <c:v>10.0</c:v>
                </c:pt>
                <c:pt idx="5">
                  <c:v>15.0</c:v>
                </c:pt>
                <c:pt idx="6">
                  <c:v>25.0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534184"/>
        <c:axId val="2114314024"/>
      </c:scatterChart>
      <c:valAx>
        <c:axId val="-2094534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Absorbance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114314024"/>
        <c:crosses val="autoZero"/>
        <c:crossBetween val="midCat"/>
      </c:valAx>
      <c:valAx>
        <c:axId val="21143140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Concentration (ug/ml)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4534184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20</xdr:row>
      <xdr:rowOff>146050</xdr:rowOff>
    </xdr:from>
    <xdr:to>
      <xdr:col>9</xdr:col>
      <xdr:colOff>901700</xdr:colOff>
      <xdr:row>52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19"/>
  <sheetViews>
    <sheetView tabSelected="1" workbookViewId="0">
      <selection activeCell="O2" sqref="O2"/>
    </sheetView>
  </sheetViews>
  <sheetFormatPr baseColWidth="10" defaultRowHeight="15" x14ac:dyDescent="0"/>
  <cols>
    <col min="1" max="1" width="17.1640625" bestFit="1" customWidth="1"/>
    <col min="2" max="2" width="17" bestFit="1" customWidth="1"/>
    <col min="10" max="10" width="12.1640625" bestFit="1" customWidth="1"/>
    <col min="14" max="14" width="25" bestFit="1" customWidth="1"/>
  </cols>
  <sheetData>
    <row r="1" spans="1:15">
      <c r="A1" t="s">
        <v>0</v>
      </c>
      <c r="B1" t="s">
        <v>1</v>
      </c>
      <c r="C1" t="s">
        <v>3</v>
      </c>
      <c r="D1" t="s">
        <v>4</v>
      </c>
      <c r="E1" t="s">
        <v>5</v>
      </c>
      <c r="H1" t="s">
        <v>6</v>
      </c>
      <c r="I1" t="s">
        <v>25</v>
      </c>
      <c r="J1" t="s">
        <v>27</v>
      </c>
      <c r="K1" t="s">
        <v>4</v>
      </c>
      <c r="L1" t="s">
        <v>28</v>
      </c>
      <c r="M1" t="s">
        <v>26</v>
      </c>
      <c r="N1" t="s">
        <v>29</v>
      </c>
    </row>
    <row r="2" spans="1:15">
      <c r="A2">
        <v>0</v>
      </c>
      <c r="B2" t="s">
        <v>2</v>
      </c>
      <c r="C2" s="1">
        <v>0</v>
      </c>
      <c r="D2" s="1">
        <v>0</v>
      </c>
      <c r="E2" s="1">
        <v>0</v>
      </c>
      <c r="H2" t="s">
        <v>7</v>
      </c>
      <c r="I2" s="1">
        <v>0.23</v>
      </c>
      <c r="J2">
        <f>(42.27*I2+1.2015)/5</f>
        <v>2.18472</v>
      </c>
      <c r="M2">
        <f>J2*200</f>
        <v>436.94400000000002</v>
      </c>
      <c r="O2">
        <f>200/6</f>
        <v>33.333333333333336</v>
      </c>
    </row>
    <row r="3" spans="1:15">
      <c r="A3">
        <v>1</v>
      </c>
      <c r="B3">
        <v>2</v>
      </c>
      <c r="C3" s="1">
        <v>0</v>
      </c>
      <c r="D3" s="1">
        <v>0</v>
      </c>
      <c r="E3" s="1">
        <v>4.3999999999999997E-2</v>
      </c>
      <c r="H3" t="s">
        <v>8</v>
      </c>
      <c r="I3" s="1">
        <v>0.20599999999999999</v>
      </c>
      <c r="J3">
        <f t="shared" ref="J3:J7" si="0">(42.27*I3+1.2015)/5</f>
        <v>1.981824</v>
      </c>
      <c r="M3">
        <f>J3*200</f>
        <v>396.3648</v>
      </c>
    </row>
    <row r="4" spans="1:15">
      <c r="A4">
        <v>2.5</v>
      </c>
      <c r="B4">
        <v>3</v>
      </c>
      <c r="C4" s="1">
        <v>2.1999999999999999E-2</v>
      </c>
      <c r="D4" s="1">
        <v>0</v>
      </c>
      <c r="E4" s="1">
        <v>0.08</v>
      </c>
      <c r="H4" t="s">
        <v>9</v>
      </c>
      <c r="I4" s="1">
        <v>0.30299999999999999</v>
      </c>
      <c r="J4">
        <f t="shared" si="0"/>
        <v>2.8018619999999999</v>
      </c>
      <c r="M4">
        <f>J4*200</f>
        <v>560.37239999999997</v>
      </c>
    </row>
    <row r="5" spans="1:15">
      <c r="A5">
        <v>5</v>
      </c>
      <c r="B5">
        <v>4</v>
      </c>
      <c r="C5" s="1">
        <v>4.3999999999999997E-2</v>
      </c>
      <c r="D5" s="1">
        <v>3.4000000000000002E-2</v>
      </c>
      <c r="E5" s="1">
        <v>0.16400000000000001</v>
      </c>
      <c r="H5" t="s">
        <v>10</v>
      </c>
      <c r="I5" s="1">
        <v>0</v>
      </c>
      <c r="J5">
        <f t="shared" si="0"/>
        <v>0.24030000000000001</v>
      </c>
      <c r="M5">
        <f>J5*200</f>
        <v>48.06</v>
      </c>
    </row>
    <row r="6" spans="1:15">
      <c r="A6">
        <v>10</v>
      </c>
      <c r="B6">
        <v>5</v>
      </c>
      <c r="C6" s="1">
        <v>0.26</v>
      </c>
      <c r="D6" s="1">
        <v>0.13400000000000001</v>
      </c>
      <c r="E6" s="1">
        <v>0.32200000000000001</v>
      </c>
      <c r="H6" t="s">
        <v>11</v>
      </c>
      <c r="I6" s="1">
        <v>0</v>
      </c>
      <c r="J6">
        <f t="shared" si="0"/>
        <v>0.24030000000000001</v>
      </c>
      <c r="M6">
        <f>J6*200</f>
        <v>48.06</v>
      </c>
    </row>
    <row r="7" spans="1:15">
      <c r="A7">
        <v>15</v>
      </c>
      <c r="B7">
        <v>6</v>
      </c>
      <c r="C7" s="1">
        <v>0.30399999999999999</v>
      </c>
      <c r="D7" s="1">
        <v>0.28699999999999998</v>
      </c>
      <c r="E7" s="1">
        <v>0.46</v>
      </c>
      <c r="H7" t="s">
        <v>12</v>
      </c>
      <c r="I7" s="1">
        <v>0</v>
      </c>
      <c r="J7">
        <f t="shared" si="0"/>
        <v>0.24030000000000001</v>
      </c>
      <c r="M7">
        <f>J7*200</f>
        <v>48.06</v>
      </c>
    </row>
    <row r="8" spans="1:15">
      <c r="A8">
        <v>25</v>
      </c>
      <c r="B8">
        <v>7</v>
      </c>
      <c r="C8" s="1">
        <v>0.55500000000000005</v>
      </c>
      <c r="D8" s="1">
        <v>0.44600000000000001</v>
      </c>
      <c r="E8" s="1">
        <v>0.73299999999999998</v>
      </c>
      <c r="H8" t="s">
        <v>13</v>
      </c>
      <c r="I8" s="1">
        <v>4.9000000000000002E-2</v>
      </c>
      <c r="K8">
        <f>(51.16*I8+1.7721)/5</f>
        <v>0.8557880000000001</v>
      </c>
      <c r="M8">
        <f>K8*200</f>
        <v>171.15760000000003</v>
      </c>
      <c r="N8" t="s">
        <v>30</v>
      </c>
    </row>
    <row r="9" spans="1:15">
      <c r="H9" t="s">
        <v>14</v>
      </c>
      <c r="I9" s="1">
        <v>0.152</v>
      </c>
      <c r="K9">
        <f t="shared" ref="K9:K13" si="1">(51.16*I9+1.7721)/5</f>
        <v>1.9096839999999999</v>
      </c>
      <c r="M9">
        <f t="shared" ref="M9:M13" si="2">K9*200</f>
        <v>381.93680000000001</v>
      </c>
    </row>
    <row r="10" spans="1:15">
      <c r="A10" t="s">
        <v>31</v>
      </c>
      <c r="H10" t="s">
        <v>15</v>
      </c>
      <c r="I10" s="1">
        <v>0.26700000000000002</v>
      </c>
      <c r="K10">
        <f t="shared" si="1"/>
        <v>3.0863640000000001</v>
      </c>
      <c r="M10">
        <f t="shared" si="2"/>
        <v>617.27280000000007</v>
      </c>
    </row>
    <row r="11" spans="1:15">
      <c r="A11" t="s">
        <v>32</v>
      </c>
      <c r="B11" t="s">
        <v>36</v>
      </c>
      <c r="H11" t="s">
        <v>16</v>
      </c>
      <c r="I11" s="1">
        <v>0</v>
      </c>
      <c r="K11">
        <f t="shared" si="1"/>
        <v>0.35442000000000001</v>
      </c>
      <c r="M11">
        <f t="shared" si="2"/>
        <v>70.884</v>
      </c>
    </row>
    <row r="12" spans="1:15">
      <c r="A12" t="s">
        <v>33</v>
      </c>
      <c r="B12" t="s">
        <v>37</v>
      </c>
      <c r="H12" t="s">
        <v>17</v>
      </c>
      <c r="I12" s="1">
        <v>0</v>
      </c>
      <c r="K12">
        <f t="shared" si="1"/>
        <v>0.35442000000000001</v>
      </c>
      <c r="M12">
        <f t="shared" si="2"/>
        <v>70.884</v>
      </c>
    </row>
    <row r="13" spans="1:15">
      <c r="A13" t="s">
        <v>34</v>
      </c>
      <c r="B13" t="s">
        <v>35</v>
      </c>
      <c r="H13" t="s">
        <v>18</v>
      </c>
      <c r="I13" s="1">
        <v>0</v>
      </c>
      <c r="K13">
        <f t="shared" si="1"/>
        <v>0.35442000000000001</v>
      </c>
      <c r="M13">
        <f t="shared" si="2"/>
        <v>70.884</v>
      </c>
    </row>
    <row r="14" spans="1:15">
      <c r="H14" t="s">
        <v>19</v>
      </c>
      <c r="I14" s="1">
        <v>0.126</v>
      </c>
      <c r="L14">
        <f>(34.107*I14-0.4279)/5</f>
        <v>0.77391639999999984</v>
      </c>
      <c r="M14">
        <f>200*L14</f>
        <v>154.78327999999996</v>
      </c>
    </row>
    <row r="15" spans="1:15">
      <c r="H15" t="s">
        <v>20</v>
      </c>
      <c r="I15" s="1">
        <v>6.2E-2</v>
      </c>
      <c r="L15">
        <f t="shared" ref="L15:L19" si="3">(34.107*I15-0.4279)/5</f>
        <v>0.33734680000000006</v>
      </c>
      <c r="M15">
        <f t="shared" ref="M15:M19" si="4">200*L15</f>
        <v>67.469360000000009</v>
      </c>
      <c r="N15" t="s">
        <v>30</v>
      </c>
    </row>
    <row r="16" spans="1:15">
      <c r="H16" t="s">
        <v>21</v>
      </c>
      <c r="I16" s="1">
        <v>0.23300000000000001</v>
      </c>
      <c r="L16">
        <f t="shared" si="3"/>
        <v>1.5038062000000001</v>
      </c>
      <c r="M16">
        <f t="shared" si="4"/>
        <v>300.76124000000004</v>
      </c>
    </row>
    <row r="17" spans="8:13">
      <c r="H17" t="s">
        <v>22</v>
      </c>
      <c r="I17" s="1">
        <v>3.5000000000000003E-2</v>
      </c>
      <c r="L17">
        <f t="shared" si="3"/>
        <v>0.15316900000000003</v>
      </c>
      <c r="M17">
        <f t="shared" si="4"/>
        <v>30.633800000000004</v>
      </c>
    </row>
    <row r="18" spans="8:13">
      <c r="H18" t="s">
        <v>23</v>
      </c>
      <c r="I18" s="1">
        <v>5.5E-2</v>
      </c>
      <c r="L18">
        <f t="shared" si="3"/>
        <v>0.28959699999999999</v>
      </c>
      <c r="M18">
        <f t="shared" si="4"/>
        <v>57.919399999999996</v>
      </c>
    </row>
    <row r="19" spans="8:13">
      <c r="H19" t="s">
        <v>24</v>
      </c>
      <c r="I19" s="1">
        <v>0.11799999999999999</v>
      </c>
      <c r="L19">
        <f t="shared" si="3"/>
        <v>0.71934519999999991</v>
      </c>
      <c r="M19">
        <f t="shared" si="4"/>
        <v>143.86903999999998</v>
      </c>
    </row>
  </sheetData>
  <phoneticPr fontId="3" type="noConversion"/>
  <pageMargins left="0.75" right="0.75" top="1" bottom="1" header="0.5" footer="0.5"/>
  <pageSetup scale="58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Vermont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Meyer</dc:creator>
  <cp:lastModifiedBy>Andrew Nguyen</cp:lastModifiedBy>
  <cp:lastPrinted>2016-01-15T19:43:37Z</cp:lastPrinted>
  <dcterms:created xsi:type="dcterms:W3CDTF">2016-01-15T19:17:30Z</dcterms:created>
  <dcterms:modified xsi:type="dcterms:W3CDTF">2016-01-15T21:13:52Z</dcterms:modified>
</cp:coreProperties>
</file>