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80" yWindow="0" windowWidth="23760" windowHeight="15400" tabRatio="500"/>
  </bookViews>
  <sheets>
    <sheet name="Sheet1" sheetId="1" r:id="rId1"/>
  </sheets>
  <definedNames>
    <definedName name="_xlnm.Print_Area" localSheetId="0">Sheet1!$A$1:$M$13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9" i="1"/>
  <c r="J8" i="1"/>
  <c r="H18" i="1"/>
  <c r="H17" i="1"/>
  <c r="H16" i="1"/>
  <c r="F2" i="1"/>
  <c r="H2" i="1"/>
  <c r="I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J2" i="1"/>
  <c r="D19" i="1"/>
  <c r="D18" i="1"/>
  <c r="D17" i="1"/>
  <c r="D16" i="1"/>
  <c r="L8" i="1"/>
  <c r="M8" i="1"/>
  <c r="L2" i="1"/>
  <c r="M2" i="1"/>
  <c r="K8" i="1"/>
  <c r="K2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2" i="1"/>
</calcChain>
</file>

<file path=xl/sharedStrings.xml><?xml version="1.0" encoding="utf-8"?>
<sst xmlns="http://schemas.openxmlformats.org/spreadsheetml/2006/main" count="37" uniqueCount="33">
  <si>
    <t>Samples</t>
  </si>
  <si>
    <t>Sample Name</t>
  </si>
  <si>
    <t>AA1</t>
  </si>
  <si>
    <t>AA2</t>
  </si>
  <si>
    <t>AA3</t>
  </si>
  <si>
    <t>AP1</t>
  </si>
  <si>
    <t>AP2</t>
  </si>
  <si>
    <t>AP3</t>
  </si>
  <si>
    <t>BA1</t>
  </si>
  <si>
    <t>BA2</t>
  </si>
  <si>
    <t>BA3</t>
  </si>
  <si>
    <t>BP1</t>
  </si>
  <si>
    <t>BP2</t>
  </si>
  <si>
    <t>BP3</t>
  </si>
  <si>
    <t xml:space="preserve">KEY: </t>
  </si>
  <si>
    <t>Buffer-Species-Replicate</t>
  </si>
  <si>
    <t>Buffer A: Corvaris</t>
  </si>
  <si>
    <t>Buffer B: Corvaris + EDTA + Inhibitors</t>
  </si>
  <si>
    <t>Dilution_Step</t>
  </si>
  <si>
    <t>Standard (ug/mL)</t>
  </si>
  <si>
    <t>Vol of Sample</t>
  </si>
  <si>
    <t>conc_ug_uL</t>
  </si>
  <si>
    <t>total_ugs</t>
  </si>
  <si>
    <t>20ug_for_PAGE</t>
  </si>
  <si>
    <t>H20_to_add</t>
  </si>
  <si>
    <t>Total_for_unfolding</t>
  </si>
  <si>
    <t>Unfolding_assay (100ug)</t>
  </si>
  <si>
    <t>in 20uL reactions(water to add)</t>
  </si>
  <si>
    <t>Total water to add</t>
  </si>
  <si>
    <t>BufferA</t>
  </si>
  <si>
    <t>Aph</t>
  </si>
  <si>
    <t>BufferB</t>
  </si>
  <si>
    <t>Pog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</si>
</sst>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/>
    <xf numFmtId="2" fontId="4" fillId="0" borderId="4" xfId="0" applyNumberFormat="1" applyFont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2" borderId="3" xfId="0" applyNumberFormat="1" applyFont="1" applyFill="1" applyBorder="1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9"/>
  <sheetViews>
    <sheetView tabSelected="1" workbookViewId="0">
      <selection activeCell="J9" sqref="J9:J13"/>
    </sheetView>
  </sheetViews>
  <sheetFormatPr baseColWidth="10" defaultRowHeight="15" x14ac:dyDescent="0"/>
  <cols>
    <col min="1" max="1" width="12.5" style="1" bestFit="1" customWidth="1"/>
    <col min="2" max="2" width="10.83203125" style="1"/>
    <col min="3" max="3" width="16.5" style="1" bestFit="1" customWidth="1"/>
    <col min="4" max="4" width="20.6640625" style="1" bestFit="1" customWidth="1"/>
    <col min="5" max="5" width="12.33203125" style="1" bestFit="1" customWidth="1"/>
    <col min="6" max="6" width="14.5" style="1" bestFit="1" customWidth="1"/>
    <col min="7" max="7" width="11.6640625" style="1" bestFit="1" customWidth="1"/>
    <col min="8" max="8" width="18.6640625" style="1" bestFit="1" customWidth="1"/>
    <col min="9" max="9" width="13.83203125" style="1" bestFit="1" customWidth="1"/>
    <col min="10" max="10" width="28.5" style="1" bestFit="1" customWidth="1"/>
    <col min="11" max="11" width="17.5" style="1" bestFit="1" customWidth="1"/>
    <col min="12" max="12" width="26.6640625" style="1" bestFit="1" customWidth="1"/>
    <col min="13" max="13" width="16.1640625" bestFit="1" customWidth="1"/>
    <col min="14" max="16384" width="10.83203125" style="1"/>
  </cols>
  <sheetData>
    <row r="1" spans="1:19" ht="20">
      <c r="A1" s="2" t="s">
        <v>1</v>
      </c>
      <c r="B1" s="2" t="s">
        <v>0</v>
      </c>
      <c r="C1" s="2" t="s">
        <v>20</v>
      </c>
      <c r="D1" s="2" t="s">
        <v>19</v>
      </c>
      <c r="E1" s="2" t="s">
        <v>18</v>
      </c>
      <c r="F1" s="2" t="s">
        <v>21</v>
      </c>
      <c r="G1" s="2" t="s">
        <v>22</v>
      </c>
      <c r="H1" s="3" t="s">
        <v>23</v>
      </c>
      <c r="I1" s="4" t="s">
        <v>24</v>
      </c>
      <c r="J1" s="2" t="s">
        <v>26</v>
      </c>
      <c r="K1" s="2" t="s">
        <v>25</v>
      </c>
      <c r="L1" s="2" t="s">
        <v>27</v>
      </c>
      <c r="M1" s="5" t="s">
        <v>28</v>
      </c>
      <c r="S1" s="1" t="s">
        <v>14</v>
      </c>
    </row>
    <row r="2" spans="1:19" ht="20">
      <c r="A2" s="2" t="s">
        <v>2</v>
      </c>
      <c r="B2" s="2">
        <v>1</v>
      </c>
      <c r="C2" s="2">
        <v>1</v>
      </c>
      <c r="D2" s="2">
        <v>3.02</v>
      </c>
      <c r="E2" s="2">
        <v>10</v>
      </c>
      <c r="F2" s="2">
        <f>((D2*(200/C2))/1000)*E2</f>
        <v>6.04</v>
      </c>
      <c r="G2" s="2">
        <f>F2*200</f>
        <v>1208</v>
      </c>
      <c r="H2" s="6">
        <f>20/F2</f>
        <v>3.3112582781456954</v>
      </c>
      <c r="I2" s="7">
        <f>20-H2-5</f>
        <v>11.688741721854306</v>
      </c>
      <c r="J2" s="8">
        <f>100/F2</f>
        <v>16.556291390728475</v>
      </c>
      <c r="K2" s="8">
        <f>J2*9</f>
        <v>149.00662251655626</v>
      </c>
      <c r="L2" s="8">
        <f>20-J2</f>
        <v>3.4437086092715248</v>
      </c>
      <c r="M2" s="8">
        <f>L2*9</f>
        <v>30.993377483443723</v>
      </c>
      <c r="S2" s="1" t="s">
        <v>15</v>
      </c>
    </row>
    <row r="3" spans="1:19" ht="20">
      <c r="A3" s="2" t="s">
        <v>3</v>
      </c>
      <c r="B3" s="2">
        <v>2</v>
      </c>
      <c r="C3" s="2">
        <v>1</v>
      </c>
      <c r="D3" s="2">
        <v>3.44</v>
      </c>
      <c r="E3" s="2">
        <v>10</v>
      </c>
      <c r="F3" s="2">
        <f t="shared" ref="F3:F13" si="0">((D3*(200/C3))/1000)*E3</f>
        <v>6.879999999999999</v>
      </c>
      <c r="G3" s="2">
        <f t="shared" ref="G3:G13" si="1">F3*200</f>
        <v>1375.9999999999998</v>
      </c>
      <c r="H3" s="6">
        <f t="shared" ref="H3:H13" si="2">20/F3</f>
        <v>2.9069767441860468</v>
      </c>
      <c r="I3" s="7">
        <f t="shared" ref="I3:I13" si="3">20-H3-5</f>
        <v>12.093023255813954</v>
      </c>
      <c r="J3" s="8"/>
      <c r="K3" s="8"/>
      <c r="L3" s="8"/>
      <c r="M3" s="8"/>
    </row>
    <row r="4" spans="1:19" ht="20">
      <c r="A4" s="2" t="s">
        <v>4</v>
      </c>
      <c r="B4" s="2">
        <v>3</v>
      </c>
      <c r="C4" s="2">
        <v>1</v>
      </c>
      <c r="D4" s="2">
        <v>3.36</v>
      </c>
      <c r="E4" s="2">
        <v>10</v>
      </c>
      <c r="F4" s="2">
        <f t="shared" si="0"/>
        <v>6.7200000000000006</v>
      </c>
      <c r="G4" s="2">
        <f t="shared" si="1"/>
        <v>1344.0000000000002</v>
      </c>
      <c r="H4" s="6">
        <f t="shared" si="2"/>
        <v>2.9761904761904758</v>
      </c>
      <c r="I4" s="7">
        <f t="shared" si="3"/>
        <v>12.023809523809526</v>
      </c>
      <c r="J4" s="8"/>
      <c r="K4" s="8"/>
      <c r="L4" s="8"/>
      <c r="M4" s="8"/>
      <c r="S4" s="1" t="s">
        <v>16</v>
      </c>
    </row>
    <row r="5" spans="1:19" ht="20">
      <c r="A5" s="2" t="s">
        <v>5</v>
      </c>
      <c r="B5" s="2">
        <v>4</v>
      </c>
      <c r="C5" s="2">
        <v>2</v>
      </c>
      <c r="D5" s="2">
        <v>11.2</v>
      </c>
      <c r="E5" s="2">
        <v>1</v>
      </c>
      <c r="F5" s="2">
        <f t="shared" si="0"/>
        <v>1.1200000000000001</v>
      </c>
      <c r="G5" s="2">
        <f t="shared" si="1"/>
        <v>224.00000000000003</v>
      </c>
      <c r="H5" s="11">
        <f t="shared" si="2"/>
        <v>17.857142857142854</v>
      </c>
      <c r="I5" s="12">
        <f t="shared" si="3"/>
        <v>-2.8571428571428541</v>
      </c>
      <c r="J5" s="8"/>
      <c r="K5" s="8"/>
      <c r="L5" s="8"/>
      <c r="M5" s="8"/>
      <c r="S5" s="1" t="s">
        <v>17</v>
      </c>
    </row>
    <row r="6" spans="1:19" ht="20">
      <c r="A6" s="2" t="s">
        <v>6</v>
      </c>
      <c r="B6" s="2">
        <v>5</v>
      </c>
      <c r="C6" s="2">
        <v>2</v>
      </c>
      <c r="D6" s="2">
        <v>8.31</v>
      </c>
      <c r="E6" s="2">
        <v>1</v>
      </c>
      <c r="F6" s="2">
        <f t="shared" si="0"/>
        <v>0.83099999999999996</v>
      </c>
      <c r="G6" s="2">
        <f t="shared" si="1"/>
        <v>166.2</v>
      </c>
      <c r="H6" s="11">
        <f t="shared" si="2"/>
        <v>24.067388688327316</v>
      </c>
      <c r="I6" s="12">
        <f t="shared" si="3"/>
        <v>-9.0673886883273163</v>
      </c>
      <c r="J6" s="8"/>
      <c r="K6" s="8"/>
      <c r="L6" s="8"/>
      <c r="M6" s="8"/>
    </row>
    <row r="7" spans="1:19" ht="20">
      <c r="A7" s="2" t="s">
        <v>7</v>
      </c>
      <c r="B7" s="2">
        <v>6</v>
      </c>
      <c r="C7" s="2">
        <v>2</v>
      </c>
      <c r="D7" s="2">
        <v>13</v>
      </c>
      <c r="E7" s="2">
        <v>1</v>
      </c>
      <c r="F7" s="2">
        <f t="shared" si="0"/>
        <v>1.3</v>
      </c>
      <c r="G7" s="2">
        <f t="shared" si="1"/>
        <v>260</v>
      </c>
      <c r="H7" s="6">
        <f t="shared" si="2"/>
        <v>15.384615384615383</v>
      </c>
      <c r="I7" s="7">
        <f t="shared" si="3"/>
        <v>-0.38461538461538325</v>
      </c>
      <c r="J7" s="8"/>
      <c r="K7" s="8"/>
      <c r="L7" s="8"/>
      <c r="M7" s="8"/>
    </row>
    <row r="8" spans="1:19" ht="20">
      <c r="A8" s="2" t="s">
        <v>8</v>
      </c>
      <c r="B8" s="2">
        <v>7</v>
      </c>
      <c r="C8" s="2">
        <v>1</v>
      </c>
      <c r="D8" s="2">
        <v>4.08</v>
      </c>
      <c r="E8" s="2">
        <v>10</v>
      </c>
      <c r="F8" s="2">
        <f t="shared" si="0"/>
        <v>8.16</v>
      </c>
      <c r="G8" s="2">
        <f t="shared" si="1"/>
        <v>1632</v>
      </c>
      <c r="H8" s="6">
        <f t="shared" si="2"/>
        <v>2.4509803921568629</v>
      </c>
      <c r="I8" s="7">
        <f t="shared" si="3"/>
        <v>12.549019607843135</v>
      </c>
      <c r="J8" s="8">
        <f>100/F8</f>
        <v>12.254901960784313</v>
      </c>
      <c r="K8" s="8">
        <f>J8*9</f>
        <v>110.29411764705881</v>
      </c>
      <c r="L8" s="8">
        <f>20-J8</f>
        <v>7.7450980392156872</v>
      </c>
      <c r="M8" s="8">
        <f>L8*9</f>
        <v>69.705882352941188</v>
      </c>
    </row>
    <row r="9" spans="1:19" ht="20">
      <c r="A9" s="2" t="s">
        <v>9</v>
      </c>
      <c r="B9" s="2">
        <v>8</v>
      </c>
      <c r="C9" s="2">
        <v>1</v>
      </c>
      <c r="D9" s="2">
        <v>3.53</v>
      </c>
      <c r="E9" s="2">
        <v>10</v>
      </c>
      <c r="F9" s="2">
        <f t="shared" si="0"/>
        <v>7.06</v>
      </c>
      <c r="G9" s="2">
        <f t="shared" si="1"/>
        <v>1412</v>
      </c>
      <c r="H9" s="6">
        <f t="shared" si="2"/>
        <v>2.8328611898017</v>
      </c>
      <c r="I9" s="7">
        <f t="shared" si="3"/>
        <v>12.167138810198299</v>
      </c>
      <c r="J9" s="2">
        <f>50/F9</f>
        <v>7.0821529745042495</v>
      </c>
      <c r="K9" s="2"/>
      <c r="L9" s="2"/>
      <c r="M9" s="9"/>
    </row>
    <row r="10" spans="1:19" ht="20">
      <c r="A10" s="2" t="s">
        <v>10</v>
      </c>
      <c r="B10" s="2">
        <v>9</v>
      </c>
      <c r="C10" s="2">
        <v>1</v>
      </c>
      <c r="D10" s="2">
        <v>3.6</v>
      </c>
      <c r="E10" s="2">
        <v>10</v>
      </c>
      <c r="F10" s="2">
        <f t="shared" si="0"/>
        <v>7.1999999999999993</v>
      </c>
      <c r="G10" s="2">
        <f t="shared" si="1"/>
        <v>1439.9999999999998</v>
      </c>
      <c r="H10" s="6">
        <f t="shared" si="2"/>
        <v>2.7777777777777781</v>
      </c>
      <c r="I10" s="7">
        <f t="shared" si="3"/>
        <v>12.222222222222221</v>
      </c>
      <c r="J10" s="2">
        <f t="shared" ref="J10:J13" si="4">50/F10</f>
        <v>6.9444444444444455</v>
      </c>
      <c r="K10" s="2"/>
      <c r="L10" s="2"/>
      <c r="M10" s="9"/>
    </row>
    <row r="11" spans="1:19" ht="20">
      <c r="A11" s="2" t="s">
        <v>11</v>
      </c>
      <c r="B11" s="2">
        <v>10</v>
      </c>
      <c r="C11" s="2">
        <v>2</v>
      </c>
      <c r="D11" s="2">
        <v>15.7</v>
      </c>
      <c r="E11" s="2">
        <v>1</v>
      </c>
      <c r="F11" s="2">
        <f t="shared" si="0"/>
        <v>1.57</v>
      </c>
      <c r="G11" s="2">
        <f t="shared" si="1"/>
        <v>314</v>
      </c>
      <c r="H11" s="6">
        <f t="shared" si="2"/>
        <v>12.738853503184712</v>
      </c>
      <c r="I11" s="7">
        <f t="shared" si="3"/>
        <v>2.2611464968152877</v>
      </c>
      <c r="J11" s="2">
        <f t="shared" si="4"/>
        <v>31.847133757961782</v>
      </c>
      <c r="K11" s="2"/>
      <c r="L11" s="2"/>
      <c r="M11" s="9"/>
    </row>
    <row r="12" spans="1:19" ht="20">
      <c r="A12" s="2" t="s">
        <v>12</v>
      </c>
      <c r="B12" s="2">
        <v>11</v>
      </c>
      <c r="C12" s="2">
        <v>2</v>
      </c>
      <c r="D12" s="2">
        <v>18.3</v>
      </c>
      <c r="E12" s="2">
        <v>1</v>
      </c>
      <c r="F12" s="2">
        <f t="shared" si="0"/>
        <v>1.83</v>
      </c>
      <c r="G12" s="2">
        <f t="shared" si="1"/>
        <v>366</v>
      </c>
      <c r="H12" s="6">
        <f t="shared" si="2"/>
        <v>10.928961748633879</v>
      </c>
      <c r="I12" s="7">
        <f t="shared" si="3"/>
        <v>4.0710382513661205</v>
      </c>
      <c r="J12" s="2">
        <f t="shared" si="4"/>
        <v>27.3224043715847</v>
      </c>
      <c r="K12" s="2"/>
      <c r="L12" s="2"/>
      <c r="M12" s="9"/>
    </row>
    <row r="13" spans="1:19" ht="20">
      <c r="A13" s="2" t="s">
        <v>13</v>
      </c>
      <c r="B13" s="2">
        <v>12</v>
      </c>
      <c r="C13" s="2">
        <v>2</v>
      </c>
      <c r="D13" s="2">
        <v>16.600000000000001</v>
      </c>
      <c r="E13" s="2">
        <v>1</v>
      </c>
      <c r="F13" s="2">
        <f t="shared" si="0"/>
        <v>1.6600000000000001</v>
      </c>
      <c r="G13" s="2">
        <f t="shared" si="1"/>
        <v>332</v>
      </c>
      <c r="H13" s="6">
        <f t="shared" si="2"/>
        <v>12.048192771084336</v>
      </c>
      <c r="I13" s="10">
        <f t="shared" si="3"/>
        <v>2.9518072289156638</v>
      </c>
      <c r="J13" s="2">
        <f t="shared" si="4"/>
        <v>30.120481927710841</v>
      </c>
      <c r="K13" s="2"/>
      <c r="L13" s="2"/>
      <c r="M13" s="9"/>
    </row>
    <row r="16" spans="1:19">
      <c r="B16" s="1" t="s">
        <v>29</v>
      </c>
      <c r="C16" s="1" t="s">
        <v>30</v>
      </c>
      <c r="D16" s="1">
        <f>AVERAGE(F2:F4)</f>
        <v>6.5466666666666669</v>
      </c>
      <c r="H16" s="1">
        <f>20*9</f>
        <v>180</v>
      </c>
    </row>
    <row r="17" spans="2:8">
      <c r="B17" s="1" t="s">
        <v>29</v>
      </c>
      <c r="C17" s="1" t="s">
        <v>32</v>
      </c>
      <c r="D17" s="1">
        <f>AVERAGE(F5:F7)</f>
        <v>1.0836666666666668</v>
      </c>
      <c r="H17" s="1">
        <f>450/180</f>
        <v>2.5</v>
      </c>
    </row>
    <row r="18" spans="2:8">
      <c r="B18" s="1" t="s">
        <v>31</v>
      </c>
      <c r="C18" s="1" t="s">
        <v>30</v>
      </c>
      <c r="D18" s="1">
        <f>AVERAGE(F8:F10)</f>
        <v>7.4733333333333327</v>
      </c>
      <c r="H18" s="1">
        <f>900/180</f>
        <v>5</v>
      </c>
    </row>
    <row r="19" spans="2:8">
      <c r="B19" s="1" t="s">
        <v>31</v>
      </c>
      <c r="C19" s="1" t="s">
        <v>32</v>
      </c>
      <c r="D19" s="1">
        <f>AVERAGE(F11:F13)</f>
        <v>1.6866666666666668</v>
      </c>
    </row>
  </sheetData>
  <phoneticPr fontId="3" type="noConversion"/>
  <pageMargins left="0.75" right="0.75" top="1" bottom="1" header="0.5" footer="0.5"/>
  <pageSetup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cp:lastPrinted>2016-01-19T20:47:22Z</cp:lastPrinted>
  <dcterms:created xsi:type="dcterms:W3CDTF">2016-01-19T20:16:50Z</dcterms:created>
  <dcterms:modified xsi:type="dcterms:W3CDTF">2016-01-21T23:49:39Z</dcterms:modified>
</cp:coreProperties>
</file>