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240" windowWidth="2456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H5" i="1"/>
  <c r="J7" i="1"/>
  <c r="J5" i="1"/>
  <c r="I7" i="1"/>
  <c r="I5" i="1"/>
  <c r="H7" i="1"/>
  <c r="F7" i="1"/>
  <c r="E5" i="1"/>
  <c r="F5" i="1"/>
  <c r="D4" i="1"/>
  <c r="D5" i="1"/>
  <c r="D6" i="1"/>
  <c r="D7" i="1"/>
  <c r="D8" i="1"/>
  <c r="D3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<sst xmlns="http://schemas.openxmlformats.org/spreadsheetml/2006/main" count="18" uniqueCount="18">
  <si>
    <t>sample</t>
  </si>
  <si>
    <t>qubit reading</t>
  </si>
  <si>
    <t>A1</t>
  </si>
  <si>
    <t>A2</t>
  </si>
  <si>
    <t>A3</t>
  </si>
  <si>
    <t>B1</t>
  </si>
  <si>
    <t>B2</t>
  </si>
  <si>
    <t>B3</t>
  </si>
  <si>
    <t>ug/uL</t>
  </si>
  <si>
    <t>total amount</t>
  </si>
  <si>
    <t>combine A1 and A3</t>
  </si>
  <si>
    <t>new_concentration</t>
  </si>
  <si>
    <t>experiment</t>
  </si>
  <si>
    <t>put 500ugs into 1000uL for .5 ug/uL</t>
  </si>
  <si>
    <t>1x</t>
  </si>
  <si>
    <t>10x rxns</t>
  </si>
  <si>
    <t>add buffer</t>
  </si>
  <si>
    <t>*dispense 100uL into each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</si>
</sst>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2" fontId="3" fillId="0" borderId="0" xfId="0" applyNumberFormat="1" applyFont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8"/>
  <sheetViews>
    <sheetView tabSelected="1" workbookViewId="0">
      <selection activeCell="E8" sqref="E8"/>
    </sheetView>
  </sheetViews>
  <sheetFormatPr baseColWidth="10" defaultRowHeight="15" x14ac:dyDescent="0"/>
  <cols>
    <col min="1" max="1" width="10.83203125" style="2"/>
    <col min="2" max="2" width="12.1640625" style="2" bestFit="1" customWidth="1"/>
    <col min="3" max="3" width="10.83203125" style="2"/>
    <col min="4" max="4" width="18.1640625" style="2" customWidth="1"/>
    <col min="5" max="5" width="21.1640625" style="2" customWidth="1"/>
    <col min="6" max="6" width="17.1640625" style="2" bestFit="1" customWidth="1"/>
    <col min="7" max="9" width="10.83203125" style="2"/>
    <col min="10" max="10" width="14" style="2" bestFit="1" customWidth="1"/>
    <col min="11" max="16384" width="10.83203125" style="2"/>
  </cols>
  <sheetData>
    <row r="1" spans="1:11" ht="18">
      <c r="A1" s="1"/>
      <c r="B1" s="1"/>
      <c r="C1" s="1"/>
      <c r="D1" s="1"/>
      <c r="E1" s="1"/>
      <c r="F1" s="1"/>
      <c r="G1" s="1"/>
      <c r="H1" s="1" t="s">
        <v>12</v>
      </c>
      <c r="I1" s="1"/>
      <c r="J1" s="1"/>
    </row>
    <row r="2" spans="1:11" ht="18">
      <c r="A2" s="1" t="s">
        <v>0</v>
      </c>
      <c r="B2" s="1" t="s">
        <v>1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 t="s">
        <v>13</v>
      </c>
      <c r="I2" s="1"/>
      <c r="J2" s="1"/>
    </row>
    <row r="3" spans="1:11" ht="18">
      <c r="A3" s="1" t="s">
        <v>2</v>
      </c>
      <c r="B3" s="1">
        <v>23.5</v>
      </c>
      <c r="C3" s="1">
        <f>(B3*(200/5))/1000</f>
        <v>0.94</v>
      </c>
      <c r="D3" s="1">
        <f>C3*450</f>
        <v>423</v>
      </c>
      <c r="E3" s="1"/>
      <c r="F3" s="1"/>
      <c r="G3" s="1"/>
      <c r="H3" s="1"/>
      <c r="I3" s="1"/>
      <c r="J3" s="1"/>
    </row>
    <row r="4" spans="1:11" ht="18">
      <c r="A4" s="1" t="s">
        <v>3</v>
      </c>
      <c r="B4" s="1">
        <v>16</v>
      </c>
      <c r="C4" s="1">
        <f t="shared" ref="C4:C8" si="0">(B4*(200/5))/1000</f>
        <v>0.64</v>
      </c>
      <c r="D4" s="1">
        <f t="shared" ref="D4:D8" si="1">C4*450</f>
        <v>288</v>
      </c>
      <c r="E4" s="1"/>
      <c r="F4" s="1"/>
      <c r="G4" s="1"/>
      <c r="H4" s="1" t="s">
        <v>14</v>
      </c>
      <c r="I4" s="1" t="s">
        <v>15</v>
      </c>
      <c r="J4" s="1" t="s">
        <v>16</v>
      </c>
      <c r="K4" s="2" t="s">
        <v>17</v>
      </c>
    </row>
    <row r="5" spans="1:11" ht="18">
      <c r="A5" s="1" t="s">
        <v>4</v>
      </c>
      <c r="B5" s="1">
        <v>16.3</v>
      </c>
      <c r="C5" s="1">
        <f t="shared" si="0"/>
        <v>0.65200000000000002</v>
      </c>
      <c r="D5" s="1">
        <f t="shared" si="1"/>
        <v>293.40000000000003</v>
      </c>
      <c r="E5" s="1">
        <f>SUM(D5,D3)</f>
        <v>716.40000000000009</v>
      </c>
      <c r="F5" s="1">
        <f>(D5+D3)/(450*2)</f>
        <v>0.79600000000000015</v>
      </c>
      <c r="G5" s="1"/>
      <c r="H5" s="3">
        <f>50/F5</f>
        <v>62.81407035175878</v>
      </c>
      <c r="I5" s="3">
        <f>H5*10</f>
        <v>628.14070351758778</v>
      </c>
      <c r="J5" s="3">
        <f>1000-I5</f>
        <v>371.85929648241222</v>
      </c>
    </row>
    <row r="6" spans="1:11" ht="18">
      <c r="A6" s="1" t="s">
        <v>5</v>
      </c>
      <c r="B6" s="1">
        <v>21.5</v>
      </c>
      <c r="C6" s="1">
        <f t="shared" si="0"/>
        <v>0.86</v>
      </c>
      <c r="D6" s="1">
        <f t="shared" si="1"/>
        <v>387</v>
      </c>
      <c r="E6" s="1"/>
      <c r="F6" s="1"/>
      <c r="G6" s="1"/>
      <c r="H6" s="3"/>
      <c r="I6" s="3"/>
      <c r="J6" s="3"/>
    </row>
    <row r="7" spans="1:11" ht="18">
      <c r="A7" s="1" t="s">
        <v>6</v>
      </c>
      <c r="B7" s="1">
        <v>18.89</v>
      </c>
      <c r="C7" s="1">
        <f t="shared" si="0"/>
        <v>0.75560000000000005</v>
      </c>
      <c r="D7" s="1">
        <f t="shared" si="1"/>
        <v>340.02000000000004</v>
      </c>
      <c r="E7" s="1">
        <f>SUM(D7,D6)</f>
        <v>727.02</v>
      </c>
      <c r="F7" s="1">
        <f>(D7+D6)/(450*2)</f>
        <v>0.80779999999999996</v>
      </c>
      <c r="G7" s="1"/>
      <c r="H7" s="3">
        <f>50/F7</f>
        <v>61.896509036890322</v>
      </c>
      <c r="I7" s="3">
        <f>H7*10</f>
        <v>618.96509036890325</v>
      </c>
      <c r="J7" s="3">
        <f>1000-I7</f>
        <v>381.03490963109675</v>
      </c>
    </row>
    <row r="8" spans="1:11" ht="18">
      <c r="A8" s="1" t="s">
        <v>7</v>
      </c>
      <c r="B8" s="1">
        <v>16</v>
      </c>
      <c r="C8" s="1">
        <f t="shared" si="0"/>
        <v>0.64</v>
      </c>
      <c r="D8" s="1">
        <f t="shared" si="1"/>
        <v>288</v>
      </c>
      <c r="E8" s="1"/>
      <c r="F8" s="1"/>
      <c r="G8" s="1"/>
      <c r="H8" s="1"/>
      <c r="I8" s="1"/>
      <c r="J8" s="1"/>
    </row>
  </sheetData>
  <phoneticPr fontId="4" type="noConversion"/>
  <pageMargins left="0.75" right="0.75" top="1" bottom="1" header="0.5" footer="0.5"/>
  <pageSetup scale="6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Nguyen</dc:creator>
  <cp:lastModifiedBy>Andrew Nguyen</cp:lastModifiedBy>
  <cp:lastPrinted>2016-01-27T20:34:45Z</cp:lastPrinted>
  <dcterms:created xsi:type="dcterms:W3CDTF">2016-01-27T20:25:50Z</dcterms:created>
  <dcterms:modified xsi:type="dcterms:W3CDTF">2016-01-28T02:11:18Z</dcterms:modified>
</cp:coreProperties>
</file>