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820" windowHeight="15540" tabRatio="500"/>
  </bookViews>
  <sheets>
    <sheet name="Sheet1" sheetId="1" r:id="rId1"/>
  </sheets>
  <definedNames>
    <definedName name="_xlnm.Print_Area" localSheetId="0">Sheet1!$M$2:$T$17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P5" i="1"/>
  <c r="Q5" i="1"/>
  <c r="R5" i="1"/>
  <c r="S5" i="1"/>
  <c r="T5" i="1"/>
  <c r="K13" i="1"/>
  <c r="K14" i="1"/>
  <c r="K12" i="1"/>
  <c r="E13" i="1"/>
  <c r="E14" i="1"/>
  <c r="E12" i="1"/>
  <c r="J13" i="1"/>
  <c r="J14" i="1"/>
  <c r="J12" i="1"/>
  <c r="D13" i="1"/>
  <c r="D14" i="1"/>
  <c r="D12" i="1"/>
  <c r="I13" i="1"/>
  <c r="I14" i="1"/>
  <c r="I12" i="1"/>
  <c r="C13" i="1"/>
  <c r="C14" i="1"/>
  <c r="C12" i="1"/>
</calcChain>
</file>

<file path=xl/sharedStrings.xml><?xml version="1.0" encoding="utf-8"?>
<sst xmlns="http://schemas.openxmlformats.org/spreadsheetml/2006/main" count="40" uniqueCount="23">
  <si>
    <t>5X buffer</t>
  </si>
  <si>
    <t>10Xbuffer</t>
  </si>
  <si>
    <t>std</t>
  </si>
  <si>
    <t>samples</t>
  </si>
  <si>
    <t>abs</t>
  </si>
  <si>
    <t>A1</t>
  </si>
  <si>
    <t>A2</t>
  </si>
  <si>
    <t>A3</t>
  </si>
  <si>
    <t>B1</t>
  </si>
  <si>
    <t>B2</t>
  </si>
  <si>
    <t>B3</t>
  </si>
  <si>
    <t>conc</t>
  </si>
  <si>
    <t>ug/uL</t>
  </si>
  <si>
    <t>total</t>
  </si>
  <si>
    <t>sample</t>
  </si>
  <si>
    <t>mix b1 b2</t>
  </si>
  <si>
    <t>mix a1 b3</t>
  </si>
  <si>
    <t>do .5ug/uL in 100uL reactions</t>
  </si>
  <si>
    <t>uLsample to add</t>
  </si>
  <si>
    <t>uL sample of buffer</t>
  </si>
  <si>
    <t>options: .5ug/uL =  100ug into 200uL buffer (quantify with 20 uL)</t>
  </si>
  <si>
    <t>1ug/uL = 100ug into 100 uL buffer (quantify with 10uL)</t>
  </si>
  <si>
    <t>quantify?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</si>
</sst>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rgb="FF000000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5x prot inhib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01667760279965"/>
                  <c:y val="-0.0785403907844853"/>
                </c:manualLayout>
              </c:layout>
              <c:numFmt formatCode="General" sourceLinked="0"/>
            </c:trendlineLbl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0.0</c:v>
                </c:pt>
                <c:pt idx="1">
                  <c:v>0.033</c:v>
                </c:pt>
                <c:pt idx="2">
                  <c:v>0.093</c:v>
                </c:pt>
                <c:pt idx="3">
                  <c:v>0.158</c:v>
                </c:pt>
                <c:pt idx="4">
                  <c:v>0.322</c:v>
                </c:pt>
                <c:pt idx="5">
                  <c:v>0.455</c:v>
                </c:pt>
                <c:pt idx="6">
                  <c:v>0.677</c:v>
                </c:pt>
              </c:numCache>
            </c:numRef>
          </c:xVal>
          <c:yVal>
            <c:numRef>
              <c:f>Sheet1!$A$3:$A$9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10x prot inhib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3859580052493"/>
                  <c:y val="-0.00712780694079906"/>
                </c:manualLayout>
              </c:layout>
              <c:numFmt formatCode="General" sourceLinked="0"/>
            </c:trendlineLbl>
          </c:trendline>
          <c:xVal>
            <c:numRef>
              <c:f>Sheet1!$H$3:$H$9</c:f>
              <c:numCache>
                <c:formatCode>General</c:formatCode>
                <c:ptCount val="7"/>
                <c:pt idx="0">
                  <c:v>0.0</c:v>
                </c:pt>
                <c:pt idx="1">
                  <c:v>0.034</c:v>
                </c:pt>
                <c:pt idx="2">
                  <c:v>0.085</c:v>
                </c:pt>
                <c:pt idx="3">
                  <c:v>0.165</c:v>
                </c:pt>
                <c:pt idx="4">
                  <c:v>0.337</c:v>
                </c:pt>
                <c:pt idx="5">
                  <c:v>0.485</c:v>
                </c:pt>
                <c:pt idx="6">
                  <c:v>0.795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23240"/>
        <c:axId val="2089078920"/>
      </c:scatterChart>
      <c:valAx>
        <c:axId val="208892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078920"/>
        <c:crosses val="autoZero"/>
        <c:crossBetween val="midCat"/>
      </c:valAx>
      <c:valAx>
        <c:axId val="2089078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(ug/mL)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23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15</xdr:row>
      <xdr:rowOff>114300</xdr:rowOff>
    </xdr:from>
    <xdr:to>
      <xdr:col>9</xdr:col>
      <xdr:colOff>38100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"/>
  <sheetViews>
    <sheetView tabSelected="1" topLeftCell="F1" workbookViewId="0">
      <selection activeCell="M2" sqref="M2:T17"/>
    </sheetView>
  </sheetViews>
  <sheetFormatPr baseColWidth="10" defaultRowHeight="15" x14ac:dyDescent="0"/>
  <cols>
    <col min="18" max="18" width="14.83203125" customWidth="1"/>
    <col min="19" max="19" width="17" bestFit="1" customWidth="1"/>
  </cols>
  <sheetData>
    <row r="1" spans="1:20">
      <c r="A1" t="s">
        <v>0</v>
      </c>
      <c r="G1" t="s">
        <v>1</v>
      </c>
    </row>
    <row r="2" spans="1:20">
      <c r="A2" t="s">
        <v>2</v>
      </c>
      <c r="B2" t="s">
        <v>4</v>
      </c>
      <c r="G2" t="s">
        <v>2</v>
      </c>
    </row>
    <row r="3" spans="1:20">
      <c r="A3">
        <v>0</v>
      </c>
      <c r="B3">
        <v>0</v>
      </c>
      <c r="G3">
        <v>0</v>
      </c>
      <c r="H3">
        <v>0</v>
      </c>
      <c r="R3" t="s">
        <v>17</v>
      </c>
    </row>
    <row r="4" spans="1:20">
      <c r="A4">
        <v>1</v>
      </c>
      <c r="B4">
        <v>3.3000000000000002E-2</v>
      </c>
      <c r="G4">
        <v>1</v>
      </c>
      <c r="H4">
        <v>3.4000000000000002E-2</v>
      </c>
      <c r="M4" t="s">
        <v>14</v>
      </c>
      <c r="N4" t="s">
        <v>11</v>
      </c>
      <c r="O4" t="s">
        <v>13</v>
      </c>
      <c r="P4" t="s">
        <v>16</v>
      </c>
      <c r="Q4" t="s">
        <v>12</v>
      </c>
      <c r="R4" t="s">
        <v>18</v>
      </c>
      <c r="S4" t="s">
        <v>19</v>
      </c>
      <c r="T4" t="s">
        <v>13</v>
      </c>
    </row>
    <row r="5" spans="1:20">
      <c r="A5">
        <v>2.5</v>
      </c>
      <c r="B5">
        <v>9.2999999999999999E-2</v>
      </c>
      <c r="G5">
        <v>2.5</v>
      </c>
      <c r="H5">
        <v>8.5000000000000006E-2</v>
      </c>
      <c r="M5" t="s">
        <v>5</v>
      </c>
      <c r="N5">
        <v>1.1688218000000001</v>
      </c>
      <c r="O5">
        <v>525.96981000000005</v>
      </c>
      <c r="P5">
        <f>SUM(O5,O7)</f>
        <v>931.15719000000001</v>
      </c>
      <c r="Q5">
        <f>P5/(450*2)</f>
        <v>1.0346191</v>
      </c>
      <c r="R5">
        <f>(50/Q5)*9</f>
        <v>434.94267600511148</v>
      </c>
      <c r="S5">
        <f>(100-(50/Q5))*9</f>
        <v>465.05732399488852</v>
      </c>
      <c r="T5">
        <f>SUM(R5:S5)</f>
        <v>900</v>
      </c>
    </row>
    <row r="6" spans="1:20">
      <c r="A6">
        <v>5</v>
      </c>
      <c r="B6">
        <v>0.158</v>
      </c>
      <c r="G6">
        <v>5</v>
      </c>
      <c r="H6">
        <v>0.16500000000000001</v>
      </c>
      <c r="M6" t="s">
        <v>6</v>
      </c>
      <c r="N6">
        <v>0.70455299999999998</v>
      </c>
      <c r="O6">
        <v>317.04885000000002</v>
      </c>
    </row>
    <row r="7" spans="1:20">
      <c r="A7">
        <v>10</v>
      </c>
      <c r="B7">
        <v>0.32200000000000001</v>
      </c>
      <c r="G7">
        <v>10</v>
      </c>
      <c r="H7">
        <v>0.33700000000000002</v>
      </c>
      <c r="M7" t="s">
        <v>7</v>
      </c>
      <c r="N7">
        <v>0.90041639999999989</v>
      </c>
      <c r="O7">
        <v>405.18737999999996</v>
      </c>
      <c r="P7" t="s">
        <v>15</v>
      </c>
    </row>
    <row r="8" spans="1:20">
      <c r="A8">
        <v>15</v>
      </c>
      <c r="B8">
        <v>0.45500000000000002</v>
      </c>
      <c r="G8">
        <v>15</v>
      </c>
      <c r="H8">
        <v>0.48499999999999999</v>
      </c>
      <c r="M8" t="s">
        <v>8</v>
      </c>
      <c r="N8">
        <v>0.91428979999999993</v>
      </c>
      <c r="O8">
        <v>411.43040999999999</v>
      </c>
      <c r="P8">
        <f>SUM(O8,O9)</f>
        <v>791.77581000000009</v>
      </c>
      <c r="Q8">
        <f>P8/(450*2)</f>
        <v>0.87975090000000011</v>
      </c>
      <c r="R8">
        <f>(50/Q8)*9</f>
        <v>511.50842812437014</v>
      </c>
      <c r="S8">
        <f>(100-(50/Q8))*9</f>
        <v>388.49157187562986</v>
      </c>
      <c r="T8">
        <f>SUM(R8:S8)</f>
        <v>900</v>
      </c>
    </row>
    <row r="9" spans="1:20">
      <c r="A9">
        <v>25</v>
      </c>
      <c r="B9">
        <v>0.67700000000000005</v>
      </c>
      <c r="G9">
        <v>25</v>
      </c>
      <c r="H9">
        <v>0.79500000000000004</v>
      </c>
      <c r="M9" t="s">
        <v>9</v>
      </c>
      <c r="N9">
        <v>0.84521200000000007</v>
      </c>
      <c r="O9">
        <v>380.34540000000004</v>
      </c>
    </row>
    <row r="10" spans="1:20">
      <c r="M10" t="s">
        <v>10</v>
      </c>
      <c r="N10">
        <v>0.63797860000000006</v>
      </c>
      <c r="O10">
        <v>287.09037000000001</v>
      </c>
    </row>
    <row r="11" spans="1:20">
      <c r="A11" t="s">
        <v>3</v>
      </c>
      <c r="B11" t="s">
        <v>4</v>
      </c>
      <c r="C11" t="s">
        <v>11</v>
      </c>
      <c r="D11" t="s">
        <v>12</v>
      </c>
      <c r="E11" t="s">
        <v>13</v>
      </c>
      <c r="G11" t="s">
        <v>3</v>
      </c>
      <c r="H11" t="s">
        <v>4</v>
      </c>
      <c r="I11" t="s">
        <v>11</v>
      </c>
      <c r="J11" t="s">
        <v>12</v>
      </c>
      <c r="K11" t="s">
        <v>13</v>
      </c>
    </row>
    <row r="12" spans="1:20" ht="20">
      <c r="A12" t="s">
        <v>5</v>
      </c>
      <c r="B12">
        <v>0.17899999999999999</v>
      </c>
      <c r="C12">
        <f>(36.271*B12)-0.6484</f>
        <v>5.8441090000000004</v>
      </c>
      <c r="D12">
        <f>C12/5</f>
        <v>1.1688218000000001</v>
      </c>
      <c r="E12">
        <f>D12*450</f>
        <v>525.96981000000005</v>
      </c>
      <c r="G12" t="s">
        <v>8</v>
      </c>
      <c r="H12">
        <v>0.151</v>
      </c>
      <c r="I12">
        <f>(31.399*H12)-0.1698</f>
        <v>4.5714489999999994</v>
      </c>
      <c r="J12">
        <f>I12/5</f>
        <v>0.91428979999999993</v>
      </c>
      <c r="K12">
        <f>J12*450</f>
        <v>411.43040999999999</v>
      </c>
      <c r="O12" s="1" t="s">
        <v>20</v>
      </c>
    </row>
    <row r="13" spans="1:20" ht="20">
      <c r="A13" t="s">
        <v>6</v>
      </c>
      <c r="B13">
        <v>0.115</v>
      </c>
      <c r="C13">
        <f t="shared" ref="C13:C14" si="0">(36.271*B13)-0.6484</f>
        <v>3.5227650000000001</v>
      </c>
      <c r="D13">
        <f t="shared" ref="D13:D14" si="1">C13/5</f>
        <v>0.70455299999999998</v>
      </c>
      <c r="E13">
        <f t="shared" ref="E13:E14" si="2">D13*450</f>
        <v>317.04885000000002</v>
      </c>
      <c r="G13" t="s">
        <v>9</v>
      </c>
      <c r="H13">
        <v>0.14000000000000001</v>
      </c>
      <c r="I13">
        <f t="shared" ref="I13:I14" si="3">(31.399*H13)-0.1698</f>
        <v>4.2260600000000004</v>
      </c>
      <c r="J13">
        <f t="shared" ref="J13:J14" si="4">I13/5</f>
        <v>0.84521200000000007</v>
      </c>
      <c r="K13">
        <f t="shared" ref="K13:K14" si="5">J13*450</f>
        <v>380.34540000000004</v>
      </c>
      <c r="O13" s="1" t="s">
        <v>21</v>
      </c>
    </row>
    <row r="14" spans="1:20" ht="20">
      <c r="A14" t="s">
        <v>7</v>
      </c>
      <c r="B14">
        <v>0.14199999999999999</v>
      </c>
      <c r="C14">
        <f t="shared" si="0"/>
        <v>4.5020819999999997</v>
      </c>
      <c r="D14">
        <f t="shared" si="1"/>
        <v>0.90041639999999989</v>
      </c>
      <c r="E14">
        <f t="shared" si="2"/>
        <v>405.18737999999996</v>
      </c>
      <c r="G14" t="s">
        <v>10</v>
      </c>
      <c r="H14">
        <v>0.107</v>
      </c>
      <c r="I14">
        <f t="shared" si="3"/>
        <v>3.1898930000000001</v>
      </c>
      <c r="J14">
        <f t="shared" si="4"/>
        <v>0.63797860000000006</v>
      </c>
      <c r="K14">
        <f t="shared" si="5"/>
        <v>287.09037000000001</v>
      </c>
      <c r="O14" s="1" t="s">
        <v>22</v>
      </c>
    </row>
  </sheetData>
  <phoneticPr fontId="3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cp:lastPrinted>2016-01-27T18:31:28Z</cp:lastPrinted>
  <dcterms:created xsi:type="dcterms:W3CDTF">2016-01-27T18:10:33Z</dcterms:created>
  <dcterms:modified xsi:type="dcterms:W3CDTF">2016-01-27T20:40:50Z</dcterms:modified>
</cp:coreProperties>
</file>