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474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22" i="1"/>
  <c r="F15" i="1"/>
  <c r="I10" i="1"/>
  <c r="I8" i="1"/>
  <c r="I4" i="1"/>
  <c r="J6" i="1"/>
  <c r="H10" i="1"/>
  <c r="H8" i="1"/>
  <c r="H6" i="1"/>
  <c r="H4" i="1"/>
  <c r="G10" i="1"/>
  <c r="G8" i="1"/>
  <c r="G6" i="1"/>
  <c r="G4" i="1"/>
  <c r="F4" i="1"/>
  <c r="F5" i="1"/>
  <c r="F6" i="1"/>
  <c r="F7" i="1"/>
  <c r="F8" i="1"/>
  <c r="F9" i="1"/>
  <c r="F10" i="1"/>
  <c r="F3" i="1"/>
  <c r="E4" i="1"/>
  <c r="E5" i="1"/>
  <c r="E6" i="1"/>
  <c r="E7" i="1"/>
  <c r="E8" i="1"/>
  <c r="E9" i="1"/>
  <c r="E10" i="1"/>
  <c r="E3" i="1"/>
  <c r="D8" i="1"/>
  <c r="D9" i="1"/>
  <c r="D10" i="1"/>
  <c r="D7" i="1"/>
  <c r="D4" i="1"/>
  <c r="D5" i="1"/>
  <c r="D6" i="1"/>
  <c r="D3" i="1"/>
</calcChain>
</file>

<file path=xl/sharedStrings.xml><?xml version="1.0" encoding="utf-8"?>
<sst xmlns="http://schemas.openxmlformats.org/spreadsheetml/2006/main" count="42" uniqueCount="27">
  <si>
    <t>sample id</t>
  </si>
  <si>
    <t>buffer</t>
  </si>
  <si>
    <t>qubit_conc</t>
  </si>
  <si>
    <t>AA1</t>
  </si>
  <si>
    <t>AA2</t>
  </si>
  <si>
    <t>AP1</t>
  </si>
  <si>
    <t>BA1</t>
  </si>
  <si>
    <t>BA2</t>
  </si>
  <si>
    <t>AP2</t>
  </si>
  <si>
    <t>BP1</t>
  </si>
  <si>
    <t>BP2</t>
  </si>
  <si>
    <t>A</t>
  </si>
  <si>
    <t>B</t>
  </si>
  <si>
    <t>a</t>
  </si>
  <si>
    <t>b</t>
  </si>
  <si>
    <t>minus_background</t>
  </si>
  <si>
    <t>sample_conc</t>
  </si>
  <si>
    <t>total</t>
  </si>
  <si>
    <t>400 ug</t>
  </si>
  <si>
    <t>combine _for700uL</t>
  </si>
  <si>
    <t>h20</t>
  </si>
  <si>
    <t>split evenly 4 tubes</t>
  </si>
  <si>
    <t>after temp treatment</t>
  </si>
  <si>
    <t>Buffer</t>
  </si>
  <si>
    <t>Temperature</t>
  </si>
  <si>
    <t>all aphaneo</t>
  </si>
  <si>
    <t>buffer_only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</si>
</sst>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Sheet1!$C$15:$C$18</c:f>
              <c:numCache>
                <c:formatCode>General</c:formatCode>
                <c:ptCount val="4"/>
                <c:pt idx="0">
                  <c:v>25.0</c:v>
                </c:pt>
                <c:pt idx="1">
                  <c:v>40.0</c:v>
                </c:pt>
                <c:pt idx="2">
                  <c:v>50.0</c:v>
                </c:pt>
                <c:pt idx="3">
                  <c:v>60.0</c:v>
                </c:pt>
              </c:numCache>
            </c:numRef>
          </c:xVal>
          <c:yVal>
            <c:numRef>
              <c:f>Sheet1!$F$15:$F$18</c:f>
              <c:numCache>
                <c:formatCode>General</c:formatCode>
                <c:ptCount val="4"/>
                <c:pt idx="0">
                  <c:v>11.8</c:v>
                </c:pt>
                <c:pt idx="1">
                  <c:v>11.7</c:v>
                </c:pt>
                <c:pt idx="2">
                  <c:v>11.4</c:v>
                </c:pt>
                <c:pt idx="3">
                  <c:v>10.8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33192"/>
        <c:axId val="-2081270184"/>
      </c:scatterChart>
      <c:valAx>
        <c:axId val="-208083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270184"/>
        <c:crosses val="autoZero"/>
        <c:crossBetween val="midCat"/>
      </c:valAx>
      <c:valAx>
        <c:axId val="-2081270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833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1695450</xdr:colOff>
      <xdr:row>11</xdr:row>
      <xdr:rowOff>101600</xdr:rowOff>
    </xdr:from>
    <xdr:to>
      <xdr:col>10</xdr:col>
      <xdr:colOff>628650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2"/>
  <sheetViews>
    <sheetView tabSelected="1" workbookViewId="0">
      <selection activeCell="G15" sqref="G15"/>
    </sheetView>
  </sheetViews>
  <sheetFormatPr baseColWidth="10" defaultRowHeight="20" x14ac:dyDescent="0"/>
  <cols>
    <col min="1" max="1" width="12" style="1" bestFit="1" customWidth="1"/>
    <col min="2" max="2" width="8.33203125" style="1" bestFit="1" customWidth="1"/>
    <col min="3" max="3" width="13.6640625" style="1" bestFit="1" customWidth="1"/>
    <col min="4" max="4" width="22.5" style="1" bestFit="1" customWidth="1"/>
    <col min="5" max="5" width="15.83203125" style="1" bestFit="1" customWidth="1"/>
    <col min="6" max="6" width="10.5" style="1" bestFit="1" customWidth="1"/>
    <col min="7" max="7" width="22.6640625" style="1" bestFit="1" customWidth="1"/>
    <col min="8" max="8" width="18" style="1" bestFit="1" customWidth="1"/>
    <col min="9" max="9" width="22.5" style="1" bestFit="1" customWidth="1"/>
    <col min="10" max="16384" width="10.83203125" style="1"/>
  </cols>
  <sheetData>
    <row r="1" spans="1:10">
      <c r="B1" s="1" t="s">
        <v>13</v>
      </c>
      <c r="C1" s="1">
        <v>2.29</v>
      </c>
      <c r="D1" s="1" t="s">
        <v>14</v>
      </c>
      <c r="E1" s="1">
        <v>2.2200000000000002</v>
      </c>
    </row>
    <row r="2" spans="1:10">
      <c r="A2" s="1" t="s">
        <v>0</v>
      </c>
      <c r="B2" s="1" t="s">
        <v>1</v>
      </c>
      <c r="C2" s="1" t="s">
        <v>2</v>
      </c>
      <c r="D2" s="1" t="s">
        <v>15</v>
      </c>
      <c r="E2" s="1" t="s">
        <v>16</v>
      </c>
      <c r="F2" s="1" t="s">
        <v>17</v>
      </c>
      <c r="G2" s="1" t="s">
        <v>19</v>
      </c>
      <c r="H2" s="1" t="s">
        <v>18</v>
      </c>
      <c r="I2" s="1" t="s">
        <v>20</v>
      </c>
    </row>
    <row r="3" spans="1:10">
      <c r="A3" s="1" t="s">
        <v>3</v>
      </c>
      <c r="B3" s="1" t="s">
        <v>11</v>
      </c>
      <c r="C3" s="1">
        <v>21.4</v>
      </c>
      <c r="D3" s="1">
        <f>C3-$C$1</f>
        <v>19.11</v>
      </c>
      <c r="E3" s="1">
        <f>(D3*(200/5))/1000</f>
        <v>0.76439999999999997</v>
      </c>
      <c r="F3" s="1">
        <f>E3*350</f>
        <v>267.53999999999996</v>
      </c>
    </row>
    <row r="4" spans="1:10">
      <c r="A4" s="3" t="s">
        <v>4</v>
      </c>
      <c r="B4" s="3" t="s">
        <v>11</v>
      </c>
      <c r="C4" s="3">
        <v>20</v>
      </c>
      <c r="D4" s="3">
        <f t="shared" ref="D4:D10" si="0">C4-$C$1</f>
        <v>17.71</v>
      </c>
      <c r="E4" s="3">
        <f t="shared" ref="E4:E10" si="1">(D4*(200/5))/1000</f>
        <v>0.70840000000000014</v>
      </c>
      <c r="F4" s="3">
        <f t="shared" ref="F4:F10" si="2">E4*350</f>
        <v>247.94000000000005</v>
      </c>
      <c r="G4" s="3">
        <f>(F4+F3)/700</f>
        <v>0.73640000000000005</v>
      </c>
      <c r="H4" s="3">
        <f>400/G4</f>
        <v>543.18305268875611</v>
      </c>
      <c r="I4" s="3">
        <f>800-H4</f>
        <v>256.81694731124389</v>
      </c>
    </row>
    <row r="5" spans="1:10">
      <c r="A5" s="1" t="s">
        <v>5</v>
      </c>
      <c r="B5" s="1" t="s">
        <v>11</v>
      </c>
      <c r="C5" s="1">
        <v>16.2</v>
      </c>
      <c r="D5" s="1">
        <f t="shared" si="0"/>
        <v>13.91</v>
      </c>
      <c r="E5" s="1">
        <f t="shared" si="1"/>
        <v>0.55640000000000001</v>
      </c>
      <c r="F5" s="1">
        <f t="shared" si="2"/>
        <v>194.74</v>
      </c>
    </row>
    <row r="6" spans="1:10">
      <c r="A6" s="1" t="s">
        <v>8</v>
      </c>
      <c r="B6" s="1" t="s">
        <v>11</v>
      </c>
      <c r="C6" s="1">
        <v>16.100000000000001</v>
      </c>
      <c r="D6" s="1">
        <f t="shared" si="0"/>
        <v>13.810000000000002</v>
      </c>
      <c r="E6" s="1">
        <f t="shared" si="1"/>
        <v>0.55240000000000011</v>
      </c>
      <c r="F6" s="1">
        <f t="shared" si="2"/>
        <v>193.34000000000003</v>
      </c>
      <c r="G6" s="1">
        <f>(F6+F5)/700</f>
        <v>0.5544</v>
      </c>
      <c r="H6" s="1">
        <f>400/G6</f>
        <v>721.50072150072151</v>
      </c>
      <c r="I6" s="1" t="s">
        <v>21</v>
      </c>
      <c r="J6" s="1">
        <f>H6/4</f>
        <v>180.37518037518038</v>
      </c>
    </row>
    <row r="7" spans="1:10">
      <c r="A7" s="1" t="s">
        <v>6</v>
      </c>
      <c r="B7" s="1" t="s">
        <v>12</v>
      </c>
      <c r="C7" s="1">
        <v>19.8</v>
      </c>
      <c r="D7" s="1">
        <f>C7-$E$1</f>
        <v>17.580000000000002</v>
      </c>
      <c r="E7" s="1">
        <f t="shared" si="1"/>
        <v>0.70320000000000005</v>
      </c>
      <c r="F7" s="1">
        <f t="shared" si="2"/>
        <v>246.12</v>
      </c>
    </row>
    <row r="8" spans="1:10">
      <c r="A8" s="3" t="s">
        <v>7</v>
      </c>
      <c r="B8" s="3" t="s">
        <v>12</v>
      </c>
      <c r="C8" s="3">
        <v>22.7</v>
      </c>
      <c r="D8" s="3">
        <f t="shared" ref="D8:D10" si="3">C8-$E$1</f>
        <v>20.48</v>
      </c>
      <c r="E8" s="3">
        <f t="shared" si="1"/>
        <v>0.81920000000000004</v>
      </c>
      <c r="F8" s="3">
        <f t="shared" si="2"/>
        <v>286.72000000000003</v>
      </c>
      <c r="G8" s="3">
        <f>(F8+F7)/700</f>
        <v>0.7612000000000001</v>
      </c>
      <c r="H8" s="3">
        <f>400/G8</f>
        <v>525.48607461902247</v>
      </c>
      <c r="I8" s="3">
        <f>800-H8</f>
        <v>274.51392538097753</v>
      </c>
    </row>
    <row r="9" spans="1:10">
      <c r="A9" s="1" t="s">
        <v>9</v>
      </c>
      <c r="B9" s="1" t="s">
        <v>12</v>
      </c>
      <c r="C9" s="1">
        <v>21.8</v>
      </c>
      <c r="D9" s="1">
        <f t="shared" si="3"/>
        <v>19.580000000000002</v>
      </c>
      <c r="E9" s="1">
        <f t="shared" si="1"/>
        <v>0.78320000000000001</v>
      </c>
      <c r="F9" s="1">
        <f t="shared" si="2"/>
        <v>274.12</v>
      </c>
    </row>
    <row r="10" spans="1:10">
      <c r="A10" s="2" t="s">
        <v>10</v>
      </c>
      <c r="B10" s="2" t="s">
        <v>12</v>
      </c>
      <c r="C10" s="2">
        <v>16.399999999999999</v>
      </c>
      <c r="D10" s="2">
        <f t="shared" si="3"/>
        <v>14.179999999999998</v>
      </c>
      <c r="E10" s="2">
        <f t="shared" si="1"/>
        <v>0.56719999999999993</v>
      </c>
      <c r="F10" s="2">
        <f t="shared" si="2"/>
        <v>198.51999999999998</v>
      </c>
      <c r="G10" s="2">
        <f>(F10+F9)/700</f>
        <v>0.67520000000000002</v>
      </c>
      <c r="H10" s="2">
        <f>400/G10</f>
        <v>592.41706161137438</v>
      </c>
      <c r="I10" s="2">
        <f>800-H10</f>
        <v>207.58293838862562</v>
      </c>
    </row>
    <row r="13" spans="1:10">
      <c r="A13" s="1" t="s">
        <v>22</v>
      </c>
    </row>
    <row r="14" spans="1:10">
      <c r="A14" s="1" t="s">
        <v>25</v>
      </c>
      <c r="B14" s="1" t="s">
        <v>23</v>
      </c>
      <c r="C14" s="1" t="s">
        <v>24</v>
      </c>
      <c r="D14" s="1" t="s">
        <v>2</v>
      </c>
      <c r="E14" s="1" t="s">
        <v>26</v>
      </c>
    </row>
    <row r="15" spans="1:10">
      <c r="B15" s="1" t="s">
        <v>11</v>
      </c>
      <c r="C15" s="1">
        <v>25</v>
      </c>
      <c r="D15" s="1">
        <v>24.1</v>
      </c>
      <c r="E15" s="1">
        <v>12.3</v>
      </c>
      <c r="F15" s="1">
        <f>D15-E15</f>
        <v>11.8</v>
      </c>
    </row>
    <row r="16" spans="1:10">
      <c r="B16" s="1" t="s">
        <v>11</v>
      </c>
      <c r="C16" s="1">
        <v>40</v>
      </c>
      <c r="D16" s="1">
        <v>23.6</v>
      </c>
      <c r="E16" s="1">
        <v>11.9</v>
      </c>
      <c r="F16" s="1">
        <f t="shared" ref="F16:F22" si="4">D16-E16</f>
        <v>11.700000000000001</v>
      </c>
    </row>
    <row r="17" spans="2:6">
      <c r="B17" s="1" t="s">
        <v>11</v>
      </c>
      <c r="C17" s="1">
        <v>50</v>
      </c>
      <c r="D17" s="1">
        <v>23</v>
      </c>
      <c r="E17" s="1">
        <v>11.6</v>
      </c>
      <c r="F17" s="1">
        <f t="shared" si="4"/>
        <v>11.4</v>
      </c>
    </row>
    <row r="18" spans="2:6">
      <c r="B18" s="1" t="s">
        <v>11</v>
      </c>
      <c r="C18" s="1">
        <v>60</v>
      </c>
      <c r="D18" s="1">
        <v>22.6</v>
      </c>
      <c r="E18" s="1">
        <v>11.8</v>
      </c>
      <c r="F18" s="1">
        <f t="shared" si="4"/>
        <v>10.8</v>
      </c>
    </row>
    <row r="19" spans="2:6">
      <c r="B19" s="1" t="s">
        <v>12</v>
      </c>
      <c r="C19" s="1">
        <v>25</v>
      </c>
      <c r="D19" s="1">
        <v>26</v>
      </c>
      <c r="E19" s="1">
        <v>12</v>
      </c>
      <c r="F19" s="1">
        <f t="shared" si="4"/>
        <v>14</v>
      </c>
    </row>
    <row r="20" spans="2:6">
      <c r="B20" s="1" t="s">
        <v>12</v>
      </c>
      <c r="C20" s="1">
        <v>40</v>
      </c>
      <c r="D20" s="1">
        <v>24.9</v>
      </c>
      <c r="E20" s="1">
        <v>11.8</v>
      </c>
      <c r="F20" s="1">
        <f t="shared" si="4"/>
        <v>13.099999999999998</v>
      </c>
    </row>
    <row r="21" spans="2:6">
      <c r="B21" s="1" t="s">
        <v>12</v>
      </c>
      <c r="C21" s="1">
        <v>50</v>
      </c>
      <c r="D21" s="1">
        <v>25</v>
      </c>
      <c r="E21" s="1">
        <v>11.6</v>
      </c>
      <c r="F21" s="1">
        <f t="shared" si="4"/>
        <v>13.4</v>
      </c>
    </row>
    <row r="22" spans="2:6">
      <c r="B22" s="1" t="s">
        <v>12</v>
      </c>
      <c r="C22" s="1">
        <v>60</v>
      </c>
      <c r="D22" s="1">
        <v>23.3</v>
      </c>
      <c r="E22" s="1">
        <v>11.8</v>
      </c>
      <c r="F22" s="1">
        <f t="shared" si="4"/>
        <v>11.5</v>
      </c>
    </row>
  </sheetData>
  <phoneticPr fontId="4" type="noConversion"/>
  <pageMargins left="0.75" right="0.75" top="1" bottom="1" header="0.5" footer="0.5"/>
  <pageSetup scale="7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Drexel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Nguyen</dc:creator>
  <cp:lastModifiedBy>Andrew Nguyen</cp:lastModifiedBy>
  <cp:lastPrinted>2016-02-01T19:17:31Z</cp:lastPrinted>
  <dcterms:created xsi:type="dcterms:W3CDTF">2016-02-01T19:07:11Z</dcterms:created>
  <dcterms:modified xsi:type="dcterms:W3CDTF">2016-02-01T20:38:44Z</dcterms:modified>
</cp:coreProperties>
</file>