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47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K22" i="1"/>
  <c r="K14" i="1"/>
  <c r="L14" i="1"/>
  <c r="L15" i="1"/>
  <c r="L16" i="1"/>
  <c r="L17" i="1"/>
  <c r="L18" i="1"/>
  <c r="L20" i="1"/>
  <c r="L21" i="1"/>
  <c r="L22" i="1"/>
  <c r="L23" i="1"/>
  <c r="K15" i="1"/>
  <c r="K16" i="1"/>
  <c r="K17" i="1"/>
  <c r="K18" i="1"/>
  <c r="K19" i="1"/>
  <c r="K20" i="1"/>
  <c r="K21" i="1"/>
  <c r="K23" i="1"/>
  <c r="J11" i="1"/>
  <c r="U3" i="1"/>
  <c r="W4" i="1"/>
  <c r="W5" i="1"/>
  <c r="W6" i="1"/>
  <c r="W7" i="1"/>
  <c r="W8" i="1"/>
  <c r="W9" i="1"/>
  <c r="W10" i="1"/>
  <c r="W11" i="1"/>
  <c r="W12" i="1"/>
  <c r="W3" i="1"/>
  <c r="L4" i="1"/>
  <c r="L5" i="1"/>
  <c r="L6" i="1"/>
  <c r="L7" i="1"/>
  <c r="L8" i="1"/>
  <c r="L9" i="1"/>
  <c r="L10" i="1"/>
  <c r="L11" i="1"/>
  <c r="L12" i="1"/>
  <c r="L3" i="1"/>
  <c r="V4" i="1"/>
  <c r="V5" i="1"/>
  <c r="V6" i="1"/>
  <c r="V7" i="1"/>
  <c r="V8" i="1"/>
  <c r="V9" i="1"/>
  <c r="V10" i="1"/>
  <c r="V11" i="1"/>
  <c r="V12" i="1"/>
  <c r="V3" i="1"/>
  <c r="K4" i="1"/>
  <c r="K5" i="1"/>
  <c r="K6" i="1"/>
  <c r="K7" i="1"/>
  <c r="K8" i="1"/>
  <c r="K9" i="1"/>
  <c r="K10" i="1"/>
  <c r="K11" i="1"/>
  <c r="K12" i="1"/>
  <c r="K3" i="1"/>
  <c r="U4" i="1"/>
  <c r="U5" i="1"/>
  <c r="U6" i="1"/>
  <c r="U7" i="1"/>
  <c r="U8" i="1"/>
  <c r="U9" i="1"/>
  <c r="U10" i="1"/>
  <c r="U11" i="1"/>
  <c r="U12" i="1"/>
  <c r="R4" i="1"/>
  <c r="R5" i="1"/>
  <c r="R6" i="1"/>
  <c r="R7" i="1"/>
  <c r="R8" i="1"/>
  <c r="R9" i="1"/>
  <c r="R10" i="1"/>
  <c r="R11" i="1"/>
  <c r="R12" i="1"/>
  <c r="R3" i="1"/>
  <c r="J4" i="1"/>
  <c r="J5" i="1"/>
  <c r="J6" i="1"/>
  <c r="J7" i="1"/>
  <c r="J8" i="1"/>
  <c r="J9" i="1"/>
  <c r="J10" i="1"/>
  <c r="J12" i="1"/>
  <c r="J3" i="1"/>
  <c r="G4" i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<sst xmlns="http://schemas.openxmlformats.org/spreadsheetml/2006/main" count="23" uniqueCount="13">
  <si>
    <t xml:space="preserve">Standard # </t>
  </si>
  <si>
    <t xml:space="preserve">ug BSA </t>
  </si>
  <si>
    <t>OD</t>
  </si>
  <si>
    <t>Native</t>
  </si>
  <si>
    <t xml:space="preserve">Total </t>
  </si>
  <si>
    <t>Total</t>
  </si>
  <si>
    <t>Aphaenogaster</t>
  </si>
  <si>
    <t>Pogo</t>
  </si>
  <si>
    <t>Conc</t>
  </si>
  <si>
    <t>Conc (ug/uL)</t>
  </si>
  <si>
    <t>Gel Load Conc 0.5</t>
  </si>
  <si>
    <t>uL H2O</t>
  </si>
  <si>
    <t>uL 4X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</si>
</sst>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Standards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23377296587926"/>
                  <c:y val="-0.0907407407407407"/>
                </c:manualLayout>
              </c:layout>
              <c:numFmt formatCode="General" sourceLinked="0"/>
            </c:trendlineLbl>
          </c:trendline>
          <c:xVal>
            <c:numRef>
              <c:f>Sheet1!$B$2:$B$8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15.0</c:v>
                </c:pt>
                <c:pt idx="6">
                  <c:v>25.0</c:v>
                </c:pt>
              </c:numCache>
            </c:numRef>
          </c:xVal>
          <c:yVal>
            <c:numRef>
              <c:f>Sheet1!$C$2:$C$8</c:f>
              <c:numCache>
                <c:formatCode>0.000</c:formatCode>
                <c:ptCount val="7"/>
                <c:pt idx="0">
                  <c:v>0.0</c:v>
                </c:pt>
                <c:pt idx="1">
                  <c:v>0.094</c:v>
                </c:pt>
                <c:pt idx="2">
                  <c:v>0.103</c:v>
                </c:pt>
                <c:pt idx="3">
                  <c:v>0.299</c:v>
                </c:pt>
                <c:pt idx="4">
                  <c:v>0.483</c:v>
                </c:pt>
                <c:pt idx="5">
                  <c:v>0.77</c:v>
                </c:pt>
                <c:pt idx="6">
                  <c:v>1.304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426760"/>
        <c:axId val="-2127705864"/>
      </c:scatterChart>
      <c:valAx>
        <c:axId val="-2128426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  <a:r>
                  <a:rPr lang="en-US" baseline="0"/>
                  <a:t> of BSA (ug)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705864"/>
        <c:crosses val="autoZero"/>
        <c:crossBetween val="midCat"/>
      </c:valAx>
      <c:valAx>
        <c:axId val="-21277058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128426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Aphaeno</a:t>
            </a:r>
            <a:r>
              <a:rPr lang="en-US" baseline="0"/>
              <a:t> (Solon/Bingham)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Native </c:v>
          </c:tx>
          <c:spPr>
            <a:ln w="47625">
              <a:noFill/>
            </a:ln>
          </c:spPr>
          <c:xVal>
            <c:numRef>
              <c:f>Sheet1!$H$3:$H$12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Sheet1!$G$3:$G$12</c:f>
              <c:numCache>
                <c:formatCode>0.0000</c:formatCode>
                <c:ptCount val="10"/>
                <c:pt idx="0">
                  <c:v>0.944639376218324</c:v>
                </c:pt>
                <c:pt idx="1">
                  <c:v>0.903703703703704</c:v>
                </c:pt>
                <c:pt idx="2">
                  <c:v>0.80233918128655</c:v>
                </c:pt>
                <c:pt idx="3">
                  <c:v>0.923196881091618</c:v>
                </c:pt>
                <c:pt idx="4">
                  <c:v>0.745808966861598</c:v>
                </c:pt>
                <c:pt idx="5">
                  <c:v>0.654191033138401</c:v>
                </c:pt>
                <c:pt idx="6">
                  <c:v>0.593762183235867</c:v>
                </c:pt>
                <c:pt idx="7">
                  <c:v>0.504093567251462</c:v>
                </c:pt>
                <c:pt idx="8">
                  <c:v>0.365692007797271</c:v>
                </c:pt>
                <c:pt idx="9">
                  <c:v>0.326705653021442</c:v>
                </c:pt>
              </c:numCache>
            </c:numRef>
          </c:yVal>
          <c:smooth val="0"/>
        </c:ser>
        <c:ser>
          <c:idx val="1"/>
          <c:order val="1"/>
          <c:tx>
            <c:v>Total</c:v>
          </c:tx>
          <c:spPr>
            <a:ln w="47625">
              <a:noFill/>
            </a:ln>
          </c:spPr>
          <c:xVal>
            <c:numRef>
              <c:f>Sheet1!$H$3:$H$12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Sheet1!$J$3:$J$12</c:f>
              <c:numCache>
                <c:formatCode>0.0000</c:formatCode>
                <c:ptCount val="10"/>
                <c:pt idx="0">
                  <c:v>0.960233918128655</c:v>
                </c:pt>
                <c:pt idx="1">
                  <c:v>1.022612085769981</c:v>
                </c:pt>
                <c:pt idx="2">
                  <c:v>0.936842105263158</c:v>
                </c:pt>
                <c:pt idx="3">
                  <c:v>0.968031189083821</c:v>
                </c:pt>
                <c:pt idx="4">
                  <c:v>0.927095516569201</c:v>
                </c:pt>
                <c:pt idx="5">
                  <c:v>0.991423001949318</c:v>
                </c:pt>
                <c:pt idx="6">
                  <c:v>0.919298245614035</c:v>
                </c:pt>
                <c:pt idx="7">
                  <c:v>0.942690058479532</c:v>
                </c:pt>
                <c:pt idx="8">
                  <c:v>0.677582846003899</c:v>
                </c:pt>
                <c:pt idx="9">
                  <c:v>0.890058479532164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581160"/>
        <c:axId val="-2128603976"/>
      </c:scatterChart>
      <c:valAx>
        <c:axId val="-2128581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8603976"/>
        <c:crosses val="autoZero"/>
        <c:crossBetween val="midCat"/>
        <c:majorUnit val="5.0"/>
      </c:valAx>
      <c:valAx>
        <c:axId val="-2128603976"/>
        <c:scaling>
          <c:orientation val="minMax"/>
          <c:max val="1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Protein</a:t>
                </a:r>
                <a:r>
                  <a:rPr lang="en-US" baseline="0"/>
                  <a:t> Conc (ug/uL)</a:t>
                </a:r>
                <a:endParaRPr lang="en-US"/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-2128581160"/>
        <c:crosses val="autoZero"/>
        <c:crossBetween val="midCat"/>
        <c:minorUnit val="0.0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Pogo</a:t>
            </a:r>
            <a:r>
              <a:rPr lang="en-US" baseline="0"/>
              <a:t> (WWRQ-53)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Native</c:v>
          </c:tx>
          <c:spPr>
            <a:ln w="47625">
              <a:noFill/>
            </a:ln>
          </c:spPr>
          <c:xVal>
            <c:numRef>
              <c:f>Sheet1!$S$3:$S$12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Sheet1!$R$3:$R$12</c:f>
              <c:numCache>
                <c:formatCode>0.0000</c:formatCode>
                <c:ptCount val="10"/>
                <c:pt idx="0">
                  <c:v>0.82962962962963</c:v>
                </c:pt>
                <c:pt idx="1">
                  <c:v>0.675633528265107</c:v>
                </c:pt>
                <c:pt idx="2">
                  <c:v>0.80233918128655</c:v>
                </c:pt>
                <c:pt idx="3">
                  <c:v>0.572319688109162</c:v>
                </c:pt>
                <c:pt idx="4">
                  <c:v>0.771150097465887</c:v>
                </c:pt>
                <c:pt idx="5">
                  <c:v>0.552826510721247</c:v>
                </c:pt>
                <c:pt idx="6">
                  <c:v>0.416374269005848</c:v>
                </c:pt>
                <c:pt idx="7">
                  <c:v>0.398830409356725</c:v>
                </c:pt>
                <c:pt idx="8">
                  <c:v>0.32280701754386</c:v>
                </c:pt>
                <c:pt idx="9">
                  <c:v>0.264327485380117</c:v>
                </c:pt>
              </c:numCache>
            </c:numRef>
          </c:yVal>
          <c:smooth val="0"/>
        </c:ser>
        <c:ser>
          <c:idx val="1"/>
          <c:order val="1"/>
          <c:tx>
            <c:v>Total</c:v>
          </c:tx>
          <c:spPr>
            <a:ln w="47625">
              <a:noFill/>
            </a:ln>
          </c:spPr>
          <c:xVal>
            <c:numRef>
              <c:f>Sheet1!$S$3:$S$12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Sheet1!$U$3:$U$12</c:f>
              <c:numCache>
                <c:formatCode>0.0000</c:formatCode>
                <c:ptCount val="10"/>
                <c:pt idx="0">
                  <c:v>0.952436647173489</c:v>
                </c:pt>
                <c:pt idx="1">
                  <c:v>0.968031189083821</c:v>
                </c:pt>
                <c:pt idx="2">
                  <c:v>0.969980506822612</c:v>
                </c:pt>
                <c:pt idx="3">
                  <c:v>0.969980506822612</c:v>
                </c:pt>
                <c:pt idx="4">
                  <c:v>0.89785575048733</c:v>
                </c:pt>
                <c:pt idx="5">
                  <c:v>0.960233918128655</c:v>
                </c:pt>
                <c:pt idx="6">
                  <c:v>0.905653021442495</c:v>
                </c:pt>
                <c:pt idx="7">
                  <c:v>0.919298245614035</c:v>
                </c:pt>
                <c:pt idx="8">
                  <c:v>0.929044834307992</c:v>
                </c:pt>
                <c:pt idx="9">
                  <c:v>0.999220272904484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615496"/>
        <c:axId val="-2126565736"/>
      </c:scatterChart>
      <c:valAx>
        <c:axId val="-2112615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565736"/>
        <c:crosses val="autoZero"/>
        <c:crossBetween val="midCat"/>
        <c:majorUnit val="5.0"/>
      </c:valAx>
      <c:valAx>
        <c:axId val="-2126565736"/>
        <c:scaling>
          <c:orientation val="minMax"/>
          <c:max val="1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protein</a:t>
                </a:r>
                <a:r>
                  <a:rPr lang="en-US" baseline="0"/>
                  <a:t> Conc (ug/uL)</a:t>
                </a:r>
                <a:endParaRPr lang="en-US"/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-2112615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Sheet1!$E$3:$E$12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Sheet1!$K$14:$K$23</c:f>
              <c:numCache>
                <c:formatCode>General</c:formatCode>
                <c:ptCount val="10"/>
                <c:pt idx="0">
                  <c:v>0.98375964271214</c:v>
                </c:pt>
                <c:pt idx="1">
                  <c:v>0.883720930232558</c:v>
                </c:pt>
                <c:pt idx="2">
                  <c:v>0.856429463171036</c:v>
                </c:pt>
                <c:pt idx="3">
                  <c:v>0.9536850583971</c:v>
                </c:pt>
                <c:pt idx="4">
                  <c:v>0.804457527333894</c:v>
                </c:pt>
                <c:pt idx="5">
                  <c:v>0.659850570192686</c:v>
                </c:pt>
                <c:pt idx="6">
                  <c:v>0.645886344359627</c:v>
                </c:pt>
                <c:pt idx="7">
                  <c:v>0.534739454094293</c:v>
                </c:pt>
                <c:pt idx="8">
                  <c:v>0.365692007797271</c:v>
                </c:pt>
                <c:pt idx="9">
                  <c:v>0.367060884800701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Sheet1!$E$3:$E$12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Sheet1!$L$14:$L$23</c:f>
              <c:numCache>
                <c:formatCode>General</c:formatCode>
                <c:ptCount val="10"/>
                <c:pt idx="0">
                  <c:v>0.871060171919771</c:v>
                </c:pt>
                <c:pt idx="1">
                  <c:v>0.697946033024567</c:v>
                </c:pt>
                <c:pt idx="2">
                  <c:v>0.827170418006431</c:v>
                </c:pt>
                <c:pt idx="3">
                  <c:v>0.590032154340836</c:v>
                </c:pt>
                <c:pt idx="4">
                  <c:v>0.858879722101607</c:v>
                </c:pt>
                <c:pt idx="5">
                  <c:v>0.575720665854649</c:v>
                </c:pt>
                <c:pt idx="6">
                  <c:v>0.459750322858373</c:v>
                </c:pt>
                <c:pt idx="7">
                  <c:v>0.433842239185751</c:v>
                </c:pt>
                <c:pt idx="8">
                  <c:v>0.347461183382291</c:v>
                </c:pt>
                <c:pt idx="9">
                  <c:v>0.26453374951229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659416"/>
        <c:axId val="-2112690952"/>
      </c:scatterChart>
      <c:valAx>
        <c:axId val="-212665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690952"/>
        <c:crosses val="autoZero"/>
        <c:crossBetween val="midCat"/>
      </c:valAx>
      <c:valAx>
        <c:axId val="-2112690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26659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184150</xdr:rowOff>
    </xdr:from>
    <xdr:to>
      <xdr:col>9</xdr:col>
      <xdr:colOff>838200</xdr:colOff>
      <xdr:row>28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952500</xdr:colOff>
      <xdr:row>29</xdr:row>
      <xdr:rowOff>44450</xdr:rowOff>
    </xdr:from>
    <xdr:to>
      <xdr:col>18</xdr:col>
      <xdr:colOff>304800</xdr:colOff>
      <xdr:row>45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304800</xdr:colOff>
      <xdr:row>22</xdr:row>
      <xdr:rowOff>6350</xdr:rowOff>
    </xdr:from>
    <xdr:to>
      <xdr:col>26</xdr:col>
      <xdr:colOff>241300</xdr:colOff>
      <xdr:row>37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400050</xdr:colOff>
      <xdr:row>9</xdr:row>
      <xdr:rowOff>31750</xdr:rowOff>
    </xdr:from>
    <xdr:to>
      <xdr:col>19</xdr:col>
      <xdr:colOff>107950</xdr:colOff>
      <xdr:row>23</xdr:row>
      <xdr:rowOff>107950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H1" workbookViewId="0">
      <selection activeCell="R26" sqref="R26"/>
    </sheetView>
  </sheetViews>
  <sheetFormatPr baseColWidth="10" defaultRowHeight="15" x14ac:dyDescent="0"/>
  <cols>
    <col min="1" max="1" width="10.5" style="1" bestFit="1" customWidth="1"/>
    <col min="2" max="2" width="7.33203125" style="1" bestFit="1" customWidth="1"/>
    <col min="3" max="3" width="5.83203125" style="1" bestFit="1" customWidth="1"/>
    <col min="4" max="4" width="10.83203125" style="1"/>
    <col min="5" max="5" width="6.5" style="1" bestFit="1" customWidth="1"/>
    <col min="6" max="6" width="5.83203125" style="1" bestFit="1" customWidth="1"/>
    <col min="7" max="7" width="11.5" style="1" bestFit="1" customWidth="1"/>
    <col min="8" max="9" width="5.83203125" style="1" bestFit="1" customWidth="1"/>
    <col min="10" max="10" width="6.83203125" style="1" bestFit="1" customWidth="1"/>
    <col min="11" max="11" width="15.83203125" style="1" bestFit="1" customWidth="1"/>
    <col min="12" max="12" width="6.83203125" style="1" bestFit="1" customWidth="1"/>
    <col min="13" max="13" width="8.1640625" style="1" bestFit="1" customWidth="1"/>
    <col min="14" max="15" width="12.1640625" style="1" customWidth="1"/>
    <col min="16" max="16" width="6.5" style="1" bestFit="1" customWidth="1"/>
    <col min="17" max="17" width="5.83203125" style="1" bestFit="1" customWidth="1"/>
    <col min="18" max="18" width="6.83203125" style="1" bestFit="1" customWidth="1"/>
    <col min="19" max="19" width="5.33203125" style="1" bestFit="1" customWidth="1"/>
    <col min="20" max="20" width="5.83203125" style="1" bestFit="1" customWidth="1"/>
    <col min="21" max="21" width="6.83203125" style="1" bestFit="1" customWidth="1"/>
    <col min="22" max="22" width="15.83203125" style="1" bestFit="1" customWidth="1"/>
    <col min="23" max="23" width="7.1640625" style="1" bestFit="1" customWidth="1"/>
    <col min="24" max="24" width="8.1640625" style="1" bestFit="1" customWidth="1"/>
    <col min="25" max="16384" width="10.83203125" style="1"/>
  </cols>
  <sheetData>
    <row r="1" spans="1:24" ht="16" thickBot="1">
      <c r="A1" s="1" t="s">
        <v>0</v>
      </c>
      <c r="B1" s="1" t="s">
        <v>1</v>
      </c>
      <c r="C1" s="1" t="s">
        <v>2</v>
      </c>
      <c r="E1" s="6" t="s">
        <v>6</v>
      </c>
      <c r="F1" s="6"/>
      <c r="G1" s="6"/>
      <c r="H1" s="6"/>
      <c r="I1" s="6"/>
      <c r="J1" s="6"/>
      <c r="K1" s="6"/>
      <c r="L1" s="6"/>
      <c r="M1" s="6"/>
      <c r="P1" s="6" t="s">
        <v>7</v>
      </c>
      <c r="Q1" s="6"/>
      <c r="R1" s="6"/>
      <c r="S1" s="6"/>
      <c r="T1" s="6"/>
      <c r="U1" s="6"/>
      <c r="V1" s="6"/>
      <c r="W1" s="6"/>
      <c r="X1" s="6"/>
    </row>
    <row r="2" spans="1:24">
      <c r="A2" s="1">
        <v>1</v>
      </c>
      <c r="B2" s="1">
        <v>0</v>
      </c>
      <c r="C2" s="2">
        <v>0</v>
      </c>
      <c r="E2" s="1" t="s">
        <v>3</v>
      </c>
      <c r="F2" s="1" t="s">
        <v>2</v>
      </c>
      <c r="G2" s="1" t="s">
        <v>9</v>
      </c>
      <c r="H2" s="1" t="s">
        <v>4</v>
      </c>
      <c r="I2" s="1" t="s">
        <v>2</v>
      </c>
      <c r="J2" s="1" t="s">
        <v>8</v>
      </c>
      <c r="K2" s="1" t="s">
        <v>10</v>
      </c>
      <c r="L2" s="1" t="s">
        <v>11</v>
      </c>
      <c r="M2" s="1" t="s">
        <v>12</v>
      </c>
      <c r="P2" s="1" t="s">
        <v>3</v>
      </c>
      <c r="Q2" s="1" t="s">
        <v>2</v>
      </c>
      <c r="R2" s="1" t="s">
        <v>8</v>
      </c>
      <c r="S2" s="1" t="s">
        <v>5</v>
      </c>
      <c r="T2" s="1" t="s">
        <v>2</v>
      </c>
      <c r="U2" s="1" t="s">
        <v>8</v>
      </c>
      <c r="V2" s="1" t="s">
        <v>10</v>
      </c>
      <c r="W2" s="1" t="s">
        <v>11</v>
      </c>
      <c r="X2" s="1" t="s">
        <v>12</v>
      </c>
    </row>
    <row r="3" spans="1:24">
      <c r="A3" s="1">
        <v>2</v>
      </c>
      <c r="B3" s="1">
        <v>1</v>
      </c>
      <c r="C3" s="2">
        <v>9.4E-2</v>
      </c>
      <c r="E3" s="1">
        <v>15</v>
      </c>
      <c r="F3" s="2">
        <v>0.49199999999999999</v>
      </c>
      <c r="G3" s="3">
        <f>(((F3-0.0074)/0.0513)/10)</f>
        <v>0.94463937621832361</v>
      </c>
      <c r="H3" s="1">
        <v>15</v>
      </c>
      <c r="I3" s="2">
        <v>0.5</v>
      </c>
      <c r="J3" s="3">
        <f>((I3-0.0074)/0.0513)/10</f>
        <v>0.96023391812865488</v>
      </c>
      <c r="K3" s="4">
        <f>(7.5/J3)</f>
        <v>7.8105968331303295</v>
      </c>
      <c r="L3" s="4">
        <f>15-K3</f>
        <v>7.1894031668696705</v>
      </c>
      <c r="M3" s="5">
        <v>5</v>
      </c>
      <c r="N3" s="3"/>
      <c r="O3" s="3"/>
      <c r="P3" s="1">
        <v>15</v>
      </c>
      <c r="Q3" s="2">
        <v>0.433</v>
      </c>
      <c r="R3" s="3">
        <f>((Q3-0.0074)/0.0513)/10</f>
        <v>0.82962962962962961</v>
      </c>
      <c r="S3" s="1">
        <v>15</v>
      </c>
      <c r="T3" s="2">
        <v>0.496</v>
      </c>
      <c r="U3" s="3">
        <f>((T3-0.0074)/0.0513)/10</f>
        <v>0.9524366471734893</v>
      </c>
      <c r="V3" s="4">
        <f>(7.5/U3)</f>
        <v>7.8745395006139987</v>
      </c>
      <c r="W3" s="4">
        <f>15-V3</f>
        <v>7.1254604993860013</v>
      </c>
      <c r="X3" s="1">
        <v>5</v>
      </c>
    </row>
    <row r="4" spans="1:24">
      <c r="A4" s="1">
        <v>3</v>
      </c>
      <c r="B4" s="1">
        <v>2.5</v>
      </c>
      <c r="C4" s="2">
        <v>0.10299999999999999</v>
      </c>
      <c r="E4" s="1">
        <v>20</v>
      </c>
      <c r="F4" s="2">
        <v>0.47099999999999997</v>
      </c>
      <c r="G4" s="3">
        <f t="shared" ref="G4:G12" si="0">(((F4-0.0074)/0.0513)/10)</f>
        <v>0.90370370370370368</v>
      </c>
      <c r="H4" s="1">
        <v>20</v>
      </c>
      <c r="I4" s="2">
        <v>0.53200000000000003</v>
      </c>
      <c r="J4" s="3">
        <f t="shared" ref="J4:J12" si="1">((I4-0.0074)/0.0513)/10</f>
        <v>1.0226120857699805</v>
      </c>
      <c r="K4" s="4">
        <f t="shared" ref="K4:K12" si="2">(7.5/J4)</f>
        <v>7.3341593595120091</v>
      </c>
      <c r="L4" s="4">
        <f t="shared" ref="L4:L12" si="3">15-K4</f>
        <v>7.6658406404879909</v>
      </c>
      <c r="M4" s="5">
        <v>5</v>
      </c>
      <c r="N4" s="3"/>
      <c r="O4" s="3"/>
      <c r="P4" s="1">
        <v>20</v>
      </c>
      <c r="Q4" s="2">
        <v>0.35399999999999998</v>
      </c>
      <c r="R4" s="3">
        <f t="shared" ref="R4:R12" si="4">((Q4-0.0074)/0.0513)/10</f>
        <v>0.67563352826510714</v>
      </c>
      <c r="S4" s="1">
        <v>20</v>
      </c>
      <c r="T4" s="2">
        <v>0.504</v>
      </c>
      <c r="U4" s="3">
        <f t="shared" ref="U4:U12" si="5">((T4-0.0074)/0.0513)/10</f>
        <v>0.96803118908382069</v>
      </c>
      <c r="V4" s="4">
        <f t="shared" ref="V4:V12" si="6">(7.5/U4)</f>
        <v>7.7476842529198544</v>
      </c>
      <c r="W4" s="4">
        <f t="shared" ref="W4:W12" si="7">15-V4</f>
        <v>7.2523157470801456</v>
      </c>
      <c r="X4" s="1">
        <v>5</v>
      </c>
    </row>
    <row r="5" spans="1:24">
      <c r="A5" s="1">
        <v>4</v>
      </c>
      <c r="B5" s="1">
        <v>5</v>
      </c>
      <c r="C5" s="2">
        <v>0.29899999999999999</v>
      </c>
      <c r="E5" s="1">
        <v>25</v>
      </c>
      <c r="F5" s="2">
        <v>0.41899999999999998</v>
      </c>
      <c r="G5" s="3">
        <f t="shared" si="0"/>
        <v>0.80233918128654957</v>
      </c>
      <c r="H5" s="1">
        <v>25</v>
      </c>
      <c r="I5" s="2">
        <v>0.48799999999999999</v>
      </c>
      <c r="J5" s="3">
        <f t="shared" si="1"/>
        <v>0.93684210526315792</v>
      </c>
      <c r="K5" s="4">
        <f t="shared" si="2"/>
        <v>8.0056179775280896</v>
      </c>
      <c r="L5" s="4">
        <f t="shared" si="3"/>
        <v>6.9943820224719104</v>
      </c>
      <c r="M5" s="5">
        <v>5</v>
      </c>
      <c r="N5" s="3"/>
      <c r="O5" s="3"/>
      <c r="P5" s="1">
        <v>25</v>
      </c>
      <c r="Q5" s="2">
        <v>0.41899999999999998</v>
      </c>
      <c r="R5" s="3">
        <f t="shared" si="4"/>
        <v>0.80233918128654957</v>
      </c>
      <c r="S5" s="1">
        <v>25</v>
      </c>
      <c r="T5" s="2">
        <v>0.505</v>
      </c>
      <c r="U5" s="3">
        <f t="shared" si="5"/>
        <v>0.96998050682261217</v>
      </c>
      <c r="V5" s="4">
        <f t="shared" si="6"/>
        <v>7.7321141479099671</v>
      </c>
      <c r="W5" s="4">
        <f t="shared" si="7"/>
        <v>7.2678858520900329</v>
      </c>
      <c r="X5" s="1">
        <v>5</v>
      </c>
    </row>
    <row r="6" spans="1:24">
      <c r="A6" s="1">
        <v>5</v>
      </c>
      <c r="B6" s="1">
        <v>10</v>
      </c>
      <c r="C6" s="2">
        <v>0.48299999999999998</v>
      </c>
      <c r="E6" s="1">
        <v>30</v>
      </c>
      <c r="F6" s="2">
        <v>0.48099999999999998</v>
      </c>
      <c r="G6" s="3">
        <f t="shared" si="0"/>
        <v>0.9231968810916179</v>
      </c>
      <c r="H6" s="1">
        <v>30</v>
      </c>
      <c r="I6" s="2">
        <v>0.504</v>
      </c>
      <c r="J6" s="3">
        <f t="shared" si="1"/>
        <v>0.96803118908382069</v>
      </c>
      <c r="K6" s="4">
        <f t="shared" si="2"/>
        <v>7.7476842529198544</v>
      </c>
      <c r="L6" s="4">
        <f t="shared" si="3"/>
        <v>7.2523157470801456</v>
      </c>
      <c r="M6" s="5">
        <v>5</v>
      </c>
      <c r="N6" s="3"/>
      <c r="O6" s="3"/>
      <c r="P6" s="1">
        <v>30</v>
      </c>
      <c r="Q6" s="2">
        <v>0.30099999999999999</v>
      </c>
      <c r="R6" s="3">
        <f t="shared" si="4"/>
        <v>0.57231968810916167</v>
      </c>
      <c r="S6" s="1">
        <v>30</v>
      </c>
      <c r="T6" s="2">
        <v>0.505</v>
      </c>
      <c r="U6" s="3">
        <f t="shared" si="5"/>
        <v>0.96998050682261217</v>
      </c>
      <c r="V6" s="4">
        <f t="shared" si="6"/>
        <v>7.7321141479099671</v>
      </c>
      <c r="W6" s="4">
        <f t="shared" si="7"/>
        <v>7.2678858520900329</v>
      </c>
      <c r="X6" s="1">
        <v>5</v>
      </c>
    </row>
    <row r="7" spans="1:24">
      <c r="A7" s="1">
        <v>6</v>
      </c>
      <c r="B7" s="1">
        <v>15</v>
      </c>
      <c r="C7" s="2">
        <v>0.77</v>
      </c>
      <c r="E7" s="1">
        <v>35</v>
      </c>
      <c r="F7" s="2">
        <v>0.39</v>
      </c>
      <c r="G7" s="3">
        <f t="shared" si="0"/>
        <v>0.74580896686159848</v>
      </c>
      <c r="H7" s="1">
        <v>35</v>
      </c>
      <c r="I7" s="2">
        <v>0.48299999999999998</v>
      </c>
      <c r="J7" s="3">
        <f t="shared" si="1"/>
        <v>0.92709551656920064</v>
      </c>
      <c r="K7" s="4">
        <f t="shared" si="2"/>
        <v>8.0897813288477725</v>
      </c>
      <c r="L7" s="4">
        <f t="shared" si="3"/>
        <v>6.9102186711522275</v>
      </c>
      <c r="M7" s="5">
        <v>5</v>
      </c>
      <c r="N7" s="3"/>
      <c r="O7" s="3"/>
      <c r="P7" s="1">
        <v>35</v>
      </c>
      <c r="Q7" s="2">
        <v>0.40300000000000002</v>
      </c>
      <c r="R7" s="3">
        <f t="shared" si="4"/>
        <v>0.77115009746588703</v>
      </c>
      <c r="S7" s="1">
        <v>35</v>
      </c>
      <c r="T7" s="2">
        <v>0.46800000000000003</v>
      </c>
      <c r="U7" s="3">
        <f t="shared" si="5"/>
        <v>0.89785575048732957</v>
      </c>
      <c r="V7" s="4">
        <f t="shared" si="6"/>
        <v>8.3532349109856696</v>
      </c>
      <c r="W7" s="4">
        <f t="shared" si="7"/>
        <v>6.6467650890143304</v>
      </c>
      <c r="X7" s="1">
        <v>5</v>
      </c>
    </row>
    <row r="8" spans="1:24">
      <c r="A8" s="1">
        <v>7</v>
      </c>
      <c r="B8" s="1">
        <v>25</v>
      </c>
      <c r="C8" s="2">
        <v>1.304</v>
      </c>
      <c r="E8" s="1">
        <v>40</v>
      </c>
      <c r="F8" s="2">
        <v>0.34300000000000003</v>
      </c>
      <c r="G8" s="3">
        <f t="shared" si="0"/>
        <v>0.65419103313840155</v>
      </c>
      <c r="H8" s="1">
        <v>40</v>
      </c>
      <c r="I8" s="2">
        <v>0.51600000000000001</v>
      </c>
      <c r="J8" s="3">
        <f t="shared" si="1"/>
        <v>0.99142300194931787</v>
      </c>
      <c r="K8" s="4">
        <f t="shared" si="2"/>
        <v>7.5648839952811633</v>
      </c>
      <c r="L8" s="4">
        <f t="shared" si="3"/>
        <v>7.4351160047188367</v>
      </c>
      <c r="M8" s="5">
        <v>5</v>
      </c>
      <c r="N8" s="3"/>
      <c r="O8" s="3"/>
      <c r="P8" s="1">
        <v>40</v>
      </c>
      <c r="Q8" s="2">
        <v>0.29099999999999998</v>
      </c>
      <c r="R8" s="3">
        <f t="shared" si="4"/>
        <v>0.55282651072124744</v>
      </c>
      <c r="S8" s="1">
        <v>40</v>
      </c>
      <c r="T8" s="2">
        <v>0.5</v>
      </c>
      <c r="U8" s="3">
        <f t="shared" si="5"/>
        <v>0.96023391812865488</v>
      </c>
      <c r="V8" s="4">
        <f t="shared" si="6"/>
        <v>7.8105968331303295</v>
      </c>
      <c r="W8" s="4">
        <f t="shared" si="7"/>
        <v>7.1894031668696705</v>
      </c>
      <c r="X8" s="1">
        <v>5</v>
      </c>
    </row>
    <row r="9" spans="1:24">
      <c r="E9" s="1">
        <v>45</v>
      </c>
      <c r="F9" s="2">
        <v>0.312</v>
      </c>
      <c r="G9" s="3">
        <f t="shared" si="0"/>
        <v>0.59376218323586749</v>
      </c>
      <c r="H9" s="1">
        <v>45</v>
      </c>
      <c r="I9" s="2">
        <v>0.47899999999999998</v>
      </c>
      <c r="J9" s="3">
        <f t="shared" si="1"/>
        <v>0.91929824561403506</v>
      </c>
      <c r="K9" s="4">
        <f t="shared" si="2"/>
        <v>8.1583969465648849</v>
      </c>
      <c r="L9" s="4">
        <f t="shared" si="3"/>
        <v>6.8416030534351151</v>
      </c>
      <c r="M9" s="5">
        <v>5</v>
      </c>
      <c r="N9" s="3"/>
      <c r="O9" s="3"/>
      <c r="P9" s="1">
        <v>45</v>
      </c>
      <c r="Q9" s="2">
        <v>0.221</v>
      </c>
      <c r="R9" s="3">
        <f t="shared" si="4"/>
        <v>0.41637426900584795</v>
      </c>
      <c r="S9" s="1">
        <v>45</v>
      </c>
      <c r="T9" s="2">
        <v>0.47199999999999998</v>
      </c>
      <c r="U9" s="3">
        <f t="shared" si="5"/>
        <v>0.90565302144249515</v>
      </c>
      <c r="V9" s="4">
        <f t="shared" si="6"/>
        <v>8.2813172621609983</v>
      </c>
      <c r="W9" s="4">
        <f t="shared" si="7"/>
        <v>6.7186827378390017</v>
      </c>
      <c r="X9" s="1">
        <v>5</v>
      </c>
    </row>
    <row r="10" spans="1:24">
      <c r="E10" s="1">
        <v>50</v>
      </c>
      <c r="F10" s="2">
        <v>0.26600000000000001</v>
      </c>
      <c r="G10" s="3">
        <f t="shared" si="0"/>
        <v>0.50409356725146204</v>
      </c>
      <c r="H10" s="1">
        <v>50</v>
      </c>
      <c r="I10" s="2">
        <v>0.49099999999999999</v>
      </c>
      <c r="J10" s="3">
        <f t="shared" si="1"/>
        <v>0.94269005847953213</v>
      </c>
      <c r="K10" s="4">
        <f t="shared" si="2"/>
        <v>7.9559553349875936</v>
      </c>
      <c r="L10" s="4">
        <f t="shared" si="3"/>
        <v>7.0440446650124064</v>
      </c>
      <c r="M10" s="5">
        <v>5</v>
      </c>
      <c r="N10" s="3"/>
      <c r="O10" s="3"/>
      <c r="P10" s="1">
        <v>50</v>
      </c>
      <c r="Q10" s="2">
        <v>0.21199999999999999</v>
      </c>
      <c r="R10" s="3">
        <f t="shared" si="4"/>
        <v>0.39883040935672515</v>
      </c>
      <c r="S10" s="1">
        <v>50</v>
      </c>
      <c r="T10" s="2">
        <v>0.47899999999999998</v>
      </c>
      <c r="U10" s="3">
        <f t="shared" si="5"/>
        <v>0.91929824561403506</v>
      </c>
      <c r="V10" s="4">
        <f t="shared" si="6"/>
        <v>8.1583969465648849</v>
      </c>
      <c r="W10" s="4">
        <f t="shared" si="7"/>
        <v>6.8416030534351151</v>
      </c>
      <c r="X10" s="1">
        <v>5</v>
      </c>
    </row>
    <row r="11" spans="1:24">
      <c r="E11" s="1">
        <v>55</v>
      </c>
      <c r="F11" s="2">
        <v>0.19500000000000001</v>
      </c>
      <c r="G11" s="3">
        <f t="shared" si="0"/>
        <v>0.36569200779727101</v>
      </c>
      <c r="H11" s="1">
        <v>55</v>
      </c>
      <c r="I11" s="2">
        <v>0.35499999999999998</v>
      </c>
      <c r="J11" s="3">
        <f>((I11-0.0074)/0.0513)/10</f>
        <v>0.67758284600389862</v>
      </c>
      <c r="K11" s="4">
        <f t="shared" si="2"/>
        <v>11.068757192174914</v>
      </c>
      <c r="L11" s="4">
        <f t="shared" si="3"/>
        <v>3.9312428078250861</v>
      </c>
      <c r="M11" s="5">
        <v>5</v>
      </c>
      <c r="N11" s="3"/>
      <c r="O11" s="3"/>
      <c r="P11" s="1">
        <v>55</v>
      </c>
      <c r="Q11" s="2">
        <v>0.17299999999999999</v>
      </c>
      <c r="R11" s="3">
        <f t="shared" si="4"/>
        <v>0.32280701754385965</v>
      </c>
      <c r="S11" s="1">
        <v>55</v>
      </c>
      <c r="T11" s="2">
        <v>0.48399999999999999</v>
      </c>
      <c r="U11" s="3">
        <f t="shared" si="5"/>
        <v>0.92904483430799212</v>
      </c>
      <c r="V11" s="4">
        <f t="shared" si="6"/>
        <v>8.0728073856483427</v>
      </c>
      <c r="W11" s="4">
        <f t="shared" si="7"/>
        <v>6.9271926143516573</v>
      </c>
      <c r="X11" s="1">
        <v>5</v>
      </c>
    </row>
    <row r="12" spans="1:24">
      <c r="E12" s="1">
        <v>60</v>
      </c>
      <c r="F12" s="2">
        <v>0.17499999999999999</v>
      </c>
      <c r="G12" s="3">
        <f t="shared" si="0"/>
        <v>0.3267056530214425</v>
      </c>
      <c r="H12" s="1">
        <v>60</v>
      </c>
      <c r="I12" s="2">
        <v>0.46400000000000002</v>
      </c>
      <c r="J12" s="3">
        <f t="shared" si="1"/>
        <v>0.89005847953216377</v>
      </c>
      <c r="K12" s="4">
        <f t="shared" si="2"/>
        <v>8.426412614980288</v>
      </c>
      <c r="L12" s="4">
        <f t="shared" si="3"/>
        <v>6.573587385019712</v>
      </c>
      <c r="M12" s="5">
        <v>5</v>
      </c>
      <c r="N12" s="3"/>
      <c r="O12" s="3"/>
      <c r="P12" s="1">
        <v>60</v>
      </c>
      <c r="Q12" s="2">
        <v>0.14299999999999999</v>
      </c>
      <c r="R12" s="3">
        <f t="shared" si="4"/>
        <v>0.26432748538011697</v>
      </c>
      <c r="S12" s="1">
        <v>60</v>
      </c>
      <c r="T12" s="2">
        <v>0.52</v>
      </c>
      <c r="U12" s="3">
        <f t="shared" si="5"/>
        <v>0.99922027290448356</v>
      </c>
      <c r="V12" s="4">
        <f t="shared" si="6"/>
        <v>7.505852516582129</v>
      </c>
      <c r="W12" s="4">
        <f t="shared" si="7"/>
        <v>7.494147483417871</v>
      </c>
      <c r="X12" s="1">
        <v>5</v>
      </c>
    </row>
    <row r="13" spans="1:24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4">
      <c r="K14" s="1">
        <f>G3/J3</f>
        <v>0.98375964271213978</v>
      </c>
      <c r="L14" s="1">
        <f>R3/U3</f>
        <v>0.8710601719197707</v>
      </c>
      <c r="M14" s="1">
        <v>15</v>
      </c>
    </row>
    <row r="15" spans="1:24">
      <c r="K15" s="1">
        <f t="shared" ref="K15:K23" si="8">G4/J4</f>
        <v>0.88372093023255804</v>
      </c>
      <c r="L15" s="1">
        <f t="shared" ref="L15:L23" si="9">R4/U4</f>
        <v>0.69794603302456693</v>
      </c>
      <c r="M15" s="1">
        <v>20</v>
      </c>
    </row>
    <row r="16" spans="1:24">
      <c r="K16" s="1">
        <f t="shared" si="8"/>
        <v>0.85642946317103608</v>
      </c>
      <c r="L16" s="1">
        <f t="shared" si="9"/>
        <v>0.82717041800643065</v>
      </c>
      <c r="M16" s="1">
        <v>25</v>
      </c>
    </row>
    <row r="17" spans="11:13">
      <c r="K17" s="1">
        <f t="shared" si="8"/>
        <v>0.95368505839710027</v>
      </c>
      <c r="L17" s="1">
        <f t="shared" si="9"/>
        <v>0.59003215434083589</v>
      </c>
      <c r="M17" s="1">
        <v>30</v>
      </c>
    </row>
    <row r="18" spans="11:13">
      <c r="K18" s="1">
        <f t="shared" si="8"/>
        <v>0.8044575273338942</v>
      </c>
      <c r="L18" s="1">
        <f t="shared" si="9"/>
        <v>0.85887972210160657</v>
      </c>
      <c r="M18" s="1">
        <v>35</v>
      </c>
    </row>
    <row r="19" spans="11:13">
      <c r="K19" s="1">
        <f t="shared" si="8"/>
        <v>0.65985057019268567</v>
      </c>
      <c r="L19" s="1">
        <f>R8/U8</f>
        <v>0.57572066585464876</v>
      </c>
      <c r="M19" s="1">
        <v>40</v>
      </c>
    </row>
    <row r="20" spans="11:13">
      <c r="K20" s="1">
        <f t="shared" si="8"/>
        <v>0.64588634435962688</v>
      </c>
      <c r="L20" s="1">
        <f t="shared" si="9"/>
        <v>0.45975032285837281</v>
      </c>
      <c r="M20" s="1">
        <v>45</v>
      </c>
    </row>
    <row r="21" spans="11:13">
      <c r="K21" s="1">
        <f t="shared" si="8"/>
        <v>0.53473945409429291</v>
      </c>
      <c r="L21" s="1">
        <f t="shared" si="9"/>
        <v>0.43384223918575066</v>
      </c>
      <c r="M21" s="1">
        <v>50</v>
      </c>
    </row>
    <row r="22" spans="11:13">
      <c r="K22" s="1">
        <f>G11/1</f>
        <v>0.36569200779727101</v>
      </c>
      <c r="L22" s="1">
        <f t="shared" si="9"/>
        <v>0.34746118338229126</v>
      </c>
      <c r="M22" s="1">
        <v>55</v>
      </c>
    </row>
    <row r="23" spans="11:13">
      <c r="K23" s="1">
        <f t="shared" si="8"/>
        <v>0.36706088480070082</v>
      </c>
      <c r="L23" s="1">
        <f t="shared" si="9"/>
        <v>0.26453374951229025</v>
      </c>
      <c r="M23" s="1">
        <v>60</v>
      </c>
    </row>
  </sheetData>
  <mergeCells count="2">
    <mergeCell ref="P1:X1"/>
    <mergeCell ref="E1:M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Meyer</dc:creator>
  <cp:lastModifiedBy>Andrew Nguyen</cp:lastModifiedBy>
  <dcterms:created xsi:type="dcterms:W3CDTF">2016-03-10T16:25:16Z</dcterms:created>
  <dcterms:modified xsi:type="dcterms:W3CDTF">2016-03-17T14:33:48Z</dcterms:modified>
</cp:coreProperties>
</file>