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F29C29D-4FBB-4AE3-9B9C-21A31FA08DF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6" i="1" l="1"/>
  <c r="AC36" i="1"/>
  <c r="AE39" i="1"/>
  <c r="AC39" i="1"/>
  <c r="AC38" i="1"/>
  <c r="AC37" i="1"/>
  <c r="AC35" i="1"/>
  <c r="AC34" i="1"/>
  <c r="AE33" i="1"/>
  <c r="AC33" i="1"/>
  <c r="AE32" i="1"/>
  <c r="AC32" i="1"/>
  <c r="AE31" i="1"/>
  <c r="AC31" i="1"/>
  <c r="AC30" i="1"/>
  <c r="AC28" i="1"/>
  <c r="AE26" i="1"/>
  <c r="AC26" i="1"/>
  <c r="AE22" i="1"/>
  <c r="AC22" i="1"/>
  <c r="AC25" i="1"/>
  <c r="AC24" i="1"/>
  <c r="AE23" i="1"/>
  <c r="AC23" i="1"/>
  <c r="AE29" i="1"/>
  <c r="AC29" i="1"/>
  <c r="AC27" i="1"/>
  <c r="AE21" i="1" l="1"/>
  <c r="AC21" i="1"/>
  <c r="AE20" i="1"/>
  <c r="AC20" i="1"/>
  <c r="AE19" i="1"/>
  <c r="AC19" i="1"/>
  <c r="AE18" i="1"/>
  <c r="AC18" i="1"/>
  <c r="AE15" i="1"/>
  <c r="AE14" i="1"/>
</calcChain>
</file>

<file path=xl/sharedStrings.xml><?xml version="1.0" encoding="utf-8"?>
<sst xmlns="http://schemas.openxmlformats.org/spreadsheetml/2006/main" count="518" uniqueCount="196">
  <si>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</si>
  <si>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</si>
  <si>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</si>
  <si>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</si>
  <si>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</si>
  <si>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</si>
  <si>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</si>
  <si>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</si>
  <si>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</si>
  <si>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</si>
  <si>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</si>
  <si>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</si>
  <si>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</si>
  <si>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</si>
  <si>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</si>
  <si>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</si>
  <si>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</si>
  <si>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</si>
  <si>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mass_day19</t>
  </si>
  <si>
    <t>purge_time_3</t>
  </si>
  <si>
    <t>resp_time_3</t>
  </si>
  <si>
    <t>resp_day20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</si>
  <si>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</si>
  <si>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</si>
  <si>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</si>
  <si>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</si>
  <si>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</si>
  <si>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</si>
  <si>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</si>
  <si>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</si>
  <si>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</si>
  <si>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</si>
  <si>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</si>
  <si>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Entrainment_enter_date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</si>
  <si>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</si>
  <si>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</si>
  <si>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</si>
  <si>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</si>
  <si>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</si>
  <si>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</si>
  <si>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Adult_death_date</t>
  </si>
  <si>
    <t>Uncaused_death</t>
  </si>
  <si>
    <t>orange</t>
  </si>
  <si>
    <t>MSU</t>
  </si>
  <si>
    <t>2018-09-16</t>
  </si>
  <si>
    <t>2018-10-02</t>
  </si>
  <si>
    <t>2018-09-22</t>
  </si>
  <si>
    <t>Haw</t>
  </si>
  <si>
    <t>2018-10-07</t>
  </si>
  <si>
    <t>RT</t>
  </si>
  <si>
    <t>h2o7_18</t>
  </si>
  <si>
    <t>F8</t>
  </si>
  <si>
    <t>fly</t>
  </si>
  <si>
    <t>h2o26_18</t>
  </si>
  <si>
    <t>H12</t>
  </si>
  <si>
    <t>blue</t>
  </si>
  <si>
    <t>2018-10-05</t>
  </si>
  <si>
    <t>2018-09-25</t>
  </si>
  <si>
    <t>2018-10-10</t>
  </si>
  <si>
    <t>h5b26_18</t>
  </si>
  <si>
    <t>G5</t>
  </si>
  <si>
    <t>h5b28_18</t>
  </si>
  <si>
    <t>H1</t>
  </si>
  <si>
    <t>marked as SO; changed to RT</t>
  </si>
  <si>
    <t>2018-09-27</t>
  </si>
  <si>
    <t>2018-10-12</t>
  </si>
  <si>
    <t>B4</t>
  </si>
  <si>
    <t>G8</t>
  </si>
  <si>
    <t>frozen</t>
  </si>
  <si>
    <t>2018-09-28</t>
  </si>
  <si>
    <t>2018-10-13</t>
  </si>
  <si>
    <t>F4</t>
  </si>
  <si>
    <t>C3</t>
  </si>
  <si>
    <t>red</t>
  </si>
  <si>
    <t>Ferris</t>
  </si>
  <si>
    <t>2017-09-19</t>
  </si>
  <si>
    <t>2017-10-03</t>
  </si>
  <si>
    <t>2017-09-23</t>
  </si>
  <si>
    <t>2</t>
  </si>
  <si>
    <t>2017-10-08</t>
  </si>
  <si>
    <t>2018-02-21</t>
  </si>
  <si>
    <t>SO</t>
  </si>
  <si>
    <t>h2r16</t>
  </si>
  <si>
    <t>2018-04-27</t>
  </si>
  <si>
    <t>2018-04-28</t>
  </si>
  <si>
    <t>stuck in food</t>
  </si>
  <si>
    <t>h2r25</t>
  </si>
  <si>
    <t>2018-05-04</t>
  </si>
  <si>
    <t>E9</t>
  </si>
  <si>
    <t>2018-05-08</t>
  </si>
  <si>
    <t>looks weak at time of eclosion</t>
  </si>
  <si>
    <t>h2b10</t>
  </si>
  <si>
    <t>2018-04-24</t>
  </si>
  <si>
    <t>B12</t>
  </si>
  <si>
    <t>h2b32</t>
  </si>
  <si>
    <t>2017-12-18</t>
  </si>
  <si>
    <t>B6</t>
  </si>
  <si>
    <t>2018-02-05</t>
  </si>
  <si>
    <t xml:space="preserve">changed water 2018-02-02 13:30; disturbed to check for death 2018-02-04 8:47 (was upside down) </t>
  </si>
  <si>
    <t>white</t>
  </si>
  <si>
    <t>2017-10-04</t>
  </si>
  <si>
    <t>2017-09-24</t>
  </si>
  <si>
    <t>3</t>
  </si>
  <si>
    <t>2018-02-22</t>
  </si>
  <si>
    <t>h3w22</t>
  </si>
  <si>
    <t>2018-05-07</t>
  </si>
  <si>
    <t>H6</t>
  </si>
  <si>
    <t>dead upon eclosion</t>
  </si>
  <si>
    <t>2017-10-05</t>
  </si>
  <si>
    <t>2017-09-25</t>
  </si>
  <si>
    <t>4</t>
  </si>
  <si>
    <t>2017-10-10</t>
  </si>
  <si>
    <t>h4w2</t>
  </si>
  <si>
    <t>2017-11-29</t>
  </si>
  <si>
    <t>G1</t>
  </si>
  <si>
    <t>2017-12-01</t>
  </si>
  <si>
    <t xml:space="preserve">disturbed to correct tape 2017-11-29 10:35 </t>
  </si>
  <si>
    <t>h4o9</t>
  </si>
  <si>
    <t>2017-10-30</t>
  </si>
  <si>
    <t>B1</t>
  </si>
  <si>
    <t>2017-11-26</t>
  </si>
  <si>
    <t>disturbed to check death 2017-11-14 10:16; changed water 2017-11-14 10:32; frozen</t>
  </si>
  <si>
    <t>2017-10-07</t>
  </si>
  <si>
    <t>2017-09-27</t>
  </si>
  <si>
    <t>6</t>
  </si>
  <si>
    <t>2018-02-25</t>
  </si>
  <si>
    <t>h6b5</t>
  </si>
  <si>
    <t>2018-05-10</t>
  </si>
  <si>
    <t>F10</t>
  </si>
  <si>
    <t>2018-05-12</t>
  </si>
  <si>
    <t>h6b13</t>
  </si>
  <si>
    <t>C4</t>
  </si>
  <si>
    <t>2017-10-12</t>
  </si>
  <si>
    <t>h6b24</t>
  </si>
  <si>
    <t>2017-12-17</t>
  </si>
  <si>
    <t>D8</t>
  </si>
  <si>
    <t>2018-01-02</t>
  </si>
  <si>
    <t>2017-10-09</t>
  </si>
  <si>
    <t>2017-09-29</t>
  </si>
  <si>
    <t>8</t>
  </si>
  <si>
    <t>2017-10-14</t>
  </si>
  <si>
    <t>h8o2</t>
  </si>
  <si>
    <t>2017-11-13</t>
  </si>
  <si>
    <t>B10</t>
  </si>
  <si>
    <t>2017-11-16</t>
  </si>
  <si>
    <t xml:space="preserve">changed water: 2017-11-15 10:19; stuck on food </t>
  </si>
  <si>
    <t>2017-10-13</t>
  </si>
  <si>
    <t>12</t>
  </si>
  <si>
    <t>h12w3</t>
  </si>
  <si>
    <t>2018-05-21</t>
  </si>
  <si>
    <t>2018-05-25</t>
  </si>
  <si>
    <t>2018-03-03</t>
  </si>
  <si>
    <t>OG</t>
  </si>
  <si>
    <t>2018-08-29</t>
  </si>
  <si>
    <t>2018-09-14</t>
  </si>
  <si>
    <t>Apple</t>
  </si>
  <si>
    <t>2018-09-29</t>
  </si>
  <si>
    <t>F3</t>
  </si>
  <si>
    <t>2018-09-06</t>
  </si>
  <si>
    <t>2018-09-21</t>
  </si>
  <si>
    <t>E6</t>
  </si>
  <si>
    <t>2018-09-15</t>
  </si>
  <si>
    <t>2018-09-30</t>
  </si>
  <si>
    <t>A5</t>
  </si>
  <si>
    <t>E12</t>
  </si>
  <si>
    <t>2018-09-07</t>
  </si>
  <si>
    <t>2018-08-16</t>
  </si>
  <si>
    <t>2018-08-27</t>
  </si>
  <si>
    <t>2018-09-11</t>
  </si>
  <si>
    <t>H8</t>
  </si>
  <si>
    <t>2018-09-13</t>
  </si>
  <si>
    <t>A4</t>
  </si>
  <si>
    <t>A9</t>
  </si>
  <si>
    <t>2018-10-01</t>
  </si>
  <si>
    <t>A1</t>
  </si>
  <si>
    <t>C10</t>
  </si>
  <si>
    <t>2018-09-17</t>
  </si>
  <si>
    <t>A2</t>
  </si>
  <si>
    <t>70</t>
  </si>
  <si>
    <t>A7</t>
  </si>
  <si>
    <t>2018-09-24</t>
  </si>
  <si>
    <t>2018-10-09</t>
  </si>
  <si>
    <t>2018-10-14</t>
  </si>
  <si>
    <t>B2</t>
  </si>
  <si>
    <t>2018-10-17</t>
  </si>
  <si>
    <t>A3-12RT-A2</t>
  </si>
  <si>
    <t>62</t>
  </si>
  <si>
    <t>72</t>
  </si>
  <si>
    <t>G9</t>
  </si>
  <si>
    <t>A3-12RT-G9</t>
  </si>
  <si>
    <t>2018-09-19</t>
  </si>
  <si>
    <t>2018-10-04</t>
  </si>
  <si>
    <t>A8</t>
  </si>
  <si>
    <t>originally SO, changed to RT, frozen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</si>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</sst>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21" fontId="0" fillId="0" borderId="0" xfId="0" applyNumberFormat="1"/>
    <xf numFmtId="11" fontId="0" fillId="0" borderId="0" xfId="0" applyNumberFormat="1"/>
    <xf numFmtId="165" fontId="0" fillId="0" borderId="0" xfId="0" applyNumberFormat="1"/>
    <xf numFmtId="20" fontId="0" fillId="0" borderId="0" xfId="0" applyNumberFormat="1"/>
    <xf numFmtId="4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Fill="1" applyBorder="1"/>
    <xf numFmtId="2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" fillId="0" borderId="0" xfId="0" applyFont="1"/>
    <xf numFmtId="165" fontId="0" fillId="0" borderId="0" xfId="0" applyNumberFormat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1"/>
  <sheetViews>
    <sheetView tabSelected="1" topLeftCell="A13" workbookViewId="0">
      <selection activeCell="A18" sqref="A18"/>
    </sheetView>
  </sheetViews>
  <sheetFormatPr defaultRowHeight="15" x14ac:dyDescent="0.25"/>
  <cols>
    <col min="3" max="3" width="10.42578125" bestFit="1" customWidth="1"/>
    <col min="4" max="4" width="11.5703125" bestFit="1" customWidth="1"/>
    <col min="5" max="5" width="13.42578125" bestFit="1" customWidth="1"/>
    <col min="7" max="7" width="14.85546875" bestFit="1" customWidth="1"/>
    <col min="8" max="8" width="10.42578125" bestFit="1" customWidth="1"/>
    <col min="9" max="9" width="11.7109375" bestFit="1" customWidth="1"/>
    <col min="10" max="10" width="10.85546875" style="18" bestFit="1" customWidth="1"/>
    <col min="13" max="13" width="12" bestFit="1" customWidth="1"/>
    <col min="14" max="14" width="11" bestFit="1" customWidth="1"/>
    <col min="15" max="15" width="11.5703125" bestFit="1" customWidth="1"/>
    <col min="16" max="16" width="13.42578125" bestFit="1" customWidth="1"/>
    <col min="17" max="17" width="12" bestFit="1" customWidth="1"/>
    <col min="18" max="18" width="11" bestFit="1" customWidth="1"/>
    <col min="20" max="20" width="13.42578125" bestFit="1" customWidth="1"/>
    <col min="21" max="21" width="12" bestFit="1" customWidth="1"/>
    <col min="22" max="22" width="11.42578125" bestFit="1" customWidth="1"/>
    <col min="23" max="23" width="16.7109375" style="22" bestFit="1" customWidth="1"/>
    <col min="24" max="24" width="15.85546875" style="22" bestFit="1" customWidth="1"/>
    <col min="25" max="25" width="23.42578125" bestFit="1" customWidth="1"/>
    <col min="27" max="27" width="10.5703125" bestFit="1" customWidth="1"/>
    <col min="28" max="28" width="9.140625" style="18"/>
    <col min="29" max="29" width="12" bestFit="1" customWidth="1"/>
    <col min="30" max="30" width="13.5703125" style="18" bestFit="1" customWidth="1"/>
    <col min="31" max="33" width="9.140625" style="18"/>
    <col min="34" max="34" width="23.28515625" style="18" bestFit="1" customWidth="1"/>
    <col min="35" max="35" width="18.7109375" style="18" bestFit="1" customWidth="1"/>
    <col min="36" max="36" width="12.42578125" bestFit="1" customWidth="1"/>
    <col min="37" max="37" width="24.5703125" bestFit="1" customWidth="1"/>
    <col min="38" max="38" width="19" bestFit="1" customWidth="1"/>
    <col min="39" max="39" width="11.5703125" customWidth="1"/>
    <col min="41" max="41" width="17.28515625" style="22" bestFit="1" customWidth="1"/>
    <col min="42" max="42" width="15.85546875" style="18" bestFit="1" customWidth="1"/>
    <col min="48" max="48" width="17.28515625" bestFit="1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22" t="s">
        <v>22</v>
      </c>
      <c r="X1" s="22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4" t="s">
        <v>28</v>
      </c>
      <c r="AD1" s="5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4" t="s">
        <v>38</v>
      </c>
      <c r="AN1" t="s">
        <v>39</v>
      </c>
      <c r="AO1" s="5" t="s">
        <v>40</v>
      </c>
      <c r="AP1" s="18" t="s">
        <v>41</v>
      </c>
      <c r="AQ1" s="5"/>
      <c r="AR1" s="4"/>
      <c r="AS1" s="5"/>
      <c r="AT1" s="2"/>
      <c r="AU1" s="4"/>
      <c r="AV1" s="6"/>
    </row>
    <row r="2" spans="1:48" x14ac:dyDescent="0.25">
      <c r="A2">
        <v>1</v>
      </c>
      <c r="B2" t="s">
        <v>73</v>
      </c>
      <c r="C2" t="s">
        <v>74</v>
      </c>
      <c r="D2">
        <v>10.992000000000001</v>
      </c>
      <c r="G2" s="12" t="s">
        <v>75</v>
      </c>
      <c r="H2" s="1" t="s">
        <v>76</v>
      </c>
      <c r="I2" s="1" t="s">
        <v>77</v>
      </c>
      <c r="J2" s="2" t="s">
        <v>78</v>
      </c>
      <c r="K2" s="1" t="s">
        <v>47</v>
      </c>
      <c r="L2">
        <v>7000</v>
      </c>
      <c r="M2" s="7">
        <v>0.41896990740740742</v>
      </c>
      <c r="N2" s="8">
        <v>8.5400000000000004E-2</v>
      </c>
      <c r="O2" s="13">
        <v>7.5540000000000003</v>
      </c>
      <c r="Q2" s="7">
        <v>0.39594907407407409</v>
      </c>
      <c r="R2">
        <v>6.21588E-2</v>
      </c>
      <c r="T2" s="17"/>
      <c r="U2" s="17"/>
      <c r="V2" s="17"/>
      <c r="W2" s="22">
        <v>43016</v>
      </c>
      <c r="X2" s="22">
        <v>43152</v>
      </c>
      <c r="Y2" s="1" t="s">
        <v>80</v>
      </c>
      <c r="Z2" s="1"/>
      <c r="AA2" s="13">
        <v>1</v>
      </c>
      <c r="AB2" s="4" t="s">
        <v>81</v>
      </c>
      <c r="AC2" t="s">
        <v>82</v>
      </c>
      <c r="AD2" s="2" t="s">
        <v>83</v>
      </c>
      <c r="AE2" s="4">
        <v>65</v>
      </c>
      <c r="AF2" s="4" t="s">
        <v>51</v>
      </c>
      <c r="AG2" s="4" t="s">
        <v>52</v>
      </c>
      <c r="AH2" s="2" t="s">
        <v>83</v>
      </c>
      <c r="AI2" s="4">
        <v>9</v>
      </c>
      <c r="AJ2" s="4">
        <v>1</v>
      </c>
      <c r="AK2" s="14">
        <v>0.78263888888888899</v>
      </c>
      <c r="AL2" s="2" t="s">
        <v>84</v>
      </c>
      <c r="AM2" s="14">
        <v>0.81944444444444453</v>
      </c>
      <c r="AN2" t="s">
        <v>85</v>
      </c>
      <c r="AO2" s="24" t="s">
        <v>84</v>
      </c>
      <c r="AP2" s="15" t="s">
        <v>194</v>
      </c>
      <c r="AR2" s="15"/>
      <c r="AU2" s="23"/>
    </row>
    <row r="3" spans="1:48" x14ac:dyDescent="0.25">
      <c r="A3">
        <v>2</v>
      </c>
      <c r="B3" t="s">
        <v>73</v>
      </c>
      <c r="C3" t="s">
        <v>74</v>
      </c>
      <c r="D3">
        <v>8.1039999999999992</v>
      </c>
      <c r="G3" s="12" t="s">
        <v>75</v>
      </c>
      <c r="H3" s="1" t="s">
        <v>76</v>
      </c>
      <c r="I3" s="1" t="s">
        <v>77</v>
      </c>
      <c r="J3" s="2" t="s">
        <v>78</v>
      </c>
      <c r="K3" s="1" t="s">
        <v>47</v>
      </c>
      <c r="L3">
        <v>7000</v>
      </c>
      <c r="M3" s="7">
        <v>0.42788194444444444</v>
      </c>
      <c r="N3" s="8">
        <v>7.9699999999999993E-2</v>
      </c>
      <c r="O3">
        <v>4.6689999999999996</v>
      </c>
      <c r="Q3" s="7">
        <v>0.40563657407407411</v>
      </c>
      <c r="R3" s="8">
        <v>4.87E-2</v>
      </c>
      <c r="T3" s="17"/>
      <c r="U3" s="17"/>
      <c r="V3" s="17"/>
      <c r="W3" s="22">
        <v>43016</v>
      </c>
      <c r="X3" s="22">
        <v>43152</v>
      </c>
      <c r="Y3" s="1" t="s">
        <v>80</v>
      </c>
      <c r="Z3" s="1"/>
      <c r="AA3" s="13">
        <v>1</v>
      </c>
      <c r="AB3" s="4" t="s">
        <v>81</v>
      </c>
      <c r="AC3" t="s">
        <v>86</v>
      </c>
      <c r="AD3" s="2" t="s">
        <v>87</v>
      </c>
      <c r="AE3" s="4"/>
      <c r="AF3" s="4" t="s">
        <v>88</v>
      </c>
      <c r="AG3" s="4" t="s">
        <v>52</v>
      </c>
      <c r="AH3" s="2" t="s">
        <v>87</v>
      </c>
      <c r="AI3" s="4">
        <v>3</v>
      </c>
      <c r="AJ3" s="4">
        <v>1</v>
      </c>
      <c r="AK3" s="14">
        <v>0.83472222222222225</v>
      </c>
      <c r="AL3" s="2" t="s">
        <v>89</v>
      </c>
      <c r="AM3" s="14">
        <v>0.5444444444444444</v>
      </c>
      <c r="AN3" t="s">
        <v>90</v>
      </c>
      <c r="AO3" s="5" t="s">
        <v>89</v>
      </c>
      <c r="AP3" s="15" t="s">
        <v>195</v>
      </c>
      <c r="AR3" s="15"/>
      <c r="AU3" s="16"/>
    </row>
    <row r="4" spans="1:48" x14ac:dyDescent="0.25">
      <c r="A4">
        <v>3</v>
      </c>
      <c r="B4" t="s">
        <v>55</v>
      </c>
      <c r="C4" t="s">
        <v>74</v>
      </c>
      <c r="D4">
        <v>7.6470000000000002</v>
      </c>
      <c r="G4" s="12" t="s">
        <v>75</v>
      </c>
      <c r="H4" s="1" t="s">
        <v>76</v>
      </c>
      <c r="I4" s="1" t="s">
        <v>77</v>
      </c>
      <c r="J4" s="2" t="s">
        <v>78</v>
      </c>
      <c r="K4" s="1" t="s">
        <v>47</v>
      </c>
      <c r="L4">
        <v>6262</v>
      </c>
      <c r="M4" s="7">
        <v>0.41250000000000003</v>
      </c>
      <c r="N4">
        <v>0.1952691</v>
      </c>
      <c r="O4">
        <v>6.5579999999999998</v>
      </c>
      <c r="Q4" s="7">
        <v>0.38936342592592593</v>
      </c>
      <c r="R4">
        <v>0.111793</v>
      </c>
      <c r="T4" s="17"/>
      <c r="U4" s="17"/>
      <c r="V4" s="17"/>
      <c r="W4" s="22">
        <v>43016</v>
      </c>
      <c r="X4" s="22">
        <v>43152</v>
      </c>
      <c r="Y4" s="1" t="s">
        <v>80</v>
      </c>
      <c r="Z4" s="1"/>
      <c r="AA4" s="13">
        <v>1</v>
      </c>
      <c r="AB4" s="4" t="s">
        <v>81</v>
      </c>
      <c r="AC4" t="s">
        <v>91</v>
      </c>
      <c r="AD4" s="2" t="s">
        <v>92</v>
      </c>
      <c r="AE4" s="4">
        <v>62</v>
      </c>
      <c r="AF4" s="4" t="s">
        <v>93</v>
      </c>
      <c r="AG4" s="4" t="s">
        <v>52</v>
      </c>
      <c r="AH4" s="2" t="s">
        <v>92</v>
      </c>
      <c r="AI4" s="4">
        <v>14</v>
      </c>
      <c r="AJ4" s="4">
        <v>1</v>
      </c>
      <c r="AK4" s="14">
        <v>0.44930555555555557</v>
      </c>
      <c r="AL4" s="2" t="s">
        <v>84</v>
      </c>
      <c r="AM4" s="14">
        <v>0.79305555555555562</v>
      </c>
      <c r="AO4" s="22" t="s">
        <v>84</v>
      </c>
      <c r="AP4" s="15" t="s">
        <v>195</v>
      </c>
      <c r="AR4" s="15"/>
      <c r="AU4" s="16"/>
    </row>
    <row r="5" spans="1:48" x14ac:dyDescent="0.25">
      <c r="A5">
        <v>4</v>
      </c>
      <c r="B5" t="s">
        <v>55</v>
      </c>
      <c r="C5" t="s">
        <v>74</v>
      </c>
      <c r="D5">
        <v>9.3369999999999997</v>
      </c>
      <c r="G5" s="12" t="s">
        <v>75</v>
      </c>
      <c r="H5" s="1" t="s">
        <v>76</v>
      </c>
      <c r="I5" s="1" t="s">
        <v>77</v>
      </c>
      <c r="J5" s="2" t="s">
        <v>78</v>
      </c>
      <c r="K5" s="1" t="s">
        <v>47</v>
      </c>
      <c r="L5">
        <v>6262</v>
      </c>
      <c r="M5" s="7">
        <v>0.43517361111111108</v>
      </c>
      <c r="N5">
        <v>0.18217749999999999</v>
      </c>
      <c r="O5">
        <v>3.4279999999999999</v>
      </c>
      <c r="Q5" s="7">
        <v>0.41251157407407407</v>
      </c>
      <c r="R5" s="8">
        <v>9.9199999999999997E-2</v>
      </c>
      <c r="Y5" s="12" t="s">
        <v>79</v>
      </c>
      <c r="Z5" s="12"/>
      <c r="AA5" s="13">
        <v>1</v>
      </c>
      <c r="AB5" s="4" t="s">
        <v>49</v>
      </c>
      <c r="AC5" t="s">
        <v>94</v>
      </c>
      <c r="AD5" s="2" t="s">
        <v>95</v>
      </c>
      <c r="AE5" s="4">
        <v>83</v>
      </c>
      <c r="AF5" s="4" t="s">
        <v>96</v>
      </c>
      <c r="AG5" s="4" t="s">
        <v>52</v>
      </c>
      <c r="AH5" s="2" t="s">
        <v>95</v>
      </c>
      <c r="AI5" s="4">
        <v>11</v>
      </c>
      <c r="AJ5" s="4">
        <v>2</v>
      </c>
      <c r="AK5" s="14">
        <v>0.5805555555555556</v>
      </c>
      <c r="AL5" s="2" t="s">
        <v>97</v>
      </c>
      <c r="AM5" s="14">
        <v>0.5395833333333333</v>
      </c>
      <c r="AN5" t="s">
        <v>98</v>
      </c>
      <c r="AO5" s="5" t="s">
        <v>97</v>
      </c>
      <c r="AP5" s="15" t="s">
        <v>195</v>
      </c>
      <c r="AR5" s="15"/>
      <c r="AU5" s="16"/>
    </row>
    <row r="6" spans="1:48" x14ac:dyDescent="0.25">
      <c r="A6">
        <v>5</v>
      </c>
      <c r="B6" t="s">
        <v>99</v>
      </c>
      <c r="C6" t="s">
        <v>74</v>
      </c>
      <c r="D6" s="13">
        <v>10.156000000000001</v>
      </c>
      <c r="G6" s="12" t="s">
        <v>75</v>
      </c>
      <c r="H6" s="1" t="s">
        <v>100</v>
      </c>
      <c r="I6" s="1" t="s">
        <v>101</v>
      </c>
      <c r="J6" s="2" t="s">
        <v>102</v>
      </c>
      <c r="K6" s="1" t="s">
        <v>47</v>
      </c>
      <c r="L6" s="13">
        <v>7000</v>
      </c>
      <c r="M6" s="7">
        <v>0.39534722222222224</v>
      </c>
      <c r="N6" s="8">
        <v>8.2527439999999994E-2</v>
      </c>
      <c r="O6" s="13">
        <v>9.49</v>
      </c>
      <c r="Q6" s="7">
        <v>0.32248842592592591</v>
      </c>
      <c r="R6" s="8">
        <v>5.6790970000000003E-2</v>
      </c>
      <c r="T6" s="17"/>
      <c r="U6" s="17"/>
      <c r="V6" s="17"/>
      <c r="W6" s="22">
        <v>43017</v>
      </c>
      <c r="X6" s="22">
        <v>43153</v>
      </c>
      <c r="Y6" s="1" t="s">
        <v>103</v>
      </c>
      <c r="Z6" s="1"/>
      <c r="AA6" s="13">
        <v>1</v>
      </c>
      <c r="AB6" s="4" t="s">
        <v>81</v>
      </c>
      <c r="AC6" t="s">
        <v>104</v>
      </c>
      <c r="AD6" s="15" t="s">
        <v>105</v>
      </c>
      <c r="AF6" s="18" t="s">
        <v>106</v>
      </c>
      <c r="AG6" s="18" t="s">
        <v>52</v>
      </c>
      <c r="AH6" s="15" t="s">
        <v>105</v>
      </c>
      <c r="AJ6" s="18"/>
      <c r="AL6" s="15"/>
      <c r="AN6" t="s">
        <v>107</v>
      </c>
      <c r="AO6" s="22" t="s">
        <v>105</v>
      </c>
      <c r="AP6" s="15" t="s">
        <v>195</v>
      </c>
      <c r="AR6" s="15"/>
      <c r="AU6" s="16"/>
    </row>
    <row r="7" spans="1:48" x14ac:dyDescent="0.25">
      <c r="A7">
        <v>6</v>
      </c>
      <c r="B7" t="s">
        <v>99</v>
      </c>
      <c r="C7" t="s">
        <v>74</v>
      </c>
      <c r="D7">
        <v>7.6639999999999997</v>
      </c>
      <c r="G7" s="12" t="s">
        <v>75</v>
      </c>
      <c r="H7" s="1" t="s">
        <v>108</v>
      </c>
      <c r="I7" s="1" t="s">
        <v>109</v>
      </c>
      <c r="J7" s="2" t="s">
        <v>110</v>
      </c>
      <c r="K7" s="1" t="s">
        <v>47</v>
      </c>
      <c r="L7">
        <v>7000</v>
      </c>
      <c r="M7" s="11">
        <v>1.0093634259259259</v>
      </c>
      <c r="N7">
        <v>0.10544779999999999</v>
      </c>
      <c r="O7">
        <v>7.1260000000000003</v>
      </c>
      <c r="Q7" s="7">
        <v>0.41165509259259259</v>
      </c>
      <c r="R7" s="8">
        <v>7.4991050000000004E-2</v>
      </c>
      <c r="Y7" s="12" t="s">
        <v>111</v>
      </c>
      <c r="Z7" s="12"/>
      <c r="AA7" s="13">
        <v>1</v>
      </c>
      <c r="AB7" s="4" t="s">
        <v>49</v>
      </c>
      <c r="AC7" t="s">
        <v>112</v>
      </c>
      <c r="AD7" s="2" t="s">
        <v>113</v>
      </c>
      <c r="AE7" s="4">
        <v>66</v>
      </c>
      <c r="AF7" s="4" t="s">
        <v>114</v>
      </c>
      <c r="AG7" s="4" t="s">
        <v>52</v>
      </c>
      <c r="AH7" s="2" t="s">
        <v>113</v>
      </c>
      <c r="AI7" s="4">
        <v>19</v>
      </c>
      <c r="AJ7" s="4">
        <v>1</v>
      </c>
      <c r="AK7" s="14">
        <v>0.41875000000000001</v>
      </c>
      <c r="AL7" s="2" t="s">
        <v>115</v>
      </c>
      <c r="AM7" s="14">
        <v>0.40972222222222227</v>
      </c>
      <c r="AN7" t="s">
        <v>116</v>
      </c>
      <c r="AO7" s="5" t="s">
        <v>115</v>
      </c>
      <c r="AP7" s="15" t="s">
        <v>195</v>
      </c>
      <c r="AR7" s="15"/>
      <c r="AU7" s="16"/>
    </row>
    <row r="8" spans="1:48" x14ac:dyDescent="0.25">
      <c r="A8">
        <v>7</v>
      </c>
      <c r="B8" t="s">
        <v>42</v>
      </c>
      <c r="C8" t="s">
        <v>74</v>
      </c>
      <c r="D8">
        <v>8.6370000000000005</v>
      </c>
      <c r="G8" s="12" t="s">
        <v>75</v>
      </c>
      <c r="H8" s="1" t="s">
        <v>108</v>
      </c>
      <c r="I8" s="1" t="s">
        <v>109</v>
      </c>
      <c r="J8" s="2" t="s">
        <v>110</v>
      </c>
      <c r="K8" s="1" t="s">
        <v>47</v>
      </c>
      <c r="L8">
        <v>6262</v>
      </c>
      <c r="M8" s="11">
        <v>1.016724537037037</v>
      </c>
      <c r="N8">
        <v>1.3810150000000001</v>
      </c>
      <c r="O8">
        <v>7.9560000000000004</v>
      </c>
      <c r="Q8" s="7">
        <v>0.41813657407407406</v>
      </c>
      <c r="R8">
        <v>1.4066669999999999</v>
      </c>
      <c r="Y8" s="12" t="s">
        <v>111</v>
      </c>
      <c r="Z8" s="12"/>
      <c r="AA8" s="13">
        <v>1</v>
      </c>
      <c r="AB8" s="4" t="s">
        <v>49</v>
      </c>
      <c r="AC8" t="s">
        <v>117</v>
      </c>
      <c r="AD8" s="2" t="s">
        <v>118</v>
      </c>
      <c r="AE8" s="4">
        <v>20</v>
      </c>
      <c r="AF8" s="4" t="s">
        <v>119</v>
      </c>
      <c r="AG8" s="4" t="s">
        <v>52</v>
      </c>
      <c r="AH8" s="2" t="s">
        <v>118</v>
      </c>
      <c r="AI8" s="4">
        <v>15</v>
      </c>
      <c r="AJ8" s="4">
        <v>2</v>
      </c>
      <c r="AK8" s="14">
        <v>0.49652777777777773</v>
      </c>
      <c r="AL8" s="2" t="s">
        <v>120</v>
      </c>
      <c r="AM8" s="14">
        <v>0.52222222222222225</v>
      </c>
      <c r="AN8" t="s">
        <v>121</v>
      </c>
      <c r="AO8" s="22" t="s">
        <v>120</v>
      </c>
      <c r="AP8" s="15" t="s">
        <v>194</v>
      </c>
      <c r="AR8" s="15"/>
      <c r="AU8" s="16"/>
    </row>
    <row r="9" spans="1:48" x14ac:dyDescent="0.25">
      <c r="A9">
        <v>8</v>
      </c>
      <c r="B9" t="s">
        <v>55</v>
      </c>
      <c r="C9" t="s">
        <v>74</v>
      </c>
      <c r="D9" s="13">
        <v>7.3650000000000002</v>
      </c>
      <c r="G9" s="12" t="s">
        <v>75</v>
      </c>
      <c r="H9" s="1" t="s">
        <v>122</v>
      </c>
      <c r="I9" s="1" t="s">
        <v>123</v>
      </c>
      <c r="J9" s="2" t="s">
        <v>124</v>
      </c>
      <c r="K9" s="1" t="s">
        <v>47</v>
      </c>
      <c r="L9">
        <v>7000</v>
      </c>
      <c r="M9" s="7">
        <v>0.4258912037037037</v>
      </c>
      <c r="N9" s="8">
        <v>8.1954089999999993E-2</v>
      </c>
      <c r="O9" s="13">
        <v>7</v>
      </c>
      <c r="Q9" s="7">
        <v>0.39188657407407407</v>
      </c>
      <c r="R9" s="8">
        <v>7.1559269999999994E-2</v>
      </c>
      <c r="S9" s="19"/>
      <c r="T9" s="20"/>
      <c r="U9" s="20"/>
      <c r="V9" s="20"/>
      <c r="W9" s="25">
        <v>43020</v>
      </c>
      <c r="X9" s="25">
        <v>43156</v>
      </c>
      <c r="Y9" s="1" t="s">
        <v>125</v>
      </c>
      <c r="Z9" s="1"/>
      <c r="AA9" s="13">
        <v>1</v>
      </c>
      <c r="AB9" s="4" t="s">
        <v>81</v>
      </c>
      <c r="AC9" t="s">
        <v>126</v>
      </c>
      <c r="AD9" s="2" t="s">
        <v>127</v>
      </c>
      <c r="AE9" s="4">
        <v>74</v>
      </c>
      <c r="AF9" s="4" t="s">
        <v>128</v>
      </c>
      <c r="AG9" s="4" t="s">
        <v>52</v>
      </c>
      <c r="AH9" s="2" t="s">
        <v>127</v>
      </c>
      <c r="AI9" s="4">
        <v>7</v>
      </c>
      <c r="AJ9" s="4">
        <v>1</v>
      </c>
      <c r="AK9" s="14">
        <v>0.55972222222222223</v>
      </c>
      <c r="AL9" s="2" t="s">
        <v>129</v>
      </c>
      <c r="AM9" s="14">
        <v>0.75902777777777775</v>
      </c>
      <c r="AN9" s="1"/>
      <c r="AO9" s="22" t="s">
        <v>129</v>
      </c>
      <c r="AP9" s="15" t="s">
        <v>195</v>
      </c>
      <c r="AR9" s="15"/>
      <c r="AU9" s="16"/>
    </row>
    <row r="10" spans="1:48" x14ac:dyDescent="0.25">
      <c r="A10">
        <v>9</v>
      </c>
      <c r="B10" t="s">
        <v>55</v>
      </c>
      <c r="C10" t="s">
        <v>74</v>
      </c>
      <c r="D10" s="13">
        <v>9.4809999999999999</v>
      </c>
      <c r="G10" s="12" t="s">
        <v>75</v>
      </c>
      <c r="H10" s="1" t="s">
        <v>122</v>
      </c>
      <c r="I10" s="1" t="s">
        <v>123</v>
      </c>
      <c r="J10" s="2" t="s">
        <v>124</v>
      </c>
      <c r="K10" s="1" t="s">
        <v>47</v>
      </c>
      <c r="L10">
        <v>7000</v>
      </c>
      <c r="M10" s="7">
        <v>0.43369212962962966</v>
      </c>
      <c r="N10" s="8">
        <v>6.1814529999999999E-2</v>
      </c>
      <c r="O10" s="13">
        <v>8.9250000000000007</v>
      </c>
      <c r="Q10" s="7">
        <v>0.39983796296296298</v>
      </c>
      <c r="R10" s="8">
        <v>6.6412479999999996E-2</v>
      </c>
      <c r="S10" s="19"/>
      <c r="T10" s="20"/>
      <c r="U10" s="20"/>
      <c r="V10" s="20"/>
      <c r="W10" s="25">
        <v>43020</v>
      </c>
      <c r="X10" s="25">
        <v>43156</v>
      </c>
      <c r="Y10" s="1" t="s">
        <v>125</v>
      </c>
      <c r="Z10" s="1"/>
      <c r="AA10" s="13">
        <v>1</v>
      </c>
      <c r="AB10" s="4" t="s">
        <v>81</v>
      </c>
      <c r="AC10" t="s">
        <v>130</v>
      </c>
      <c r="AD10" s="2" t="s">
        <v>127</v>
      </c>
      <c r="AE10" s="18">
        <v>74</v>
      </c>
      <c r="AF10" s="4" t="s">
        <v>131</v>
      </c>
      <c r="AG10" s="18" t="s">
        <v>52</v>
      </c>
      <c r="AH10" s="2" t="s">
        <v>127</v>
      </c>
      <c r="AI10" s="18">
        <v>26</v>
      </c>
      <c r="AJ10" s="18">
        <v>1</v>
      </c>
      <c r="AK10" s="10">
        <v>0.55972222222222223</v>
      </c>
      <c r="AL10" s="15" t="s">
        <v>129</v>
      </c>
      <c r="AM10" s="10">
        <v>0.75902777777777775</v>
      </c>
      <c r="AO10" s="22" t="s">
        <v>129</v>
      </c>
      <c r="AP10" s="15" t="s">
        <v>195</v>
      </c>
      <c r="AR10" s="15"/>
      <c r="AU10" s="16"/>
    </row>
    <row r="11" spans="1:48" x14ac:dyDescent="0.25">
      <c r="A11">
        <v>10</v>
      </c>
      <c r="B11" t="s">
        <v>55</v>
      </c>
      <c r="C11" t="s">
        <v>74</v>
      </c>
      <c r="D11" s="13">
        <v>7.5529999999999999</v>
      </c>
      <c r="G11" s="12" t="s">
        <v>75</v>
      </c>
      <c r="H11" s="1" t="s">
        <v>122</v>
      </c>
      <c r="I11" s="1" t="s">
        <v>123</v>
      </c>
      <c r="J11" s="2" t="s">
        <v>124</v>
      </c>
      <c r="K11" s="1" t="s">
        <v>47</v>
      </c>
      <c r="L11">
        <v>7000</v>
      </c>
      <c r="M11" s="7">
        <v>0.44458333333333333</v>
      </c>
      <c r="N11" s="8">
        <v>6.7112740000000004E-2</v>
      </c>
      <c r="O11" s="13">
        <v>7.1509999999999998</v>
      </c>
      <c r="Q11" s="7">
        <v>0.41041666666666665</v>
      </c>
      <c r="R11">
        <v>0.10414909999999999</v>
      </c>
      <c r="S11" s="19"/>
      <c r="T11" s="19"/>
      <c r="U11" s="19"/>
      <c r="V11" s="12"/>
      <c r="W11" s="5" t="s">
        <v>132</v>
      </c>
      <c r="X11" s="26"/>
      <c r="Y11" s="4"/>
      <c r="AA11" s="13">
        <v>1</v>
      </c>
      <c r="AB11" s="4" t="s">
        <v>49</v>
      </c>
      <c r="AC11" t="s">
        <v>133</v>
      </c>
      <c r="AD11" s="2" t="s">
        <v>134</v>
      </c>
      <c r="AE11" s="18">
        <v>66</v>
      </c>
      <c r="AF11" s="18" t="s">
        <v>135</v>
      </c>
      <c r="AG11" s="18" t="s">
        <v>52</v>
      </c>
      <c r="AH11" s="2" t="s">
        <v>134</v>
      </c>
      <c r="AI11" s="18">
        <v>32</v>
      </c>
      <c r="AJ11" s="18">
        <v>2</v>
      </c>
      <c r="AK11" s="10">
        <v>0.59791666666666665</v>
      </c>
      <c r="AL11" s="15" t="s">
        <v>136</v>
      </c>
      <c r="AM11" s="10">
        <v>0.5</v>
      </c>
      <c r="AO11" s="22" t="s">
        <v>136</v>
      </c>
      <c r="AP11" s="15" t="s">
        <v>195</v>
      </c>
      <c r="AR11" s="15"/>
      <c r="AU11" s="16"/>
    </row>
    <row r="12" spans="1:48" ht="15.75" x14ac:dyDescent="0.25">
      <c r="A12">
        <v>11</v>
      </c>
      <c r="B12" t="s">
        <v>42</v>
      </c>
      <c r="C12" t="s">
        <v>74</v>
      </c>
      <c r="D12">
        <v>6.8959999999999999</v>
      </c>
      <c r="G12" s="12" t="s">
        <v>75</v>
      </c>
      <c r="H12" s="1" t="s">
        <v>137</v>
      </c>
      <c r="I12" s="1" t="s">
        <v>138</v>
      </c>
      <c r="J12" s="2" t="s">
        <v>139</v>
      </c>
      <c r="K12" s="1" t="s">
        <v>47</v>
      </c>
      <c r="L12" s="21">
        <v>6262</v>
      </c>
      <c r="M12" s="7">
        <v>0.44893518518518521</v>
      </c>
      <c r="N12">
        <v>0.2359965</v>
      </c>
      <c r="O12">
        <v>6.4009999999999998</v>
      </c>
      <c r="Q12" s="7">
        <v>0.45319444444444446</v>
      </c>
      <c r="R12">
        <v>0.51595489999999999</v>
      </c>
      <c r="S12" s="21"/>
      <c r="T12" s="21"/>
      <c r="U12" s="21"/>
      <c r="V12" s="12"/>
      <c r="W12" s="5" t="s">
        <v>140</v>
      </c>
      <c r="X12" s="26"/>
      <c r="Y12" s="4"/>
      <c r="AA12" s="13">
        <v>1</v>
      </c>
      <c r="AB12" s="4" t="s">
        <v>49</v>
      </c>
      <c r="AC12" t="s">
        <v>141</v>
      </c>
      <c r="AD12" s="15" t="s">
        <v>142</v>
      </c>
      <c r="AE12" s="18">
        <v>45</v>
      </c>
      <c r="AF12" s="18" t="s">
        <v>143</v>
      </c>
      <c r="AG12" s="18" t="s">
        <v>52</v>
      </c>
      <c r="AH12" s="15" t="s">
        <v>142</v>
      </c>
      <c r="AI12" s="18">
        <v>6</v>
      </c>
      <c r="AJ12" s="18">
        <v>2</v>
      </c>
      <c r="AK12" s="10">
        <v>0.46388888888888885</v>
      </c>
      <c r="AL12" s="15" t="s">
        <v>144</v>
      </c>
      <c r="AM12" s="10">
        <v>0.42152777777777778</v>
      </c>
      <c r="AN12" t="s">
        <v>145</v>
      </c>
      <c r="AO12" s="22" t="s">
        <v>144</v>
      </c>
      <c r="AP12" s="15" t="s">
        <v>194</v>
      </c>
      <c r="AR12" s="15"/>
      <c r="AU12" s="16"/>
    </row>
    <row r="13" spans="1:48" ht="15.75" x14ac:dyDescent="0.25">
      <c r="A13">
        <v>12</v>
      </c>
      <c r="B13" t="s">
        <v>99</v>
      </c>
      <c r="C13" t="s">
        <v>74</v>
      </c>
      <c r="D13">
        <v>7.681</v>
      </c>
      <c r="G13" s="12" t="s">
        <v>75</v>
      </c>
      <c r="H13" s="1" t="s">
        <v>146</v>
      </c>
      <c r="I13" s="1" t="s">
        <v>76</v>
      </c>
      <c r="J13" s="2" t="s">
        <v>147</v>
      </c>
      <c r="K13" s="1" t="s">
        <v>47</v>
      </c>
      <c r="L13" s="21">
        <v>7000</v>
      </c>
      <c r="M13" s="7">
        <v>0.44927083333333334</v>
      </c>
      <c r="N13" s="8">
        <v>7.3919730000000003E-2</v>
      </c>
      <c r="O13">
        <v>7.0110000000000001</v>
      </c>
      <c r="V13" s="1"/>
      <c r="W13" s="22" t="s">
        <v>151</v>
      </c>
      <c r="X13" s="26"/>
      <c r="Y13" s="4"/>
      <c r="AA13" s="13">
        <v>1</v>
      </c>
      <c r="AB13" s="4" t="s">
        <v>81</v>
      </c>
      <c r="AC13" t="s">
        <v>148</v>
      </c>
      <c r="AD13" s="15" t="s">
        <v>149</v>
      </c>
      <c r="AE13" s="18">
        <v>79</v>
      </c>
      <c r="AF13" s="18" t="s">
        <v>143</v>
      </c>
      <c r="AG13" s="18" t="s">
        <v>52</v>
      </c>
      <c r="AH13" s="15" t="s">
        <v>149</v>
      </c>
      <c r="AI13" s="18">
        <v>24</v>
      </c>
      <c r="AJ13" s="18">
        <v>2</v>
      </c>
      <c r="AK13" s="10">
        <v>0.85416666666666663</v>
      </c>
      <c r="AL13" s="15" t="s">
        <v>150</v>
      </c>
      <c r="AM13" s="10">
        <v>0.80555555555555547</v>
      </c>
      <c r="AO13" s="22" t="s">
        <v>150</v>
      </c>
      <c r="AP13" s="15" t="s">
        <v>195</v>
      </c>
      <c r="AR13" s="15"/>
      <c r="AU13" s="16"/>
    </row>
    <row r="14" spans="1:48" x14ac:dyDescent="0.25">
      <c r="A14">
        <v>13</v>
      </c>
      <c r="B14" t="s">
        <v>42</v>
      </c>
      <c r="C14" t="s">
        <v>43</v>
      </c>
      <c r="D14">
        <v>6.91</v>
      </c>
      <c r="E14" s="1"/>
      <c r="G14" s="1" t="s">
        <v>44</v>
      </c>
      <c r="H14" s="1" t="s">
        <v>45</v>
      </c>
      <c r="I14" s="1" t="s">
        <v>46</v>
      </c>
      <c r="J14" s="18">
        <v>2</v>
      </c>
      <c r="K14" t="s">
        <v>47</v>
      </c>
      <c r="L14">
        <v>7000</v>
      </c>
      <c r="M14" s="7">
        <v>0.41648148148148145</v>
      </c>
      <c r="N14" s="8">
        <v>3.622935E-2</v>
      </c>
      <c r="O14">
        <v>6.8040000000000003</v>
      </c>
      <c r="Q14" s="7">
        <v>0.49891203703703701</v>
      </c>
      <c r="R14" s="8">
        <v>4.0708809999999998E-2</v>
      </c>
      <c r="S14" s="3">
        <v>6.774</v>
      </c>
      <c r="U14" s="7">
        <v>0.37395833333333334</v>
      </c>
      <c r="V14" s="8">
        <v>2.46E-2</v>
      </c>
      <c r="W14" s="22" t="s">
        <v>48</v>
      </c>
      <c r="AB14" s="18" t="s">
        <v>49</v>
      </c>
      <c r="AC14" t="s">
        <v>50</v>
      </c>
      <c r="AD14" s="22">
        <v>43444</v>
      </c>
      <c r="AE14" s="15">
        <f>AD14-I14</f>
        <v>79</v>
      </c>
      <c r="AF14" s="18" t="s">
        <v>51</v>
      </c>
      <c r="AG14" s="18" t="s">
        <v>52</v>
      </c>
      <c r="AH14" s="22">
        <v>43444</v>
      </c>
      <c r="AI14" s="18">
        <v>27</v>
      </c>
      <c r="AJ14">
        <v>1</v>
      </c>
      <c r="AK14" s="10">
        <v>0.50347222222222221</v>
      </c>
      <c r="AL14" s="9">
        <v>43448</v>
      </c>
      <c r="AM14" s="10">
        <v>0.52083333333333337</v>
      </c>
      <c r="AO14" s="22">
        <v>43448</v>
      </c>
      <c r="AP14" s="18">
        <v>0</v>
      </c>
      <c r="AQ14" s="9"/>
      <c r="AS14" s="9"/>
      <c r="AV14" s="9"/>
    </row>
    <row r="15" spans="1:48" x14ac:dyDescent="0.25">
      <c r="A15">
        <v>14</v>
      </c>
      <c r="B15" t="s">
        <v>42</v>
      </c>
      <c r="C15" t="s">
        <v>43</v>
      </c>
      <c r="D15">
        <v>10.843</v>
      </c>
      <c r="E15" s="1"/>
      <c r="G15" s="1" t="s">
        <v>44</v>
      </c>
      <c r="H15" s="1" t="s">
        <v>45</v>
      </c>
      <c r="I15" s="1" t="s">
        <v>46</v>
      </c>
      <c r="J15" s="18">
        <v>2</v>
      </c>
      <c r="K15" t="s">
        <v>47</v>
      </c>
      <c r="L15">
        <v>7000</v>
      </c>
      <c r="M15" s="7">
        <v>0.43238425925925927</v>
      </c>
      <c r="N15">
        <v>0.14534330000000001</v>
      </c>
      <c r="O15">
        <v>10.154999999999999</v>
      </c>
      <c r="Q15" s="7">
        <v>0.51613425925925926</v>
      </c>
      <c r="R15">
        <v>6.6385600000000003E-2</v>
      </c>
      <c r="S15" s="3">
        <v>10.103999999999999</v>
      </c>
      <c r="U15" s="7">
        <v>0.37896990740740738</v>
      </c>
      <c r="V15" s="8">
        <v>5.96E-2</v>
      </c>
      <c r="W15" s="22" t="s">
        <v>48</v>
      </c>
      <c r="AB15" s="18" t="s">
        <v>49</v>
      </c>
      <c r="AC15" t="s">
        <v>53</v>
      </c>
      <c r="AD15" s="22">
        <v>43433</v>
      </c>
      <c r="AE15" s="15">
        <f>AD15-I15</f>
        <v>68</v>
      </c>
      <c r="AF15" s="18" t="s">
        <v>54</v>
      </c>
      <c r="AG15" s="18" t="s">
        <v>52</v>
      </c>
      <c r="AH15" s="22">
        <v>43433</v>
      </c>
      <c r="AI15" s="18">
        <v>1</v>
      </c>
      <c r="AJ15">
        <v>1</v>
      </c>
      <c r="AK15" s="10">
        <v>0.55763888888888891</v>
      </c>
      <c r="AL15" s="9">
        <v>43439</v>
      </c>
      <c r="AM15" s="10">
        <v>0.4513888888888889</v>
      </c>
      <c r="AO15" s="22">
        <v>43439</v>
      </c>
      <c r="AP15" s="18">
        <v>0</v>
      </c>
      <c r="AQ15" s="9"/>
      <c r="AS15" s="9"/>
      <c r="AV15" s="9"/>
    </row>
    <row r="16" spans="1:48" x14ac:dyDescent="0.25">
      <c r="A16">
        <v>15</v>
      </c>
      <c r="B16" t="s">
        <v>55</v>
      </c>
      <c r="C16" t="s">
        <v>43</v>
      </c>
      <c r="D16">
        <v>11.52</v>
      </c>
      <c r="E16" s="1"/>
      <c r="G16" s="1" t="s">
        <v>44</v>
      </c>
      <c r="H16" s="1" t="s">
        <v>56</v>
      </c>
      <c r="I16" s="1" t="s">
        <v>57</v>
      </c>
      <c r="J16" s="18">
        <v>5</v>
      </c>
      <c r="K16" s="1" t="s">
        <v>47</v>
      </c>
      <c r="L16">
        <v>7000</v>
      </c>
      <c r="M16" s="7">
        <v>0.46876157407407404</v>
      </c>
      <c r="N16">
        <v>1.274818</v>
      </c>
      <c r="O16">
        <v>11.018000000000001</v>
      </c>
      <c r="Q16" s="7">
        <v>0.39574074074074073</v>
      </c>
      <c r="R16">
        <v>0.97569939999999999</v>
      </c>
      <c r="S16" s="3">
        <v>10.742000000000001</v>
      </c>
      <c r="U16" s="11">
        <v>0.51881944444444439</v>
      </c>
      <c r="V16">
        <v>0.87487539999999997</v>
      </c>
      <c r="W16" s="22" t="s">
        <v>58</v>
      </c>
      <c r="AB16" s="18" t="s">
        <v>49</v>
      </c>
      <c r="AC16" t="s">
        <v>59</v>
      </c>
      <c r="AD16" s="22">
        <v>43399</v>
      </c>
      <c r="AE16" s="18">
        <v>31</v>
      </c>
      <c r="AF16" s="18" t="s">
        <v>60</v>
      </c>
      <c r="AG16" s="18" t="s">
        <v>52</v>
      </c>
      <c r="AH16" s="22">
        <v>43399</v>
      </c>
      <c r="AI16" s="18">
        <v>25</v>
      </c>
      <c r="AJ16">
        <v>1</v>
      </c>
      <c r="AK16" s="10">
        <v>0.44791666666666669</v>
      </c>
      <c r="AL16" s="9">
        <v>43405</v>
      </c>
      <c r="AM16" s="10">
        <v>0.52777777777777779</v>
      </c>
      <c r="AO16" s="22">
        <v>43405</v>
      </c>
      <c r="AP16" s="18">
        <v>0</v>
      </c>
      <c r="AQ16" s="9"/>
      <c r="AS16" s="9"/>
      <c r="AV16" s="9"/>
    </row>
    <row r="17" spans="1:48" x14ac:dyDescent="0.25">
      <c r="A17">
        <v>16</v>
      </c>
      <c r="B17" t="s">
        <v>55</v>
      </c>
      <c r="C17" t="s">
        <v>43</v>
      </c>
      <c r="D17">
        <v>4.2169999999999996</v>
      </c>
      <c r="E17" s="1"/>
      <c r="G17" s="1" t="s">
        <v>44</v>
      </c>
      <c r="H17" s="1" t="s">
        <v>56</v>
      </c>
      <c r="I17" s="1" t="s">
        <v>57</v>
      </c>
      <c r="J17" s="18">
        <v>5</v>
      </c>
      <c r="K17" s="1" t="s">
        <v>47</v>
      </c>
      <c r="L17">
        <v>7000</v>
      </c>
      <c r="M17" s="7">
        <v>0.47084490740740742</v>
      </c>
      <c r="N17">
        <v>0.69645020000000002</v>
      </c>
      <c r="O17">
        <v>3.61</v>
      </c>
      <c r="Q17" s="7">
        <v>0.39767361111111116</v>
      </c>
      <c r="R17">
        <v>0.61662600000000001</v>
      </c>
      <c r="S17" s="3"/>
      <c r="W17" s="22" t="s">
        <v>58</v>
      </c>
      <c r="AB17" s="18" t="s">
        <v>49</v>
      </c>
      <c r="AC17" t="s">
        <v>61</v>
      </c>
      <c r="AD17" s="22">
        <v>43401</v>
      </c>
      <c r="AE17" s="18">
        <v>33</v>
      </c>
      <c r="AF17" s="18" t="s">
        <v>62</v>
      </c>
      <c r="AG17" s="18" t="s">
        <v>52</v>
      </c>
      <c r="AH17" s="22">
        <v>43401</v>
      </c>
      <c r="AI17" s="18">
        <v>10</v>
      </c>
      <c r="AJ17">
        <v>1</v>
      </c>
      <c r="AK17" s="10">
        <v>0.70833333333333337</v>
      </c>
      <c r="AL17" s="9">
        <v>43408</v>
      </c>
      <c r="AM17" s="10">
        <v>0.85416666666666663</v>
      </c>
      <c r="AN17" t="s">
        <v>63</v>
      </c>
      <c r="AO17" s="22">
        <v>43408</v>
      </c>
      <c r="AP17" s="18">
        <v>0</v>
      </c>
      <c r="AQ17" s="9"/>
      <c r="AS17" s="9"/>
      <c r="AV17" s="9"/>
    </row>
    <row r="18" spans="1:48" x14ac:dyDescent="0.25">
      <c r="A18">
        <v>17</v>
      </c>
      <c r="C18" t="s">
        <v>43</v>
      </c>
      <c r="E18" s="1"/>
      <c r="G18" s="1" t="s">
        <v>44</v>
      </c>
      <c r="H18" s="1"/>
      <c r="I18" s="1" t="s">
        <v>64</v>
      </c>
      <c r="J18" s="18">
        <v>7</v>
      </c>
      <c r="K18" t="s">
        <v>47</v>
      </c>
      <c r="S18" s="3"/>
      <c r="W18" s="22" t="s">
        <v>65</v>
      </c>
      <c r="AB18" s="18" t="s">
        <v>49</v>
      </c>
      <c r="AC18" t="str">
        <f t="shared" ref="AC18:AC19" si="0">"h-7"&amp;AB18&amp;"-"&amp;AF18</f>
        <v>h-7RT-B4</v>
      </c>
      <c r="AD18" s="22">
        <v>43430</v>
      </c>
      <c r="AE18" s="15">
        <f t="shared" ref="AE18:AE23" si="1">AD18-I18</f>
        <v>60</v>
      </c>
      <c r="AF18" s="18" t="s">
        <v>66</v>
      </c>
      <c r="AG18" s="18" t="s">
        <v>52</v>
      </c>
      <c r="AH18" s="22">
        <v>43440</v>
      </c>
      <c r="AI18" s="18">
        <v>25</v>
      </c>
      <c r="AJ18">
        <v>1</v>
      </c>
      <c r="AK18" s="10">
        <v>0.57638888888888895</v>
      </c>
      <c r="AL18" s="9">
        <v>43450</v>
      </c>
      <c r="AM18" s="10">
        <v>0.51250000000000007</v>
      </c>
      <c r="AO18" s="22">
        <v>43450</v>
      </c>
      <c r="AP18" s="18">
        <v>0</v>
      </c>
      <c r="AQ18" s="9"/>
      <c r="AS18" s="9"/>
      <c r="AV18" s="9"/>
    </row>
    <row r="19" spans="1:48" x14ac:dyDescent="0.25">
      <c r="A19">
        <v>18</v>
      </c>
      <c r="C19" t="s">
        <v>43</v>
      </c>
      <c r="E19" s="1"/>
      <c r="G19" s="1" t="s">
        <v>44</v>
      </c>
      <c r="H19" s="1"/>
      <c r="I19" s="1" t="s">
        <v>64</v>
      </c>
      <c r="J19" s="18">
        <v>7</v>
      </c>
      <c r="K19" t="s">
        <v>47</v>
      </c>
      <c r="S19" s="3"/>
      <c r="W19" s="22" t="s">
        <v>65</v>
      </c>
      <c r="AB19" s="18" t="s">
        <v>49</v>
      </c>
      <c r="AC19" t="str">
        <f t="shared" si="0"/>
        <v>h-7RT-G8</v>
      </c>
      <c r="AD19" s="22">
        <v>43403</v>
      </c>
      <c r="AE19" s="15">
        <f t="shared" si="1"/>
        <v>33</v>
      </c>
      <c r="AF19" s="18" t="s">
        <v>67</v>
      </c>
      <c r="AG19" s="18" t="s">
        <v>52</v>
      </c>
      <c r="AH19" s="22"/>
      <c r="AL19" s="9"/>
      <c r="AN19" t="s">
        <v>68</v>
      </c>
      <c r="AO19" s="22">
        <v>43403</v>
      </c>
      <c r="AP19" s="18">
        <v>1</v>
      </c>
      <c r="AQ19" s="9"/>
      <c r="AS19" s="9"/>
      <c r="AV19" s="9"/>
    </row>
    <row r="20" spans="1:48" x14ac:dyDescent="0.25">
      <c r="A20">
        <v>19</v>
      </c>
      <c r="C20" t="s">
        <v>43</v>
      </c>
      <c r="E20" s="1"/>
      <c r="G20" s="1" t="s">
        <v>44</v>
      </c>
      <c r="H20" s="1"/>
      <c r="I20" s="1" t="s">
        <v>69</v>
      </c>
      <c r="J20" s="18">
        <v>8</v>
      </c>
      <c r="K20" t="s">
        <v>47</v>
      </c>
      <c r="S20" s="3"/>
      <c r="W20" s="22" t="s">
        <v>70</v>
      </c>
      <c r="AB20" s="18" t="s">
        <v>49</v>
      </c>
      <c r="AC20" t="str">
        <f t="shared" ref="AC20:AC21" si="2">"h-8"&amp;AB20&amp;"-"&amp;AF20</f>
        <v>h-8RT-F4</v>
      </c>
      <c r="AD20" s="22">
        <v>43403</v>
      </c>
      <c r="AE20" s="15">
        <f t="shared" si="1"/>
        <v>32</v>
      </c>
      <c r="AF20" s="18" t="s">
        <v>71</v>
      </c>
      <c r="AG20" s="18" t="s">
        <v>52</v>
      </c>
      <c r="AH20" s="22"/>
      <c r="AL20" s="9"/>
      <c r="AN20" t="s">
        <v>68</v>
      </c>
      <c r="AO20" s="22">
        <v>43403</v>
      </c>
      <c r="AP20" s="18">
        <v>1</v>
      </c>
      <c r="AQ20" s="9"/>
      <c r="AS20" s="9"/>
      <c r="AV20" s="9"/>
    </row>
    <row r="21" spans="1:48" x14ac:dyDescent="0.25">
      <c r="A21">
        <v>20</v>
      </c>
      <c r="C21" t="s">
        <v>43</v>
      </c>
      <c r="E21" s="1"/>
      <c r="G21" s="1" t="s">
        <v>44</v>
      </c>
      <c r="H21" s="1"/>
      <c r="I21" s="1" t="s">
        <v>69</v>
      </c>
      <c r="J21" s="18">
        <v>8</v>
      </c>
      <c r="K21" t="s">
        <v>47</v>
      </c>
      <c r="S21" s="3"/>
      <c r="W21" s="22" t="s">
        <v>70</v>
      </c>
      <c r="AB21" s="18" t="s">
        <v>49</v>
      </c>
      <c r="AC21" t="str">
        <f t="shared" si="2"/>
        <v>h-8RT-C3</v>
      </c>
      <c r="AD21" s="22">
        <v>43403</v>
      </c>
      <c r="AE21" s="15">
        <f t="shared" si="1"/>
        <v>32</v>
      </c>
      <c r="AF21" s="18" t="s">
        <v>72</v>
      </c>
      <c r="AG21" s="18" t="s">
        <v>52</v>
      </c>
      <c r="AH21" s="22"/>
      <c r="AL21" s="9"/>
      <c r="AN21" t="s">
        <v>68</v>
      </c>
      <c r="AO21" s="22">
        <v>43403</v>
      </c>
      <c r="AP21" s="18">
        <v>1</v>
      </c>
      <c r="AQ21" s="9"/>
      <c r="AS21" s="9"/>
      <c r="AV21" s="9"/>
    </row>
    <row r="22" spans="1:48" x14ac:dyDescent="0.25">
      <c r="A22">
        <v>1</v>
      </c>
      <c r="C22" t="s">
        <v>152</v>
      </c>
      <c r="E22" s="1"/>
      <c r="G22" s="1" t="s">
        <v>166</v>
      </c>
      <c r="H22" s="1" t="s">
        <v>158</v>
      </c>
      <c r="I22" s="1" t="s">
        <v>167</v>
      </c>
      <c r="J22" s="18">
        <v>12</v>
      </c>
      <c r="K22" t="s">
        <v>155</v>
      </c>
      <c r="M22" s="7"/>
      <c r="N22" s="8"/>
      <c r="S22" s="3"/>
      <c r="W22" s="22" t="s">
        <v>168</v>
      </c>
      <c r="AB22" s="18" t="s">
        <v>49</v>
      </c>
      <c r="AC22" t="str">
        <f t="shared" ref="AC22" si="3">"A12"&amp;AB22&amp;"-"&amp;AF22</f>
        <v>A12RT-H8</v>
      </c>
      <c r="AD22" s="22">
        <v>43417</v>
      </c>
      <c r="AE22" s="15">
        <f t="shared" si="1"/>
        <v>78</v>
      </c>
      <c r="AF22" s="18" t="s">
        <v>169</v>
      </c>
      <c r="AG22" s="18" t="s">
        <v>52</v>
      </c>
      <c r="AH22" s="9"/>
      <c r="AI22"/>
      <c r="AL22" s="9"/>
      <c r="AN22" t="s">
        <v>68</v>
      </c>
      <c r="AO22" s="22">
        <v>43474</v>
      </c>
      <c r="AP22" s="18">
        <v>1</v>
      </c>
      <c r="AQ22" s="9"/>
      <c r="AS22" s="9"/>
      <c r="AV22" s="9"/>
    </row>
    <row r="23" spans="1:48" x14ac:dyDescent="0.25">
      <c r="A23">
        <v>2</v>
      </c>
      <c r="C23" t="s">
        <v>43</v>
      </c>
      <c r="E23" s="1"/>
      <c r="G23" s="1" t="s">
        <v>153</v>
      </c>
      <c r="H23" s="1"/>
      <c r="I23" s="1" t="s">
        <v>158</v>
      </c>
      <c r="J23" s="18">
        <v>7</v>
      </c>
      <c r="K23" t="s">
        <v>155</v>
      </c>
      <c r="S23" s="3"/>
      <c r="W23" s="22" t="s">
        <v>159</v>
      </c>
      <c r="AB23" s="18" t="s">
        <v>49</v>
      </c>
      <c r="AC23" t="str">
        <f t="shared" ref="AC23:AC24" si="4">"A2-7"&amp;AB23&amp;"-"&amp;AF23</f>
        <v>A2-7RT-E6</v>
      </c>
      <c r="AD23" s="22">
        <v>43416</v>
      </c>
      <c r="AE23" s="15">
        <f t="shared" si="1"/>
        <v>67</v>
      </c>
      <c r="AF23" s="18" t="s">
        <v>160</v>
      </c>
      <c r="AG23" s="18" t="s">
        <v>52</v>
      </c>
      <c r="AH23" s="9"/>
      <c r="AI23"/>
      <c r="AL23" s="9"/>
      <c r="AN23" t="s">
        <v>68</v>
      </c>
      <c r="AO23" s="22">
        <v>43474</v>
      </c>
      <c r="AP23" s="18">
        <v>1</v>
      </c>
      <c r="AQ23" s="9"/>
      <c r="AS23" s="9"/>
      <c r="AV23" s="9"/>
    </row>
    <row r="24" spans="1:48" x14ac:dyDescent="0.25">
      <c r="A24">
        <v>3</v>
      </c>
      <c r="C24" t="s">
        <v>43</v>
      </c>
      <c r="E24" s="1"/>
      <c r="G24" s="1" t="s">
        <v>153</v>
      </c>
      <c r="H24" s="1"/>
      <c r="I24" s="1" t="s">
        <v>158</v>
      </c>
      <c r="J24" s="18">
        <v>7</v>
      </c>
      <c r="K24" t="s">
        <v>155</v>
      </c>
      <c r="S24" s="3"/>
      <c r="W24" s="22" t="s">
        <v>159</v>
      </c>
      <c r="AB24" s="18" t="s">
        <v>49</v>
      </c>
      <c r="AC24" t="str">
        <f t="shared" si="4"/>
        <v>A2-7RT-E12</v>
      </c>
      <c r="AD24" s="22">
        <v>43419</v>
      </c>
      <c r="AE24" s="18">
        <v>70</v>
      </c>
      <c r="AF24" s="18" t="s">
        <v>164</v>
      </c>
      <c r="AG24" s="18" t="s">
        <v>52</v>
      </c>
      <c r="AH24" s="9"/>
      <c r="AI24"/>
      <c r="AL24" s="9"/>
      <c r="AN24" t="s">
        <v>68</v>
      </c>
      <c r="AO24" s="22">
        <v>43474</v>
      </c>
      <c r="AP24" s="18">
        <v>1</v>
      </c>
      <c r="AQ24" s="9"/>
      <c r="AS24" s="9"/>
      <c r="AV24" s="9"/>
    </row>
    <row r="25" spans="1:48" x14ac:dyDescent="0.25">
      <c r="A25">
        <v>4</v>
      </c>
      <c r="C25" t="s">
        <v>43</v>
      </c>
      <c r="E25" s="1"/>
      <c r="G25" s="1" t="s">
        <v>153</v>
      </c>
      <c r="H25" s="1"/>
      <c r="I25" s="1" t="s">
        <v>165</v>
      </c>
      <c r="J25" s="18">
        <v>8</v>
      </c>
      <c r="K25" t="s">
        <v>155</v>
      </c>
      <c r="S25" s="3"/>
      <c r="W25" s="22" t="s">
        <v>46</v>
      </c>
      <c r="AB25" s="18" t="s">
        <v>49</v>
      </c>
      <c r="AC25" t="str">
        <f t="shared" ref="AC25" si="5">"A2-8"&amp;AB25&amp;"-"&amp;AF25</f>
        <v>A2-8RT-E12</v>
      </c>
      <c r="AD25" s="22">
        <v>43416</v>
      </c>
      <c r="AE25" s="18">
        <v>66</v>
      </c>
      <c r="AF25" s="18" t="s">
        <v>164</v>
      </c>
      <c r="AG25" s="18" t="s">
        <v>52</v>
      </c>
      <c r="AH25" s="9"/>
      <c r="AI25"/>
      <c r="AL25" s="9"/>
      <c r="AN25" t="s">
        <v>68</v>
      </c>
      <c r="AO25" s="22">
        <v>43474</v>
      </c>
      <c r="AP25" s="18">
        <v>1</v>
      </c>
      <c r="AQ25" s="9"/>
      <c r="AS25" s="9"/>
      <c r="AV25" s="9"/>
    </row>
    <row r="26" spans="1:48" x14ac:dyDescent="0.25">
      <c r="A26">
        <v>5</v>
      </c>
      <c r="C26" t="s">
        <v>43</v>
      </c>
      <c r="E26" s="1"/>
      <c r="G26" s="1" t="s">
        <v>153</v>
      </c>
      <c r="H26" s="1"/>
      <c r="I26" s="1" t="s">
        <v>170</v>
      </c>
      <c r="J26" s="18">
        <v>14</v>
      </c>
      <c r="K26" t="s">
        <v>155</v>
      </c>
      <c r="S26" s="3"/>
      <c r="W26" s="22" t="s">
        <v>69</v>
      </c>
      <c r="AB26" s="18" t="s">
        <v>49</v>
      </c>
      <c r="AC26" t="str">
        <f t="shared" ref="AC26" si="6">"A2-14"&amp;AB26&amp;"-"&amp;AF26</f>
        <v>A2-14RT-A5</v>
      </c>
      <c r="AD26" s="22">
        <v>43447</v>
      </c>
      <c r="AE26" s="15">
        <f>AD26-I26</f>
        <v>91</v>
      </c>
      <c r="AF26" s="18" t="s">
        <v>163</v>
      </c>
      <c r="AG26" s="18" t="s">
        <v>52</v>
      </c>
      <c r="AH26" s="9"/>
      <c r="AI26"/>
      <c r="AL26" s="9"/>
      <c r="AN26" t="s">
        <v>68</v>
      </c>
      <c r="AO26" s="22">
        <v>43474</v>
      </c>
      <c r="AP26" s="18">
        <v>1</v>
      </c>
      <c r="AQ26" s="9"/>
      <c r="AS26" s="9"/>
      <c r="AV26" s="9"/>
    </row>
    <row r="27" spans="1:48" x14ac:dyDescent="0.25">
      <c r="A27">
        <v>6</v>
      </c>
      <c r="C27" t="s">
        <v>152</v>
      </c>
      <c r="E27" s="1"/>
      <c r="G27" s="1" t="s">
        <v>153</v>
      </c>
      <c r="H27" s="1"/>
      <c r="I27" s="1" t="s">
        <v>154</v>
      </c>
      <c r="J27" s="18">
        <v>15</v>
      </c>
      <c r="K27" t="s">
        <v>155</v>
      </c>
      <c r="S27" s="3"/>
      <c r="W27" s="22" t="s">
        <v>156</v>
      </c>
      <c r="AB27" s="18" t="s">
        <v>49</v>
      </c>
      <c r="AC27" t="str">
        <f t="shared" ref="AC27" si="7">"A2-15"&amp;AB27&amp;"-"&amp;AF27</f>
        <v>A2-15RT-F3</v>
      </c>
      <c r="AD27" s="22">
        <v>43416</v>
      </c>
      <c r="AE27" s="18">
        <v>59</v>
      </c>
      <c r="AF27" s="18" t="s">
        <v>157</v>
      </c>
      <c r="AG27" s="18" t="s">
        <v>52</v>
      </c>
      <c r="AH27" s="9"/>
      <c r="AI27"/>
      <c r="AL27" s="9"/>
      <c r="AN27" t="s">
        <v>68</v>
      </c>
      <c r="AO27" s="22">
        <v>43474</v>
      </c>
      <c r="AP27" s="18">
        <v>1</v>
      </c>
      <c r="AQ27" s="9"/>
      <c r="AS27" s="9"/>
      <c r="AV27" s="9"/>
    </row>
    <row r="28" spans="1:48" x14ac:dyDescent="0.25">
      <c r="A28">
        <v>7</v>
      </c>
      <c r="C28" t="s">
        <v>43</v>
      </c>
      <c r="E28" s="1"/>
      <c r="G28" s="1" t="s">
        <v>153</v>
      </c>
      <c r="H28" s="1"/>
      <c r="I28" s="1" t="s">
        <v>161</v>
      </c>
      <c r="J28" s="18">
        <v>16</v>
      </c>
      <c r="K28" t="s">
        <v>155</v>
      </c>
      <c r="S28" s="3"/>
      <c r="W28" s="22" t="s">
        <v>162</v>
      </c>
      <c r="AB28" s="18" t="s">
        <v>49</v>
      </c>
      <c r="AC28" t="str">
        <f t="shared" ref="AC28" si="8">"A2-16"&amp;AB28&amp;"-"&amp;AF28</f>
        <v>A2-16RT-A4</v>
      </c>
      <c r="AD28" s="22">
        <v>43424</v>
      </c>
      <c r="AE28" s="18">
        <v>66</v>
      </c>
      <c r="AF28" s="18" t="s">
        <v>171</v>
      </c>
      <c r="AG28" s="18" t="s">
        <v>52</v>
      </c>
      <c r="AH28" s="9"/>
      <c r="AI28"/>
      <c r="AL28" s="9"/>
      <c r="AN28" t="s">
        <v>68</v>
      </c>
      <c r="AO28" s="22">
        <v>43474</v>
      </c>
      <c r="AP28" s="18">
        <v>1</v>
      </c>
      <c r="AQ28" s="9"/>
      <c r="AS28" s="9"/>
      <c r="AV28" s="9"/>
    </row>
    <row r="29" spans="1:48" x14ac:dyDescent="0.25">
      <c r="A29">
        <v>8</v>
      </c>
      <c r="C29" t="s">
        <v>43</v>
      </c>
      <c r="E29" s="1"/>
      <c r="G29" s="1" t="s">
        <v>153</v>
      </c>
      <c r="H29" s="1"/>
      <c r="I29" s="1" t="s">
        <v>161</v>
      </c>
      <c r="J29" s="18">
        <v>16</v>
      </c>
      <c r="K29" t="s">
        <v>155</v>
      </c>
      <c r="S29" s="3"/>
      <c r="W29" s="22" t="s">
        <v>162</v>
      </c>
      <c r="AB29" s="18" t="s">
        <v>49</v>
      </c>
      <c r="AC29" t="str">
        <f t="shared" ref="AC29:AC30" si="9">"A2-16"&amp;AB29&amp;"-"&amp;AF29</f>
        <v>A2-16RT-A5</v>
      </c>
      <c r="AD29" s="22">
        <v>43440</v>
      </c>
      <c r="AE29" s="15">
        <f>AD29-I29</f>
        <v>82</v>
      </c>
      <c r="AF29" s="18" t="s">
        <v>163</v>
      </c>
      <c r="AG29" s="18" t="s">
        <v>52</v>
      </c>
      <c r="AH29" s="9"/>
      <c r="AI29"/>
      <c r="AL29" s="9"/>
      <c r="AN29" t="s">
        <v>68</v>
      </c>
      <c r="AO29" s="22">
        <v>43474</v>
      </c>
      <c r="AP29" s="18">
        <v>1</v>
      </c>
      <c r="AQ29" s="9"/>
      <c r="AS29" s="9"/>
      <c r="AV29" s="9"/>
    </row>
    <row r="30" spans="1:48" x14ac:dyDescent="0.25">
      <c r="A30">
        <v>9</v>
      </c>
      <c r="C30" t="s">
        <v>152</v>
      </c>
      <c r="E30" s="1"/>
      <c r="G30" s="1" t="s">
        <v>153</v>
      </c>
      <c r="H30" s="1"/>
      <c r="I30" s="1" t="s">
        <v>161</v>
      </c>
      <c r="J30" s="18">
        <v>16</v>
      </c>
      <c r="K30" t="s">
        <v>155</v>
      </c>
      <c r="S30" s="3"/>
      <c r="W30" s="22" t="s">
        <v>162</v>
      </c>
      <c r="AB30" s="18" t="s">
        <v>49</v>
      </c>
      <c r="AC30" t="str">
        <f t="shared" si="9"/>
        <v>A2-16RT-A9</v>
      </c>
      <c r="AD30" s="22">
        <v>43431</v>
      </c>
      <c r="AE30" s="18">
        <v>73</v>
      </c>
      <c r="AF30" s="18" t="s">
        <v>172</v>
      </c>
      <c r="AG30" s="18" t="s">
        <v>52</v>
      </c>
      <c r="AH30" s="9"/>
      <c r="AI30"/>
      <c r="AL30" s="9"/>
      <c r="AN30" t="s">
        <v>68</v>
      </c>
      <c r="AO30" s="22">
        <v>43474</v>
      </c>
      <c r="AP30" s="18">
        <v>1</v>
      </c>
      <c r="AQ30" s="9"/>
      <c r="AS30" s="9"/>
      <c r="AV30" s="9"/>
    </row>
    <row r="31" spans="1:48" x14ac:dyDescent="0.25">
      <c r="A31">
        <v>10</v>
      </c>
      <c r="C31" t="s">
        <v>43</v>
      </c>
      <c r="E31" s="1"/>
      <c r="G31" s="1" t="s">
        <v>153</v>
      </c>
      <c r="H31" s="1"/>
      <c r="I31" s="1" t="s">
        <v>44</v>
      </c>
      <c r="J31" s="18">
        <v>17</v>
      </c>
      <c r="K31" t="s">
        <v>155</v>
      </c>
      <c r="S31" s="3"/>
      <c r="W31" s="22" t="s">
        <v>173</v>
      </c>
      <c r="AB31" s="18" t="s">
        <v>49</v>
      </c>
      <c r="AC31" t="str">
        <f t="shared" ref="AC31:AC32" si="10">"A2-17"&amp;AB31&amp;"-"&amp;AF31</f>
        <v>A2-17RT-A1</v>
      </c>
      <c r="AD31" s="22">
        <v>43423</v>
      </c>
      <c r="AE31" s="15">
        <f>AD31-I31</f>
        <v>64</v>
      </c>
      <c r="AF31" s="18" t="s">
        <v>174</v>
      </c>
      <c r="AG31" s="18" t="s">
        <v>52</v>
      </c>
      <c r="AH31" s="9"/>
      <c r="AI31"/>
      <c r="AL31" s="9"/>
      <c r="AN31" t="s">
        <v>68</v>
      </c>
      <c r="AO31" s="22">
        <v>43474</v>
      </c>
      <c r="AP31" s="18">
        <v>1</v>
      </c>
      <c r="AQ31" s="9"/>
      <c r="AS31" s="9"/>
      <c r="AV31" s="9"/>
    </row>
    <row r="32" spans="1:48" x14ac:dyDescent="0.25">
      <c r="A32">
        <v>11</v>
      </c>
      <c r="C32" t="s">
        <v>152</v>
      </c>
      <c r="E32" s="1"/>
      <c r="G32" s="1" t="s">
        <v>153</v>
      </c>
      <c r="H32" s="1"/>
      <c r="I32" s="1" t="s">
        <v>44</v>
      </c>
      <c r="J32" s="18">
        <v>17</v>
      </c>
      <c r="K32" t="s">
        <v>155</v>
      </c>
      <c r="S32" s="3"/>
      <c r="W32" s="22" t="s">
        <v>173</v>
      </c>
      <c r="AB32" s="18" t="s">
        <v>49</v>
      </c>
      <c r="AC32" t="str">
        <f t="shared" si="10"/>
        <v>A2-17RT-C10</v>
      </c>
      <c r="AD32" s="22">
        <v>43420</v>
      </c>
      <c r="AE32" s="15">
        <f>AD32-I32</f>
        <v>61</v>
      </c>
      <c r="AF32" s="18" t="s">
        <v>175</v>
      </c>
      <c r="AG32" s="18" t="s">
        <v>52</v>
      </c>
      <c r="AH32" s="9"/>
      <c r="AI32"/>
      <c r="AL32" s="9"/>
      <c r="AN32" t="s">
        <v>68</v>
      </c>
      <c r="AO32" s="22">
        <v>43474</v>
      </c>
      <c r="AP32" s="18">
        <v>1</v>
      </c>
      <c r="AQ32" s="9"/>
      <c r="AS32" s="9"/>
      <c r="AV32" s="9"/>
    </row>
    <row r="33" spans="1:48" x14ac:dyDescent="0.25">
      <c r="A33">
        <v>12</v>
      </c>
      <c r="C33" t="s">
        <v>152</v>
      </c>
      <c r="E33" s="1"/>
      <c r="G33" s="1" t="s">
        <v>153</v>
      </c>
      <c r="H33" s="1"/>
      <c r="I33" s="1" t="s">
        <v>176</v>
      </c>
      <c r="J33" s="18">
        <v>18</v>
      </c>
      <c r="K33" t="s">
        <v>155</v>
      </c>
      <c r="S33" s="3"/>
      <c r="W33" s="22" t="s">
        <v>45</v>
      </c>
      <c r="AB33" s="18" t="s">
        <v>49</v>
      </c>
      <c r="AC33" t="str">
        <f t="shared" ref="AC33:AC35" si="11">"A2-18"&amp;AB33&amp;"-"&amp;AF33</f>
        <v>A2-18RT-A2</v>
      </c>
      <c r="AD33" s="22">
        <v>43439</v>
      </c>
      <c r="AE33" s="15">
        <f>AD33-I33</f>
        <v>79</v>
      </c>
      <c r="AF33" s="18" t="s">
        <v>177</v>
      </c>
      <c r="AG33" s="18" t="s">
        <v>52</v>
      </c>
      <c r="AH33" s="9"/>
      <c r="AI33"/>
      <c r="AL33" s="9"/>
      <c r="AN33" t="s">
        <v>68</v>
      </c>
      <c r="AO33" s="22">
        <v>43474</v>
      </c>
      <c r="AP33" s="18">
        <v>1</v>
      </c>
      <c r="AQ33" s="9"/>
      <c r="AS33" s="9"/>
      <c r="AV33" s="9"/>
    </row>
    <row r="34" spans="1:48" x14ac:dyDescent="0.25">
      <c r="A34">
        <v>13</v>
      </c>
      <c r="C34" t="s">
        <v>152</v>
      </c>
      <c r="E34" s="1"/>
      <c r="G34" s="1" t="s">
        <v>153</v>
      </c>
      <c r="H34" s="1"/>
      <c r="I34" s="1" t="s">
        <v>176</v>
      </c>
      <c r="J34" s="18">
        <v>18</v>
      </c>
      <c r="K34" t="s">
        <v>155</v>
      </c>
      <c r="S34" s="3"/>
      <c r="W34" s="22" t="s">
        <v>45</v>
      </c>
      <c r="AB34" s="18" t="s">
        <v>49</v>
      </c>
      <c r="AC34" t="str">
        <f t="shared" si="11"/>
        <v>A2-18RT-A5</v>
      </c>
      <c r="AD34" s="22">
        <v>43430</v>
      </c>
      <c r="AE34" s="15" t="s">
        <v>178</v>
      </c>
      <c r="AF34" s="18" t="s">
        <v>163</v>
      </c>
      <c r="AG34" s="18" t="s">
        <v>52</v>
      </c>
      <c r="AH34" s="9"/>
      <c r="AI34"/>
      <c r="AL34" s="9"/>
      <c r="AN34" t="s">
        <v>68</v>
      </c>
      <c r="AO34" s="22">
        <v>43474</v>
      </c>
      <c r="AP34" s="18">
        <v>1</v>
      </c>
      <c r="AQ34" s="9"/>
      <c r="AS34" s="9"/>
      <c r="AV34" s="9"/>
    </row>
    <row r="35" spans="1:48" x14ac:dyDescent="0.25">
      <c r="A35">
        <v>14</v>
      </c>
      <c r="C35" t="s">
        <v>152</v>
      </c>
      <c r="E35" s="1"/>
      <c r="G35" s="1" t="s">
        <v>153</v>
      </c>
      <c r="H35" s="1"/>
      <c r="I35" s="1" t="s">
        <v>176</v>
      </c>
      <c r="J35" s="18">
        <v>18</v>
      </c>
      <c r="K35" t="s">
        <v>155</v>
      </c>
      <c r="S35" s="3"/>
      <c r="W35" s="22" t="s">
        <v>45</v>
      </c>
      <c r="AB35" s="18" t="s">
        <v>49</v>
      </c>
      <c r="AC35" t="str">
        <f t="shared" si="11"/>
        <v>A2-18RT-A7</v>
      </c>
      <c r="AD35" s="22">
        <v>43431</v>
      </c>
      <c r="AE35" s="18">
        <v>71</v>
      </c>
      <c r="AF35" s="18" t="s">
        <v>179</v>
      </c>
      <c r="AG35" s="18" t="s">
        <v>52</v>
      </c>
      <c r="AH35" s="9"/>
      <c r="AI35"/>
      <c r="AL35" s="9"/>
      <c r="AN35" t="s">
        <v>68</v>
      </c>
      <c r="AO35" s="22">
        <v>43474</v>
      </c>
      <c r="AP35" s="18">
        <v>1</v>
      </c>
      <c r="AQ35" s="9"/>
      <c r="AS35" s="9"/>
      <c r="AV35" s="9"/>
    </row>
    <row r="36" spans="1:48" x14ac:dyDescent="0.25">
      <c r="A36">
        <v>15</v>
      </c>
      <c r="C36" t="s">
        <v>152</v>
      </c>
      <c r="E36" s="1"/>
      <c r="G36" s="1" t="s">
        <v>153</v>
      </c>
      <c r="H36" s="1"/>
      <c r="I36" s="1" t="s">
        <v>190</v>
      </c>
      <c r="J36" s="18">
        <v>19</v>
      </c>
      <c r="K36" s="1" t="s">
        <v>155</v>
      </c>
      <c r="S36" s="3"/>
      <c r="W36" s="22" t="s">
        <v>191</v>
      </c>
      <c r="AB36" s="18" t="s">
        <v>49</v>
      </c>
      <c r="AC36" t="str">
        <f t="shared" ref="AC36" si="12">"A2-20"&amp;AB36&amp;"-"&amp;AF36</f>
        <v>A2-20RT-A8</v>
      </c>
      <c r="AD36" s="22">
        <v>43431</v>
      </c>
      <c r="AE36" s="15">
        <f>AD36-I36</f>
        <v>69</v>
      </c>
      <c r="AF36" s="18" t="s">
        <v>192</v>
      </c>
      <c r="AG36" s="18" t="s">
        <v>52</v>
      </c>
      <c r="AH36" s="9"/>
      <c r="AI36"/>
      <c r="AL36" s="9"/>
      <c r="AN36" t="s">
        <v>68</v>
      </c>
      <c r="AO36" s="22">
        <v>43474</v>
      </c>
      <c r="AP36" s="18">
        <v>1</v>
      </c>
      <c r="AQ36" s="9"/>
      <c r="AS36" s="9"/>
      <c r="AV36" s="9"/>
    </row>
    <row r="37" spans="1:48" x14ac:dyDescent="0.25">
      <c r="A37">
        <v>16</v>
      </c>
      <c r="C37" t="s">
        <v>43</v>
      </c>
      <c r="E37" s="1"/>
      <c r="G37" s="1" t="s">
        <v>153</v>
      </c>
      <c r="H37" s="1"/>
      <c r="I37" s="1" t="s">
        <v>46</v>
      </c>
      <c r="J37" s="18">
        <v>22</v>
      </c>
      <c r="K37" s="1" t="s">
        <v>155</v>
      </c>
      <c r="S37" s="3"/>
      <c r="W37" s="22" t="s">
        <v>48</v>
      </c>
      <c r="AB37" s="18" t="s">
        <v>49</v>
      </c>
      <c r="AC37" t="str">
        <f t="shared" ref="AC37" si="13">"A2-22"&amp;AB37&amp;"-"&amp;AF37</f>
        <v>A2-22RT-A1</v>
      </c>
      <c r="AD37" s="22">
        <v>43431</v>
      </c>
      <c r="AE37" s="18">
        <v>35</v>
      </c>
      <c r="AF37" s="18" t="s">
        <v>174</v>
      </c>
      <c r="AG37" s="18" t="s">
        <v>52</v>
      </c>
      <c r="AH37" s="9"/>
      <c r="AI37"/>
      <c r="AL37" s="9"/>
      <c r="AN37" t="s">
        <v>193</v>
      </c>
      <c r="AO37" s="22">
        <v>43474</v>
      </c>
      <c r="AP37" s="18">
        <v>1</v>
      </c>
      <c r="AQ37" s="9"/>
      <c r="AS37" s="9"/>
      <c r="AV37" s="9"/>
    </row>
    <row r="38" spans="1:48" x14ac:dyDescent="0.25">
      <c r="A38">
        <v>17</v>
      </c>
      <c r="C38" t="s">
        <v>43</v>
      </c>
      <c r="E38" s="1"/>
      <c r="G38" s="1" t="s">
        <v>44</v>
      </c>
      <c r="H38" s="1"/>
      <c r="I38" s="1" t="s">
        <v>180</v>
      </c>
      <c r="J38" s="18">
        <v>4</v>
      </c>
      <c r="K38" s="1" t="s">
        <v>155</v>
      </c>
      <c r="S38" s="3"/>
      <c r="W38" s="22" t="s">
        <v>181</v>
      </c>
      <c r="AB38" s="18" t="s">
        <v>49</v>
      </c>
      <c r="AC38" t="str">
        <f t="shared" ref="AC38" si="14">"A2-24"&amp;AB38&amp;"-"&amp;AF38</f>
        <v>A2-24RT-A1</v>
      </c>
      <c r="AD38" s="22">
        <v>43440</v>
      </c>
      <c r="AE38" s="18">
        <v>73</v>
      </c>
      <c r="AF38" s="18" t="s">
        <v>174</v>
      </c>
      <c r="AG38" s="18" t="s">
        <v>52</v>
      </c>
      <c r="AH38" s="9"/>
      <c r="AI38"/>
      <c r="AL38" s="9"/>
      <c r="AN38" t="s">
        <v>68</v>
      </c>
      <c r="AO38" s="22">
        <v>43474</v>
      </c>
      <c r="AP38" s="18">
        <v>1</v>
      </c>
      <c r="AQ38" s="9"/>
      <c r="AS38" s="9"/>
      <c r="AV38" s="9"/>
    </row>
    <row r="39" spans="1:48" x14ac:dyDescent="0.25">
      <c r="A39">
        <v>18</v>
      </c>
      <c r="C39" t="s">
        <v>152</v>
      </c>
      <c r="E39" s="1"/>
      <c r="G39" s="1" t="s">
        <v>44</v>
      </c>
      <c r="H39" s="1"/>
      <c r="I39" s="1" t="s">
        <v>156</v>
      </c>
      <c r="J39" s="18">
        <v>9</v>
      </c>
      <c r="K39" t="s">
        <v>155</v>
      </c>
      <c r="S39" s="3"/>
      <c r="W39" s="22" t="s">
        <v>182</v>
      </c>
      <c r="AB39" s="18" t="s">
        <v>49</v>
      </c>
      <c r="AC39" t="str">
        <f t="shared" ref="AC39" si="15">"A3-9"&amp;AB39&amp;"-"&amp;AF39</f>
        <v>A3-9RT-B2</v>
      </c>
      <c r="AD39" s="22">
        <v>43437</v>
      </c>
      <c r="AE39" s="15">
        <f>AD39-I39</f>
        <v>65</v>
      </c>
      <c r="AF39" s="18" t="s">
        <v>183</v>
      </c>
      <c r="AG39" s="18" t="s">
        <v>52</v>
      </c>
      <c r="AH39" s="9"/>
      <c r="AI39"/>
      <c r="AL39" s="9"/>
      <c r="AN39" t="s">
        <v>68</v>
      </c>
      <c r="AO39" s="22">
        <v>43474</v>
      </c>
      <c r="AP39" s="18">
        <v>1</v>
      </c>
      <c r="AQ39" s="9"/>
      <c r="AS39" s="9"/>
      <c r="AV39" s="9"/>
    </row>
    <row r="40" spans="1:48" x14ac:dyDescent="0.25">
      <c r="A40">
        <v>19</v>
      </c>
      <c r="C40" t="s">
        <v>152</v>
      </c>
      <c r="E40" s="1"/>
      <c r="G40" s="1" t="s">
        <v>44</v>
      </c>
      <c r="H40" s="1"/>
      <c r="I40" s="1" t="s">
        <v>45</v>
      </c>
      <c r="J40" s="18">
        <v>12</v>
      </c>
      <c r="K40" t="s">
        <v>155</v>
      </c>
      <c r="S40" s="3"/>
      <c r="W40" s="22" t="s">
        <v>184</v>
      </c>
      <c r="AB40" s="18" t="s">
        <v>49</v>
      </c>
      <c r="AC40" t="s">
        <v>185</v>
      </c>
      <c r="AD40" s="22">
        <v>43437</v>
      </c>
      <c r="AE40" s="15" t="s">
        <v>186</v>
      </c>
      <c r="AF40" s="18" t="s">
        <v>177</v>
      </c>
      <c r="AG40" s="18" t="s">
        <v>52</v>
      </c>
      <c r="AH40" s="9"/>
      <c r="AI40"/>
      <c r="AL40" s="9"/>
      <c r="AM40" s="10"/>
      <c r="AN40" t="s">
        <v>68</v>
      </c>
      <c r="AO40" s="22">
        <v>43474</v>
      </c>
      <c r="AP40" s="18">
        <v>1</v>
      </c>
      <c r="AQ40" s="9"/>
      <c r="AS40" s="9"/>
      <c r="AV40" s="9"/>
    </row>
    <row r="41" spans="1:48" x14ac:dyDescent="0.25">
      <c r="A41">
        <v>20</v>
      </c>
      <c r="C41" t="s">
        <v>43</v>
      </c>
      <c r="E41" s="1"/>
      <c r="G41" s="1" t="s">
        <v>44</v>
      </c>
      <c r="H41" s="1"/>
      <c r="I41" s="1" t="s">
        <v>45</v>
      </c>
      <c r="J41" s="18">
        <v>12</v>
      </c>
      <c r="K41" t="s">
        <v>155</v>
      </c>
      <c r="S41" s="3"/>
      <c r="W41" s="22" t="s">
        <v>184</v>
      </c>
      <c r="AB41" s="18" t="s">
        <v>49</v>
      </c>
      <c r="AC41" t="s">
        <v>189</v>
      </c>
      <c r="AD41" s="22">
        <v>43447</v>
      </c>
      <c r="AE41" s="15" t="s">
        <v>187</v>
      </c>
      <c r="AF41" s="18" t="s">
        <v>188</v>
      </c>
      <c r="AG41" s="18" t="s">
        <v>52</v>
      </c>
      <c r="AH41" s="9"/>
      <c r="AI41"/>
      <c r="AL41" s="9"/>
      <c r="AM41" s="10"/>
      <c r="AN41" t="s">
        <v>68</v>
      </c>
      <c r="AO41" s="22">
        <v>43474</v>
      </c>
      <c r="AP41" s="18">
        <v>1</v>
      </c>
      <c r="AQ41" s="9"/>
      <c r="AS41" s="9"/>
      <c r="AV4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2019-01-10T18:00:28Z</dcterms:modified>
</cp:coreProperties>
</file>